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filterPrivacy="1"/>
  <xr:revisionPtr revIDLastSave="0" documentId="13_ncr:1_{FF9B0E25-E7D9-497A-A90F-F198B67B75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OULDER bolovo C BOLSO FRENTE " sheetId="32" r:id="rId1"/>
    <sheet name="SHOULDER bolovo- MULTI SHOW" sheetId="31" r:id="rId2"/>
    <sheet name="totter bag bolovo tey dey   (2)" sheetId="30" r:id="rId3"/>
    <sheet name="Carteira preta silk refletivo" sheetId="17" r:id="rId4"/>
    <sheet name="Carteira COLORS " sheetId="26" r:id="rId5"/>
    <sheet name="Carteira Azul e Rosa ET. BRANCA" sheetId="34" r:id="rId6"/>
    <sheet name="Carteira Azul e Rosa ET. PRETA" sheetId="29" r:id="rId7"/>
    <sheet name="totter bag bolovo  " sheetId="28" r:id="rId8"/>
    <sheet name="SHOULDER HAVANA VERMELHA " sheetId="27" r:id="rId9"/>
    <sheet name="Carteira COLORS foro VERDE NEON" sheetId="25" r:id="rId10"/>
    <sheet name="SHOULDER PHILL preta " sheetId="24" r:id="rId11"/>
    <sheet name="shoulder chapada PLATIFICADA " sheetId="23" r:id="rId12"/>
    <sheet name="shoulder chapada rip stop " sheetId="21" r:id="rId13"/>
    <sheet name="SHOULDER bolovo colors c bolso " sheetId="20" r:id="rId14"/>
    <sheet name="moch. bolovo colors " sheetId="19" r:id="rId15"/>
    <sheet name="porta cartão preto 1" sheetId="18" r:id="rId16"/>
    <sheet name="pochete bolovo preta" sheetId="14" r:id="rId17"/>
    <sheet name="pochete bolovo colorida (2)" sheetId="33" r:id="rId18"/>
    <sheet name="Planilha2" sheetId="16" r:id="rId1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01" i="34" l="1"/>
  <c r="B273" i="34"/>
  <c r="C93" i="34"/>
  <c r="D100" i="34" s="1"/>
  <c r="B394" i="34"/>
  <c r="A394" i="34"/>
  <c r="J393" i="34"/>
  <c r="G393" i="34"/>
  <c r="B393" i="34"/>
  <c r="A393" i="34"/>
  <c r="G392" i="34"/>
  <c r="B392" i="34"/>
  <c r="A392" i="34"/>
  <c r="B378" i="34"/>
  <c r="A378" i="34"/>
  <c r="J377" i="34"/>
  <c r="G377" i="34"/>
  <c r="B377" i="34"/>
  <c r="A377" i="34"/>
  <c r="G376" i="34"/>
  <c r="B376" i="34"/>
  <c r="A376" i="34"/>
  <c r="H371" i="34"/>
  <c r="C371" i="34"/>
  <c r="B371" i="34"/>
  <c r="A371" i="34"/>
  <c r="H370" i="34"/>
  <c r="C370" i="34"/>
  <c r="B370" i="34"/>
  <c r="A370" i="34"/>
  <c r="H369" i="34"/>
  <c r="C369" i="34"/>
  <c r="B369" i="34"/>
  <c r="A369" i="34"/>
  <c r="H368" i="34"/>
  <c r="C368" i="34"/>
  <c r="B368" i="34"/>
  <c r="A368" i="34"/>
  <c r="H367" i="34"/>
  <c r="C367" i="34"/>
  <c r="B367" i="34"/>
  <c r="A367" i="34"/>
  <c r="H366" i="34"/>
  <c r="C366" i="34"/>
  <c r="B366" i="34"/>
  <c r="A366" i="34"/>
  <c r="H365" i="34"/>
  <c r="C365" i="34"/>
  <c r="B365" i="34"/>
  <c r="A365" i="34"/>
  <c r="H364" i="34"/>
  <c r="C364" i="34"/>
  <c r="B364" i="34"/>
  <c r="A364" i="34"/>
  <c r="H363" i="34"/>
  <c r="C363" i="34"/>
  <c r="B363" i="34"/>
  <c r="A363" i="34"/>
  <c r="H362" i="34"/>
  <c r="C362" i="34"/>
  <c r="B362" i="34"/>
  <c r="A362" i="34"/>
  <c r="H361" i="34"/>
  <c r="C361" i="34"/>
  <c r="B361" i="34"/>
  <c r="A361" i="34"/>
  <c r="H360" i="34"/>
  <c r="C360" i="34"/>
  <c r="B360" i="34"/>
  <c r="A360" i="34"/>
  <c r="H359" i="34"/>
  <c r="C359" i="34"/>
  <c r="B359" i="34"/>
  <c r="A359" i="34"/>
  <c r="H358" i="34"/>
  <c r="C358" i="34"/>
  <c r="B358" i="34"/>
  <c r="A358" i="34"/>
  <c r="H357" i="34"/>
  <c r="C357" i="34"/>
  <c r="B357" i="34"/>
  <c r="A357" i="34"/>
  <c r="H356" i="34"/>
  <c r="C356" i="34"/>
  <c r="B356" i="34"/>
  <c r="A356" i="34"/>
  <c r="H355" i="34"/>
  <c r="C355" i="34"/>
  <c r="B355" i="34"/>
  <c r="A355" i="34"/>
  <c r="H354" i="34"/>
  <c r="C354" i="34"/>
  <c r="B354" i="34"/>
  <c r="A354" i="34"/>
  <c r="H353" i="34"/>
  <c r="C353" i="34"/>
  <c r="B353" i="34"/>
  <c r="A353" i="34"/>
  <c r="H352" i="34"/>
  <c r="C352" i="34"/>
  <c r="B352" i="34"/>
  <c r="A352" i="34"/>
  <c r="H351" i="34"/>
  <c r="C351" i="34"/>
  <c r="B351" i="34"/>
  <c r="A351" i="34"/>
  <c r="H350" i="34"/>
  <c r="C350" i="34"/>
  <c r="B350" i="34"/>
  <c r="A350" i="34"/>
  <c r="H349" i="34"/>
  <c r="C349" i="34"/>
  <c r="B349" i="34"/>
  <c r="A349" i="34"/>
  <c r="H348" i="34"/>
  <c r="C348" i="34"/>
  <c r="B348" i="34"/>
  <c r="A348" i="34"/>
  <c r="H347" i="34"/>
  <c r="C347" i="34"/>
  <c r="B347" i="34"/>
  <c r="A347" i="34"/>
  <c r="H346" i="34"/>
  <c r="C346" i="34"/>
  <c r="B346" i="34"/>
  <c r="A346" i="34"/>
  <c r="H345" i="34"/>
  <c r="C345" i="34"/>
  <c r="B345" i="34"/>
  <c r="A345" i="34"/>
  <c r="H344" i="34"/>
  <c r="C344" i="34"/>
  <c r="A344" i="34"/>
  <c r="H343" i="34"/>
  <c r="C343" i="34"/>
  <c r="B343" i="34"/>
  <c r="A343" i="34"/>
  <c r="H342" i="34"/>
  <c r="C342" i="34"/>
  <c r="B342" i="34"/>
  <c r="A342" i="34"/>
  <c r="H341" i="34"/>
  <c r="C341" i="34"/>
  <c r="B341" i="34"/>
  <c r="A341" i="34"/>
  <c r="H340" i="34"/>
  <c r="C340" i="34"/>
  <c r="B340" i="34"/>
  <c r="A340" i="34"/>
  <c r="H339" i="34"/>
  <c r="C339" i="34"/>
  <c r="B339" i="34"/>
  <c r="A339" i="34"/>
  <c r="H338" i="34"/>
  <c r="C338" i="34"/>
  <c r="B338" i="34"/>
  <c r="A338" i="34"/>
  <c r="B330" i="34"/>
  <c r="A330" i="34"/>
  <c r="J329" i="34"/>
  <c r="G329" i="34"/>
  <c r="B329" i="34"/>
  <c r="A329" i="34"/>
  <c r="J328" i="34"/>
  <c r="G328" i="34"/>
  <c r="B328" i="34"/>
  <c r="A328" i="34"/>
  <c r="A313" i="34"/>
  <c r="B300" i="34"/>
  <c r="A300" i="34"/>
  <c r="J299" i="34"/>
  <c r="G299" i="34"/>
  <c r="B299" i="34"/>
  <c r="A299" i="34"/>
  <c r="G298" i="34"/>
  <c r="B298" i="34"/>
  <c r="A298" i="34"/>
  <c r="B272" i="34"/>
  <c r="A272" i="34"/>
  <c r="J271" i="34"/>
  <c r="G271" i="34"/>
  <c r="B271" i="34"/>
  <c r="A271" i="34"/>
  <c r="J270" i="34"/>
  <c r="G270" i="34"/>
  <c r="B270" i="34"/>
  <c r="A270" i="34"/>
  <c r="F275" i="34"/>
  <c r="B250" i="34"/>
  <c r="A250" i="34"/>
  <c r="J249" i="34"/>
  <c r="G249" i="34"/>
  <c r="B249" i="34"/>
  <c r="A249" i="34"/>
  <c r="G248" i="34"/>
  <c r="B248" i="34"/>
  <c r="A248" i="34"/>
  <c r="A243" i="34"/>
  <c r="N214" i="34"/>
  <c r="F202" i="34"/>
  <c r="I202" i="34" s="1"/>
  <c r="A202" i="34"/>
  <c r="F200" i="34"/>
  <c r="B200" i="34"/>
  <c r="A200" i="34"/>
  <c r="B196" i="34"/>
  <c r="A196" i="34"/>
  <c r="F194" i="34"/>
  <c r="B194" i="34"/>
  <c r="A194" i="34"/>
  <c r="A192" i="34"/>
  <c r="F190" i="34"/>
  <c r="B190" i="34"/>
  <c r="A190" i="34"/>
  <c r="F188" i="34"/>
  <c r="B188" i="34"/>
  <c r="A188" i="34"/>
  <c r="L182" i="34"/>
  <c r="K182" i="34"/>
  <c r="F182" i="34"/>
  <c r="D182" i="34"/>
  <c r="C182" i="34"/>
  <c r="A182" i="34"/>
  <c r="L180" i="34"/>
  <c r="K180" i="34"/>
  <c r="F180" i="34"/>
  <c r="D180" i="34"/>
  <c r="C180" i="34"/>
  <c r="A180" i="34"/>
  <c r="L178" i="34"/>
  <c r="K178" i="34"/>
  <c r="F178" i="34"/>
  <c r="D178" i="34"/>
  <c r="C178" i="34"/>
  <c r="A178" i="34"/>
  <c r="L176" i="34"/>
  <c r="K176" i="34"/>
  <c r="F176" i="34"/>
  <c r="D176" i="34"/>
  <c r="C176" i="34"/>
  <c r="A176" i="34"/>
  <c r="L174" i="34"/>
  <c r="K174" i="34"/>
  <c r="F174" i="34"/>
  <c r="D174" i="34"/>
  <c r="C174" i="34"/>
  <c r="A174" i="34"/>
  <c r="L172" i="34"/>
  <c r="K172" i="34"/>
  <c r="F172" i="34"/>
  <c r="D172" i="34"/>
  <c r="C172" i="34"/>
  <c r="A172" i="34"/>
  <c r="B170" i="34"/>
  <c r="A170" i="34"/>
  <c r="J169" i="34"/>
  <c r="G169" i="34"/>
  <c r="B169" i="34"/>
  <c r="A169" i="34"/>
  <c r="J168" i="34"/>
  <c r="G168" i="34"/>
  <c r="B168" i="34"/>
  <c r="A168" i="34"/>
  <c r="A163" i="34"/>
  <c r="H93" i="34"/>
  <c r="I147" i="34" s="1"/>
  <c r="D147" i="34"/>
  <c r="J91" i="34"/>
  <c r="B91" i="34"/>
  <c r="B90" i="34"/>
  <c r="A90" i="34"/>
  <c r="J89" i="34"/>
  <c r="G89" i="34"/>
  <c r="B89" i="34"/>
  <c r="A89" i="34"/>
  <c r="J88" i="34"/>
  <c r="G88" i="34"/>
  <c r="B88" i="34"/>
  <c r="A88" i="34"/>
  <c r="A83" i="34"/>
  <c r="K58" i="34"/>
  <c r="I58" i="34"/>
  <c r="K52" i="34"/>
  <c r="I52" i="34"/>
  <c r="K46" i="34"/>
  <c r="K44" i="34"/>
  <c r="I38" i="34"/>
  <c r="D38" i="34"/>
  <c r="I36" i="34"/>
  <c r="D36" i="34"/>
  <c r="I34" i="34"/>
  <c r="D34" i="34"/>
  <c r="I32" i="34"/>
  <c r="D32" i="34"/>
  <c r="D30" i="34"/>
  <c r="D28" i="34"/>
  <c r="D24" i="34"/>
  <c r="D22" i="34"/>
  <c r="N21" i="34"/>
  <c r="D20" i="34"/>
  <c r="D18" i="34"/>
  <c r="B16" i="34"/>
  <c r="D16" i="34" s="1"/>
  <c r="J9" i="34"/>
  <c r="J88" i="17"/>
  <c r="F302" i="14"/>
  <c r="F274" i="14"/>
  <c r="C274" i="14"/>
  <c r="B90" i="14"/>
  <c r="B272" i="33"/>
  <c r="I117" i="34" l="1"/>
  <c r="I95" i="34"/>
  <c r="I103" i="34"/>
  <c r="I111" i="34"/>
  <c r="I119" i="34"/>
  <c r="I127" i="34"/>
  <c r="I136" i="34"/>
  <c r="I145" i="34"/>
  <c r="H336" i="34"/>
  <c r="I344" i="34" s="1"/>
  <c r="D102" i="34"/>
  <c r="I109" i="34"/>
  <c r="I125" i="34"/>
  <c r="I143" i="34"/>
  <c r="I97" i="34"/>
  <c r="I105" i="34"/>
  <c r="I113" i="34"/>
  <c r="I121" i="34"/>
  <c r="I130" i="34"/>
  <c r="I138" i="34"/>
  <c r="I148" i="34"/>
  <c r="I346" i="34"/>
  <c r="I348" i="34"/>
  <c r="I350" i="34"/>
  <c r="I352" i="34"/>
  <c r="I354" i="34"/>
  <c r="I356" i="34"/>
  <c r="I358" i="34"/>
  <c r="I360" i="34"/>
  <c r="I362" i="34"/>
  <c r="I364" i="34"/>
  <c r="I366" i="34"/>
  <c r="I368" i="34"/>
  <c r="I370" i="34"/>
  <c r="D99" i="34"/>
  <c r="I101" i="34"/>
  <c r="I134" i="34"/>
  <c r="I99" i="34"/>
  <c r="I107" i="34"/>
  <c r="I115" i="34"/>
  <c r="I123" i="34"/>
  <c r="I132" i="34"/>
  <c r="I141" i="34"/>
  <c r="I338" i="34"/>
  <c r="I339" i="34"/>
  <c r="I340" i="34"/>
  <c r="I341" i="34"/>
  <c r="I342" i="34"/>
  <c r="I343" i="34"/>
  <c r="I96" i="34"/>
  <c r="I98" i="34"/>
  <c r="I100" i="34"/>
  <c r="I102" i="34"/>
  <c r="I104" i="34"/>
  <c r="I106" i="34"/>
  <c r="I108" i="34"/>
  <c r="I110" i="34"/>
  <c r="I112" i="34"/>
  <c r="I114" i="34"/>
  <c r="I116" i="34"/>
  <c r="I118" i="34"/>
  <c r="I120" i="34"/>
  <c r="I122" i="34"/>
  <c r="I124" i="34"/>
  <c r="I126" i="34"/>
  <c r="I128" i="34"/>
  <c r="I131" i="34"/>
  <c r="I133" i="34"/>
  <c r="I135" i="34"/>
  <c r="I137" i="34"/>
  <c r="I139" i="34"/>
  <c r="I142" i="34"/>
  <c r="I144" i="34"/>
  <c r="K202" i="34"/>
  <c r="D95" i="34"/>
  <c r="D97" i="34"/>
  <c r="D103" i="34"/>
  <c r="D105" i="34"/>
  <c r="D107" i="34"/>
  <c r="D109" i="34"/>
  <c r="D111" i="34"/>
  <c r="D113" i="34"/>
  <c r="D115" i="34"/>
  <c r="D117" i="34"/>
  <c r="D119" i="34"/>
  <c r="D121" i="34"/>
  <c r="D123" i="34"/>
  <c r="D125" i="34"/>
  <c r="D127" i="34"/>
  <c r="D130" i="34"/>
  <c r="D132" i="34"/>
  <c r="D134" i="34"/>
  <c r="D136" i="34"/>
  <c r="D138" i="34"/>
  <c r="D141" i="34"/>
  <c r="D143" i="34"/>
  <c r="D145" i="34"/>
  <c r="D148" i="34"/>
  <c r="F303" i="34"/>
  <c r="C336" i="34"/>
  <c r="D345" i="34" s="1"/>
  <c r="I345" i="34"/>
  <c r="I347" i="34"/>
  <c r="I349" i="34"/>
  <c r="I351" i="34"/>
  <c r="I353" i="34"/>
  <c r="I355" i="34"/>
  <c r="I357" i="34"/>
  <c r="I359" i="34"/>
  <c r="I361" i="34"/>
  <c r="I363" i="34"/>
  <c r="I365" i="34"/>
  <c r="I367" i="34"/>
  <c r="I369" i="34"/>
  <c r="I371" i="34"/>
  <c r="D96" i="34"/>
  <c r="D98" i="34"/>
  <c r="D104" i="34"/>
  <c r="D106" i="34"/>
  <c r="D108" i="34"/>
  <c r="D110" i="34"/>
  <c r="D112" i="34"/>
  <c r="D114" i="34"/>
  <c r="D116" i="34"/>
  <c r="D118" i="34"/>
  <c r="D120" i="34"/>
  <c r="D122" i="34"/>
  <c r="D124" i="34"/>
  <c r="D126" i="34"/>
  <c r="D128" i="34"/>
  <c r="D131" i="34"/>
  <c r="D133" i="34"/>
  <c r="D135" i="34"/>
  <c r="D137" i="34"/>
  <c r="D139" i="34"/>
  <c r="D142" i="34"/>
  <c r="D144" i="34"/>
  <c r="C302" i="14"/>
  <c r="D348" i="34" l="1"/>
  <c r="D365" i="34"/>
  <c r="D357" i="34"/>
  <c r="D342" i="34"/>
  <c r="D370" i="34"/>
  <c r="D368" i="34"/>
  <c r="D366" i="34"/>
  <c r="D364" i="34"/>
  <c r="D362" i="34"/>
  <c r="D360" i="34"/>
  <c r="D358" i="34"/>
  <c r="D356" i="34"/>
  <c r="D354" i="34"/>
  <c r="D352" i="34"/>
  <c r="D350" i="34"/>
  <c r="D344" i="34"/>
  <c r="D340" i="34"/>
  <c r="D338" i="34"/>
  <c r="D341" i="34"/>
  <c r="D371" i="34"/>
  <c r="D363" i="34"/>
  <c r="D355" i="34"/>
  <c r="D349" i="34"/>
  <c r="D339" i="34"/>
  <c r="D369" i="34"/>
  <c r="D361" i="34"/>
  <c r="D353" i="34"/>
  <c r="D343" i="34"/>
  <c r="D346" i="34"/>
  <c r="D367" i="34"/>
  <c r="D359" i="34"/>
  <c r="D351" i="34"/>
  <c r="D347" i="34"/>
  <c r="B343" i="33"/>
  <c r="B393" i="33"/>
  <c r="A393" i="33"/>
  <c r="J392" i="33"/>
  <c r="G392" i="33"/>
  <c r="B392" i="33"/>
  <c r="A392" i="33"/>
  <c r="G391" i="33"/>
  <c r="B391" i="33"/>
  <c r="A391" i="33"/>
  <c r="B377" i="33"/>
  <c r="A377" i="33"/>
  <c r="J376" i="33"/>
  <c r="G376" i="33"/>
  <c r="B376" i="33"/>
  <c r="A376" i="33"/>
  <c r="G375" i="33"/>
  <c r="B375" i="33"/>
  <c r="A375" i="33"/>
  <c r="H370" i="33"/>
  <c r="C370" i="33"/>
  <c r="B370" i="33"/>
  <c r="I370" i="33" s="1"/>
  <c r="A370" i="33"/>
  <c r="H369" i="33"/>
  <c r="C369" i="33"/>
  <c r="B369" i="33"/>
  <c r="I369" i="33" s="1"/>
  <c r="A369" i="33"/>
  <c r="H368" i="33"/>
  <c r="C368" i="33"/>
  <c r="B368" i="33"/>
  <c r="I368" i="33" s="1"/>
  <c r="A368" i="33"/>
  <c r="H367" i="33"/>
  <c r="C367" i="33"/>
  <c r="B367" i="33"/>
  <c r="I367" i="33" s="1"/>
  <c r="A367" i="33"/>
  <c r="H366" i="33"/>
  <c r="C366" i="33"/>
  <c r="B366" i="33"/>
  <c r="I366" i="33" s="1"/>
  <c r="A366" i="33"/>
  <c r="H365" i="33"/>
  <c r="C365" i="33"/>
  <c r="B365" i="33"/>
  <c r="I365" i="33" s="1"/>
  <c r="A365" i="33"/>
  <c r="H364" i="33"/>
  <c r="C364" i="33"/>
  <c r="B364" i="33"/>
  <c r="I364" i="33" s="1"/>
  <c r="A364" i="33"/>
  <c r="H363" i="33"/>
  <c r="C363" i="33"/>
  <c r="B363" i="33"/>
  <c r="I363" i="33" s="1"/>
  <c r="A363" i="33"/>
  <c r="H362" i="33"/>
  <c r="C362" i="33"/>
  <c r="B362" i="33"/>
  <c r="I362" i="33" s="1"/>
  <c r="A362" i="33"/>
  <c r="H361" i="33"/>
  <c r="C361" i="33"/>
  <c r="B361" i="33"/>
  <c r="I361" i="33" s="1"/>
  <c r="A361" i="33"/>
  <c r="H360" i="33"/>
  <c r="C360" i="33"/>
  <c r="B360" i="33"/>
  <c r="I360" i="33" s="1"/>
  <c r="A360" i="33"/>
  <c r="H359" i="33"/>
  <c r="C359" i="33"/>
  <c r="B359" i="33"/>
  <c r="I359" i="33" s="1"/>
  <c r="A359" i="33"/>
  <c r="H358" i="33"/>
  <c r="C358" i="33"/>
  <c r="B358" i="33"/>
  <c r="I358" i="33" s="1"/>
  <c r="A358" i="33"/>
  <c r="H357" i="33"/>
  <c r="C357" i="33"/>
  <c r="B357" i="33"/>
  <c r="I357" i="33" s="1"/>
  <c r="A357" i="33"/>
  <c r="H356" i="33"/>
  <c r="C356" i="33"/>
  <c r="B356" i="33"/>
  <c r="I356" i="33" s="1"/>
  <c r="A356" i="33"/>
  <c r="H355" i="33"/>
  <c r="C355" i="33"/>
  <c r="A355" i="33"/>
  <c r="H354" i="33"/>
  <c r="C354" i="33"/>
  <c r="A354" i="33"/>
  <c r="H353" i="33"/>
  <c r="C353" i="33"/>
  <c r="B353" i="33"/>
  <c r="A353" i="33"/>
  <c r="H352" i="33"/>
  <c r="C352" i="33"/>
  <c r="B352" i="33"/>
  <c r="A352" i="33"/>
  <c r="H351" i="33"/>
  <c r="C351" i="33"/>
  <c r="B351" i="33"/>
  <c r="A351" i="33"/>
  <c r="H350" i="33"/>
  <c r="C350" i="33"/>
  <c r="B350" i="33"/>
  <c r="A350" i="33"/>
  <c r="H349" i="33"/>
  <c r="C349" i="33"/>
  <c r="B349" i="33"/>
  <c r="A349" i="33"/>
  <c r="H348" i="33"/>
  <c r="C348" i="33"/>
  <c r="B348" i="33"/>
  <c r="A348" i="33"/>
  <c r="H347" i="33"/>
  <c r="C347" i="33"/>
  <c r="B347" i="33"/>
  <c r="A347" i="33"/>
  <c r="H346" i="33"/>
  <c r="C346" i="33"/>
  <c r="B346" i="33"/>
  <c r="A346" i="33"/>
  <c r="H345" i="33"/>
  <c r="C345" i="33"/>
  <c r="B345" i="33"/>
  <c r="A345" i="33"/>
  <c r="H344" i="33"/>
  <c r="C344" i="33"/>
  <c r="B344" i="33"/>
  <c r="A344" i="33"/>
  <c r="H343" i="33"/>
  <c r="C343" i="33"/>
  <c r="A343" i="33"/>
  <c r="H342" i="33"/>
  <c r="C342" i="33"/>
  <c r="B342" i="33"/>
  <c r="A342" i="33"/>
  <c r="H341" i="33"/>
  <c r="C341" i="33"/>
  <c r="B341" i="33"/>
  <c r="I341" i="33" s="1"/>
  <c r="A341" i="33"/>
  <c r="H340" i="33"/>
  <c r="C340" i="33"/>
  <c r="B340" i="33"/>
  <c r="A340" i="33"/>
  <c r="H339" i="33"/>
  <c r="C339" i="33"/>
  <c r="B339" i="33"/>
  <c r="I339" i="33" s="1"/>
  <c r="A339" i="33"/>
  <c r="H338" i="33"/>
  <c r="C338" i="33"/>
  <c r="B338" i="33"/>
  <c r="A338" i="33"/>
  <c r="H337" i="33"/>
  <c r="B337" i="33"/>
  <c r="I337" i="33" s="1"/>
  <c r="A337" i="33"/>
  <c r="H335" i="33"/>
  <c r="I355" i="33" s="1"/>
  <c r="B329" i="33"/>
  <c r="A329" i="33"/>
  <c r="J328" i="33"/>
  <c r="G328" i="33"/>
  <c r="B328" i="33"/>
  <c r="A328" i="33"/>
  <c r="J327" i="33"/>
  <c r="G327" i="33"/>
  <c r="B327" i="33"/>
  <c r="A327" i="33"/>
  <c r="A323" i="33"/>
  <c r="A312" i="33"/>
  <c r="F302" i="33"/>
  <c r="C302" i="33"/>
  <c r="B300" i="33"/>
  <c r="B299" i="33"/>
  <c r="J298" i="33"/>
  <c r="G298" i="33"/>
  <c r="B298" i="33"/>
  <c r="A298" i="33"/>
  <c r="G297" i="33"/>
  <c r="B297" i="33"/>
  <c r="A297" i="33"/>
  <c r="C274" i="33"/>
  <c r="B271" i="33"/>
  <c r="A271" i="33"/>
  <c r="J270" i="33"/>
  <c r="G270" i="33"/>
  <c r="B270" i="33"/>
  <c r="A270" i="33"/>
  <c r="J269" i="33"/>
  <c r="G269" i="33"/>
  <c r="B269" i="33"/>
  <c r="A269" i="33"/>
  <c r="J252" i="33"/>
  <c r="J302" i="33" s="1"/>
  <c r="B249" i="33"/>
  <c r="A249" i="33"/>
  <c r="J248" i="33"/>
  <c r="G248" i="33"/>
  <c r="B248" i="33"/>
  <c r="A248" i="33"/>
  <c r="G247" i="33"/>
  <c r="B247" i="33"/>
  <c r="A247" i="33"/>
  <c r="A242" i="33"/>
  <c r="F201" i="33"/>
  <c r="K201" i="33" s="1"/>
  <c r="A201" i="33"/>
  <c r="F199" i="33"/>
  <c r="B199" i="33"/>
  <c r="A199" i="33"/>
  <c r="B195" i="33"/>
  <c r="A195" i="33"/>
  <c r="F193" i="33"/>
  <c r="B193" i="33"/>
  <c r="A193" i="33"/>
  <c r="A191" i="33"/>
  <c r="F189" i="33"/>
  <c r="B189" i="33"/>
  <c r="A189" i="33"/>
  <c r="F187" i="33"/>
  <c r="B187" i="33"/>
  <c r="L181" i="33"/>
  <c r="K181" i="33"/>
  <c r="F181" i="33"/>
  <c r="D181" i="33"/>
  <c r="C181" i="33"/>
  <c r="A181" i="33"/>
  <c r="L179" i="33"/>
  <c r="K179" i="33"/>
  <c r="F179" i="33"/>
  <c r="D179" i="33"/>
  <c r="C179" i="33"/>
  <c r="A179" i="33"/>
  <c r="L177" i="33"/>
  <c r="K177" i="33"/>
  <c r="F177" i="33"/>
  <c r="D177" i="33"/>
  <c r="A177" i="33"/>
  <c r="L175" i="33"/>
  <c r="K175" i="33"/>
  <c r="F175" i="33"/>
  <c r="D175" i="33"/>
  <c r="C175" i="33"/>
  <c r="A175" i="33"/>
  <c r="L173" i="33"/>
  <c r="K173" i="33"/>
  <c r="F173" i="33"/>
  <c r="D173" i="33"/>
  <c r="C173" i="33"/>
  <c r="A173" i="33"/>
  <c r="L171" i="33"/>
  <c r="K171" i="33"/>
  <c r="D171" i="33"/>
  <c r="C171" i="33"/>
  <c r="A171" i="33"/>
  <c r="B169" i="33"/>
  <c r="A169" i="33"/>
  <c r="J168" i="33"/>
  <c r="G168" i="33"/>
  <c r="B168" i="33"/>
  <c r="A168" i="33"/>
  <c r="J167" i="33"/>
  <c r="G167" i="33"/>
  <c r="B167" i="33"/>
  <c r="A167" i="33"/>
  <c r="A162" i="33"/>
  <c r="I146" i="33"/>
  <c r="I144" i="33"/>
  <c r="I143" i="33"/>
  <c r="I142" i="33"/>
  <c r="I141" i="33"/>
  <c r="I140" i="33"/>
  <c r="I138" i="33"/>
  <c r="I137" i="33"/>
  <c r="I136" i="33"/>
  <c r="I135" i="33"/>
  <c r="I134" i="33"/>
  <c r="I133" i="33"/>
  <c r="I132" i="33"/>
  <c r="I131" i="33"/>
  <c r="I130" i="33"/>
  <c r="I129" i="33"/>
  <c r="I127" i="33"/>
  <c r="I126" i="33"/>
  <c r="I125" i="33"/>
  <c r="I124" i="33"/>
  <c r="I123" i="33"/>
  <c r="I122" i="33"/>
  <c r="I121" i="33"/>
  <c r="I120" i="33"/>
  <c r="I119" i="33"/>
  <c r="I118" i="33"/>
  <c r="I117" i="33"/>
  <c r="I116" i="33"/>
  <c r="I115" i="33"/>
  <c r="I114" i="33"/>
  <c r="I113" i="33"/>
  <c r="I112" i="33"/>
  <c r="I111" i="33"/>
  <c r="I110" i="33"/>
  <c r="I109" i="33"/>
  <c r="I108" i="33"/>
  <c r="I107" i="33"/>
  <c r="I106" i="33"/>
  <c r="I105" i="33"/>
  <c r="I104" i="33"/>
  <c r="I103" i="33"/>
  <c r="I102" i="33"/>
  <c r="I101" i="33"/>
  <c r="I100" i="33"/>
  <c r="I99" i="33"/>
  <c r="I98" i="33"/>
  <c r="I97" i="33"/>
  <c r="I96" i="33"/>
  <c r="I95" i="33"/>
  <c r="I94" i="33"/>
  <c r="C92" i="33"/>
  <c r="C335" i="33" s="1"/>
  <c r="J90" i="33"/>
  <c r="B90" i="33"/>
  <c r="B89" i="33"/>
  <c r="A89" i="33"/>
  <c r="J88" i="33"/>
  <c r="G88" i="33"/>
  <c r="B88" i="33"/>
  <c r="A88" i="33"/>
  <c r="J87" i="33"/>
  <c r="G87" i="33"/>
  <c r="B87" i="33"/>
  <c r="A87" i="33"/>
  <c r="A82" i="33"/>
  <c r="K58" i="33"/>
  <c r="I58" i="33"/>
  <c r="K52" i="33"/>
  <c r="I52" i="33"/>
  <c r="K46" i="33"/>
  <c r="K44" i="33"/>
  <c r="I44" i="33"/>
  <c r="A44" i="33"/>
  <c r="A187" i="33" s="1"/>
  <c r="I38" i="33"/>
  <c r="D38" i="33"/>
  <c r="B36" i="33"/>
  <c r="D36" i="33" s="1"/>
  <c r="B34" i="33"/>
  <c r="D34" i="33" s="1"/>
  <c r="B32" i="33"/>
  <c r="D32" i="33" s="1"/>
  <c r="D30" i="33"/>
  <c r="B30" i="33"/>
  <c r="I30" i="33" s="1"/>
  <c r="B28" i="33"/>
  <c r="I28" i="33" s="1"/>
  <c r="I26" i="33"/>
  <c r="D26" i="33"/>
  <c r="B26" i="33"/>
  <c r="B24" i="33"/>
  <c r="D24" i="33" s="1"/>
  <c r="D22" i="33"/>
  <c r="B22" i="33"/>
  <c r="I22" i="33" s="1"/>
  <c r="B20" i="33"/>
  <c r="I20" i="33" s="1"/>
  <c r="I18" i="33"/>
  <c r="D18" i="33"/>
  <c r="B18" i="33"/>
  <c r="I16" i="33"/>
  <c r="D16" i="33"/>
  <c r="B16" i="33"/>
  <c r="J9" i="33"/>
  <c r="B343" i="14"/>
  <c r="A147" i="32"/>
  <c r="I24" i="33" l="1"/>
  <c r="I344" i="33"/>
  <c r="I345" i="33"/>
  <c r="I346" i="33"/>
  <c r="I347" i="33"/>
  <c r="I348" i="33"/>
  <c r="I349" i="33"/>
  <c r="I350" i="33"/>
  <c r="I351" i="33"/>
  <c r="I352" i="33"/>
  <c r="I353" i="33"/>
  <c r="D146" i="33"/>
  <c r="D105" i="33"/>
  <c r="D113" i="33"/>
  <c r="D121" i="33"/>
  <c r="D130" i="33"/>
  <c r="D138" i="33"/>
  <c r="D94" i="33"/>
  <c r="D103" i="33"/>
  <c r="D111" i="33"/>
  <c r="D119" i="33"/>
  <c r="D127" i="33"/>
  <c r="D136" i="33"/>
  <c r="D101" i="33"/>
  <c r="D109" i="33"/>
  <c r="D117" i="33"/>
  <c r="D125" i="33"/>
  <c r="D134" i="33"/>
  <c r="D143" i="33"/>
  <c r="D107" i="33"/>
  <c r="D115" i="33"/>
  <c r="D123" i="33"/>
  <c r="D132" i="33"/>
  <c r="D141" i="33"/>
  <c r="D370" i="33"/>
  <c r="D368" i="33"/>
  <c r="D366" i="33"/>
  <c r="D364" i="33"/>
  <c r="D362" i="33"/>
  <c r="D360" i="33"/>
  <c r="D358" i="33"/>
  <c r="D356" i="33"/>
  <c r="D353" i="33"/>
  <c r="D351" i="33"/>
  <c r="D349" i="33"/>
  <c r="D347" i="33"/>
  <c r="D345" i="33"/>
  <c r="D343" i="33"/>
  <c r="D354" i="33"/>
  <c r="D339" i="33"/>
  <c r="D355" i="33"/>
  <c r="D341" i="33"/>
  <c r="D337" i="33"/>
  <c r="D338" i="33"/>
  <c r="D340" i="33"/>
  <c r="D342" i="33"/>
  <c r="I338" i="33"/>
  <c r="I342" i="33"/>
  <c r="D20" i="33"/>
  <c r="F16" i="33" s="1"/>
  <c r="D28" i="33"/>
  <c r="I201" i="33"/>
  <c r="I343" i="33"/>
  <c r="D344" i="33"/>
  <c r="D346" i="33"/>
  <c r="D348" i="33"/>
  <c r="D350" i="33"/>
  <c r="D352" i="33"/>
  <c r="D357" i="33"/>
  <c r="D359" i="33"/>
  <c r="D361" i="33"/>
  <c r="D363" i="33"/>
  <c r="D365" i="33"/>
  <c r="D367" i="33"/>
  <c r="D369" i="33"/>
  <c r="I340" i="33"/>
  <c r="D95" i="33"/>
  <c r="D100" i="33"/>
  <c r="D102" i="33"/>
  <c r="D104" i="33"/>
  <c r="D106" i="33"/>
  <c r="D108" i="33"/>
  <c r="D110" i="33"/>
  <c r="D112" i="33"/>
  <c r="D114" i="33"/>
  <c r="D116" i="33"/>
  <c r="D118" i="33"/>
  <c r="D120" i="33"/>
  <c r="D122" i="33"/>
  <c r="D124" i="33"/>
  <c r="D126" i="33"/>
  <c r="D129" i="33"/>
  <c r="D131" i="33"/>
  <c r="D133" i="33"/>
  <c r="D135" i="33"/>
  <c r="D137" i="33"/>
  <c r="D140" i="33"/>
  <c r="D142" i="33"/>
  <c r="D144" i="33"/>
  <c r="J274" i="33"/>
  <c r="I354" i="33"/>
  <c r="A39" i="32"/>
  <c r="B317" i="32"/>
  <c r="A160" i="32"/>
  <c r="J85" i="32"/>
  <c r="B85" i="32"/>
  <c r="D22" i="32"/>
  <c r="D20" i="32"/>
  <c r="B16" i="32"/>
  <c r="B361" i="32"/>
  <c r="A361" i="32"/>
  <c r="J360" i="32"/>
  <c r="G360" i="32"/>
  <c r="B360" i="32"/>
  <c r="A360" i="32"/>
  <c r="G359" i="32"/>
  <c r="B359" i="32"/>
  <c r="A359" i="32"/>
  <c r="B345" i="32"/>
  <c r="A345" i="32"/>
  <c r="J344" i="32"/>
  <c r="G344" i="32"/>
  <c r="B344" i="32"/>
  <c r="A344" i="32"/>
  <c r="G343" i="32"/>
  <c r="B343" i="32"/>
  <c r="A343" i="32"/>
  <c r="H338" i="32"/>
  <c r="C338" i="32"/>
  <c r="B338" i="32"/>
  <c r="A338" i="32"/>
  <c r="H337" i="32"/>
  <c r="C337" i="32"/>
  <c r="B337" i="32"/>
  <c r="A337" i="32"/>
  <c r="H336" i="32"/>
  <c r="C336" i="32"/>
  <c r="B336" i="32"/>
  <c r="A336" i="32"/>
  <c r="H335" i="32"/>
  <c r="C335" i="32"/>
  <c r="B335" i="32"/>
  <c r="A335" i="32"/>
  <c r="H334" i="32"/>
  <c r="C334" i="32"/>
  <c r="B334" i="32"/>
  <c r="A334" i="32"/>
  <c r="H333" i="32"/>
  <c r="C333" i="32"/>
  <c r="B333" i="32"/>
  <c r="A333" i="32"/>
  <c r="H332" i="32"/>
  <c r="C332" i="32"/>
  <c r="B332" i="32"/>
  <c r="A332" i="32"/>
  <c r="H331" i="32"/>
  <c r="C331" i="32"/>
  <c r="B331" i="32"/>
  <c r="A331" i="32"/>
  <c r="H330" i="32"/>
  <c r="C330" i="32"/>
  <c r="B330" i="32"/>
  <c r="A330" i="32"/>
  <c r="H329" i="32"/>
  <c r="C329" i="32"/>
  <c r="B329" i="32"/>
  <c r="A329" i="32"/>
  <c r="H328" i="32"/>
  <c r="C328" i="32"/>
  <c r="B328" i="32"/>
  <c r="A328" i="32"/>
  <c r="H327" i="32"/>
  <c r="C327" i="32"/>
  <c r="B327" i="32"/>
  <c r="A327" i="32"/>
  <c r="H326" i="32"/>
  <c r="C326" i="32"/>
  <c r="B326" i="32"/>
  <c r="A326" i="32"/>
  <c r="H325" i="32"/>
  <c r="C325" i="32"/>
  <c r="B325" i="32"/>
  <c r="A325" i="32"/>
  <c r="H324" i="32"/>
  <c r="C324" i="32"/>
  <c r="B324" i="32"/>
  <c r="A324" i="32"/>
  <c r="H323" i="32"/>
  <c r="C323" i="32"/>
  <c r="B323" i="32"/>
  <c r="A323" i="32"/>
  <c r="H322" i="32"/>
  <c r="C322" i="32"/>
  <c r="B322" i="32"/>
  <c r="A322" i="32"/>
  <c r="H321" i="32"/>
  <c r="C321" i="32"/>
  <c r="B321" i="32"/>
  <c r="A321" i="32"/>
  <c r="H320" i="32"/>
  <c r="C320" i="32"/>
  <c r="B320" i="32"/>
  <c r="A320" i="32"/>
  <c r="H319" i="32"/>
  <c r="A319" i="32"/>
  <c r="H318" i="32"/>
  <c r="A318" i="32"/>
  <c r="H317" i="32"/>
  <c r="C317" i="32"/>
  <c r="A317" i="32"/>
  <c r="H316" i="32"/>
  <c r="C316" i="32"/>
  <c r="B316" i="32"/>
  <c r="A316" i="32"/>
  <c r="H315" i="32"/>
  <c r="C315" i="32"/>
  <c r="B315" i="32"/>
  <c r="A315" i="32"/>
  <c r="H314" i="32"/>
  <c r="C314" i="32"/>
  <c r="B314" i="32"/>
  <c r="A314" i="32"/>
  <c r="H313" i="32"/>
  <c r="C313" i="32"/>
  <c r="B313" i="32"/>
  <c r="A313" i="32"/>
  <c r="H312" i="32"/>
  <c r="C312" i="32"/>
  <c r="B312" i="32"/>
  <c r="A312" i="32"/>
  <c r="H311" i="32"/>
  <c r="C311" i="32"/>
  <c r="B311" i="32"/>
  <c r="A311" i="32"/>
  <c r="B303" i="32"/>
  <c r="A303" i="32"/>
  <c r="J302" i="32"/>
  <c r="G302" i="32"/>
  <c r="B302" i="32"/>
  <c r="A302" i="32"/>
  <c r="J301" i="32"/>
  <c r="G301" i="32"/>
  <c r="B301" i="32"/>
  <c r="A301" i="32"/>
  <c r="A297" i="32"/>
  <c r="F276" i="32"/>
  <c r="B274" i="32"/>
  <c r="B273" i="32"/>
  <c r="A273" i="32"/>
  <c r="J272" i="32"/>
  <c r="G272" i="32"/>
  <c r="B272" i="32"/>
  <c r="A272" i="32"/>
  <c r="G271" i="32"/>
  <c r="B271" i="32"/>
  <c r="A271" i="32"/>
  <c r="F250" i="32"/>
  <c r="B248" i="32"/>
  <c r="B247" i="32"/>
  <c r="A247" i="32"/>
  <c r="J246" i="32"/>
  <c r="G246" i="32"/>
  <c r="B246" i="32"/>
  <c r="A246" i="32"/>
  <c r="J245" i="32"/>
  <c r="G245" i="32"/>
  <c r="B245" i="32"/>
  <c r="A245" i="32"/>
  <c r="C228" i="32"/>
  <c r="C276" i="32" s="1"/>
  <c r="B225" i="32"/>
  <c r="A225" i="32"/>
  <c r="J224" i="32"/>
  <c r="G224" i="32"/>
  <c r="B224" i="32"/>
  <c r="A224" i="32"/>
  <c r="G223" i="32"/>
  <c r="B223" i="32"/>
  <c r="A223" i="32"/>
  <c r="A218" i="32"/>
  <c r="F186" i="32"/>
  <c r="A186" i="32"/>
  <c r="F184" i="32"/>
  <c r="B184" i="32"/>
  <c r="A184" i="32"/>
  <c r="B180" i="32"/>
  <c r="A180" i="32"/>
  <c r="F178" i="32"/>
  <c r="B178" i="32"/>
  <c r="A178" i="32"/>
  <c r="A176" i="32"/>
  <c r="F174" i="32"/>
  <c r="A174" i="32"/>
  <c r="L166" i="32"/>
  <c r="K166" i="32"/>
  <c r="F166" i="32"/>
  <c r="D166" i="32"/>
  <c r="C166" i="32"/>
  <c r="A166" i="32"/>
  <c r="L164" i="32"/>
  <c r="K164" i="32"/>
  <c r="F164" i="32"/>
  <c r="D164" i="32"/>
  <c r="C164" i="32"/>
  <c r="A164" i="32"/>
  <c r="L162" i="32"/>
  <c r="K162" i="32"/>
  <c r="F162" i="32"/>
  <c r="D162" i="32"/>
  <c r="C162" i="32"/>
  <c r="A162" i="32"/>
  <c r="L160" i="32"/>
  <c r="K160" i="32"/>
  <c r="F160" i="32"/>
  <c r="D160" i="32"/>
  <c r="C160" i="32"/>
  <c r="L158" i="32"/>
  <c r="K158" i="32"/>
  <c r="F158" i="32"/>
  <c r="D158" i="32"/>
  <c r="C158" i="32"/>
  <c r="A158" i="32"/>
  <c r="L156" i="32"/>
  <c r="K156" i="32"/>
  <c r="D156" i="32"/>
  <c r="C156" i="32"/>
  <c r="A156" i="32"/>
  <c r="B154" i="32"/>
  <c r="A154" i="32"/>
  <c r="J153" i="32"/>
  <c r="G153" i="32"/>
  <c r="B153" i="32"/>
  <c r="A153" i="32"/>
  <c r="J152" i="32"/>
  <c r="G152" i="32"/>
  <c r="B152" i="32"/>
  <c r="A152" i="32"/>
  <c r="H87" i="32"/>
  <c r="I136" i="32" s="1"/>
  <c r="C87" i="32"/>
  <c r="D107" i="32" s="1"/>
  <c r="B84" i="32"/>
  <c r="A84" i="32"/>
  <c r="J83" i="32"/>
  <c r="G83" i="32"/>
  <c r="B83" i="32"/>
  <c r="A83" i="32"/>
  <c r="J82" i="32"/>
  <c r="G82" i="32"/>
  <c r="B82" i="32"/>
  <c r="A82" i="32"/>
  <c r="A77" i="32"/>
  <c r="K53" i="32"/>
  <c r="I53" i="32"/>
  <c r="K47" i="32"/>
  <c r="I47" i="32"/>
  <c r="K41" i="32"/>
  <c r="K39" i="32"/>
  <c r="I39" i="32"/>
  <c r="I33" i="32"/>
  <c r="D33" i="32"/>
  <c r="I31" i="32"/>
  <c r="D31" i="32"/>
  <c r="I30" i="32"/>
  <c r="D30" i="32"/>
  <c r="I28" i="32"/>
  <c r="D28" i="32"/>
  <c r="I26" i="32"/>
  <c r="I24" i="32"/>
  <c r="D24" i="32"/>
  <c r="I22" i="32"/>
  <c r="I20" i="32"/>
  <c r="I18" i="32"/>
  <c r="D18" i="32"/>
  <c r="J9" i="32"/>
  <c r="I94" i="32" l="1"/>
  <c r="I98" i="32"/>
  <c r="I96" i="32"/>
  <c r="I100" i="32"/>
  <c r="D113" i="32"/>
  <c r="D119" i="32"/>
  <c r="D134" i="32"/>
  <c r="D110" i="32"/>
  <c r="D106" i="32"/>
  <c r="D115" i="32"/>
  <c r="D121" i="32"/>
  <c r="D109" i="32"/>
  <c r="D90" i="32"/>
  <c r="D125" i="32"/>
  <c r="D108" i="32"/>
  <c r="D105" i="32"/>
  <c r="D130" i="32"/>
  <c r="D100" i="32"/>
  <c r="D98" i="32"/>
  <c r="D96" i="32"/>
  <c r="C309" i="32"/>
  <c r="D313" i="32" s="1"/>
  <c r="D99" i="32"/>
  <c r="D97" i="32"/>
  <c r="D95" i="32"/>
  <c r="D136" i="32"/>
  <c r="D133" i="32"/>
  <c r="D131" i="32"/>
  <c r="D128" i="32"/>
  <c r="D126" i="32"/>
  <c r="D124" i="32"/>
  <c r="D122" i="32"/>
  <c r="D120" i="32"/>
  <c r="D116" i="32"/>
  <c r="D114" i="32"/>
  <c r="D112" i="32"/>
  <c r="D104" i="32"/>
  <c r="D102" i="32"/>
  <c r="D89" i="32"/>
  <c r="D101" i="32"/>
  <c r="D103" i="32"/>
  <c r="D111" i="32"/>
  <c r="D117" i="32"/>
  <c r="D123" i="32"/>
  <c r="D132" i="32"/>
  <c r="I16" i="32"/>
  <c r="D16" i="32"/>
  <c r="K186" i="32"/>
  <c r="I186" i="32"/>
  <c r="D311" i="32"/>
  <c r="D127" i="32"/>
  <c r="D137" i="32"/>
  <c r="D320" i="32"/>
  <c r="D328" i="32"/>
  <c r="D336" i="32"/>
  <c r="I92" i="32"/>
  <c r="I105" i="32"/>
  <c r="I109" i="32"/>
  <c r="I113" i="32"/>
  <c r="I119" i="32"/>
  <c r="I123" i="32"/>
  <c r="I127" i="32"/>
  <c r="I132" i="32"/>
  <c r="I137" i="32"/>
  <c r="I95" i="32"/>
  <c r="I97" i="32"/>
  <c r="I99" i="32"/>
  <c r="J228" i="32"/>
  <c r="C250" i="32"/>
  <c r="H309" i="32"/>
  <c r="I317" i="32" s="1"/>
  <c r="I90" i="32"/>
  <c r="I103" i="32"/>
  <c r="I107" i="32"/>
  <c r="I111" i="32"/>
  <c r="I115" i="32"/>
  <c r="I117" i="32"/>
  <c r="I121" i="32"/>
  <c r="I125" i="32"/>
  <c r="I130" i="32"/>
  <c r="I134" i="32"/>
  <c r="I89" i="32"/>
  <c r="I91" i="32"/>
  <c r="I93" i="32"/>
  <c r="I102" i="32"/>
  <c r="I104" i="32"/>
  <c r="I106" i="32"/>
  <c r="I108" i="32"/>
  <c r="I110" i="32"/>
  <c r="I112" i="32"/>
  <c r="I114" i="32"/>
  <c r="I116" i="32"/>
  <c r="I120" i="32"/>
  <c r="I122" i="32"/>
  <c r="I124" i="32"/>
  <c r="I126" i="32"/>
  <c r="I128" i="32"/>
  <c r="I131" i="32"/>
  <c r="I133" i="32"/>
  <c r="A44" i="31"/>
  <c r="B16" i="31"/>
  <c r="I318" i="32" l="1"/>
  <c r="D326" i="32"/>
  <c r="D332" i="32"/>
  <c r="D324" i="32"/>
  <c r="D334" i="32"/>
  <c r="I334" i="32"/>
  <c r="D338" i="32"/>
  <c r="D330" i="32"/>
  <c r="D322" i="32"/>
  <c r="D315" i="32"/>
  <c r="I322" i="32"/>
  <c r="I331" i="32"/>
  <c r="I319" i="32"/>
  <c r="I328" i="32"/>
  <c r="I332" i="32"/>
  <c r="I335" i="32"/>
  <c r="I323" i="32"/>
  <c r="I312" i="32"/>
  <c r="I338" i="32"/>
  <c r="I324" i="32"/>
  <c r="J276" i="32"/>
  <c r="J250" i="32"/>
  <c r="I330" i="32"/>
  <c r="I337" i="32"/>
  <c r="I333" i="32"/>
  <c r="I329" i="32"/>
  <c r="I325" i="32"/>
  <c r="I321" i="32"/>
  <c r="I316" i="32"/>
  <c r="I314" i="32"/>
  <c r="D337" i="32"/>
  <c r="D335" i="32"/>
  <c r="D333" i="32"/>
  <c r="D331" i="32"/>
  <c r="D327" i="32"/>
  <c r="D323" i="32"/>
  <c r="D329" i="32"/>
  <c r="D325" i="32"/>
  <c r="D321" i="32"/>
  <c r="D317" i="32"/>
  <c r="D314" i="32"/>
  <c r="D316" i="32"/>
  <c r="D312" i="32"/>
  <c r="I311" i="32"/>
  <c r="I327" i="32"/>
  <c r="I336" i="32"/>
  <c r="I320" i="32"/>
  <c r="I326" i="32"/>
  <c r="I313" i="32"/>
  <c r="I315" i="32"/>
  <c r="B393" i="31"/>
  <c r="A393" i="31"/>
  <c r="J392" i="31"/>
  <c r="G392" i="31"/>
  <c r="B392" i="31"/>
  <c r="A392" i="31"/>
  <c r="G391" i="31"/>
  <c r="B391" i="31"/>
  <c r="A391" i="31"/>
  <c r="B377" i="31"/>
  <c r="A377" i="31"/>
  <c r="J376" i="31"/>
  <c r="G376" i="31"/>
  <c r="B376" i="31"/>
  <c r="A376" i="31"/>
  <c r="G375" i="31"/>
  <c r="B375" i="31"/>
  <c r="A375" i="31"/>
  <c r="H370" i="31"/>
  <c r="C370" i="31"/>
  <c r="B370" i="31"/>
  <c r="A370" i="31"/>
  <c r="H369" i="31"/>
  <c r="C369" i="31"/>
  <c r="B369" i="31"/>
  <c r="A369" i="31"/>
  <c r="H368" i="31"/>
  <c r="C368" i="31"/>
  <c r="B368" i="31"/>
  <c r="A368" i="31"/>
  <c r="H367" i="31"/>
  <c r="C367" i="31"/>
  <c r="B367" i="31"/>
  <c r="A367" i="31"/>
  <c r="H366" i="31"/>
  <c r="C366" i="31"/>
  <c r="B366" i="31"/>
  <c r="A366" i="31"/>
  <c r="H365" i="31"/>
  <c r="C365" i="31"/>
  <c r="B365" i="31"/>
  <c r="A365" i="31"/>
  <c r="H364" i="31"/>
  <c r="C364" i="31"/>
  <c r="B364" i="31"/>
  <c r="A364" i="31"/>
  <c r="H363" i="31"/>
  <c r="C363" i="31"/>
  <c r="B363" i="31"/>
  <c r="A363" i="31"/>
  <c r="H362" i="31"/>
  <c r="C362" i="31"/>
  <c r="B362" i="31"/>
  <c r="A362" i="31"/>
  <c r="H361" i="31"/>
  <c r="C361" i="31"/>
  <c r="B361" i="31"/>
  <c r="A361" i="31"/>
  <c r="H360" i="31"/>
  <c r="C360" i="31"/>
  <c r="B360" i="31"/>
  <c r="A360" i="31"/>
  <c r="H359" i="31"/>
  <c r="C359" i="31"/>
  <c r="B359" i="31"/>
  <c r="A359" i="31"/>
  <c r="H358" i="31"/>
  <c r="C358" i="31"/>
  <c r="B358" i="31"/>
  <c r="A358" i="31"/>
  <c r="H357" i="31"/>
  <c r="C357" i="31"/>
  <c r="B357" i="31"/>
  <c r="A357" i="31"/>
  <c r="H356" i="31"/>
  <c r="C356" i="31"/>
  <c r="B356" i="31"/>
  <c r="A356" i="31"/>
  <c r="H355" i="31"/>
  <c r="C355" i="31"/>
  <c r="B355" i="31"/>
  <c r="A355" i="31"/>
  <c r="H354" i="31"/>
  <c r="C354" i="31"/>
  <c r="B354" i="31"/>
  <c r="A354" i="31"/>
  <c r="H353" i="31"/>
  <c r="C353" i="31"/>
  <c r="B353" i="31"/>
  <c r="A353" i="31"/>
  <c r="H352" i="31"/>
  <c r="C352" i="31"/>
  <c r="B352" i="31"/>
  <c r="A352" i="31"/>
  <c r="H351" i="31"/>
  <c r="C351" i="31"/>
  <c r="B351" i="31"/>
  <c r="A351" i="31"/>
  <c r="H350" i="31"/>
  <c r="C350" i="31"/>
  <c r="B350" i="31"/>
  <c r="A350" i="31"/>
  <c r="H349" i="31"/>
  <c r="C349" i="31"/>
  <c r="B349" i="31"/>
  <c r="A349" i="31"/>
  <c r="H348" i="31"/>
  <c r="C348" i="31"/>
  <c r="B348" i="31"/>
  <c r="A348" i="31"/>
  <c r="H347" i="31"/>
  <c r="C347" i="31"/>
  <c r="B347" i="31"/>
  <c r="A347" i="31"/>
  <c r="H346" i="31"/>
  <c r="C346" i="31"/>
  <c r="B346" i="31"/>
  <c r="A346" i="31"/>
  <c r="H345" i="31"/>
  <c r="C345" i="31"/>
  <c r="B345" i="31"/>
  <c r="A345" i="31"/>
  <c r="H344" i="31"/>
  <c r="C344" i="31"/>
  <c r="B344" i="31"/>
  <c r="A344" i="31"/>
  <c r="H343" i="31"/>
  <c r="C343" i="31"/>
  <c r="A343" i="31"/>
  <c r="H342" i="31"/>
  <c r="C342" i="31"/>
  <c r="B342" i="31"/>
  <c r="A342" i="31"/>
  <c r="H341" i="31"/>
  <c r="C341" i="31"/>
  <c r="B341" i="31"/>
  <c r="A341" i="31"/>
  <c r="H340" i="31"/>
  <c r="C340" i="31"/>
  <c r="B340" i="31"/>
  <c r="A340" i="31"/>
  <c r="H339" i="31"/>
  <c r="C339" i="31"/>
  <c r="B339" i="31"/>
  <c r="A339" i="31"/>
  <c r="H338" i="31"/>
  <c r="C338" i="31"/>
  <c r="B338" i="31"/>
  <c r="A338" i="31"/>
  <c r="H337" i="31"/>
  <c r="C337" i="31"/>
  <c r="B337" i="31"/>
  <c r="A337" i="31"/>
  <c r="B329" i="31"/>
  <c r="A329" i="31"/>
  <c r="J328" i="31"/>
  <c r="G328" i="31"/>
  <c r="B328" i="31"/>
  <c r="A328" i="31"/>
  <c r="J327" i="31"/>
  <c r="G327" i="31"/>
  <c r="B327" i="31"/>
  <c r="A327" i="31"/>
  <c r="A323" i="31"/>
  <c r="F302" i="31"/>
  <c r="B300" i="31"/>
  <c r="B299" i="31"/>
  <c r="A299" i="31"/>
  <c r="J298" i="31"/>
  <c r="G298" i="31"/>
  <c r="B298" i="31"/>
  <c r="A298" i="31"/>
  <c r="G297" i="31"/>
  <c r="B297" i="31"/>
  <c r="A297" i="31"/>
  <c r="F274" i="31"/>
  <c r="B272" i="31"/>
  <c r="B271" i="31"/>
  <c r="A271" i="31"/>
  <c r="J270" i="31"/>
  <c r="G270" i="31"/>
  <c r="B270" i="31"/>
  <c r="A270" i="31"/>
  <c r="J269" i="31"/>
  <c r="G269" i="31"/>
  <c r="B269" i="31"/>
  <c r="A269" i="31"/>
  <c r="C252" i="31"/>
  <c r="B249" i="31"/>
  <c r="A249" i="31"/>
  <c r="J248" i="31"/>
  <c r="G248" i="31"/>
  <c r="B248" i="31"/>
  <c r="A248" i="31"/>
  <c r="G247" i="31"/>
  <c r="B247" i="31"/>
  <c r="A247" i="31"/>
  <c r="A242" i="31"/>
  <c r="F201" i="31"/>
  <c r="K201" i="31" s="1"/>
  <c r="A201" i="31"/>
  <c r="F199" i="31"/>
  <c r="B199" i="31"/>
  <c r="A199" i="31"/>
  <c r="B195" i="31"/>
  <c r="A195" i="31"/>
  <c r="F193" i="31"/>
  <c r="B193" i="31"/>
  <c r="A193" i="31"/>
  <c r="A191" i="31"/>
  <c r="F189" i="31"/>
  <c r="A189" i="31"/>
  <c r="L181" i="31"/>
  <c r="K181" i="31"/>
  <c r="F181" i="31"/>
  <c r="D181" i="31"/>
  <c r="C181" i="31"/>
  <c r="A181" i="31"/>
  <c r="L179" i="31"/>
  <c r="K179" i="31"/>
  <c r="F179" i="31"/>
  <c r="D179" i="31"/>
  <c r="C179" i="31"/>
  <c r="A179" i="31"/>
  <c r="L177" i="31"/>
  <c r="K177" i="31"/>
  <c r="F177" i="31"/>
  <c r="D177" i="31"/>
  <c r="C177" i="31"/>
  <c r="A177" i="31"/>
  <c r="L175" i="31"/>
  <c r="K175" i="31"/>
  <c r="F175" i="31"/>
  <c r="D175" i="31"/>
  <c r="C175" i="31"/>
  <c r="A175" i="31"/>
  <c r="L173" i="31"/>
  <c r="K173" i="31"/>
  <c r="F173" i="31"/>
  <c r="D173" i="31"/>
  <c r="C173" i="31"/>
  <c r="A173" i="31"/>
  <c r="L171" i="31"/>
  <c r="K171" i="31"/>
  <c r="D171" i="31"/>
  <c r="C171" i="31"/>
  <c r="A171" i="31"/>
  <c r="B169" i="31"/>
  <c r="A169" i="31"/>
  <c r="J168" i="31"/>
  <c r="G168" i="31"/>
  <c r="B168" i="31"/>
  <c r="A168" i="31"/>
  <c r="J167" i="31"/>
  <c r="G167" i="31"/>
  <c r="B167" i="31"/>
  <c r="A167" i="31"/>
  <c r="A162" i="31"/>
  <c r="D108" i="31"/>
  <c r="H92" i="31"/>
  <c r="I133" i="31" s="1"/>
  <c r="C92" i="31"/>
  <c r="D133" i="31" s="1"/>
  <c r="B89" i="31"/>
  <c r="A89" i="31"/>
  <c r="J88" i="31"/>
  <c r="G88" i="31"/>
  <c r="B88" i="31"/>
  <c r="A88" i="31"/>
  <c r="J87" i="31"/>
  <c r="G87" i="31"/>
  <c r="B87" i="31"/>
  <c r="A87" i="31"/>
  <c r="A82" i="31"/>
  <c r="K58" i="31"/>
  <c r="I58" i="31"/>
  <c r="K52" i="31"/>
  <c r="I52" i="31"/>
  <c r="K46" i="31"/>
  <c r="K44" i="31"/>
  <c r="I44" i="31"/>
  <c r="I38" i="31"/>
  <c r="D38" i="31"/>
  <c r="I36" i="31"/>
  <c r="D36" i="31"/>
  <c r="I34" i="31"/>
  <c r="D34" i="31"/>
  <c r="I32" i="31"/>
  <c r="D32" i="31"/>
  <c r="I30" i="31"/>
  <c r="D30" i="31"/>
  <c r="I28" i="31"/>
  <c r="D28" i="31"/>
  <c r="I26" i="31"/>
  <c r="I24" i="31"/>
  <c r="D24" i="31"/>
  <c r="I22" i="31"/>
  <c r="D22" i="31"/>
  <c r="I20" i="31"/>
  <c r="D20" i="31"/>
  <c r="I18" i="31"/>
  <c r="D18" i="31"/>
  <c r="I16" i="31"/>
  <c r="D16" i="31"/>
  <c r="J9" i="31"/>
  <c r="D100" i="31" l="1"/>
  <c r="D104" i="31"/>
  <c r="D116" i="31"/>
  <c r="D95" i="31"/>
  <c r="D106" i="31"/>
  <c r="D120" i="31"/>
  <c r="D137" i="31"/>
  <c r="D124" i="31"/>
  <c r="D142" i="31"/>
  <c r="D102" i="31"/>
  <c r="D112" i="31"/>
  <c r="D129" i="31"/>
  <c r="D147" i="31"/>
  <c r="I97" i="31"/>
  <c r="I114" i="31"/>
  <c r="I122" i="31"/>
  <c r="I131" i="31"/>
  <c r="I140" i="31"/>
  <c r="C302" i="31"/>
  <c r="J252" i="31"/>
  <c r="C274" i="31"/>
  <c r="I146" i="31"/>
  <c r="I143" i="31"/>
  <c r="I141" i="31"/>
  <c r="I138" i="31"/>
  <c r="I136" i="31"/>
  <c r="I134" i="31"/>
  <c r="I132" i="31"/>
  <c r="I130" i="31"/>
  <c r="I127" i="31"/>
  <c r="I125" i="31"/>
  <c r="I123" i="31"/>
  <c r="I121" i="31"/>
  <c r="I119" i="31"/>
  <c r="I117" i="31"/>
  <c r="I115" i="31"/>
  <c r="I113" i="31"/>
  <c r="I111" i="31"/>
  <c r="I109" i="31"/>
  <c r="I107" i="31"/>
  <c r="I98" i="31"/>
  <c r="I96" i="31"/>
  <c r="I94" i="31"/>
  <c r="H335" i="31"/>
  <c r="I340" i="31" s="1"/>
  <c r="I104" i="31"/>
  <c r="I102" i="31"/>
  <c r="I100" i="31"/>
  <c r="I110" i="31"/>
  <c r="I118" i="31"/>
  <c r="I126" i="31"/>
  <c r="I135" i="31"/>
  <c r="I144" i="31"/>
  <c r="I99" i="31"/>
  <c r="I103" i="31"/>
  <c r="I95" i="31"/>
  <c r="I108" i="31"/>
  <c r="I112" i="31"/>
  <c r="I116" i="31"/>
  <c r="I120" i="31"/>
  <c r="I124" i="31"/>
  <c r="I129" i="31"/>
  <c r="I137" i="31"/>
  <c r="I142" i="31"/>
  <c r="I147" i="31"/>
  <c r="I201" i="31"/>
  <c r="D105" i="31"/>
  <c r="D103" i="31"/>
  <c r="D101" i="31"/>
  <c r="C335" i="31"/>
  <c r="D354" i="31" s="1"/>
  <c r="D146" i="31"/>
  <c r="D143" i="31"/>
  <c r="D141" i="31"/>
  <c r="D138" i="31"/>
  <c r="D136" i="31"/>
  <c r="D134" i="31"/>
  <c r="D132" i="31"/>
  <c r="D130" i="31"/>
  <c r="D127" i="31"/>
  <c r="D125" i="31"/>
  <c r="D123" i="31"/>
  <c r="D121" i="31"/>
  <c r="D119" i="31"/>
  <c r="D117" i="31"/>
  <c r="D115" i="31"/>
  <c r="D113" i="31"/>
  <c r="D111" i="31"/>
  <c r="D109" i="31"/>
  <c r="D107" i="31"/>
  <c r="D98" i="31"/>
  <c r="D96" i="31"/>
  <c r="D94" i="31"/>
  <c r="D97" i="31"/>
  <c r="I101" i="31"/>
  <c r="I105" i="31"/>
  <c r="D110" i="31"/>
  <c r="D114" i="31"/>
  <c r="D118" i="31"/>
  <c r="D122" i="31"/>
  <c r="D126" i="31"/>
  <c r="D131" i="31"/>
  <c r="D135" i="31"/>
  <c r="D140" i="31"/>
  <c r="D144" i="31"/>
  <c r="I338" i="31"/>
  <c r="I347" i="31"/>
  <c r="I355" i="31"/>
  <c r="D358" i="31"/>
  <c r="I361" i="31"/>
  <c r="I369" i="31"/>
  <c r="I350" i="31"/>
  <c r="I358" i="31"/>
  <c r="I366" i="31"/>
  <c r="B393" i="30"/>
  <c r="A393" i="30"/>
  <c r="J392" i="30"/>
  <c r="G392" i="30"/>
  <c r="B392" i="30"/>
  <c r="A392" i="30"/>
  <c r="G391" i="30"/>
  <c r="B391" i="30"/>
  <c r="A391" i="30"/>
  <c r="B377" i="30"/>
  <c r="A377" i="30"/>
  <c r="J376" i="30"/>
  <c r="G376" i="30"/>
  <c r="B376" i="30"/>
  <c r="A376" i="30"/>
  <c r="G375" i="30"/>
  <c r="B375" i="30"/>
  <c r="A375" i="30"/>
  <c r="H370" i="30"/>
  <c r="C370" i="30"/>
  <c r="B370" i="30"/>
  <c r="A370" i="30"/>
  <c r="H369" i="30"/>
  <c r="C369" i="30"/>
  <c r="B369" i="30"/>
  <c r="A369" i="30"/>
  <c r="H368" i="30"/>
  <c r="C368" i="30"/>
  <c r="B368" i="30"/>
  <c r="A368" i="30"/>
  <c r="H367" i="30"/>
  <c r="C367" i="30"/>
  <c r="B367" i="30"/>
  <c r="A367" i="30"/>
  <c r="H366" i="30"/>
  <c r="C366" i="30"/>
  <c r="B366" i="30"/>
  <c r="A366" i="30"/>
  <c r="H365" i="30"/>
  <c r="C365" i="30"/>
  <c r="B365" i="30"/>
  <c r="A365" i="30"/>
  <c r="H364" i="30"/>
  <c r="C364" i="30"/>
  <c r="B364" i="30"/>
  <c r="A364" i="30"/>
  <c r="H363" i="30"/>
  <c r="C363" i="30"/>
  <c r="B363" i="30"/>
  <c r="A363" i="30"/>
  <c r="H362" i="30"/>
  <c r="C362" i="30"/>
  <c r="B362" i="30"/>
  <c r="A362" i="30"/>
  <c r="H361" i="30"/>
  <c r="C361" i="30"/>
  <c r="B361" i="30"/>
  <c r="A361" i="30"/>
  <c r="H360" i="30"/>
  <c r="C360" i="30"/>
  <c r="B360" i="30"/>
  <c r="A360" i="30"/>
  <c r="H359" i="30"/>
  <c r="C359" i="30"/>
  <c r="B359" i="30"/>
  <c r="A359" i="30"/>
  <c r="H358" i="30"/>
  <c r="C358" i="30"/>
  <c r="B358" i="30"/>
  <c r="A358" i="30"/>
  <c r="H357" i="30"/>
  <c r="C357" i="30"/>
  <c r="B357" i="30"/>
  <c r="A357" i="30"/>
  <c r="H356" i="30"/>
  <c r="C356" i="30"/>
  <c r="B356" i="30"/>
  <c r="A356" i="30"/>
  <c r="H355" i="30"/>
  <c r="C355" i="30"/>
  <c r="B355" i="30"/>
  <c r="A355" i="30"/>
  <c r="H354" i="30"/>
  <c r="C354" i="30"/>
  <c r="B354" i="30"/>
  <c r="A354" i="30"/>
  <c r="H353" i="30"/>
  <c r="C353" i="30"/>
  <c r="B353" i="30"/>
  <c r="A353" i="30"/>
  <c r="H352" i="30"/>
  <c r="C352" i="30"/>
  <c r="B352" i="30"/>
  <c r="A352" i="30"/>
  <c r="H351" i="30"/>
  <c r="C351" i="30"/>
  <c r="B351" i="30"/>
  <c r="A351" i="30"/>
  <c r="H350" i="30"/>
  <c r="C350" i="30"/>
  <c r="B350" i="30"/>
  <c r="A350" i="30"/>
  <c r="H349" i="30"/>
  <c r="C349" i="30"/>
  <c r="B349" i="30"/>
  <c r="A349" i="30"/>
  <c r="H348" i="30"/>
  <c r="C348" i="30"/>
  <c r="B348" i="30"/>
  <c r="A348" i="30"/>
  <c r="H347" i="30"/>
  <c r="H346" i="30"/>
  <c r="C346" i="30"/>
  <c r="B346" i="30"/>
  <c r="A346" i="30"/>
  <c r="H345" i="30"/>
  <c r="C345" i="30"/>
  <c r="B345" i="30"/>
  <c r="A345" i="30"/>
  <c r="H344" i="30"/>
  <c r="C344" i="30"/>
  <c r="B344" i="30"/>
  <c r="A344" i="30"/>
  <c r="H343" i="30"/>
  <c r="C343" i="30"/>
  <c r="A343" i="30"/>
  <c r="H342" i="30"/>
  <c r="C342" i="30"/>
  <c r="B342" i="30"/>
  <c r="A342" i="30"/>
  <c r="H341" i="30"/>
  <c r="C341" i="30"/>
  <c r="B341" i="30"/>
  <c r="A341" i="30"/>
  <c r="H340" i="30"/>
  <c r="C340" i="30"/>
  <c r="B340" i="30"/>
  <c r="A340" i="30"/>
  <c r="H339" i="30"/>
  <c r="C339" i="30"/>
  <c r="B339" i="30"/>
  <c r="A339" i="30"/>
  <c r="H338" i="30"/>
  <c r="C338" i="30"/>
  <c r="B338" i="30"/>
  <c r="A338" i="30"/>
  <c r="H337" i="30"/>
  <c r="C337" i="30"/>
  <c r="B337" i="30"/>
  <c r="A337" i="30"/>
  <c r="B329" i="30"/>
  <c r="A329" i="30"/>
  <c r="G328" i="30"/>
  <c r="B328" i="30"/>
  <c r="A328" i="30"/>
  <c r="J327" i="30"/>
  <c r="G327" i="30"/>
  <c r="B327" i="30"/>
  <c r="A327" i="30"/>
  <c r="A323" i="30"/>
  <c r="A312" i="30"/>
  <c r="F302" i="30"/>
  <c r="B300" i="30"/>
  <c r="B299" i="30"/>
  <c r="A299" i="30"/>
  <c r="G298" i="30"/>
  <c r="B298" i="30"/>
  <c r="A298" i="30"/>
  <c r="G297" i="30"/>
  <c r="B297" i="30"/>
  <c r="A297" i="30"/>
  <c r="F274" i="30"/>
  <c r="B272" i="30"/>
  <c r="B271" i="30"/>
  <c r="A271" i="30"/>
  <c r="G270" i="30"/>
  <c r="B270" i="30"/>
  <c r="A270" i="30"/>
  <c r="J269" i="30"/>
  <c r="G269" i="30"/>
  <c r="B269" i="30"/>
  <c r="A269" i="30"/>
  <c r="J252" i="30"/>
  <c r="B249" i="30"/>
  <c r="A249" i="30"/>
  <c r="G248" i="30"/>
  <c r="B248" i="30"/>
  <c r="A248" i="30"/>
  <c r="G247" i="30"/>
  <c r="B247" i="30"/>
  <c r="A247" i="30"/>
  <c r="A242" i="30"/>
  <c r="K201" i="30"/>
  <c r="F201" i="30"/>
  <c r="I201" i="30" s="1"/>
  <c r="A201" i="30"/>
  <c r="F199" i="30"/>
  <c r="B199" i="30"/>
  <c r="A199" i="30"/>
  <c r="B195" i="30"/>
  <c r="A195" i="30"/>
  <c r="F193" i="30"/>
  <c r="B193" i="30"/>
  <c r="A193" i="30"/>
  <c r="A191" i="30"/>
  <c r="F189" i="30"/>
  <c r="B189" i="30"/>
  <c r="F187" i="30"/>
  <c r="B187" i="30"/>
  <c r="L181" i="30"/>
  <c r="K181" i="30"/>
  <c r="F181" i="30"/>
  <c r="D181" i="30"/>
  <c r="C181" i="30"/>
  <c r="A181" i="30"/>
  <c r="L179" i="30"/>
  <c r="K179" i="30"/>
  <c r="F179" i="30"/>
  <c r="D179" i="30"/>
  <c r="C179" i="30"/>
  <c r="A179" i="30"/>
  <c r="L177" i="30"/>
  <c r="K177" i="30"/>
  <c r="F177" i="30"/>
  <c r="D177" i="30"/>
  <c r="A177" i="30"/>
  <c r="L175" i="30"/>
  <c r="K175" i="30"/>
  <c r="F175" i="30"/>
  <c r="D175" i="30"/>
  <c r="C175" i="30"/>
  <c r="A175" i="30"/>
  <c r="L173" i="30"/>
  <c r="K173" i="30"/>
  <c r="F173" i="30"/>
  <c r="D173" i="30"/>
  <c r="C173" i="30"/>
  <c r="A173" i="30"/>
  <c r="L171" i="30"/>
  <c r="K171" i="30"/>
  <c r="D171" i="30"/>
  <c r="C171" i="30"/>
  <c r="A171" i="30"/>
  <c r="B169" i="30"/>
  <c r="A169" i="30"/>
  <c r="J168" i="30"/>
  <c r="G168" i="30"/>
  <c r="B168" i="30"/>
  <c r="A168" i="30"/>
  <c r="J167" i="30"/>
  <c r="G167" i="30"/>
  <c r="B167" i="30"/>
  <c r="A167" i="30"/>
  <c r="A162" i="30"/>
  <c r="D106" i="30"/>
  <c r="D100" i="30"/>
  <c r="D98" i="30"/>
  <c r="D94" i="30"/>
  <c r="H92" i="30"/>
  <c r="I105" i="30" s="1"/>
  <c r="C92" i="30"/>
  <c r="D147" i="30" s="1"/>
  <c r="J90" i="30"/>
  <c r="B90" i="30"/>
  <c r="B89" i="30"/>
  <c r="A89" i="30"/>
  <c r="J88" i="30"/>
  <c r="G88" i="30"/>
  <c r="B88" i="30"/>
  <c r="A88" i="30"/>
  <c r="J87" i="30"/>
  <c r="G87" i="30"/>
  <c r="B87" i="30"/>
  <c r="A87" i="30"/>
  <c r="A82" i="30"/>
  <c r="K58" i="30"/>
  <c r="I58" i="30"/>
  <c r="K52" i="30"/>
  <c r="I52" i="30"/>
  <c r="K46" i="30"/>
  <c r="I46" i="30"/>
  <c r="A46" i="30"/>
  <c r="A189" i="30" s="1"/>
  <c r="K44" i="30"/>
  <c r="I44" i="30"/>
  <c r="A44" i="30"/>
  <c r="A187" i="30" s="1"/>
  <c r="I38" i="30"/>
  <c r="D38" i="30"/>
  <c r="I36" i="30"/>
  <c r="D36" i="30"/>
  <c r="I34" i="30"/>
  <c r="D34" i="30"/>
  <c r="I32" i="30"/>
  <c r="D32" i="30"/>
  <c r="I30" i="30"/>
  <c r="D30" i="30"/>
  <c r="I28" i="30"/>
  <c r="D28" i="30"/>
  <c r="I26" i="30"/>
  <c r="D26" i="30"/>
  <c r="I24" i="30"/>
  <c r="D24" i="30"/>
  <c r="I22" i="30"/>
  <c r="I20" i="30"/>
  <c r="I18" i="30"/>
  <c r="D18" i="30"/>
  <c r="I16" i="30"/>
  <c r="D16" i="30"/>
  <c r="J9" i="30"/>
  <c r="I114" i="30" l="1"/>
  <c r="I131" i="30"/>
  <c r="I116" i="30"/>
  <c r="I133" i="30"/>
  <c r="I356" i="31"/>
  <c r="I367" i="31"/>
  <c r="I353" i="31"/>
  <c r="I94" i="30"/>
  <c r="D102" i="30"/>
  <c r="I110" i="30"/>
  <c r="I118" i="30"/>
  <c r="I126" i="30"/>
  <c r="I135" i="30"/>
  <c r="I144" i="30"/>
  <c r="I370" i="31"/>
  <c r="I362" i="31"/>
  <c r="I354" i="31"/>
  <c r="I346" i="31"/>
  <c r="I365" i="31"/>
  <c r="I351" i="31"/>
  <c r="I342" i="31"/>
  <c r="I122" i="30"/>
  <c r="I140" i="30"/>
  <c r="I108" i="30"/>
  <c r="I124" i="30"/>
  <c r="I142" i="30"/>
  <c r="I364" i="31"/>
  <c r="I348" i="31"/>
  <c r="I359" i="31"/>
  <c r="I345" i="31"/>
  <c r="D96" i="30"/>
  <c r="D104" i="30"/>
  <c r="I112" i="30"/>
  <c r="I120" i="30"/>
  <c r="I129" i="30"/>
  <c r="I137" i="30"/>
  <c r="I147" i="30"/>
  <c r="C335" i="30"/>
  <c r="D368" i="30" s="1"/>
  <c r="I368" i="31"/>
  <c r="I360" i="31"/>
  <c r="I352" i="31"/>
  <c r="I344" i="31"/>
  <c r="I363" i="31"/>
  <c r="I357" i="31"/>
  <c r="I349" i="31"/>
  <c r="I339" i="31"/>
  <c r="D362" i="31"/>
  <c r="D346" i="31"/>
  <c r="D366" i="31"/>
  <c r="D350" i="31"/>
  <c r="D370" i="31"/>
  <c r="D369" i="31"/>
  <c r="D367" i="31"/>
  <c r="D365" i="31"/>
  <c r="D363" i="31"/>
  <c r="D361" i="31"/>
  <c r="D359" i="31"/>
  <c r="D357" i="31"/>
  <c r="D355" i="31"/>
  <c r="D353" i="31"/>
  <c r="D351" i="31"/>
  <c r="D349" i="31"/>
  <c r="D347" i="31"/>
  <c r="D345" i="31"/>
  <c r="D343" i="31"/>
  <c r="D340" i="31"/>
  <c r="D342" i="31"/>
  <c r="D338" i="31"/>
  <c r="D341" i="31"/>
  <c r="D368" i="31"/>
  <c r="D364" i="31"/>
  <c r="D360" i="31"/>
  <c r="D356" i="31"/>
  <c r="D352" i="31"/>
  <c r="D348" i="31"/>
  <c r="D344" i="31"/>
  <c r="D339" i="31"/>
  <c r="J302" i="31"/>
  <c r="J274" i="31"/>
  <c r="D337" i="31"/>
  <c r="I343" i="31"/>
  <c r="I341" i="31"/>
  <c r="I337" i="31"/>
  <c r="J274" i="30"/>
  <c r="J302" i="30"/>
  <c r="I337" i="30"/>
  <c r="I365" i="30"/>
  <c r="I369" i="30"/>
  <c r="I96" i="30"/>
  <c r="I98" i="30"/>
  <c r="I100" i="30"/>
  <c r="I102" i="30"/>
  <c r="I104" i="30"/>
  <c r="D107" i="30"/>
  <c r="D109" i="30"/>
  <c r="D111" i="30"/>
  <c r="D113" i="30"/>
  <c r="D115" i="30"/>
  <c r="D117" i="30"/>
  <c r="D119" i="30"/>
  <c r="D121" i="30"/>
  <c r="D123" i="30"/>
  <c r="D125" i="30"/>
  <c r="D127" i="30"/>
  <c r="D130" i="30"/>
  <c r="D132" i="30"/>
  <c r="D134" i="30"/>
  <c r="D136" i="30"/>
  <c r="D138" i="30"/>
  <c r="D141" i="30"/>
  <c r="D143" i="30"/>
  <c r="D146" i="30"/>
  <c r="H335" i="30"/>
  <c r="I349" i="30" s="1"/>
  <c r="I338" i="30"/>
  <c r="I340" i="30"/>
  <c r="I342" i="30"/>
  <c r="I348" i="30"/>
  <c r="I350" i="30"/>
  <c r="I352" i="30"/>
  <c r="I354" i="30"/>
  <c r="I356" i="30"/>
  <c r="I358" i="30"/>
  <c r="I360" i="30"/>
  <c r="I362" i="30"/>
  <c r="D369" i="30"/>
  <c r="I370" i="30"/>
  <c r="I344" i="30"/>
  <c r="I346" i="30"/>
  <c r="D95" i="30"/>
  <c r="D97" i="30"/>
  <c r="D99" i="30"/>
  <c r="D101" i="30"/>
  <c r="D103" i="30"/>
  <c r="D105" i="30"/>
  <c r="I107" i="30"/>
  <c r="I109" i="30"/>
  <c r="I111" i="30"/>
  <c r="I113" i="30"/>
  <c r="I115" i="30"/>
  <c r="I117" i="30"/>
  <c r="I119" i="30"/>
  <c r="I121" i="30"/>
  <c r="I123" i="30"/>
  <c r="I125" i="30"/>
  <c r="I127" i="30"/>
  <c r="I130" i="30"/>
  <c r="I132" i="30"/>
  <c r="I134" i="30"/>
  <c r="I136" i="30"/>
  <c r="I138" i="30"/>
  <c r="I141" i="30"/>
  <c r="I143" i="30"/>
  <c r="I146" i="30"/>
  <c r="C274" i="30"/>
  <c r="C302" i="30"/>
  <c r="I95" i="30"/>
  <c r="I97" i="30"/>
  <c r="I99" i="30"/>
  <c r="I101" i="30"/>
  <c r="I103" i="30"/>
  <c r="D108" i="30"/>
  <c r="D110" i="30"/>
  <c r="D112" i="30"/>
  <c r="D114" i="30"/>
  <c r="D116" i="30"/>
  <c r="D118" i="30"/>
  <c r="D120" i="30"/>
  <c r="D122" i="30"/>
  <c r="D124" i="30"/>
  <c r="D126" i="30"/>
  <c r="D129" i="30"/>
  <c r="D131" i="30"/>
  <c r="D133" i="30"/>
  <c r="D135" i="30"/>
  <c r="D137" i="30"/>
  <c r="D140" i="30"/>
  <c r="D142" i="30"/>
  <c r="D144" i="30"/>
  <c r="D366" i="30"/>
  <c r="B16" i="29"/>
  <c r="D16" i="29" s="1"/>
  <c r="B394" i="29"/>
  <c r="A394" i="29"/>
  <c r="J393" i="29"/>
  <c r="G393" i="29"/>
  <c r="B393" i="29"/>
  <c r="A393" i="29"/>
  <c r="G392" i="29"/>
  <c r="B392" i="29"/>
  <c r="A392" i="29"/>
  <c r="B378" i="29"/>
  <c r="A378" i="29"/>
  <c r="J377" i="29"/>
  <c r="G377" i="29"/>
  <c r="B377" i="29"/>
  <c r="A377" i="29"/>
  <c r="G376" i="29"/>
  <c r="B376" i="29"/>
  <c r="A376" i="29"/>
  <c r="H371" i="29"/>
  <c r="C371" i="29"/>
  <c r="B371" i="29"/>
  <c r="A371" i="29"/>
  <c r="H370" i="29"/>
  <c r="C370" i="29"/>
  <c r="B370" i="29"/>
  <c r="A370" i="29"/>
  <c r="H369" i="29"/>
  <c r="C369" i="29"/>
  <c r="B369" i="29"/>
  <c r="A369" i="29"/>
  <c r="H368" i="29"/>
  <c r="C368" i="29"/>
  <c r="B368" i="29"/>
  <c r="A368" i="29"/>
  <c r="H367" i="29"/>
  <c r="C367" i="29"/>
  <c r="B367" i="29"/>
  <c r="A367" i="29"/>
  <c r="H366" i="29"/>
  <c r="C366" i="29"/>
  <c r="B366" i="29"/>
  <c r="A366" i="29"/>
  <c r="H365" i="29"/>
  <c r="C365" i="29"/>
  <c r="B365" i="29"/>
  <c r="A365" i="29"/>
  <c r="H364" i="29"/>
  <c r="C364" i="29"/>
  <c r="B364" i="29"/>
  <c r="A364" i="29"/>
  <c r="H363" i="29"/>
  <c r="C363" i="29"/>
  <c r="B363" i="29"/>
  <c r="A363" i="29"/>
  <c r="H362" i="29"/>
  <c r="C362" i="29"/>
  <c r="B362" i="29"/>
  <c r="A362" i="29"/>
  <c r="H361" i="29"/>
  <c r="C361" i="29"/>
  <c r="B361" i="29"/>
  <c r="A361" i="29"/>
  <c r="H360" i="29"/>
  <c r="C360" i="29"/>
  <c r="B360" i="29"/>
  <c r="A360" i="29"/>
  <c r="H359" i="29"/>
  <c r="C359" i="29"/>
  <c r="B359" i="29"/>
  <c r="A359" i="29"/>
  <c r="H358" i="29"/>
  <c r="C358" i="29"/>
  <c r="B358" i="29"/>
  <c r="A358" i="29"/>
  <c r="H357" i="29"/>
  <c r="C357" i="29"/>
  <c r="B357" i="29"/>
  <c r="A357" i="29"/>
  <c r="H356" i="29"/>
  <c r="C356" i="29"/>
  <c r="B356" i="29"/>
  <c r="A356" i="29"/>
  <c r="H355" i="29"/>
  <c r="C355" i="29"/>
  <c r="B355" i="29"/>
  <c r="A355" i="29"/>
  <c r="H354" i="29"/>
  <c r="C354" i="29"/>
  <c r="B354" i="29"/>
  <c r="A354" i="29"/>
  <c r="H353" i="29"/>
  <c r="C353" i="29"/>
  <c r="B353" i="29"/>
  <c r="A353" i="29"/>
  <c r="H352" i="29"/>
  <c r="C352" i="29"/>
  <c r="B352" i="29"/>
  <c r="A352" i="29"/>
  <c r="H351" i="29"/>
  <c r="C351" i="29"/>
  <c r="B351" i="29"/>
  <c r="A351" i="29"/>
  <c r="H350" i="29"/>
  <c r="C350" i="29"/>
  <c r="B350" i="29"/>
  <c r="A350" i="29"/>
  <c r="H349" i="29"/>
  <c r="C349" i="29"/>
  <c r="B349" i="29"/>
  <c r="A349" i="29"/>
  <c r="H348" i="29"/>
  <c r="C348" i="29"/>
  <c r="B348" i="29"/>
  <c r="A348" i="29"/>
  <c r="H347" i="29"/>
  <c r="C347" i="29"/>
  <c r="B347" i="29"/>
  <c r="A347" i="29"/>
  <c r="H346" i="29"/>
  <c r="C346" i="29"/>
  <c r="B346" i="29"/>
  <c r="A346" i="29"/>
  <c r="H345" i="29"/>
  <c r="C345" i="29"/>
  <c r="B345" i="29"/>
  <c r="A345" i="29"/>
  <c r="H344" i="29"/>
  <c r="C344" i="29"/>
  <c r="A344" i="29"/>
  <c r="H343" i="29"/>
  <c r="C343" i="29"/>
  <c r="B343" i="29"/>
  <c r="A343" i="29"/>
  <c r="H342" i="29"/>
  <c r="C342" i="29"/>
  <c r="B342" i="29"/>
  <c r="A342" i="29"/>
  <c r="H341" i="29"/>
  <c r="C341" i="29"/>
  <c r="B341" i="29"/>
  <c r="A341" i="29"/>
  <c r="H340" i="29"/>
  <c r="C340" i="29"/>
  <c r="B340" i="29"/>
  <c r="A340" i="29"/>
  <c r="H339" i="29"/>
  <c r="C339" i="29"/>
  <c r="B339" i="29"/>
  <c r="A339" i="29"/>
  <c r="H338" i="29"/>
  <c r="C338" i="29"/>
  <c r="B338" i="29"/>
  <c r="A338" i="29"/>
  <c r="B330" i="29"/>
  <c r="A330" i="29"/>
  <c r="J329" i="29"/>
  <c r="G329" i="29"/>
  <c r="B329" i="29"/>
  <c r="A329" i="29"/>
  <c r="J328" i="29"/>
  <c r="G328" i="29"/>
  <c r="B328" i="29"/>
  <c r="A328" i="29"/>
  <c r="A313" i="29"/>
  <c r="B300" i="29"/>
  <c r="A300" i="29"/>
  <c r="J299" i="29"/>
  <c r="G299" i="29"/>
  <c r="B299" i="29"/>
  <c r="A299" i="29"/>
  <c r="G298" i="29"/>
  <c r="B298" i="29"/>
  <c r="A298" i="29"/>
  <c r="B272" i="29"/>
  <c r="A272" i="29"/>
  <c r="J271" i="29"/>
  <c r="G271" i="29"/>
  <c r="B271" i="29"/>
  <c r="A271" i="29"/>
  <c r="J270" i="29"/>
  <c r="G270" i="29"/>
  <c r="B270" i="29"/>
  <c r="A270" i="29"/>
  <c r="F253" i="29"/>
  <c r="F275" i="29" s="1"/>
  <c r="B250" i="29"/>
  <c r="A250" i="29"/>
  <c r="J249" i="29"/>
  <c r="G249" i="29"/>
  <c r="B249" i="29"/>
  <c r="A249" i="29"/>
  <c r="G248" i="29"/>
  <c r="B248" i="29"/>
  <c r="A248" i="29"/>
  <c r="A243" i="29"/>
  <c r="N214" i="29"/>
  <c r="F202" i="29"/>
  <c r="K202" i="29" s="1"/>
  <c r="A202" i="29"/>
  <c r="F200" i="29"/>
  <c r="B200" i="29"/>
  <c r="A200" i="29"/>
  <c r="B196" i="29"/>
  <c r="A196" i="29"/>
  <c r="F194" i="29"/>
  <c r="B194" i="29"/>
  <c r="A194" i="29"/>
  <c r="A192" i="29"/>
  <c r="F190" i="29"/>
  <c r="B190" i="29"/>
  <c r="A190" i="29"/>
  <c r="F188" i="29"/>
  <c r="B188" i="29"/>
  <c r="A188" i="29"/>
  <c r="L182" i="29"/>
  <c r="K182" i="29"/>
  <c r="F182" i="29"/>
  <c r="D182" i="29"/>
  <c r="C182" i="29"/>
  <c r="A182" i="29"/>
  <c r="L180" i="29"/>
  <c r="K180" i="29"/>
  <c r="F180" i="29"/>
  <c r="D180" i="29"/>
  <c r="C180" i="29"/>
  <c r="A180" i="29"/>
  <c r="L178" i="29"/>
  <c r="K178" i="29"/>
  <c r="F178" i="29"/>
  <c r="D178" i="29"/>
  <c r="C178" i="29"/>
  <c r="A178" i="29"/>
  <c r="L176" i="29"/>
  <c r="K176" i="29"/>
  <c r="F176" i="29"/>
  <c r="D176" i="29"/>
  <c r="C176" i="29"/>
  <c r="A176" i="29"/>
  <c r="L174" i="29"/>
  <c r="K174" i="29"/>
  <c r="F174" i="29"/>
  <c r="D174" i="29"/>
  <c r="C174" i="29"/>
  <c r="A174" i="29"/>
  <c r="L172" i="29"/>
  <c r="K172" i="29"/>
  <c r="F172" i="29"/>
  <c r="D172" i="29"/>
  <c r="C172" i="29"/>
  <c r="A172" i="29"/>
  <c r="B170" i="29"/>
  <c r="A170" i="29"/>
  <c r="J169" i="29"/>
  <c r="G169" i="29"/>
  <c r="B169" i="29"/>
  <c r="A169" i="29"/>
  <c r="J168" i="29"/>
  <c r="G168" i="29"/>
  <c r="B168" i="29"/>
  <c r="A168" i="29"/>
  <c r="A163" i="29"/>
  <c r="H93" i="29"/>
  <c r="I148" i="29" s="1"/>
  <c r="C93" i="29"/>
  <c r="J91" i="29"/>
  <c r="B91" i="29"/>
  <c r="B90" i="29"/>
  <c r="A90" i="29"/>
  <c r="J89" i="29"/>
  <c r="G89" i="29"/>
  <c r="B89" i="29"/>
  <c r="A89" i="29"/>
  <c r="J88" i="29"/>
  <c r="G88" i="29"/>
  <c r="B88" i="29"/>
  <c r="A88" i="29"/>
  <c r="A83" i="29"/>
  <c r="K58" i="29"/>
  <c r="I58" i="29"/>
  <c r="K52" i="29"/>
  <c r="I52" i="29"/>
  <c r="K46" i="29"/>
  <c r="K44" i="29"/>
  <c r="I38" i="29"/>
  <c r="D38" i="29"/>
  <c r="I36" i="29"/>
  <c r="D36" i="29"/>
  <c r="I34" i="29"/>
  <c r="D34" i="29"/>
  <c r="I32" i="29"/>
  <c r="D32" i="29"/>
  <c r="D30" i="29"/>
  <c r="D28" i="29"/>
  <c r="D24" i="29"/>
  <c r="D22" i="29"/>
  <c r="N21" i="29"/>
  <c r="D20" i="29"/>
  <c r="D18" i="29"/>
  <c r="J9" i="29"/>
  <c r="D342" i="30" l="1"/>
  <c r="D352" i="30"/>
  <c r="D364" i="30"/>
  <c r="D367" i="30"/>
  <c r="D357" i="30"/>
  <c r="D349" i="30"/>
  <c r="D337" i="30"/>
  <c r="D338" i="30"/>
  <c r="D370" i="30"/>
  <c r="D348" i="30"/>
  <c r="I202" i="29"/>
  <c r="D343" i="30"/>
  <c r="D365" i="30"/>
  <c r="I359" i="30"/>
  <c r="D354" i="30"/>
  <c r="D362" i="30"/>
  <c r="D340" i="30"/>
  <c r="D131" i="29"/>
  <c r="D102" i="29"/>
  <c r="D100" i="29"/>
  <c r="D360" i="30"/>
  <c r="D361" i="30"/>
  <c r="D353" i="30"/>
  <c r="D341" i="30"/>
  <c r="D358" i="30"/>
  <c r="D344" i="30"/>
  <c r="D346" i="30"/>
  <c r="D363" i="30"/>
  <c r="D359" i="30"/>
  <c r="D355" i="30"/>
  <c r="D351" i="30"/>
  <c r="D347" i="30"/>
  <c r="D339" i="30"/>
  <c r="D345" i="30"/>
  <c r="I351" i="30"/>
  <c r="D350" i="30"/>
  <c r="D356" i="30"/>
  <c r="I368" i="30"/>
  <c r="I364" i="30"/>
  <c r="I357" i="30"/>
  <c r="I347" i="30"/>
  <c r="I343" i="30"/>
  <c r="I367" i="30"/>
  <c r="I363" i="30"/>
  <c r="I355" i="30"/>
  <c r="I341" i="30"/>
  <c r="I366" i="30"/>
  <c r="I361" i="30"/>
  <c r="I353" i="30"/>
  <c r="I339" i="30"/>
  <c r="I345" i="30"/>
  <c r="D126" i="29"/>
  <c r="D135" i="29"/>
  <c r="D110" i="29"/>
  <c r="D118" i="29"/>
  <c r="F303" i="29"/>
  <c r="D96" i="29"/>
  <c r="D104" i="29"/>
  <c r="D112" i="29"/>
  <c r="D120" i="29"/>
  <c r="D128" i="29"/>
  <c r="D137" i="29"/>
  <c r="D98" i="29"/>
  <c r="D106" i="29"/>
  <c r="D114" i="29"/>
  <c r="D122" i="29"/>
  <c r="D145" i="29"/>
  <c r="D132" i="29"/>
  <c r="D123" i="29"/>
  <c r="D115" i="29"/>
  <c r="D107" i="29"/>
  <c r="D99" i="29"/>
  <c r="C336" i="29"/>
  <c r="D340" i="29" s="1"/>
  <c r="D144" i="29"/>
  <c r="D148" i="29"/>
  <c r="D143" i="29"/>
  <c r="D141" i="29"/>
  <c r="D138" i="29"/>
  <c r="D136" i="29"/>
  <c r="D134" i="29"/>
  <c r="D130" i="29"/>
  <c r="D127" i="29"/>
  <c r="D125" i="29"/>
  <c r="D121" i="29"/>
  <c r="D119" i="29"/>
  <c r="D117" i="29"/>
  <c r="D113" i="29"/>
  <c r="D111" i="29"/>
  <c r="D109" i="29"/>
  <c r="D105" i="29"/>
  <c r="D103" i="29"/>
  <c r="D97" i="29"/>
  <c r="D95" i="29"/>
  <c r="D147" i="29"/>
  <c r="D142" i="29"/>
  <c r="D139" i="29"/>
  <c r="D108" i="29"/>
  <c r="D116" i="29"/>
  <c r="D124" i="29"/>
  <c r="D133" i="29"/>
  <c r="D351" i="29"/>
  <c r="D367" i="29"/>
  <c r="I368" i="29"/>
  <c r="I98" i="29"/>
  <c r="I102" i="29"/>
  <c r="I106" i="29"/>
  <c r="I110" i="29"/>
  <c r="I114" i="29"/>
  <c r="I118" i="29"/>
  <c r="I120" i="29"/>
  <c r="I124" i="29"/>
  <c r="I128" i="29"/>
  <c r="I133" i="29"/>
  <c r="I137" i="29"/>
  <c r="I139" i="29"/>
  <c r="I144" i="29"/>
  <c r="I147" i="29"/>
  <c r="H336" i="29"/>
  <c r="I344" i="29" s="1"/>
  <c r="D342" i="29"/>
  <c r="I96" i="29"/>
  <c r="I100" i="29"/>
  <c r="I104" i="29"/>
  <c r="I108" i="29"/>
  <c r="I112" i="29"/>
  <c r="I116" i="29"/>
  <c r="I122" i="29"/>
  <c r="I126" i="29"/>
  <c r="I131" i="29"/>
  <c r="I135" i="29"/>
  <c r="I142" i="29"/>
  <c r="I345" i="29"/>
  <c r="I95" i="29"/>
  <c r="I97" i="29"/>
  <c r="I99" i="29"/>
  <c r="I101" i="29"/>
  <c r="I103" i="29"/>
  <c r="I105" i="29"/>
  <c r="I107" i="29"/>
  <c r="I109" i="29"/>
  <c r="I111" i="29"/>
  <c r="I113" i="29"/>
  <c r="I115" i="29"/>
  <c r="I117" i="29"/>
  <c r="I119" i="29"/>
  <c r="I121" i="29"/>
  <c r="I123" i="29"/>
  <c r="I125" i="29"/>
  <c r="I127" i="29"/>
  <c r="I130" i="29"/>
  <c r="I132" i="29"/>
  <c r="I134" i="29"/>
  <c r="I136" i="29"/>
  <c r="I138" i="29"/>
  <c r="I141" i="29"/>
  <c r="I143" i="29"/>
  <c r="I145" i="29"/>
  <c r="I348" i="29" l="1"/>
  <c r="I357" i="29"/>
  <c r="I371" i="29"/>
  <c r="I360" i="29"/>
  <c r="I361" i="29"/>
  <c r="I341" i="29"/>
  <c r="I353" i="29"/>
  <c r="I359" i="29"/>
  <c r="D371" i="29"/>
  <c r="D359" i="29"/>
  <c r="I340" i="29"/>
  <c r="I347" i="29"/>
  <c r="I369" i="29"/>
  <c r="I356" i="29"/>
  <c r="I363" i="29"/>
  <c r="I364" i="29"/>
  <c r="I352" i="29"/>
  <c r="D355" i="29"/>
  <c r="D363" i="29"/>
  <c r="D347" i="29"/>
  <c r="D362" i="29"/>
  <c r="D352" i="29"/>
  <c r="D348" i="29"/>
  <c r="D339" i="29"/>
  <c r="D360" i="29"/>
  <c r="D358" i="29"/>
  <c r="D356" i="29"/>
  <c r="D354" i="29"/>
  <c r="D350" i="29"/>
  <c r="D346" i="29"/>
  <c r="D344" i="29"/>
  <c r="D343" i="29"/>
  <c r="D341" i="29"/>
  <c r="D370" i="29"/>
  <c r="D368" i="29"/>
  <c r="D366" i="29"/>
  <c r="D364" i="29"/>
  <c r="I355" i="29"/>
  <c r="I367" i="29"/>
  <c r="I370" i="29"/>
  <c r="I366" i="29"/>
  <c r="I362" i="29"/>
  <c r="I358" i="29"/>
  <c r="I354" i="29"/>
  <c r="I350" i="29"/>
  <c r="I346" i="29"/>
  <c r="I343" i="29"/>
  <c r="I339" i="29"/>
  <c r="I349" i="29"/>
  <c r="I351" i="29"/>
  <c r="I338" i="29"/>
  <c r="I365" i="29"/>
  <c r="D369" i="29"/>
  <c r="D365" i="29"/>
  <c r="D361" i="29"/>
  <c r="D357" i="29"/>
  <c r="D353" i="29"/>
  <c r="D349" i="29"/>
  <c r="D345" i="29"/>
  <c r="I342" i="29"/>
  <c r="D338" i="29"/>
  <c r="J9" i="14"/>
  <c r="A89" i="17" l="1"/>
  <c r="G88" i="23" l="1"/>
  <c r="I46" i="28" l="1"/>
  <c r="I44" i="28"/>
  <c r="A46" i="28"/>
  <c r="A44" i="28"/>
  <c r="A187" i="28" s="1"/>
  <c r="D18" i="28"/>
  <c r="D16" i="28"/>
  <c r="B393" i="28"/>
  <c r="A393" i="28"/>
  <c r="J392" i="28"/>
  <c r="G392" i="28"/>
  <c r="B392" i="28"/>
  <c r="A392" i="28"/>
  <c r="G391" i="28"/>
  <c r="B391" i="28"/>
  <c r="A391" i="28"/>
  <c r="B377" i="28"/>
  <c r="A377" i="28"/>
  <c r="J376" i="28"/>
  <c r="G376" i="28"/>
  <c r="B376" i="28"/>
  <c r="A376" i="28"/>
  <c r="G375" i="28"/>
  <c r="B375" i="28"/>
  <c r="A375" i="28"/>
  <c r="H370" i="28"/>
  <c r="C370" i="28"/>
  <c r="B370" i="28"/>
  <c r="A370" i="28"/>
  <c r="H369" i="28"/>
  <c r="C369" i="28"/>
  <c r="B369" i="28"/>
  <c r="A369" i="28"/>
  <c r="H368" i="28"/>
  <c r="C368" i="28"/>
  <c r="B368" i="28"/>
  <c r="A368" i="28"/>
  <c r="H367" i="28"/>
  <c r="C367" i="28"/>
  <c r="B367" i="28"/>
  <c r="A367" i="28"/>
  <c r="H366" i="28"/>
  <c r="C366" i="28"/>
  <c r="B366" i="28"/>
  <c r="A366" i="28"/>
  <c r="H365" i="28"/>
  <c r="C365" i="28"/>
  <c r="B365" i="28"/>
  <c r="A365" i="28"/>
  <c r="H364" i="28"/>
  <c r="C364" i="28"/>
  <c r="B364" i="28"/>
  <c r="A364" i="28"/>
  <c r="H363" i="28"/>
  <c r="C363" i="28"/>
  <c r="B363" i="28"/>
  <c r="A363" i="28"/>
  <c r="H362" i="28"/>
  <c r="C362" i="28"/>
  <c r="B362" i="28"/>
  <c r="A362" i="28"/>
  <c r="H361" i="28"/>
  <c r="C361" i="28"/>
  <c r="B361" i="28"/>
  <c r="A361" i="28"/>
  <c r="H360" i="28"/>
  <c r="C360" i="28"/>
  <c r="B360" i="28"/>
  <c r="A360" i="28"/>
  <c r="H359" i="28"/>
  <c r="C359" i="28"/>
  <c r="B359" i="28"/>
  <c r="A359" i="28"/>
  <c r="H358" i="28"/>
  <c r="C358" i="28"/>
  <c r="B358" i="28"/>
  <c r="A358" i="28"/>
  <c r="H357" i="28"/>
  <c r="C357" i="28"/>
  <c r="B357" i="28"/>
  <c r="A357" i="28"/>
  <c r="H356" i="28"/>
  <c r="C356" i="28"/>
  <c r="B356" i="28"/>
  <c r="A356" i="28"/>
  <c r="H355" i="28"/>
  <c r="C355" i="28"/>
  <c r="B355" i="28"/>
  <c r="A355" i="28"/>
  <c r="H354" i="28"/>
  <c r="C354" i="28"/>
  <c r="B354" i="28"/>
  <c r="A354" i="28"/>
  <c r="H353" i="28"/>
  <c r="C353" i="28"/>
  <c r="B353" i="28"/>
  <c r="A353" i="28"/>
  <c r="H352" i="28"/>
  <c r="C352" i="28"/>
  <c r="B352" i="28"/>
  <c r="A352" i="28"/>
  <c r="H351" i="28"/>
  <c r="C351" i="28"/>
  <c r="B351" i="28"/>
  <c r="A351" i="28"/>
  <c r="H350" i="28"/>
  <c r="C350" i="28"/>
  <c r="B350" i="28"/>
  <c r="A350" i="28"/>
  <c r="H349" i="28"/>
  <c r="C349" i="28"/>
  <c r="B349" i="28"/>
  <c r="A349" i="28"/>
  <c r="H348" i="28"/>
  <c r="C348" i="28"/>
  <c r="B348" i="28"/>
  <c r="A348" i="28"/>
  <c r="H347" i="28"/>
  <c r="H346" i="28"/>
  <c r="C346" i="28"/>
  <c r="B346" i="28"/>
  <c r="A346" i="28"/>
  <c r="H345" i="28"/>
  <c r="C345" i="28"/>
  <c r="B345" i="28"/>
  <c r="A345" i="28"/>
  <c r="H344" i="28"/>
  <c r="C344" i="28"/>
  <c r="B344" i="28"/>
  <c r="A344" i="28"/>
  <c r="H343" i="28"/>
  <c r="C343" i="28"/>
  <c r="A343" i="28"/>
  <c r="H342" i="28"/>
  <c r="C342" i="28"/>
  <c r="B342" i="28"/>
  <c r="A342" i="28"/>
  <c r="H341" i="28"/>
  <c r="C341" i="28"/>
  <c r="B341" i="28"/>
  <c r="A341" i="28"/>
  <c r="H340" i="28"/>
  <c r="C340" i="28"/>
  <c r="B340" i="28"/>
  <c r="A340" i="28"/>
  <c r="H339" i="28"/>
  <c r="C339" i="28"/>
  <c r="B339" i="28"/>
  <c r="A339" i="28"/>
  <c r="H338" i="28"/>
  <c r="C338" i="28"/>
  <c r="B338" i="28"/>
  <c r="A338" i="28"/>
  <c r="H337" i="28"/>
  <c r="C337" i="28"/>
  <c r="B337" i="28"/>
  <c r="A337" i="28"/>
  <c r="B329" i="28"/>
  <c r="A329" i="28"/>
  <c r="G328" i="28"/>
  <c r="B328" i="28"/>
  <c r="A328" i="28"/>
  <c r="J327" i="28"/>
  <c r="G327" i="28"/>
  <c r="B327" i="28"/>
  <c r="A327" i="28"/>
  <c r="A323" i="28"/>
  <c r="A312" i="28"/>
  <c r="F302" i="28"/>
  <c r="B300" i="28"/>
  <c r="B299" i="28"/>
  <c r="A299" i="28"/>
  <c r="G298" i="28"/>
  <c r="B298" i="28"/>
  <c r="A298" i="28"/>
  <c r="G297" i="28"/>
  <c r="B297" i="28"/>
  <c r="A297" i="28"/>
  <c r="F274" i="28"/>
  <c r="B272" i="28"/>
  <c r="B271" i="28"/>
  <c r="A271" i="28"/>
  <c r="G270" i="28"/>
  <c r="B270" i="28"/>
  <c r="A270" i="28"/>
  <c r="J269" i="28"/>
  <c r="G269" i="28"/>
  <c r="B269" i="28"/>
  <c r="A269" i="28"/>
  <c r="C252" i="28"/>
  <c r="C302" i="28" s="1"/>
  <c r="B249" i="28"/>
  <c r="A249" i="28"/>
  <c r="G248" i="28"/>
  <c r="B248" i="28"/>
  <c r="A248" i="28"/>
  <c r="G247" i="28"/>
  <c r="B247" i="28"/>
  <c r="A247" i="28"/>
  <c r="A242" i="28"/>
  <c r="F201" i="28"/>
  <c r="K201" i="28" s="1"/>
  <c r="A201" i="28"/>
  <c r="F199" i="28"/>
  <c r="B199" i="28"/>
  <c r="A199" i="28"/>
  <c r="B195" i="28"/>
  <c r="A195" i="28"/>
  <c r="F193" i="28"/>
  <c r="B193" i="28"/>
  <c r="A193" i="28"/>
  <c r="A191" i="28"/>
  <c r="F189" i="28"/>
  <c r="B189" i="28"/>
  <c r="A189" i="28"/>
  <c r="F187" i="28"/>
  <c r="B187" i="28"/>
  <c r="L181" i="28"/>
  <c r="K181" i="28"/>
  <c r="F181" i="28"/>
  <c r="D181" i="28"/>
  <c r="C181" i="28"/>
  <c r="A181" i="28"/>
  <c r="L179" i="28"/>
  <c r="K179" i="28"/>
  <c r="F179" i="28"/>
  <c r="D179" i="28"/>
  <c r="C179" i="28"/>
  <c r="A179" i="28"/>
  <c r="L177" i="28"/>
  <c r="K177" i="28"/>
  <c r="F177" i="28"/>
  <c r="D177" i="28"/>
  <c r="A177" i="28"/>
  <c r="L175" i="28"/>
  <c r="K175" i="28"/>
  <c r="F175" i="28"/>
  <c r="D175" i="28"/>
  <c r="C175" i="28"/>
  <c r="A175" i="28"/>
  <c r="L173" i="28"/>
  <c r="K173" i="28"/>
  <c r="F173" i="28"/>
  <c r="D173" i="28"/>
  <c r="C173" i="28"/>
  <c r="A173" i="28"/>
  <c r="L171" i="28"/>
  <c r="K171" i="28"/>
  <c r="D171" i="28"/>
  <c r="C171" i="28"/>
  <c r="A171" i="28"/>
  <c r="B169" i="28"/>
  <c r="A169" i="28"/>
  <c r="J168" i="28"/>
  <c r="G168" i="28"/>
  <c r="B168" i="28"/>
  <c r="A168" i="28"/>
  <c r="J167" i="28"/>
  <c r="G167" i="28"/>
  <c r="B167" i="28"/>
  <c r="A167" i="28"/>
  <c r="A162" i="28"/>
  <c r="H92" i="28"/>
  <c r="I146" i="28" s="1"/>
  <c r="C92" i="28"/>
  <c r="D105" i="28" s="1"/>
  <c r="J90" i="28"/>
  <c r="B90" i="28"/>
  <c r="B89" i="28"/>
  <c r="A89" i="28"/>
  <c r="J88" i="28"/>
  <c r="G88" i="28"/>
  <c r="B88" i="28"/>
  <c r="A88" i="28"/>
  <c r="J87" i="28"/>
  <c r="G87" i="28"/>
  <c r="B87" i="28"/>
  <c r="A87" i="28"/>
  <c r="A82" i="28"/>
  <c r="K58" i="28"/>
  <c r="I58" i="28"/>
  <c r="K52" i="28"/>
  <c r="I52" i="28"/>
  <c r="K46" i="28"/>
  <c r="K44" i="28"/>
  <c r="I38" i="28"/>
  <c r="D38" i="28"/>
  <c r="I36" i="28"/>
  <c r="D36" i="28"/>
  <c r="I34" i="28"/>
  <c r="D34" i="28"/>
  <c r="I32" i="28"/>
  <c r="D32" i="28"/>
  <c r="I30" i="28"/>
  <c r="D30" i="28"/>
  <c r="I28" i="28"/>
  <c r="D28" i="28"/>
  <c r="I26" i="28"/>
  <c r="D26" i="28"/>
  <c r="I24" i="28"/>
  <c r="D24" i="28"/>
  <c r="I22" i="28"/>
  <c r="I20" i="28"/>
  <c r="I18" i="28"/>
  <c r="I16" i="28"/>
  <c r="J9" i="28"/>
  <c r="D96" i="28" l="1"/>
  <c r="D120" i="28"/>
  <c r="D129" i="28"/>
  <c r="I201" i="28"/>
  <c r="D104" i="28"/>
  <c r="D137" i="28"/>
  <c r="D112" i="28"/>
  <c r="J252" i="28"/>
  <c r="J274" i="28" s="1"/>
  <c r="D98" i="28"/>
  <c r="D106" i="28"/>
  <c r="D114" i="28"/>
  <c r="D122" i="28"/>
  <c r="D131" i="28"/>
  <c r="D140" i="28"/>
  <c r="D100" i="28"/>
  <c r="D108" i="28"/>
  <c r="D116" i="28"/>
  <c r="D124" i="28"/>
  <c r="D133" i="28"/>
  <c r="D142" i="28"/>
  <c r="D94" i="28"/>
  <c r="D102" i="28"/>
  <c r="D110" i="28"/>
  <c r="D118" i="28"/>
  <c r="D126" i="28"/>
  <c r="D135" i="28"/>
  <c r="D144" i="28"/>
  <c r="D339" i="28"/>
  <c r="D147" i="28"/>
  <c r="C335" i="28"/>
  <c r="D341" i="28" s="1"/>
  <c r="D344" i="28"/>
  <c r="D346" i="28"/>
  <c r="D348" i="28"/>
  <c r="D352" i="28"/>
  <c r="D354" i="28"/>
  <c r="D356" i="28"/>
  <c r="D358" i="28"/>
  <c r="D360" i="28"/>
  <c r="D362" i="28"/>
  <c r="D364" i="28"/>
  <c r="D366" i="28"/>
  <c r="D368" i="28"/>
  <c r="D370" i="28"/>
  <c r="I95" i="28"/>
  <c r="I99" i="28"/>
  <c r="I101" i="28"/>
  <c r="I105" i="28"/>
  <c r="I110" i="28"/>
  <c r="I114" i="28"/>
  <c r="I118" i="28"/>
  <c r="I122" i="28"/>
  <c r="I126" i="28"/>
  <c r="I133" i="28"/>
  <c r="I137" i="28"/>
  <c r="I142" i="28"/>
  <c r="D345" i="28"/>
  <c r="D349" i="28"/>
  <c r="D351" i="28"/>
  <c r="D353" i="28"/>
  <c r="D355" i="28"/>
  <c r="D357" i="28"/>
  <c r="D359" i="28"/>
  <c r="D361" i="28"/>
  <c r="D363" i="28"/>
  <c r="D365" i="28"/>
  <c r="D367" i="28"/>
  <c r="D369" i="28"/>
  <c r="I94" i="28"/>
  <c r="I96" i="28"/>
  <c r="I98" i="28"/>
  <c r="I100" i="28"/>
  <c r="I102" i="28"/>
  <c r="I104" i="28"/>
  <c r="D107" i="28"/>
  <c r="D109" i="28"/>
  <c r="D111" i="28"/>
  <c r="D113" i="28"/>
  <c r="D115" i="28"/>
  <c r="D117" i="28"/>
  <c r="D119" i="28"/>
  <c r="D121" i="28"/>
  <c r="D123" i="28"/>
  <c r="D125" i="28"/>
  <c r="D127" i="28"/>
  <c r="D130" i="28"/>
  <c r="D132" i="28"/>
  <c r="D134" i="28"/>
  <c r="D136" i="28"/>
  <c r="D138" i="28"/>
  <c r="D141" i="28"/>
  <c r="D143" i="28"/>
  <c r="D146" i="28"/>
  <c r="H335" i="28"/>
  <c r="I343" i="28" s="1"/>
  <c r="I97" i="28"/>
  <c r="I103" i="28"/>
  <c r="I108" i="28"/>
  <c r="I112" i="28"/>
  <c r="I116" i="28"/>
  <c r="I120" i="28"/>
  <c r="I124" i="28"/>
  <c r="I129" i="28"/>
  <c r="I131" i="28"/>
  <c r="I135" i="28"/>
  <c r="I140" i="28"/>
  <c r="I144" i="28"/>
  <c r="I147" i="28"/>
  <c r="D343" i="28"/>
  <c r="D95" i="28"/>
  <c r="D97" i="28"/>
  <c r="D99" i="28"/>
  <c r="D101" i="28"/>
  <c r="D103" i="28"/>
  <c r="I107" i="28"/>
  <c r="I109" i="28"/>
  <c r="I111" i="28"/>
  <c r="I113" i="28"/>
  <c r="I115" i="28"/>
  <c r="I117" i="28"/>
  <c r="I119" i="28"/>
  <c r="I121" i="28"/>
  <c r="I123" i="28"/>
  <c r="I125" i="28"/>
  <c r="I127" i="28"/>
  <c r="I130" i="28"/>
  <c r="I132" i="28"/>
  <c r="I134" i="28"/>
  <c r="I136" i="28"/>
  <c r="I138" i="28"/>
  <c r="I141" i="28"/>
  <c r="I143" i="28"/>
  <c r="C274" i="28"/>
  <c r="D350" i="28" l="1"/>
  <c r="J302" i="28"/>
  <c r="I361" i="28"/>
  <c r="I345" i="28"/>
  <c r="I348" i="28"/>
  <c r="I366" i="28"/>
  <c r="I350" i="28"/>
  <c r="I341" i="28"/>
  <c r="I359" i="28"/>
  <c r="I342" i="28"/>
  <c r="I370" i="28"/>
  <c r="I354" i="28"/>
  <c r="I369" i="28"/>
  <c r="I353" i="28"/>
  <c r="I362" i="28"/>
  <c r="I358" i="28"/>
  <c r="I367" i="28"/>
  <c r="I351" i="28"/>
  <c r="D347" i="28"/>
  <c r="D338" i="28"/>
  <c r="D342" i="28"/>
  <c r="D340" i="28"/>
  <c r="D337" i="28"/>
  <c r="I368" i="28"/>
  <c r="I364" i="28"/>
  <c r="I360" i="28"/>
  <c r="I356" i="28"/>
  <c r="I352" i="28"/>
  <c r="I346" i="28"/>
  <c r="I339" i="28"/>
  <c r="I365" i="28"/>
  <c r="I357" i="28"/>
  <c r="I349" i="28"/>
  <c r="I340" i="28"/>
  <c r="I344" i="28"/>
  <c r="I337" i="28"/>
  <c r="I363" i="28"/>
  <c r="I355" i="28"/>
  <c r="I347" i="28"/>
  <c r="I338" i="28"/>
  <c r="J269" i="27" l="1"/>
  <c r="B393" i="27" l="1"/>
  <c r="A393" i="27"/>
  <c r="J392" i="27"/>
  <c r="G392" i="27"/>
  <c r="B392" i="27"/>
  <c r="A392" i="27"/>
  <c r="G391" i="27"/>
  <c r="B391" i="27"/>
  <c r="A391" i="27"/>
  <c r="B377" i="27"/>
  <c r="A377" i="27"/>
  <c r="J376" i="27"/>
  <c r="G376" i="27"/>
  <c r="B376" i="27"/>
  <c r="A376" i="27"/>
  <c r="G375" i="27"/>
  <c r="B375" i="27"/>
  <c r="A375" i="27"/>
  <c r="H370" i="27"/>
  <c r="C370" i="27"/>
  <c r="B370" i="27"/>
  <c r="A370" i="27"/>
  <c r="H369" i="27"/>
  <c r="C369" i="27"/>
  <c r="B369" i="27"/>
  <c r="A369" i="27"/>
  <c r="H368" i="27"/>
  <c r="C368" i="27"/>
  <c r="B368" i="27"/>
  <c r="A368" i="27"/>
  <c r="H367" i="27"/>
  <c r="C367" i="27"/>
  <c r="B367" i="27"/>
  <c r="A367" i="27"/>
  <c r="H366" i="27"/>
  <c r="C366" i="27"/>
  <c r="B366" i="27"/>
  <c r="A366" i="27"/>
  <c r="H365" i="27"/>
  <c r="C365" i="27"/>
  <c r="B365" i="27"/>
  <c r="A365" i="27"/>
  <c r="H364" i="27"/>
  <c r="C364" i="27"/>
  <c r="B364" i="27"/>
  <c r="A364" i="27"/>
  <c r="H363" i="27"/>
  <c r="C363" i="27"/>
  <c r="B363" i="27"/>
  <c r="A363" i="27"/>
  <c r="H362" i="27"/>
  <c r="C362" i="27"/>
  <c r="B362" i="27"/>
  <c r="A362" i="27"/>
  <c r="H361" i="27"/>
  <c r="C361" i="27"/>
  <c r="B361" i="27"/>
  <c r="A361" i="27"/>
  <c r="H360" i="27"/>
  <c r="C360" i="27"/>
  <c r="B360" i="27"/>
  <c r="A360" i="27"/>
  <c r="H359" i="27"/>
  <c r="C359" i="27"/>
  <c r="B359" i="27"/>
  <c r="A359" i="27"/>
  <c r="H358" i="27"/>
  <c r="C358" i="27"/>
  <c r="B358" i="27"/>
  <c r="A358" i="27"/>
  <c r="H357" i="27"/>
  <c r="C357" i="27"/>
  <c r="B357" i="27"/>
  <c r="A357" i="27"/>
  <c r="H356" i="27"/>
  <c r="C356" i="27"/>
  <c r="B356" i="27"/>
  <c r="A356" i="27"/>
  <c r="H355" i="27"/>
  <c r="C355" i="27"/>
  <c r="B355" i="27"/>
  <c r="A355" i="27"/>
  <c r="H354" i="27"/>
  <c r="C354" i="27"/>
  <c r="B354" i="27"/>
  <c r="A354" i="27"/>
  <c r="H353" i="27"/>
  <c r="C353" i="27"/>
  <c r="B353" i="27"/>
  <c r="A353" i="27"/>
  <c r="H352" i="27"/>
  <c r="C352" i="27"/>
  <c r="B352" i="27"/>
  <c r="A352" i="27"/>
  <c r="H351" i="27"/>
  <c r="C351" i="27"/>
  <c r="B351" i="27"/>
  <c r="A351" i="27"/>
  <c r="H350" i="27"/>
  <c r="C350" i="27"/>
  <c r="B350" i="27"/>
  <c r="A350" i="27"/>
  <c r="H349" i="27"/>
  <c r="C349" i="27"/>
  <c r="B349" i="27"/>
  <c r="A349" i="27"/>
  <c r="H348" i="27"/>
  <c r="C348" i="27"/>
  <c r="B348" i="27"/>
  <c r="A348" i="27"/>
  <c r="H347" i="27"/>
  <c r="C347" i="27"/>
  <c r="B347" i="27"/>
  <c r="A347" i="27"/>
  <c r="H346" i="27"/>
  <c r="C346" i="27"/>
  <c r="B346" i="27"/>
  <c r="A346" i="27"/>
  <c r="H345" i="27"/>
  <c r="C345" i="27"/>
  <c r="B345" i="27"/>
  <c r="A345" i="27"/>
  <c r="H344" i="27"/>
  <c r="C344" i="27"/>
  <c r="B344" i="27"/>
  <c r="A344" i="27"/>
  <c r="H343" i="27"/>
  <c r="C343" i="27"/>
  <c r="A343" i="27"/>
  <c r="H342" i="27"/>
  <c r="C342" i="27"/>
  <c r="B342" i="27"/>
  <c r="A342" i="27"/>
  <c r="H341" i="27"/>
  <c r="C341" i="27"/>
  <c r="B341" i="27"/>
  <c r="A341" i="27"/>
  <c r="H340" i="27"/>
  <c r="C340" i="27"/>
  <c r="B340" i="27"/>
  <c r="A340" i="27"/>
  <c r="H339" i="27"/>
  <c r="C339" i="27"/>
  <c r="B339" i="27"/>
  <c r="A339" i="27"/>
  <c r="H338" i="27"/>
  <c r="C338" i="27"/>
  <c r="B338" i="27"/>
  <c r="A338" i="27"/>
  <c r="H337" i="27"/>
  <c r="C337" i="27"/>
  <c r="B337" i="27"/>
  <c r="A337" i="27"/>
  <c r="B329" i="27"/>
  <c r="A329" i="27"/>
  <c r="J328" i="27"/>
  <c r="G328" i="27"/>
  <c r="B328" i="27"/>
  <c r="A328" i="27"/>
  <c r="J327" i="27"/>
  <c r="G327" i="27"/>
  <c r="B327" i="27"/>
  <c r="A327" i="27"/>
  <c r="A323" i="27"/>
  <c r="F302" i="27"/>
  <c r="B300" i="27"/>
  <c r="B299" i="27"/>
  <c r="A299" i="27"/>
  <c r="J298" i="27"/>
  <c r="G298" i="27"/>
  <c r="B298" i="27"/>
  <c r="A298" i="27"/>
  <c r="G297" i="27"/>
  <c r="B297" i="27"/>
  <c r="A297" i="27"/>
  <c r="F274" i="27"/>
  <c r="B272" i="27"/>
  <c r="B271" i="27"/>
  <c r="A271" i="27"/>
  <c r="J270" i="27"/>
  <c r="G270" i="27"/>
  <c r="B270" i="27"/>
  <c r="A270" i="27"/>
  <c r="G269" i="27"/>
  <c r="B269" i="27"/>
  <c r="A269" i="27"/>
  <c r="C252" i="27"/>
  <c r="C274" i="27" s="1"/>
  <c r="B249" i="27"/>
  <c r="A249" i="27"/>
  <c r="J248" i="27"/>
  <c r="G248" i="27"/>
  <c r="B248" i="27"/>
  <c r="A248" i="27"/>
  <c r="G247" i="27"/>
  <c r="B247" i="27"/>
  <c r="A247" i="27"/>
  <c r="A242" i="27"/>
  <c r="F201" i="27"/>
  <c r="K201" i="27" s="1"/>
  <c r="A201" i="27"/>
  <c r="F199" i="27"/>
  <c r="B199" i="27"/>
  <c r="A199" i="27"/>
  <c r="B195" i="27"/>
  <c r="A195" i="27"/>
  <c r="F193" i="27"/>
  <c r="B193" i="27"/>
  <c r="A193" i="27"/>
  <c r="A191" i="27"/>
  <c r="F189" i="27"/>
  <c r="A189" i="27"/>
  <c r="L181" i="27"/>
  <c r="K181" i="27"/>
  <c r="F181" i="27"/>
  <c r="D181" i="27"/>
  <c r="C181" i="27"/>
  <c r="A181" i="27"/>
  <c r="L179" i="27"/>
  <c r="K179" i="27"/>
  <c r="F179" i="27"/>
  <c r="D179" i="27"/>
  <c r="C179" i="27"/>
  <c r="A179" i="27"/>
  <c r="L177" i="27"/>
  <c r="K177" i="27"/>
  <c r="F177" i="27"/>
  <c r="D177" i="27"/>
  <c r="C177" i="27"/>
  <c r="A177" i="27"/>
  <c r="L175" i="27"/>
  <c r="K175" i="27"/>
  <c r="F175" i="27"/>
  <c r="D175" i="27"/>
  <c r="C175" i="27"/>
  <c r="A175" i="27"/>
  <c r="L173" i="27"/>
  <c r="K173" i="27"/>
  <c r="F173" i="27"/>
  <c r="D173" i="27"/>
  <c r="C173" i="27"/>
  <c r="A173" i="27"/>
  <c r="L171" i="27"/>
  <c r="K171" i="27"/>
  <c r="D171" i="27"/>
  <c r="C171" i="27"/>
  <c r="A171" i="27"/>
  <c r="B169" i="27"/>
  <c r="A169" i="27"/>
  <c r="J168" i="27"/>
  <c r="G168" i="27"/>
  <c r="B168" i="27"/>
  <c r="A168" i="27"/>
  <c r="J167" i="27"/>
  <c r="G167" i="27"/>
  <c r="B167" i="27"/>
  <c r="A167" i="27"/>
  <c r="A162" i="27"/>
  <c r="H92" i="27"/>
  <c r="I147" i="27" s="1"/>
  <c r="C92" i="27"/>
  <c r="D146" i="27" s="1"/>
  <c r="B89" i="27"/>
  <c r="A89" i="27"/>
  <c r="J88" i="27"/>
  <c r="G88" i="27"/>
  <c r="B88" i="27"/>
  <c r="A88" i="27"/>
  <c r="J87" i="27"/>
  <c r="G87" i="27"/>
  <c r="B87" i="27"/>
  <c r="A87" i="27"/>
  <c r="A82" i="27"/>
  <c r="K58" i="27"/>
  <c r="I58" i="27"/>
  <c r="K52" i="27"/>
  <c r="I52" i="27"/>
  <c r="K46" i="27"/>
  <c r="K44" i="27"/>
  <c r="I44" i="27"/>
  <c r="A44" i="27"/>
  <c r="I38" i="27"/>
  <c r="D38" i="27"/>
  <c r="I36" i="27"/>
  <c r="D36" i="27"/>
  <c r="I34" i="27"/>
  <c r="D34" i="27"/>
  <c r="I32" i="27"/>
  <c r="D32" i="27"/>
  <c r="I30" i="27"/>
  <c r="D30" i="27"/>
  <c r="I28" i="27"/>
  <c r="D28" i="27"/>
  <c r="I26" i="27"/>
  <c r="D26" i="27"/>
  <c r="I24" i="27"/>
  <c r="D24" i="27"/>
  <c r="I22" i="27"/>
  <c r="I20" i="27"/>
  <c r="D20" i="27"/>
  <c r="I18" i="27"/>
  <c r="D18" i="27"/>
  <c r="I16" i="27"/>
  <c r="D16" i="27"/>
  <c r="J9" i="27"/>
  <c r="I117" i="27" l="1"/>
  <c r="I94" i="27"/>
  <c r="I101" i="27"/>
  <c r="I109" i="27"/>
  <c r="I119" i="27"/>
  <c r="I132" i="27"/>
  <c r="I143" i="27"/>
  <c r="J252" i="27"/>
  <c r="J302" i="27" s="1"/>
  <c r="I107" i="27"/>
  <c r="I141" i="27"/>
  <c r="I96" i="27"/>
  <c r="I103" i="27"/>
  <c r="I111" i="27"/>
  <c r="I123" i="27"/>
  <c r="I134" i="27"/>
  <c r="I146" i="27"/>
  <c r="I100" i="27"/>
  <c r="I127" i="27"/>
  <c r="I98" i="27"/>
  <c r="I104" i="27"/>
  <c r="I115" i="27"/>
  <c r="I125" i="27"/>
  <c r="I136" i="27"/>
  <c r="D105" i="27"/>
  <c r="I99" i="27"/>
  <c r="I102" i="27"/>
  <c r="I105" i="27"/>
  <c r="I113" i="27"/>
  <c r="I121" i="27"/>
  <c r="I130" i="27"/>
  <c r="I138" i="27"/>
  <c r="H335" i="27"/>
  <c r="I343" i="27" s="1"/>
  <c r="D101" i="27"/>
  <c r="I342" i="27"/>
  <c r="I350" i="27"/>
  <c r="I358" i="27"/>
  <c r="I366" i="27"/>
  <c r="D103" i="27"/>
  <c r="C302" i="27"/>
  <c r="J274" i="27"/>
  <c r="D22" i="27"/>
  <c r="I349" i="27"/>
  <c r="I357" i="27"/>
  <c r="I365" i="27"/>
  <c r="D95" i="27"/>
  <c r="D97" i="27"/>
  <c r="D108" i="27"/>
  <c r="D110" i="27"/>
  <c r="D112" i="27"/>
  <c r="D114" i="27"/>
  <c r="D116" i="27"/>
  <c r="D118" i="27"/>
  <c r="D120" i="27"/>
  <c r="D122" i="27"/>
  <c r="D124" i="27"/>
  <c r="D126" i="27"/>
  <c r="D129" i="27"/>
  <c r="D131" i="27"/>
  <c r="D133" i="27"/>
  <c r="D135" i="27"/>
  <c r="D137" i="27"/>
  <c r="D140" i="27"/>
  <c r="D142" i="27"/>
  <c r="D144" i="27"/>
  <c r="D147" i="27"/>
  <c r="I337" i="27"/>
  <c r="I95" i="27"/>
  <c r="I97" i="27"/>
  <c r="D100" i="27"/>
  <c r="D102" i="27"/>
  <c r="D104" i="27"/>
  <c r="D106" i="27"/>
  <c r="I108" i="27"/>
  <c r="I110" i="27"/>
  <c r="I112" i="27"/>
  <c r="I114" i="27"/>
  <c r="I116" i="27"/>
  <c r="I118" i="27"/>
  <c r="I120" i="27"/>
  <c r="I122" i="27"/>
  <c r="I124" i="27"/>
  <c r="I126" i="27"/>
  <c r="I129" i="27"/>
  <c r="I131" i="27"/>
  <c r="I133" i="27"/>
  <c r="I135" i="27"/>
  <c r="I137" i="27"/>
  <c r="I140" i="27"/>
  <c r="I142" i="27"/>
  <c r="I144" i="27"/>
  <c r="I201" i="27"/>
  <c r="C335" i="27"/>
  <c r="D339" i="27" s="1"/>
  <c r="D94" i="27"/>
  <c r="D96" i="27"/>
  <c r="D98" i="27"/>
  <c r="D107" i="27"/>
  <c r="D109" i="27"/>
  <c r="D111" i="27"/>
  <c r="D113" i="27"/>
  <c r="D115" i="27"/>
  <c r="D117" i="27"/>
  <c r="D119" i="27"/>
  <c r="D121" i="27"/>
  <c r="D123" i="27"/>
  <c r="D125" i="27"/>
  <c r="D127" i="27"/>
  <c r="D130" i="27"/>
  <c r="D132" i="27"/>
  <c r="D134" i="27"/>
  <c r="D136" i="27"/>
  <c r="D138" i="27"/>
  <c r="D141" i="27"/>
  <c r="D143" i="27"/>
  <c r="I20" i="26"/>
  <c r="I24" i="26"/>
  <c r="I26" i="26"/>
  <c r="I28" i="26"/>
  <c r="I16" i="26"/>
  <c r="C303" i="26"/>
  <c r="D26" i="26"/>
  <c r="D24" i="26"/>
  <c r="B22" i="26"/>
  <c r="D22" i="26" s="1"/>
  <c r="B18" i="26"/>
  <c r="I18" i="26" s="1"/>
  <c r="B20" i="26"/>
  <c r="D20" i="26" s="1"/>
  <c r="B394" i="26"/>
  <c r="A394" i="26"/>
  <c r="J393" i="26"/>
  <c r="G393" i="26"/>
  <c r="B393" i="26"/>
  <c r="A393" i="26"/>
  <c r="G392" i="26"/>
  <c r="B392" i="26"/>
  <c r="A392" i="26"/>
  <c r="B378" i="26"/>
  <c r="A378" i="26"/>
  <c r="J377" i="26"/>
  <c r="G377" i="26"/>
  <c r="B377" i="26"/>
  <c r="A377" i="26"/>
  <c r="G376" i="26"/>
  <c r="B376" i="26"/>
  <c r="A376" i="26"/>
  <c r="H371" i="26"/>
  <c r="C371" i="26"/>
  <c r="B371" i="26"/>
  <c r="A371" i="26"/>
  <c r="H370" i="26"/>
  <c r="C370" i="26"/>
  <c r="B370" i="26"/>
  <c r="A370" i="26"/>
  <c r="H369" i="26"/>
  <c r="C369" i="26"/>
  <c r="B369" i="26"/>
  <c r="A369" i="26"/>
  <c r="H368" i="26"/>
  <c r="C368" i="26"/>
  <c r="B368" i="26"/>
  <c r="A368" i="26"/>
  <c r="H367" i="26"/>
  <c r="C367" i="26"/>
  <c r="B367" i="26"/>
  <c r="A367" i="26"/>
  <c r="H366" i="26"/>
  <c r="C366" i="26"/>
  <c r="B366" i="26"/>
  <c r="A366" i="26"/>
  <c r="H365" i="26"/>
  <c r="C365" i="26"/>
  <c r="B365" i="26"/>
  <c r="A365" i="26"/>
  <c r="H364" i="26"/>
  <c r="C364" i="26"/>
  <c r="B364" i="26"/>
  <c r="A364" i="26"/>
  <c r="H363" i="26"/>
  <c r="C363" i="26"/>
  <c r="B363" i="26"/>
  <c r="A363" i="26"/>
  <c r="H362" i="26"/>
  <c r="C362" i="26"/>
  <c r="B362" i="26"/>
  <c r="A362" i="26"/>
  <c r="H361" i="26"/>
  <c r="C361" i="26"/>
  <c r="B361" i="26"/>
  <c r="A361" i="26"/>
  <c r="H360" i="26"/>
  <c r="C360" i="26"/>
  <c r="B360" i="26"/>
  <c r="A360" i="26"/>
  <c r="H359" i="26"/>
  <c r="C359" i="26"/>
  <c r="B359" i="26"/>
  <c r="A359" i="26"/>
  <c r="H358" i="26"/>
  <c r="C358" i="26"/>
  <c r="B358" i="26"/>
  <c r="A358" i="26"/>
  <c r="H357" i="26"/>
  <c r="C357" i="26"/>
  <c r="B357" i="26"/>
  <c r="A357" i="26"/>
  <c r="H356" i="26"/>
  <c r="C356" i="26"/>
  <c r="B356" i="26"/>
  <c r="A356" i="26"/>
  <c r="H355" i="26"/>
  <c r="C355" i="26"/>
  <c r="B355" i="26"/>
  <c r="A355" i="26"/>
  <c r="H354" i="26"/>
  <c r="C354" i="26"/>
  <c r="B354" i="26"/>
  <c r="A354" i="26"/>
  <c r="H353" i="26"/>
  <c r="C353" i="26"/>
  <c r="B353" i="26"/>
  <c r="A353" i="26"/>
  <c r="H352" i="26"/>
  <c r="C352" i="26"/>
  <c r="B352" i="26"/>
  <c r="A352" i="26"/>
  <c r="H351" i="26"/>
  <c r="C351" i="26"/>
  <c r="B351" i="26"/>
  <c r="A351" i="26"/>
  <c r="H350" i="26"/>
  <c r="C350" i="26"/>
  <c r="B350" i="26"/>
  <c r="A350" i="26"/>
  <c r="H349" i="26"/>
  <c r="C349" i="26"/>
  <c r="B349" i="26"/>
  <c r="A349" i="26"/>
  <c r="H348" i="26"/>
  <c r="C348" i="26"/>
  <c r="B348" i="26"/>
  <c r="A348" i="26"/>
  <c r="H347" i="26"/>
  <c r="C347" i="26"/>
  <c r="B347" i="26"/>
  <c r="A347" i="26"/>
  <c r="H346" i="26"/>
  <c r="C346" i="26"/>
  <c r="B346" i="26"/>
  <c r="A346" i="26"/>
  <c r="H345" i="26"/>
  <c r="C345" i="26"/>
  <c r="B345" i="26"/>
  <c r="A345" i="26"/>
  <c r="H344" i="26"/>
  <c r="C344" i="26"/>
  <c r="A344" i="26"/>
  <c r="H343" i="26"/>
  <c r="C343" i="26"/>
  <c r="B343" i="26"/>
  <c r="A343" i="26"/>
  <c r="H342" i="26"/>
  <c r="C342" i="26"/>
  <c r="B342" i="26"/>
  <c r="A342" i="26"/>
  <c r="H341" i="26"/>
  <c r="C341" i="26"/>
  <c r="B341" i="26"/>
  <c r="A341" i="26"/>
  <c r="H340" i="26"/>
  <c r="C340" i="26"/>
  <c r="B340" i="26"/>
  <c r="A340" i="26"/>
  <c r="H339" i="26"/>
  <c r="C339" i="26"/>
  <c r="B339" i="26"/>
  <c r="A339" i="26"/>
  <c r="H338" i="26"/>
  <c r="C338" i="26"/>
  <c r="B338" i="26"/>
  <c r="A338" i="26"/>
  <c r="B330" i="26"/>
  <c r="A330" i="26"/>
  <c r="J329" i="26"/>
  <c r="G329" i="26"/>
  <c r="B329" i="26"/>
  <c r="A329" i="26"/>
  <c r="J328" i="26"/>
  <c r="G328" i="26"/>
  <c r="B328" i="26"/>
  <c r="A328" i="26"/>
  <c r="A313" i="26"/>
  <c r="B301" i="26"/>
  <c r="B300" i="26"/>
  <c r="A300" i="26"/>
  <c r="J299" i="26"/>
  <c r="G299" i="26"/>
  <c r="B299" i="26"/>
  <c r="A299" i="26"/>
  <c r="G298" i="26"/>
  <c r="B298" i="26"/>
  <c r="A298" i="26"/>
  <c r="C275" i="26"/>
  <c r="B273" i="26"/>
  <c r="B272" i="26"/>
  <c r="A272" i="26"/>
  <c r="J271" i="26"/>
  <c r="G271" i="26"/>
  <c r="B271" i="26"/>
  <c r="A271" i="26"/>
  <c r="J270" i="26"/>
  <c r="G270" i="26"/>
  <c r="B270" i="26"/>
  <c r="A270" i="26"/>
  <c r="F253" i="26"/>
  <c r="F275" i="26" s="1"/>
  <c r="B250" i="26"/>
  <c r="A250" i="26"/>
  <c r="J249" i="26"/>
  <c r="G249" i="26"/>
  <c r="B249" i="26"/>
  <c r="A249" i="26"/>
  <c r="G248" i="26"/>
  <c r="B248" i="26"/>
  <c r="A248" i="26"/>
  <c r="A243" i="26"/>
  <c r="N214" i="26"/>
  <c r="K202" i="26"/>
  <c r="F202" i="26"/>
  <c r="I202" i="26" s="1"/>
  <c r="A202" i="26"/>
  <c r="F200" i="26"/>
  <c r="B200" i="26"/>
  <c r="A200" i="26"/>
  <c r="B196" i="26"/>
  <c r="A196" i="26"/>
  <c r="F194" i="26"/>
  <c r="B194" i="26"/>
  <c r="A194" i="26"/>
  <c r="A192" i="26"/>
  <c r="F190" i="26"/>
  <c r="B190" i="26"/>
  <c r="A190" i="26"/>
  <c r="F188" i="26"/>
  <c r="B188" i="26"/>
  <c r="A188" i="26"/>
  <c r="L182" i="26"/>
  <c r="K182" i="26"/>
  <c r="F182" i="26"/>
  <c r="D182" i="26"/>
  <c r="C182" i="26"/>
  <c r="A182" i="26"/>
  <c r="L180" i="26"/>
  <c r="K180" i="26"/>
  <c r="F180" i="26"/>
  <c r="D180" i="26"/>
  <c r="C180" i="26"/>
  <c r="A180" i="26"/>
  <c r="L178" i="26"/>
  <c r="K178" i="26"/>
  <c r="F178" i="26"/>
  <c r="D178" i="26"/>
  <c r="C178" i="26"/>
  <c r="A178" i="26"/>
  <c r="L176" i="26"/>
  <c r="K176" i="26"/>
  <c r="F176" i="26"/>
  <c r="D176" i="26"/>
  <c r="C176" i="26"/>
  <c r="A176" i="26"/>
  <c r="L174" i="26"/>
  <c r="K174" i="26"/>
  <c r="F174" i="26"/>
  <c r="D174" i="26"/>
  <c r="C174" i="26"/>
  <c r="A174" i="26"/>
  <c r="L172" i="26"/>
  <c r="K172" i="26"/>
  <c r="F172" i="26"/>
  <c r="D172" i="26"/>
  <c r="C172" i="26"/>
  <c r="A172" i="26"/>
  <c r="B170" i="26"/>
  <c r="A170" i="26"/>
  <c r="J169" i="26"/>
  <c r="G169" i="26"/>
  <c r="B169" i="26"/>
  <c r="A169" i="26"/>
  <c r="J168" i="26"/>
  <c r="G168" i="26"/>
  <c r="B168" i="26"/>
  <c r="A168" i="26"/>
  <c r="A163" i="26"/>
  <c r="H93" i="26"/>
  <c r="I148" i="26" s="1"/>
  <c r="C93" i="26"/>
  <c r="J91" i="26"/>
  <c r="B91" i="26"/>
  <c r="B90" i="26"/>
  <c r="A90" i="26"/>
  <c r="J89" i="26"/>
  <c r="G89" i="26"/>
  <c r="B89" i="26"/>
  <c r="A89" i="26"/>
  <c r="J88" i="26"/>
  <c r="G88" i="26"/>
  <c r="B88" i="26"/>
  <c r="A88" i="26"/>
  <c r="A83" i="26"/>
  <c r="K58" i="26"/>
  <c r="I58" i="26"/>
  <c r="K52" i="26"/>
  <c r="I52" i="26"/>
  <c r="K46" i="26"/>
  <c r="K44" i="26"/>
  <c r="I38" i="26"/>
  <c r="D38" i="26"/>
  <c r="I36" i="26"/>
  <c r="D36" i="26"/>
  <c r="I34" i="26"/>
  <c r="D34" i="26"/>
  <c r="I32" i="26"/>
  <c r="D32" i="26"/>
  <c r="D30" i="26"/>
  <c r="D28" i="26"/>
  <c r="N21" i="26"/>
  <c r="D18" i="26"/>
  <c r="D16" i="26"/>
  <c r="J9" i="26"/>
  <c r="D106" i="26" l="1"/>
  <c r="D99" i="26"/>
  <c r="D102" i="26"/>
  <c r="D100" i="26"/>
  <c r="I363" i="27"/>
  <c r="I355" i="27"/>
  <c r="I347" i="27"/>
  <c r="I364" i="27"/>
  <c r="I356" i="27"/>
  <c r="I348" i="27"/>
  <c r="I340" i="27"/>
  <c r="I341" i="27"/>
  <c r="I369" i="27"/>
  <c r="I361" i="27"/>
  <c r="I353" i="27"/>
  <c r="I345" i="27"/>
  <c r="I362" i="27"/>
  <c r="I354" i="27"/>
  <c r="I346" i="27"/>
  <c r="I338" i="27"/>
  <c r="I370" i="27"/>
  <c r="I339" i="27"/>
  <c r="I367" i="27"/>
  <c r="I359" i="27"/>
  <c r="I351" i="27"/>
  <c r="I368" i="27"/>
  <c r="I360" i="27"/>
  <c r="I352" i="27"/>
  <c r="I344" i="27"/>
  <c r="I22" i="26"/>
  <c r="D98" i="26"/>
  <c r="D345" i="27"/>
  <c r="D369" i="27"/>
  <c r="D361" i="27"/>
  <c r="D353" i="27"/>
  <c r="D367" i="27"/>
  <c r="D359" i="27"/>
  <c r="D351" i="27"/>
  <c r="D341" i="27"/>
  <c r="D365" i="27"/>
  <c r="D357" i="27"/>
  <c r="D349" i="27"/>
  <c r="D343" i="27"/>
  <c r="D342" i="27"/>
  <c r="D340" i="27"/>
  <c r="D338" i="27"/>
  <c r="D368" i="27"/>
  <c r="D366" i="27"/>
  <c r="D364" i="27"/>
  <c r="D362" i="27"/>
  <c r="D360" i="27"/>
  <c r="D358" i="27"/>
  <c r="D356" i="27"/>
  <c r="D354" i="27"/>
  <c r="D352" i="27"/>
  <c r="D350" i="27"/>
  <c r="D348" i="27"/>
  <c r="D346" i="27"/>
  <c r="D344" i="27"/>
  <c r="D370" i="27"/>
  <c r="D363" i="27"/>
  <c r="D355" i="27"/>
  <c r="D347" i="27"/>
  <c r="D337" i="27"/>
  <c r="F303" i="26"/>
  <c r="C336" i="26"/>
  <c r="D144" i="26"/>
  <c r="D139" i="26"/>
  <c r="D135" i="26"/>
  <c r="D131" i="26"/>
  <c r="D126" i="26"/>
  <c r="D122" i="26"/>
  <c r="D118" i="26"/>
  <c r="D112" i="26"/>
  <c r="D148" i="26"/>
  <c r="D145" i="26"/>
  <c r="D143" i="26"/>
  <c r="D141" i="26"/>
  <c r="D138" i="26"/>
  <c r="D136" i="26"/>
  <c r="D134" i="26"/>
  <c r="D132" i="26"/>
  <c r="D130" i="26"/>
  <c r="D127" i="26"/>
  <c r="D125" i="26"/>
  <c r="D123" i="26"/>
  <c r="D121" i="26"/>
  <c r="D119" i="26"/>
  <c r="D117" i="26"/>
  <c r="D115" i="26"/>
  <c r="D113" i="26"/>
  <c r="D111" i="26"/>
  <c r="D109" i="26"/>
  <c r="D107" i="26"/>
  <c r="D105" i="26"/>
  <c r="D103" i="26"/>
  <c r="D97" i="26"/>
  <c r="D95" i="26"/>
  <c r="D147" i="26"/>
  <c r="D142" i="26"/>
  <c r="D137" i="26"/>
  <c r="D133" i="26"/>
  <c r="D128" i="26"/>
  <c r="D124" i="26"/>
  <c r="D120" i="26"/>
  <c r="D116" i="26"/>
  <c r="D114" i="26"/>
  <c r="D110" i="26"/>
  <c r="D108" i="26"/>
  <c r="D96" i="26"/>
  <c r="D104" i="26"/>
  <c r="D347" i="26"/>
  <c r="D351" i="26"/>
  <c r="D355" i="26"/>
  <c r="D359" i="26"/>
  <c r="D363" i="26"/>
  <c r="D367" i="26"/>
  <c r="D371" i="26"/>
  <c r="I96" i="26"/>
  <c r="I100" i="26"/>
  <c r="I104" i="26"/>
  <c r="I108" i="26"/>
  <c r="I112" i="26"/>
  <c r="I116" i="26"/>
  <c r="I120" i="26"/>
  <c r="I124" i="26"/>
  <c r="I128" i="26"/>
  <c r="I133" i="26"/>
  <c r="I137" i="26"/>
  <c r="I139" i="26"/>
  <c r="I142" i="26"/>
  <c r="I147" i="26"/>
  <c r="J253" i="26"/>
  <c r="J303" i="26" s="1"/>
  <c r="H336" i="26"/>
  <c r="I98" i="26"/>
  <c r="I102" i="26"/>
  <c r="I106" i="26"/>
  <c r="I110" i="26"/>
  <c r="I114" i="26"/>
  <c r="I118" i="26"/>
  <c r="I122" i="26"/>
  <c r="I126" i="26"/>
  <c r="I131" i="26"/>
  <c r="I135" i="26"/>
  <c r="I144" i="26"/>
  <c r="I95" i="26"/>
  <c r="I97" i="26"/>
  <c r="I99" i="26"/>
  <c r="I101" i="26"/>
  <c r="I103" i="26"/>
  <c r="I105" i="26"/>
  <c r="I107" i="26"/>
  <c r="I109" i="26"/>
  <c r="I111" i="26"/>
  <c r="I113" i="26"/>
  <c r="I115" i="26"/>
  <c r="I117" i="26"/>
  <c r="I119" i="26"/>
  <c r="I121" i="26"/>
  <c r="I123" i="26"/>
  <c r="I125" i="26"/>
  <c r="I127" i="26"/>
  <c r="I130" i="26"/>
  <c r="I132" i="26"/>
  <c r="I134" i="26"/>
  <c r="I136" i="26"/>
  <c r="I138" i="26"/>
  <c r="I141" i="26"/>
  <c r="I143" i="26"/>
  <c r="I145" i="26"/>
  <c r="D24" i="25"/>
  <c r="D22" i="25"/>
  <c r="B394" i="25"/>
  <c r="A394" i="25"/>
  <c r="J393" i="25"/>
  <c r="G393" i="25"/>
  <c r="B393" i="25"/>
  <c r="A393" i="25"/>
  <c r="G392" i="25"/>
  <c r="B392" i="25"/>
  <c r="A392" i="25"/>
  <c r="B378" i="25"/>
  <c r="A378" i="25"/>
  <c r="J377" i="25"/>
  <c r="G377" i="25"/>
  <c r="B377" i="25"/>
  <c r="A377" i="25"/>
  <c r="G376" i="25"/>
  <c r="B376" i="25"/>
  <c r="A376" i="25"/>
  <c r="H371" i="25"/>
  <c r="C371" i="25"/>
  <c r="B371" i="25"/>
  <c r="A371" i="25"/>
  <c r="H370" i="25"/>
  <c r="C370" i="25"/>
  <c r="B370" i="25"/>
  <c r="A370" i="25"/>
  <c r="H369" i="25"/>
  <c r="C369" i="25"/>
  <c r="B369" i="25"/>
  <c r="A369" i="25"/>
  <c r="H368" i="25"/>
  <c r="C368" i="25"/>
  <c r="B368" i="25"/>
  <c r="A368" i="25"/>
  <c r="H367" i="25"/>
  <c r="C367" i="25"/>
  <c r="B367" i="25"/>
  <c r="A367" i="25"/>
  <c r="H366" i="25"/>
  <c r="C366" i="25"/>
  <c r="B366" i="25"/>
  <c r="A366" i="25"/>
  <c r="H365" i="25"/>
  <c r="C365" i="25"/>
  <c r="B365" i="25"/>
  <c r="A365" i="25"/>
  <c r="H364" i="25"/>
  <c r="C364" i="25"/>
  <c r="B364" i="25"/>
  <c r="A364" i="25"/>
  <c r="H363" i="25"/>
  <c r="C363" i="25"/>
  <c r="B363" i="25"/>
  <c r="A363" i="25"/>
  <c r="H362" i="25"/>
  <c r="C362" i="25"/>
  <c r="B362" i="25"/>
  <c r="A362" i="25"/>
  <c r="H361" i="25"/>
  <c r="C361" i="25"/>
  <c r="B361" i="25"/>
  <c r="A361" i="25"/>
  <c r="H360" i="25"/>
  <c r="C360" i="25"/>
  <c r="B360" i="25"/>
  <c r="A360" i="25"/>
  <c r="H359" i="25"/>
  <c r="C359" i="25"/>
  <c r="B359" i="25"/>
  <c r="A359" i="25"/>
  <c r="H358" i="25"/>
  <c r="C358" i="25"/>
  <c r="B358" i="25"/>
  <c r="A358" i="25"/>
  <c r="H357" i="25"/>
  <c r="C357" i="25"/>
  <c r="B357" i="25"/>
  <c r="A357" i="25"/>
  <c r="H356" i="25"/>
  <c r="C356" i="25"/>
  <c r="B356" i="25"/>
  <c r="A356" i="25"/>
  <c r="H355" i="25"/>
  <c r="C355" i="25"/>
  <c r="B355" i="25"/>
  <c r="A355" i="25"/>
  <c r="H354" i="25"/>
  <c r="C354" i="25"/>
  <c r="B354" i="25"/>
  <c r="A354" i="25"/>
  <c r="H353" i="25"/>
  <c r="C353" i="25"/>
  <c r="B353" i="25"/>
  <c r="A353" i="25"/>
  <c r="H352" i="25"/>
  <c r="C352" i="25"/>
  <c r="B352" i="25"/>
  <c r="A352" i="25"/>
  <c r="H351" i="25"/>
  <c r="C351" i="25"/>
  <c r="B351" i="25"/>
  <c r="A351" i="25"/>
  <c r="H350" i="25"/>
  <c r="C350" i="25"/>
  <c r="B350" i="25"/>
  <c r="A350" i="25"/>
  <c r="H349" i="25"/>
  <c r="C349" i="25"/>
  <c r="B349" i="25"/>
  <c r="A349" i="25"/>
  <c r="H348" i="25"/>
  <c r="C348" i="25"/>
  <c r="B348" i="25"/>
  <c r="A348" i="25"/>
  <c r="H347" i="25"/>
  <c r="C347" i="25"/>
  <c r="B347" i="25"/>
  <c r="A347" i="25"/>
  <c r="H346" i="25"/>
  <c r="C346" i="25"/>
  <c r="B346" i="25"/>
  <c r="A346" i="25"/>
  <c r="H345" i="25"/>
  <c r="C345" i="25"/>
  <c r="B345" i="25"/>
  <c r="A345" i="25"/>
  <c r="H344" i="25"/>
  <c r="C344" i="25"/>
  <c r="A344" i="25"/>
  <c r="H343" i="25"/>
  <c r="C343" i="25"/>
  <c r="B343" i="25"/>
  <c r="A343" i="25"/>
  <c r="H342" i="25"/>
  <c r="C342" i="25"/>
  <c r="B342" i="25"/>
  <c r="A342" i="25"/>
  <c r="H341" i="25"/>
  <c r="C341" i="25"/>
  <c r="B341" i="25"/>
  <c r="A341" i="25"/>
  <c r="H340" i="25"/>
  <c r="C340" i="25"/>
  <c r="B340" i="25"/>
  <c r="A340" i="25"/>
  <c r="H339" i="25"/>
  <c r="C339" i="25"/>
  <c r="B339" i="25"/>
  <c r="A339" i="25"/>
  <c r="H338" i="25"/>
  <c r="C338" i="25"/>
  <c r="B338" i="25"/>
  <c r="A338" i="25"/>
  <c r="B330" i="25"/>
  <c r="A330" i="25"/>
  <c r="J329" i="25"/>
  <c r="G329" i="25"/>
  <c r="B329" i="25"/>
  <c r="A329" i="25"/>
  <c r="J328" i="25"/>
  <c r="G328" i="25"/>
  <c r="B328" i="25"/>
  <c r="A328" i="25"/>
  <c r="A313" i="25"/>
  <c r="B301" i="25"/>
  <c r="B300" i="25"/>
  <c r="A300" i="25"/>
  <c r="J299" i="25"/>
  <c r="G299" i="25"/>
  <c r="B299" i="25"/>
  <c r="A299" i="25"/>
  <c r="G298" i="25"/>
  <c r="B298" i="25"/>
  <c r="A298" i="25"/>
  <c r="B273" i="25"/>
  <c r="B272" i="25"/>
  <c r="A272" i="25"/>
  <c r="J271" i="25"/>
  <c r="G271" i="25"/>
  <c r="B271" i="25"/>
  <c r="A271" i="25"/>
  <c r="J270" i="25"/>
  <c r="G270" i="25"/>
  <c r="B270" i="25"/>
  <c r="A270" i="25"/>
  <c r="F253" i="25"/>
  <c r="F275" i="25" s="1"/>
  <c r="C303" i="25"/>
  <c r="B250" i="25"/>
  <c r="A250" i="25"/>
  <c r="J249" i="25"/>
  <c r="G249" i="25"/>
  <c r="B249" i="25"/>
  <c r="A249" i="25"/>
  <c r="G248" i="25"/>
  <c r="B248" i="25"/>
  <c r="A248" i="25"/>
  <c r="A243" i="25"/>
  <c r="N214" i="25"/>
  <c r="F202" i="25"/>
  <c r="K202" i="25" s="1"/>
  <c r="A202" i="25"/>
  <c r="F200" i="25"/>
  <c r="B200" i="25"/>
  <c r="A200" i="25"/>
  <c r="B196" i="25"/>
  <c r="A196" i="25"/>
  <c r="F194" i="25"/>
  <c r="B194" i="25"/>
  <c r="A194" i="25"/>
  <c r="A192" i="25"/>
  <c r="F190" i="25"/>
  <c r="B190" i="25"/>
  <c r="A190" i="25"/>
  <c r="F188" i="25"/>
  <c r="B188" i="25"/>
  <c r="A188" i="25"/>
  <c r="L182" i="25"/>
  <c r="K182" i="25"/>
  <c r="F182" i="25"/>
  <c r="D182" i="25"/>
  <c r="C182" i="25"/>
  <c r="A182" i="25"/>
  <c r="L180" i="25"/>
  <c r="K180" i="25"/>
  <c r="F180" i="25"/>
  <c r="D180" i="25"/>
  <c r="C180" i="25"/>
  <c r="A180" i="25"/>
  <c r="L178" i="25"/>
  <c r="K178" i="25"/>
  <c r="F178" i="25"/>
  <c r="D178" i="25"/>
  <c r="C178" i="25"/>
  <c r="A178" i="25"/>
  <c r="L176" i="25"/>
  <c r="K176" i="25"/>
  <c r="F176" i="25"/>
  <c r="D176" i="25"/>
  <c r="C176" i="25"/>
  <c r="A176" i="25"/>
  <c r="L174" i="25"/>
  <c r="K174" i="25"/>
  <c r="F174" i="25"/>
  <c r="D174" i="25"/>
  <c r="C174" i="25"/>
  <c r="A174" i="25"/>
  <c r="L172" i="25"/>
  <c r="K172" i="25"/>
  <c r="F172" i="25"/>
  <c r="D172" i="25"/>
  <c r="C172" i="25"/>
  <c r="A172" i="25"/>
  <c r="B170" i="25"/>
  <c r="A170" i="25"/>
  <c r="J169" i="25"/>
  <c r="G169" i="25"/>
  <c r="B169" i="25"/>
  <c r="A169" i="25"/>
  <c r="J168" i="25"/>
  <c r="G168" i="25"/>
  <c r="B168" i="25"/>
  <c r="A168" i="25"/>
  <c r="A163" i="25"/>
  <c r="H93" i="25"/>
  <c r="I142" i="25" s="1"/>
  <c r="C93" i="25"/>
  <c r="D147" i="25" s="1"/>
  <c r="J91" i="25"/>
  <c r="B91" i="25"/>
  <c r="B90" i="25"/>
  <c r="A90" i="25"/>
  <c r="J89" i="25"/>
  <c r="G89" i="25"/>
  <c r="B89" i="25"/>
  <c r="A89" i="25"/>
  <c r="J88" i="25"/>
  <c r="G88" i="25"/>
  <c r="B88" i="25"/>
  <c r="A88" i="25"/>
  <c r="A83" i="25"/>
  <c r="K58" i="25"/>
  <c r="I58" i="25"/>
  <c r="K52" i="25"/>
  <c r="I52" i="25"/>
  <c r="K46" i="25"/>
  <c r="K44" i="25"/>
  <c r="I38" i="25"/>
  <c r="D38" i="25"/>
  <c r="I36" i="25"/>
  <c r="D36" i="25"/>
  <c r="I34" i="25"/>
  <c r="D34" i="25"/>
  <c r="I32" i="25"/>
  <c r="D32" i="25"/>
  <c r="D30" i="25"/>
  <c r="D28" i="25"/>
  <c r="N21" i="25"/>
  <c r="D20" i="25"/>
  <c r="D18" i="25"/>
  <c r="D16" i="25"/>
  <c r="J9" i="25"/>
  <c r="I202" i="25" l="1"/>
  <c r="I344" i="26"/>
  <c r="I363" i="26"/>
  <c r="I367" i="26"/>
  <c r="I357" i="26"/>
  <c r="I345" i="26"/>
  <c r="I338" i="26"/>
  <c r="I368" i="26"/>
  <c r="I364" i="26"/>
  <c r="I360" i="26"/>
  <c r="I356" i="26"/>
  <c r="I352" i="26"/>
  <c r="I348" i="26"/>
  <c r="I341" i="26"/>
  <c r="J275" i="26"/>
  <c r="I365" i="26"/>
  <c r="I355" i="26"/>
  <c r="D348" i="26"/>
  <c r="D346" i="26"/>
  <c r="D341" i="26"/>
  <c r="D339" i="26"/>
  <c r="D370" i="26"/>
  <c r="D368" i="26"/>
  <c r="D366" i="26"/>
  <c r="D364" i="26"/>
  <c r="D362" i="26"/>
  <c r="D360" i="26"/>
  <c r="D358" i="26"/>
  <c r="D356" i="26"/>
  <c r="D354" i="26"/>
  <c r="D352" i="26"/>
  <c r="D350" i="26"/>
  <c r="D344" i="26"/>
  <c r="D343" i="26"/>
  <c r="D340" i="26"/>
  <c r="I351" i="26"/>
  <c r="I371" i="26"/>
  <c r="I361" i="26"/>
  <c r="I353" i="26"/>
  <c r="I370" i="26"/>
  <c r="I366" i="26"/>
  <c r="I362" i="26"/>
  <c r="I358" i="26"/>
  <c r="I354" i="26"/>
  <c r="I350" i="26"/>
  <c r="I346" i="26"/>
  <c r="I343" i="26"/>
  <c r="I339" i="26"/>
  <c r="I349" i="26"/>
  <c r="D342" i="26"/>
  <c r="I369" i="26"/>
  <c r="I359" i="26"/>
  <c r="I347" i="26"/>
  <c r="I340" i="26"/>
  <c r="D369" i="26"/>
  <c r="D365" i="26"/>
  <c r="D361" i="26"/>
  <c r="D357" i="26"/>
  <c r="D353" i="26"/>
  <c r="D349" i="26"/>
  <c r="D345" i="26"/>
  <c r="I342" i="26"/>
  <c r="D338" i="26"/>
  <c r="F303" i="25"/>
  <c r="D107" i="25"/>
  <c r="D123" i="25"/>
  <c r="D132" i="25"/>
  <c r="C336" i="25"/>
  <c r="D340" i="25" s="1"/>
  <c r="D101" i="25"/>
  <c r="D109" i="25"/>
  <c r="D117" i="25"/>
  <c r="D125" i="25"/>
  <c r="D134" i="25"/>
  <c r="D143" i="25"/>
  <c r="D95" i="25"/>
  <c r="D111" i="25"/>
  <c r="D127" i="25"/>
  <c r="D145" i="25"/>
  <c r="D99" i="25"/>
  <c r="D103" i="25"/>
  <c r="D119" i="25"/>
  <c r="D136" i="25"/>
  <c r="D97" i="25"/>
  <c r="D105" i="25"/>
  <c r="D113" i="25"/>
  <c r="D121" i="25"/>
  <c r="D130" i="25"/>
  <c r="D138" i="25"/>
  <c r="D148" i="25"/>
  <c r="D115" i="25"/>
  <c r="D141" i="25"/>
  <c r="D349" i="25"/>
  <c r="I98" i="25"/>
  <c r="I102" i="25"/>
  <c r="I106" i="25"/>
  <c r="I110" i="25"/>
  <c r="I114" i="25"/>
  <c r="I118" i="25"/>
  <c r="I122" i="25"/>
  <c r="I126" i="25"/>
  <c r="I131" i="25"/>
  <c r="I135" i="25"/>
  <c r="I139" i="25"/>
  <c r="I144" i="25"/>
  <c r="I147" i="25"/>
  <c r="I95" i="25"/>
  <c r="I97" i="25"/>
  <c r="I99" i="25"/>
  <c r="I101" i="25"/>
  <c r="I103" i="25"/>
  <c r="I105" i="25"/>
  <c r="I107" i="25"/>
  <c r="I109" i="25"/>
  <c r="I111" i="25"/>
  <c r="I113" i="25"/>
  <c r="I115" i="25"/>
  <c r="I117" i="25"/>
  <c r="I119" i="25"/>
  <c r="I121" i="25"/>
  <c r="I123" i="25"/>
  <c r="I125" i="25"/>
  <c r="I127" i="25"/>
  <c r="I130" i="25"/>
  <c r="I132" i="25"/>
  <c r="I134" i="25"/>
  <c r="I136" i="25"/>
  <c r="I138" i="25"/>
  <c r="I141" i="25"/>
  <c r="I143" i="25"/>
  <c r="I145" i="25"/>
  <c r="I148" i="25"/>
  <c r="J253" i="25"/>
  <c r="C275" i="25"/>
  <c r="H336" i="25"/>
  <c r="I344" i="25" s="1"/>
  <c r="I96" i="25"/>
  <c r="I100" i="25"/>
  <c r="I104" i="25"/>
  <c r="I108" i="25"/>
  <c r="I112" i="25"/>
  <c r="I116" i="25"/>
  <c r="I120" i="25"/>
  <c r="I124" i="25"/>
  <c r="I128" i="25"/>
  <c r="I133" i="25"/>
  <c r="I137" i="25"/>
  <c r="D350" i="25"/>
  <c r="D96" i="25"/>
  <c r="D98" i="25"/>
  <c r="D100" i="25"/>
  <c r="D102" i="25"/>
  <c r="D104" i="25"/>
  <c r="D106" i="25"/>
  <c r="D108" i="25"/>
  <c r="D110" i="25"/>
  <c r="D112" i="25"/>
  <c r="D114" i="25"/>
  <c r="D116" i="25"/>
  <c r="D118" i="25"/>
  <c r="D120" i="25"/>
  <c r="D122" i="25"/>
  <c r="D124" i="25"/>
  <c r="D126" i="25"/>
  <c r="D128" i="25"/>
  <c r="D131" i="25"/>
  <c r="D133" i="25"/>
  <c r="D135" i="25"/>
  <c r="D137" i="25"/>
  <c r="D139" i="25"/>
  <c r="D142" i="25"/>
  <c r="D144" i="25"/>
  <c r="J252" i="14"/>
  <c r="J302" i="14" s="1"/>
  <c r="I371" i="25" l="1"/>
  <c r="I342" i="25"/>
  <c r="I367" i="25"/>
  <c r="I353" i="25"/>
  <c r="I352" i="25"/>
  <c r="I343" i="25"/>
  <c r="I361" i="25"/>
  <c r="I365" i="25"/>
  <c r="I368" i="25"/>
  <c r="D365" i="25"/>
  <c r="D360" i="25"/>
  <c r="I349" i="25"/>
  <c r="I360" i="25"/>
  <c r="D357" i="25"/>
  <c r="J274" i="14"/>
  <c r="D370" i="25"/>
  <c r="D339" i="25"/>
  <c r="D343" i="25"/>
  <c r="D341" i="25"/>
  <c r="D366" i="25"/>
  <c r="D356" i="25"/>
  <c r="D346" i="25"/>
  <c r="D338" i="25"/>
  <c r="D362" i="25"/>
  <c r="D348" i="25"/>
  <c r="D371" i="25"/>
  <c r="D363" i="25"/>
  <c r="D355" i="25"/>
  <c r="D345" i="25"/>
  <c r="D358" i="25"/>
  <c r="D369" i="25"/>
  <c r="D361" i="25"/>
  <c r="D353" i="25"/>
  <c r="D347" i="25"/>
  <c r="D364" i="25"/>
  <c r="D344" i="25"/>
  <c r="D352" i="25"/>
  <c r="D368" i="25"/>
  <c r="D354" i="25"/>
  <c r="D367" i="25"/>
  <c r="D359" i="25"/>
  <c r="D351" i="25"/>
  <c r="D342" i="25"/>
  <c r="I363" i="25"/>
  <c r="I355" i="25"/>
  <c r="I340" i="25"/>
  <c r="I366" i="25"/>
  <c r="I358" i="25"/>
  <c r="I350" i="25"/>
  <c r="I341" i="25"/>
  <c r="I357" i="25"/>
  <c r="I369" i="25"/>
  <c r="I345" i="25"/>
  <c r="I364" i="25"/>
  <c r="I356" i="25"/>
  <c r="I348" i="25"/>
  <c r="I339" i="25"/>
  <c r="I347" i="25"/>
  <c r="J303" i="25"/>
  <c r="J275" i="25"/>
  <c r="I359" i="25"/>
  <c r="I351" i="25"/>
  <c r="I370" i="25"/>
  <c r="I362" i="25"/>
  <c r="I354" i="25"/>
  <c r="I346" i="25"/>
  <c r="I338" i="25"/>
  <c r="B272" i="14"/>
  <c r="I44" i="14" l="1"/>
  <c r="B249" i="24" l="1"/>
  <c r="B22" i="24" l="1"/>
  <c r="B393" i="24"/>
  <c r="A393" i="24"/>
  <c r="J392" i="24"/>
  <c r="G392" i="24"/>
  <c r="B392" i="24"/>
  <c r="A392" i="24"/>
  <c r="G391" i="24"/>
  <c r="B391" i="24"/>
  <c r="A391" i="24"/>
  <c r="B377" i="24"/>
  <c r="A377" i="24"/>
  <c r="J376" i="24"/>
  <c r="G376" i="24"/>
  <c r="B376" i="24"/>
  <c r="A376" i="24"/>
  <c r="G375" i="24"/>
  <c r="B375" i="24"/>
  <c r="A375" i="24"/>
  <c r="H370" i="24"/>
  <c r="C370" i="24"/>
  <c r="B370" i="24"/>
  <c r="A370" i="24"/>
  <c r="H369" i="24"/>
  <c r="C369" i="24"/>
  <c r="B369" i="24"/>
  <c r="A369" i="24"/>
  <c r="H368" i="24"/>
  <c r="C368" i="24"/>
  <c r="B368" i="24"/>
  <c r="A368" i="24"/>
  <c r="H367" i="24"/>
  <c r="C367" i="24"/>
  <c r="B367" i="24"/>
  <c r="A367" i="24"/>
  <c r="H366" i="24"/>
  <c r="C366" i="24"/>
  <c r="B366" i="24"/>
  <c r="A366" i="24"/>
  <c r="H365" i="24"/>
  <c r="C365" i="24"/>
  <c r="B365" i="24"/>
  <c r="A365" i="24"/>
  <c r="H364" i="24"/>
  <c r="C364" i="24"/>
  <c r="B364" i="24"/>
  <c r="A364" i="24"/>
  <c r="H363" i="24"/>
  <c r="C363" i="24"/>
  <c r="B363" i="24"/>
  <c r="A363" i="24"/>
  <c r="H362" i="24"/>
  <c r="C362" i="24"/>
  <c r="B362" i="24"/>
  <c r="A362" i="24"/>
  <c r="H361" i="24"/>
  <c r="C361" i="24"/>
  <c r="B361" i="24"/>
  <c r="A361" i="24"/>
  <c r="H360" i="24"/>
  <c r="C360" i="24"/>
  <c r="B360" i="24"/>
  <c r="A360" i="24"/>
  <c r="H359" i="24"/>
  <c r="C359" i="24"/>
  <c r="B359" i="24"/>
  <c r="A359" i="24"/>
  <c r="H358" i="24"/>
  <c r="C358" i="24"/>
  <c r="B358" i="24"/>
  <c r="A358" i="24"/>
  <c r="H357" i="24"/>
  <c r="C357" i="24"/>
  <c r="B357" i="24"/>
  <c r="A357" i="24"/>
  <c r="H356" i="24"/>
  <c r="C356" i="24"/>
  <c r="B356" i="24"/>
  <c r="A356" i="24"/>
  <c r="H355" i="24"/>
  <c r="C355" i="24"/>
  <c r="B355" i="24"/>
  <c r="A355" i="24"/>
  <c r="H354" i="24"/>
  <c r="C354" i="24"/>
  <c r="B354" i="24"/>
  <c r="A354" i="24"/>
  <c r="H353" i="24"/>
  <c r="C353" i="24"/>
  <c r="B353" i="24"/>
  <c r="A353" i="24"/>
  <c r="H352" i="24"/>
  <c r="C352" i="24"/>
  <c r="B352" i="24"/>
  <c r="A352" i="24"/>
  <c r="H351" i="24"/>
  <c r="C351" i="24"/>
  <c r="B351" i="24"/>
  <c r="A351" i="24"/>
  <c r="H350" i="24"/>
  <c r="C350" i="24"/>
  <c r="B350" i="24"/>
  <c r="A350" i="24"/>
  <c r="H349" i="24"/>
  <c r="C349" i="24"/>
  <c r="B349" i="24"/>
  <c r="A349" i="24"/>
  <c r="H348" i="24"/>
  <c r="C348" i="24"/>
  <c r="B348" i="24"/>
  <c r="A348" i="24"/>
  <c r="H347" i="24"/>
  <c r="C347" i="24"/>
  <c r="B347" i="24"/>
  <c r="A347" i="24"/>
  <c r="H346" i="24"/>
  <c r="C346" i="24"/>
  <c r="B346" i="24"/>
  <c r="A346" i="24"/>
  <c r="H345" i="24"/>
  <c r="C345" i="24"/>
  <c r="B345" i="24"/>
  <c r="A345" i="24"/>
  <c r="H344" i="24"/>
  <c r="C344" i="24"/>
  <c r="B344" i="24"/>
  <c r="A344" i="24"/>
  <c r="H343" i="24"/>
  <c r="C343" i="24"/>
  <c r="A343" i="24"/>
  <c r="H342" i="24"/>
  <c r="C342" i="24"/>
  <c r="B342" i="24"/>
  <c r="A342" i="24"/>
  <c r="H341" i="24"/>
  <c r="C341" i="24"/>
  <c r="B341" i="24"/>
  <c r="A341" i="24"/>
  <c r="H340" i="24"/>
  <c r="C340" i="24"/>
  <c r="B340" i="24"/>
  <c r="A340" i="24"/>
  <c r="H339" i="24"/>
  <c r="C339" i="24"/>
  <c r="B339" i="24"/>
  <c r="A339" i="24"/>
  <c r="H338" i="24"/>
  <c r="C338" i="24"/>
  <c r="B338" i="24"/>
  <c r="A338" i="24"/>
  <c r="H337" i="24"/>
  <c r="C337" i="24"/>
  <c r="B337" i="24"/>
  <c r="A337" i="24"/>
  <c r="B329" i="24"/>
  <c r="A329" i="24"/>
  <c r="J328" i="24"/>
  <c r="G328" i="24"/>
  <c r="B328" i="24"/>
  <c r="A328" i="24"/>
  <c r="J327" i="24"/>
  <c r="G327" i="24"/>
  <c r="B327" i="24"/>
  <c r="A327" i="24"/>
  <c r="A323" i="24"/>
  <c r="F302" i="24"/>
  <c r="B300" i="24"/>
  <c r="B299" i="24"/>
  <c r="A299" i="24"/>
  <c r="J298" i="24"/>
  <c r="G298" i="24"/>
  <c r="B298" i="24"/>
  <c r="A298" i="24"/>
  <c r="G297" i="24"/>
  <c r="B297" i="24"/>
  <c r="A297" i="24"/>
  <c r="F274" i="24"/>
  <c r="B272" i="24"/>
  <c r="B271" i="24"/>
  <c r="A271" i="24"/>
  <c r="J270" i="24"/>
  <c r="G270" i="24"/>
  <c r="B270" i="24"/>
  <c r="A270" i="24"/>
  <c r="J269" i="24"/>
  <c r="G269" i="24"/>
  <c r="B269" i="24"/>
  <c r="A269" i="24"/>
  <c r="C252" i="24"/>
  <c r="A249" i="24"/>
  <c r="J248" i="24"/>
  <c r="G248" i="24"/>
  <c r="B248" i="24"/>
  <c r="A248" i="24"/>
  <c r="G247" i="24"/>
  <c r="B247" i="24"/>
  <c r="A247" i="24"/>
  <c r="A242" i="24"/>
  <c r="F201" i="24"/>
  <c r="K201" i="24" s="1"/>
  <c r="A201" i="24"/>
  <c r="F199" i="24"/>
  <c r="B199" i="24"/>
  <c r="A199" i="24"/>
  <c r="B195" i="24"/>
  <c r="A195" i="24"/>
  <c r="F193" i="24"/>
  <c r="B193" i="24"/>
  <c r="A193" i="24"/>
  <c r="A191" i="24"/>
  <c r="F189" i="24"/>
  <c r="A189" i="24"/>
  <c r="L181" i="24"/>
  <c r="K181" i="24"/>
  <c r="F181" i="24"/>
  <c r="D181" i="24"/>
  <c r="C181" i="24"/>
  <c r="A181" i="24"/>
  <c r="L179" i="24"/>
  <c r="K179" i="24"/>
  <c r="F179" i="24"/>
  <c r="D179" i="24"/>
  <c r="C179" i="24"/>
  <c r="A179" i="24"/>
  <c r="L177" i="24"/>
  <c r="K177" i="24"/>
  <c r="F177" i="24"/>
  <c r="D177" i="24"/>
  <c r="C177" i="24"/>
  <c r="A177" i="24"/>
  <c r="L175" i="24"/>
  <c r="K175" i="24"/>
  <c r="F175" i="24"/>
  <c r="D175" i="24"/>
  <c r="C175" i="24"/>
  <c r="A175" i="24"/>
  <c r="L173" i="24"/>
  <c r="K173" i="24"/>
  <c r="F173" i="24"/>
  <c r="D173" i="24"/>
  <c r="C173" i="24"/>
  <c r="A173" i="24"/>
  <c r="L171" i="24"/>
  <c r="K171" i="24"/>
  <c r="D171" i="24"/>
  <c r="C171" i="24"/>
  <c r="A171" i="24"/>
  <c r="B169" i="24"/>
  <c r="A169" i="24"/>
  <c r="J168" i="24"/>
  <c r="G168" i="24"/>
  <c r="B168" i="24"/>
  <c r="A168" i="24"/>
  <c r="J167" i="24"/>
  <c r="G167" i="24"/>
  <c r="B167" i="24"/>
  <c r="A167" i="24"/>
  <c r="A162" i="24"/>
  <c r="H92" i="24"/>
  <c r="I147" i="24" s="1"/>
  <c r="C92" i="24"/>
  <c r="B89" i="24"/>
  <c r="A89" i="24"/>
  <c r="J88" i="24"/>
  <c r="G88" i="24"/>
  <c r="B88" i="24"/>
  <c r="A88" i="24"/>
  <c r="J87" i="24"/>
  <c r="G87" i="24"/>
  <c r="B87" i="24"/>
  <c r="A87" i="24"/>
  <c r="A82" i="24"/>
  <c r="K58" i="24"/>
  <c r="I58" i="24"/>
  <c r="K52" i="24"/>
  <c r="I52" i="24"/>
  <c r="K46" i="24"/>
  <c r="K44" i="24"/>
  <c r="I44" i="24"/>
  <c r="A44" i="24"/>
  <c r="I38" i="24"/>
  <c r="D38" i="24"/>
  <c r="I36" i="24"/>
  <c r="D36" i="24"/>
  <c r="I34" i="24"/>
  <c r="D34" i="24"/>
  <c r="I32" i="24"/>
  <c r="D32" i="24"/>
  <c r="I30" i="24"/>
  <c r="D30" i="24"/>
  <c r="I28" i="24"/>
  <c r="D28" i="24"/>
  <c r="I26" i="24"/>
  <c r="D26" i="24"/>
  <c r="I24" i="24"/>
  <c r="D24" i="24"/>
  <c r="I22" i="24"/>
  <c r="D22" i="24"/>
  <c r="I20" i="24"/>
  <c r="D20" i="24"/>
  <c r="I18" i="24"/>
  <c r="D18" i="24"/>
  <c r="I16" i="24"/>
  <c r="D16" i="24"/>
  <c r="J9" i="24"/>
  <c r="C335" i="24" l="1"/>
  <c r="D105" i="24"/>
  <c r="I95" i="24"/>
  <c r="I133" i="24"/>
  <c r="I97" i="24"/>
  <c r="I137" i="24"/>
  <c r="I116" i="24"/>
  <c r="I108" i="24"/>
  <c r="I101" i="24"/>
  <c r="I120" i="24"/>
  <c r="I142" i="24"/>
  <c r="D95" i="24"/>
  <c r="I105" i="24"/>
  <c r="I124" i="24"/>
  <c r="D369" i="24"/>
  <c r="I100" i="24"/>
  <c r="I112" i="24"/>
  <c r="I129" i="24"/>
  <c r="I201" i="24"/>
  <c r="D104" i="24"/>
  <c r="D370" i="24"/>
  <c r="D339" i="24"/>
  <c r="D344" i="24"/>
  <c r="D348" i="24"/>
  <c r="D352" i="24"/>
  <c r="D356" i="24"/>
  <c r="D360" i="24"/>
  <c r="D364" i="24"/>
  <c r="D368" i="24"/>
  <c r="D103" i="24"/>
  <c r="D101" i="24"/>
  <c r="D146" i="24"/>
  <c r="D143" i="24"/>
  <c r="D141" i="24"/>
  <c r="D138" i="24"/>
  <c r="D136" i="24"/>
  <c r="D134" i="24"/>
  <c r="D132" i="24"/>
  <c r="D130" i="24"/>
  <c r="D127" i="24"/>
  <c r="D125" i="24"/>
  <c r="D123" i="24"/>
  <c r="D121" i="24"/>
  <c r="D119" i="24"/>
  <c r="D117" i="24"/>
  <c r="D115" i="24"/>
  <c r="D113" i="24"/>
  <c r="D111" i="24"/>
  <c r="D109" i="24"/>
  <c r="D107" i="24"/>
  <c r="D98" i="24"/>
  <c r="D110" i="24"/>
  <c r="D114" i="24"/>
  <c r="D118" i="24"/>
  <c r="D122" i="24"/>
  <c r="D126" i="24"/>
  <c r="D131" i="24"/>
  <c r="D135" i="24"/>
  <c r="D140" i="24"/>
  <c r="D144" i="24"/>
  <c r="D338" i="24"/>
  <c r="D342" i="24"/>
  <c r="D343" i="24"/>
  <c r="D347" i="24"/>
  <c r="D351" i="24"/>
  <c r="D355" i="24"/>
  <c r="D359" i="24"/>
  <c r="D363" i="24"/>
  <c r="D367" i="24"/>
  <c r="I146" i="24"/>
  <c r="I143" i="24"/>
  <c r="I141" i="24"/>
  <c r="I138" i="24"/>
  <c r="I136" i="24"/>
  <c r="I134" i="24"/>
  <c r="I132" i="24"/>
  <c r="I130" i="24"/>
  <c r="I127" i="24"/>
  <c r="I125" i="24"/>
  <c r="I123" i="24"/>
  <c r="I121" i="24"/>
  <c r="I119" i="24"/>
  <c r="I117" i="24"/>
  <c r="I115" i="24"/>
  <c r="I113" i="24"/>
  <c r="I111" i="24"/>
  <c r="I109" i="24"/>
  <c r="I107" i="24"/>
  <c r="I98" i="24"/>
  <c r="I96" i="24"/>
  <c r="I94" i="24"/>
  <c r="H335" i="24"/>
  <c r="I340" i="24" s="1"/>
  <c r="I104" i="24"/>
  <c r="I102" i="24"/>
  <c r="D96" i="24"/>
  <c r="I99" i="24"/>
  <c r="D102" i="24"/>
  <c r="D106" i="24"/>
  <c r="I110" i="24"/>
  <c r="I114" i="24"/>
  <c r="I118" i="24"/>
  <c r="I122" i="24"/>
  <c r="I126" i="24"/>
  <c r="I131" i="24"/>
  <c r="I135" i="24"/>
  <c r="I140" i="24"/>
  <c r="I144" i="24"/>
  <c r="D337" i="24"/>
  <c r="D341" i="24"/>
  <c r="D346" i="24"/>
  <c r="D350" i="24"/>
  <c r="D354" i="24"/>
  <c r="D358" i="24"/>
  <c r="D362" i="24"/>
  <c r="D366" i="24"/>
  <c r="D94" i="24"/>
  <c r="D97" i="24"/>
  <c r="D100" i="24"/>
  <c r="I103" i="24"/>
  <c r="D108" i="24"/>
  <c r="D112" i="24"/>
  <c r="D116" i="24"/>
  <c r="D120" i="24"/>
  <c r="D124" i="24"/>
  <c r="D129" i="24"/>
  <c r="D133" i="24"/>
  <c r="D137" i="24"/>
  <c r="D142" i="24"/>
  <c r="D147" i="24"/>
  <c r="C302" i="24"/>
  <c r="C274" i="24"/>
  <c r="J252" i="24"/>
  <c r="D340" i="24"/>
  <c r="D345" i="24"/>
  <c r="D349" i="24"/>
  <c r="D353" i="24"/>
  <c r="D357" i="24"/>
  <c r="D361" i="24"/>
  <c r="D365" i="24"/>
  <c r="H335" i="14"/>
  <c r="I348" i="24" l="1"/>
  <c r="I359" i="24"/>
  <c r="I364" i="24"/>
  <c r="I342" i="24"/>
  <c r="I363" i="24"/>
  <c r="I352" i="24"/>
  <c r="I347" i="24"/>
  <c r="I361" i="24"/>
  <c r="I368" i="24"/>
  <c r="I367" i="24"/>
  <c r="I356" i="24"/>
  <c r="I351" i="24"/>
  <c r="I339" i="24"/>
  <c r="I360" i="24"/>
  <c r="I355" i="24"/>
  <c r="I344" i="24"/>
  <c r="I338" i="24"/>
  <c r="I369" i="24"/>
  <c r="I353" i="24"/>
  <c r="I365" i="24"/>
  <c r="I345" i="24"/>
  <c r="I357" i="24"/>
  <c r="I349" i="24"/>
  <c r="J302" i="24"/>
  <c r="J274" i="24"/>
  <c r="I343" i="24"/>
  <c r="I370" i="24"/>
  <c r="I366" i="24"/>
  <c r="I362" i="24"/>
  <c r="I358" i="24"/>
  <c r="I354" i="24"/>
  <c r="I350" i="24"/>
  <c r="I346" i="24"/>
  <c r="I341" i="24"/>
  <c r="I337" i="24"/>
  <c r="A148" i="21" l="1"/>
  <c r="D16" i="23"/>
  <c r="D20" i="23"/>
  <c r="D18" i="23"/>
  <c r="B393" i="23"/>
  <c r="A393" i="23"/>
  <c r="J392" i="23"/>
  <c r="G392" i="23"/>
  <c r="B392" i="23"/>
  <c r="A392" i="23"/>
  <c r="G391" i="23"/>
  <c r="B391" i="23"/>
  <c r="A391" i="23"/>
  <c r="B377" i="23"/>
  <c r="A377" i="23"/>
  <c r="J376" i="23"/>
  <c r="G376" i="23"/>
  <c r="B376" i="23"/>
  <c r="A376" i="23"/>
  <c r="G375" i="23"/>
  <c r="B375" i="23"/>
  <c r="A375" i="23"/>
  <c r="H370" i="23"/>
  <c r="C370" i="23"/>
  <c r="B370" i="23"/>
  <c r="A370" i="23"/>
  <c r="H369" i="23"/>
  <c r="C369" i="23"/>
  <c r="B369" i="23"/>
  <c r="A369" i="23"/>
  <c r="H368" i="23"/>
  <c r="C368" i="23"/>
  <c r="B368" i="23"/>
  <c r="A368" i="23"/>
  <c r="H367" i="23"/>
  <c r="C367" i="23"/>
  <c r="B367" i="23"/>
  <c r="A367" i="23"/>
  <c r="H366" i="23"/>
  <c r="C366" i="23"/>
  <c r="B366" i="23"/>
  <c r="A366" i="23"/>
  <c r="H365" i="23"/>
  <c r="C365" i="23"/>
  <c r="B365" i="23"/>
  <c r="A365" i="23"/>
  <c r="H364" i="23"/>
  <c r="C364" i="23"/>
  <c r="B364" i="23"/>
  <c r="A364" i="23"/>
  <c r="H363" i="23"/>
  <c r="C363" i="23"/>
  <c r="B363" i="23"/>
  <c r="A363" i="23"/>
  <c r="H362" i="23"/>
  <c r="C362" i="23"/>
  <c r="B362" i="23"/>
  <c r="A362" i="23"/>
  <c r="H361" i="23"/>
  <c r="C361" i="23"/>
  <c r="B361" i="23"/>
  <c r="A361" i="23"/>
  <c r="H360" i="23"/>
  <c r="C360" i="23"/>
  <c r="B360" i="23"/>
  <c r="A360" i="23"/>
  <c r="H359" i="23"/>
  <c r="C359" i="23"/>
  <c r="B359" i="23"/>
  <c r="A359" i="23"/>
  <c r="H358" i="23"/>
  <c r="C358" i="23"/>
  <c r="B358" i="23"/>
  <c r="A358" i="23"/>
  <c r="H357" i="23"/>
  <c r="C357" i="23"/>
  <c r="B357" i="23"/>
  <c r="A357" i="23"/>
  <c r="H356" i="23"/>
  <c r="C356" i="23"/>
  <c r="B356" i="23"/>
  <c r="A356" i="23"/>
  <c r="H355" i="23"/>
  <c r="C355" i="23"/>
  <c r="B355" i="23"/>
  <c r="A355" i="23"/>
  <c r="H354" i="23"/>
  <c r="C354" i="23"/>
  <c r="B354" i="23"/>
  <c r="A354" i="23"/>
  <c r="H353" i="23"/>
  <c r="C353" i="23"/>
  <c r="B353" i="23"/>
  <c r="A353" i="23"/>
  <c r="H352" i="23"/>
  <c r="C352" i="23"/>
  <c r="B352" i="23"/>
  <c r="A352" i="23"/>
  <c r="H351" i="23"/>
  <c r="C351" i="23"/>
  <c r="B351" i="23"/>
  <c r="A351" i="23"/>
  <c r="H350" i="23"/>
  <c r="C350" i="23"/>
  <c r="B350" i="23"/>
  <c r="A350" i="23"/>
  <c r="H349" i="23"/>
  <c r="C349" i="23"/>
  <c r="B349" i="23"/>
  <c r="A349" i="23"/>
  <c r="H348" i="23"/>
  <c r="C348" i="23"/>
  <c r="B348" i="23"/>
  <c r="A348" i="23"/>
  <c r="H347" i="23"/>
  <c r="C347" i="23"/>
  <c r="B347" i="23"/>
  <c r="A347" i="23"/>
  <c r="H346" i="23"/>
  <c r="C346" i="23"/>
  <c r="B346" i="23"/>
  <c r="A346" i="23"/>
  <c r="H345" i="23"/>
  <c r="C345" i="23"/>
  <c r="B345" i="23"/>
  <c r="A345" i="23"/>
  <c r="H344" i="23"/>
  <c r="C344" i="23"/>
  <c r="B344" i="23"/>
  <c r="A344" i="23"/>
  <c r="H343" i="23"/>
  <c r="C343" i="23"/>
  <c r="A343" i="23"/>
  <c r="H342" i="23"/>
  <c r="C342" i="23"/>
  <c r="B342" i="23"/>
  <c r="A342" i="23"/>
  <c r="H341" i="23"/>
  <c r="C341" i="23"/>
  <c r="B341" i="23"/>
  <c r="A341" i="23"/>
  <c r="H340" i="23"/>
  <c r="C340" i="23"/>
  <c r="B340" i="23"/>
  <c r="A340" i="23"/>
  <c r="H339" i="23"/>
  <c r="C339" i="23"/>
  <c r="B339" i="23"/>
  <c r="A339" i="23"/>
  <c r="H338" i="23"/>
  <c r="C338" i="23"/>
  <c r="B338" i="23"/>
  <c r="A338" i="23"/>
  <c r="H337" i="23"/>
  <c r="C337" i="23"/>
  <c r="B337" i="23"/>
  <c r="A337" i="23"/>
  <c r="B329" i="23"/>
  <c r="A329" i="23"/>
  <c r="J328" i="23"/>
  <c r="G328" i="23"/>
  <c r="B328" i="23"/>
  <c r="A328" i="23"/>
  <c r="J327" i="23"/>
  <c r="G327" i="23"/>
  <c r="B327" i="23"/>
  <c r="A327" i="23"/>
  <c r="A323" i="23"/>
  <c r="F302" i="23"/>
  <c r="B300" i="23"/>
  <c r="B299" i="23"/>
  <c r="A299" i="23"/>
  <c r="J298" i="23"/>
  <c r="G298" i="23"/>
  <c r="B298" i="23"/>
  <c r="A298" i="23"/>
  <c r="G297" i="23"/>
  <c r="B297" i="23"/>
  <c r="A297" i="23"/>
  <c r="F274" i="23"/>
  <c r="B272" i="23"/>
  <c r="B271" i="23"/>
  <c r="A271" i="23"/>
  <c r="J270" i="23"/>
  <c r="G270" i="23"/>
  <c r="B270" i="23"/>
  <c r="A270" i="23"/>
  <c r="J269" i="23"/>
  <c r="G269" i="23"/>
  <c r="B269" i="23"/>
  <c r="A269" i="23"/>
  <c r="C252" i="23"/>
  <c r="C302" i="23" s="1"/>
  <c r="B249" i="23"/>
  <c r="A249" i="23"/>
  <c r="J248" i="23"/>
  <c r="G248" i="23"/>
  <c r="B248" i="23"/>
  <c r="A248" i="23"/>
  <c r="G247" i="23"/>
  <c r="B247" i="23"/>
  <c r="A247" i="23"/>
  <c r="A242" i="23"/>
  <c r="F201" i="23"/>
  <c r="I201" i="23" s="1"/>
  <c r="A201" i="23"/>
  <c r="F199" i="23"/>
  <c r="B199" i="23"/>
  <c r="A199" i="23"/>
  <c r="B195" i="23"/>
  <c r="A195" i="23"/>
  <c r="F193" i="23"/>
  <c r="B193" i="23"/>
  <c r="A193" i="23"/>
  <c r="A191" i="23"/>
  <c r="F189" i="23"/>
  <c r="A189" i="23"/>
  <c r="L181" i="23"/>
  <c r="K181" i="23"/>
  <c r="F181" i="23"/>
  <c r="D181" i="23"/>
  <c r="C181" i="23"/>
  <c r="A181" i="23"/>
  <c r="L179" i="23"/>
  <c r="K179" i="23"/>
  <c r="F179" i="23"/>
  <c r="D179" i="23"/>
  <c r="C179" i="23"/>
  <c r="A179" i="23"/>
  <c r="L177" i="23"/>
  <c r="K177" i="23"/>
  <c r="F177" i="23"/>
  <c r="D177" i="23"/>
  <c r="C177" i="23"/>
  <c r="A177" i="23"/>
  <c r="L175" i="23"/>
  <c r="K175" i="23"/>
  <c r="F175" i="23"/>
  <c r="D175" i="23"/>
  <c r="C175" i="23"/>
  <c r="A175" i="23"/>
  <c r="L173" i="23"/>
  <c r="K173" i="23"/>
  <c r="F173" i="23"/>
  <c r="D173" i="23"/>
  <c r="C173" i="23"/>
  <c r="A173" i="23"/>
  <c r="L171" i="23"/>
  <c r="K171" i="23"/>
  <c r="D171" i="23"/>
  <c r="C171" i="23"/>
  <c r="A171" i="23"/>
  <c r="B169" i="23"/>
  <c r="A169" i="23"/>
  <c r="J168" i="23"/>
  <c r="G168" i="23"/>
  <c r="B168" i="23"/>
  <c r="A168" i="23"/>
  <c r="J167" i="23"/>
  <c r="G167" i="23"/>
  <c r="B167" i="23"/>
  <c r="A167" i="23"/>
  <c r="A162" i="23"/>
  <c r="H92" i="23"/>
  <c r="I146" i="23" s="1"/>
  <c r="C92" i="23"/>
  <c r="D147" i="23" s="1"/>
  <c r="B89" i="23"/>
  <c r="A89" i="23"/>
  <c r="J88" i="23"/>
  <c r="B88" i="23"/>
  <c r="A88" i="23"/>
  <c r="J87" i="23"/>
  <c r="G87" i="23"/>
  <c r="B87" i="23"/>
  <c r="A87" i="23"/>
  <c r="A82" i="23"/>
  <c r="K58" i="23"/>
  <c r="I58" i="23"/>
  <c r="K52" i="23"/>
  <c r="I52" i="23"/>
  <c r="K46" i="23"/>
  <c r="K44" i="23"/>
  <c r="I44" i="23"/>
  <c r="A44" i="23"/>
  <c r="I38" i="23"/>
  <c r="D38" i="23"/>
  <c r="I36" i="23"/>
  <c r="D36" i="23"/>
  <c r="I34" i="23"/>
  <c r="D34" i="23"/>
  <c r="I32" i="23"/>
  <c r="D32" i="23"/>
  <c r="I30" i="23"/>
  <c r="D30" i="23"/>
  <c r="I28" i="23"/>
  <c r="I26" i="23"/>
  <c r="I24" i="23"/>
  <c r="I22" i="23"/>
  <c r="I20" i="23"/>
  <c r="I18" i="23"/>
  <c r="I16" i="23"/>
  <c r="J9" i="23"/>
  <c r="D106" i="23" l="1"/>
  <c r="D133" i="23"/>
  <c r="D100" i="23"/>
  <c r="D110" i="23"/>
  <c r="D118" i="23"/>
  <c r="D126" i="23"/>
  <c r="D135" i="23"/>
  <c r="D144" i="23"/>
  <c r="D98" i="23"/>
  <c r="D124" i="23"/>
  <c r="D94" i="23"/>
  <c r="D102" i="23"/>
  <c r="D112" i="23"/>
  <c r="D120" i="23"/>
  <c r="D129" i="23"/>
  <c r="D137" i="23"/>
  <c r="D105" i="23"/>
  <c r="D108" i="23"/>
  <c r="D116" i="23"/>
  <c r="D142" i="23"/>
  <c r="D96" i="23"/>
  <c r="D104" i="23"/>
  <c r="D114" i="23"/>
  <c r="D122" i="23"/>
  <c r="D131" i="23"/>
  <c r="D140" i="23"/>
  <c r="C335" i="23"/>
  <c r="D339" i="23" s="1"/>
  <c r="D348" i="23"/>
  <c r="D364" i="23"/>
  <c r="I95" i="23"/>
  <c r="I99" i="23"/>
  <c r="I101" i="23"/>
  <c r="I105" i="23"/>
  <c r="I108" i="23"/>
  <c r="I110" i="23"/>
  <c r="I114" i="23"/>
  <c r="I118" i="23"/>
  <c r="I122" i="23"/>
  <c r="I126" i="23"/>
  <c r="I131" i="23"/>
  <c r="I135" i="23"/>
  <c r="I140" i="23"/>
  <c r="I144" i="23"/>
  <c r="D345" i="23"/>
  <c r="D357" i="23"/>
  <c r="D365" i="23"/>
  <c r="I94" i="23"/>
  <c r="I96" i="23"/>
  <c r="I98" i="23"/>
  <c r="I100" i="23"/>
  <c r="I102" i="23"/>
  <c r="I104" i="23"/>
  <c r="D107" i="23"/>
  <c r="D109" i="23"/>
  <c r="D113" i="23"/>
  <c r="D115" i="23"/>
  <c r="D117" i="23"/>
  <c r="D119" i="23"/>
  <c r="D121" i="23"/>
  <c r="D123" i="23"/>
  <c r="D125" i="23"/>
  <c r="D127" i="23"/>
  <c r="D130" i="23"/>
  <c r="D132" i="23"/>
  <c r="D134" i="23"/>
  <c r="D136" i="23"/>
  <c r="D138" i="23"/>
  <c r="D141" i="23"/>
  <c r="D143" i="23"/>
  <c r="D146" i="23"/>
  <c r="K201" i="23"/>
  <c r="J252" i="23"/>
  <c r="C274" i="23"/>
  <c r="H335" i="23"/>
  <c r="I338" i="23" s="1"/>
  <c r="D337" i="23"/>
  <c r="I97" i="23"/>
  <c r="I103" i="23"/>
  <c r="I112" i="23"/>
  <c r="I116" i="23"/>
  <c r="I120" i="23"/>
  <c r="I124" i="23"/>
  <c r="I129" i="23"/>
  <c r="I133" i="23"/>
  <c r="I137" i="23"/>
  <c r="I142" i="23"/>
  <c r="I147" i="23"/>
  <c r="I344" i="23"/>
  <c r="D95" i="23"/>
  <c r="D97" i="23"/>
  <c r="D99" i="23"/>
  <c r="D101" i="23"/>
  <c r="D103" i="23"/>
  <c r="I107" i="23"/>
  <c r="I109" i="23"/>
  <c r="I111" i="23"/>
  <c r="I113" i="23"/>
  <c r="I115" i="23"/>
  <c r="I117" i="23"/>
  <c r="I119" i="23"/>
  <c r="I121" i="23"/>
  <c r="I123" i="23"/>
  <c r="I125" i="23"/>
  <c r="I127" i="23"/>
  <c r="I130" i="23"/>
  <c r="I132" i="23"/>
  <c r="I134" i="23"/>
  <c r="I136" i="23"/>
  <c r="I138" i="23"/>
  <c r="I141" i="23"/>
  <c r="I143" i="23"/>
  <c r="I352" i="23" l="1"/>
  <c r="I359" i="23"/>
  <c r="D356" i="23"/>
  <c r="D363" i="23"/>
  <c r="D351" i="23"/>
  <c r="D362" i="23"/>
  <c r="D346" i="23"/>
  <c r="I368" i="23"/>
  <c r="D361" i="23"/>
  <c r="D355" i="23"/>
  <c r="D349" i="23"/>
  <c r="D368" i="23"/>
  <c r="D360" i="23"/>
  <c r="D352" i="23"/>
  <c r="D344" i="23"/>
  <c r="D369" i="23"/>
  <c r="I356" i="23"/>
  <c r="D370" i="23"/>
  <c r="D354" i="23"/>
  <c r="D367" i="23"/>
  <c r="D359" i="23"/>
  <c r="D353" i="23"/>
  <c r="D347" i="23"/>
  <c r="I367" i="23"/>
  <c r="D366" i="23"/>
  <c r="D358" i="23"/>
  <c r="D350" i="23"/>
  <c r="D341" i="23"/>
  <c r="I360" i="23"/>
  <c r="I351" i="23"/>
  <c r="I364" i="23"/>
  <c r="I348" i="23"/>
  <c r="I342" i="23"/>
  <c r="D343" i="23"/>
  <c r="D338" i="23"/>
  <c r="D340" i="23"/>
  <c r="D342" i="23"/>
  <c r="I341" i="23"/>
  <c r="I365" i="23"/>
  <c r="I357" i="23"/>
  <c r="I349" i="23"/>
  <c r="I340" i="23"/>
  <c r="I370" i="23"/>
  <c r="I366" i="23"/>
  <c r="I362" i="23"/>
  <c r="I358" i="23"/>
  <c r="I354" i="23"/>
  <c r="I350" i="23"/>
  <c r="I339" i="23"/>
  <c r="I363" i="23"/>
  <c r="I355" i="23"/>
  <c r="I347" i="23"/>
  <c r="I343" i="23"/>
  <c r="I346" i="23"/>
  <c r="J302" i="23"/>
  <c r="J274" i="23"/>
  <c r="I369" i="23"/>
  <c r="I361" i="23"/>
  <c r="I353" i="23"/>
  <c r="I345" i="23"/>
  <c r="I337" i="23"/>
  <c r="B393" i="21"/>
  <c r="A393" i="21"/>
  <c r="J392" i="21"/>
  <c r="G392" i="21"/>
  <c r="B392" i="21"/>
  <c r="A392" i="21"/>
  <c r="G391" i="21"/>
  <c r="B391" i="21"/>
  <c r="A391" i="21"/>
  <c r="B377" i="21"/>
  <c r="A377" i="21"/>
  <c r="J376" i="21"/>
  <c r="G376" i="21"/>
  <c r="B376" i="21"/>
  <c r="A376" i="21"/>
  <c r="G375" i="21"/>
  <c r="B375" i="21"/>
  <c r="A375" i="21"/>
  <c r="H370" i="21"/>
  <c r="C370" i="21"/>
  <c r="B370" i="21"/>
  <c r="A370" i="21"/>
  <c r="H369" i="21"/>
  <c r="C369" i="21"/>
  <c r="B369" i="21"/>
  <c r="A369" i="21"/>
  <c r="H368" i="21"/>
  <c r="C368" i="21"/>
  <c r="B368" i="21"/>
  <c r="A368" i="21"/>
  <c r="H367" i="21"/>
  <c r="C367" i="21"/>
  <c r="B367" i="21"/>
  <c r="A367" i="21"/>
  <c r="H366" i="21"/>
  <c r="C366" i="21"/>
  <c r="B366" i="21"/>
  <c r="A366" i="21"/>
  <c r="H365" i="21"/>
  <c r="C365" i="21"/>
  <c r="B365" i="21"/>
  <c r="A365" i="21"/>
  <c r="H364" i="21"/>
  <c r="C364" i="21"/>
  <c r="B364" i="21"/>
  <c r="A364" i="21"/>
  <c r="H363" i="21"/>
  <c r="C363" i="21"/>
  <c r="B363" i="21"/>
  <c r="A363" i="21"/>
  <c r="H362" i="21"/>
  <c r="C362" i="21"/>
  <c r="B362" i="21"/>
  <c r="A362" i="21"/>
  <c r="H361" i="21"/>
  <c r="C361" i="21"/>
  <c r="B361" i="21"/>
  <c r="A361" i="21"/>
  <c r="H360" i="21"/>
  <c r="C360" i="21"/>
  <c r="B360" i="21"/>
  <c r="A360" i="21"/>
  <c r="H359" i="21"/>
  <c r="C359" i="21"/>
  <c r="B359" i="21"/>
  <c r="A359" i="21"/>
  <c r="H358" i="21"/>
  <c r="C358" i="21"/>
  <c r="B358" i="21"/>
  <c r="A358" i="21"/>
  <c r="H357" i="21"/>
  <c r="C357" i="21"/>
  <c r="B357" i="21"/>
  <c r="A357" i="21"/>
  <c r="H356" i="21"/>
  <c r="C356" i="21"/>
  <c r="B356" i="21"/>
  <c r="A356" i="21"/>
  <c r="H355" i="21"/>
  <c r="C355" i="21"/>
  <c r="B355" i="21"/>
  <c r="A355" i="21"/>
  <c r="H354" i="21"/>
  <c r="C354" i="21"/>
  <c r="B354" i="21"/>
  <c r="A354" i="21"/>
  <c r="H353" i="21"/>
  <c r="C353" i="21"/>
  <c r="B353" i="21"/>
  <c r="A353" i="21"/>
  <c r="H352" i="21"/>
  <c r="C352" i="21"/>
  <c r="B352" i="21"/>
  <c r="A352" i="21"/>
  <c r="H351" i="21"/>
  <c r="C351" i="21"/>
  <c r="B351" i="21"/>
  <c r="A351" i="21"/>
  <c r="H350" i="21"/>
  <c r="C350" i="21"/>
  <c r="B350" i="21"/>
  <c r="A350" i="21"/>
  <c r="H349" i="21"/>
  <c r="C349" i="21"/>
  <c r="B349" i="21"/>
  <c r="A349" i="21"/>
  <c r="H348" i="21"/>
  <c r="C348" i="21"/>
  <c r="B348" i="21"/>
  <c r="A348" i="21"/>
  <c r="H347" i="21"/>
  <c r="C347" i="21"/>
  <c r="B347" i="21"/>
  <c r="A347" i="21"/>
  <c r="H346" i="21"/>
  <c r="C346" i="21"/>
  <c r="B346" i="21"/>
  <c r="A346" i="21"/>
  <c r="H345" i="21"/>
  <c r="C345" i="21"/>
  <c r="B345" i="21"/>
  <c r="A345" i="21"/>
  <c r="H344" i="21"/>
  <c r="C344" i="21"/>
  <c r="B344" i="21"/>
  <c r="A344" i="21"/>
  <c r="H343" i="21"/>
  <c r="C343" i="21"/>
  <c r="A343" i="21"/>
  <c r="H342" i="21"/>
  <c r="C342" i="21"/>
  <c r="B342" i="21"/>
  <c r="A342" i="21"/>
  <c r="H341" i="21"/>
  <c r="C341" i="21"/>
  <c r="B341" i="21"/>
  <c r="A341" i="21"/>
  <c r="H340" i="21"/>
  <c r="C340" i="21"/>
  <c r="B340" i="21"/>
  <c r="A340" i="21"/>
  <c r="H339" i="21"/>
  <c r="C339" i="21"/>
  <c r="B339" i="21"/>
  <c r="A339" i="21"/>
  <c r="H338" i="21"/>
  <c r="C338" i="21"/>
  <c r="B338" i="21"/>
  <c r="A338" i="21"/>
  <c r="H337" i="21"/>
  <c r="C337" i="21"/>
  <c r="B337" i="21"/>
  <c r="A337" i="21"/>
  <c r="B329" i="21"/>
  <c r="A329" i="21"/>
  <c r="J328" i="21"/>
  <c r="G328" i="21"/>
  <c r="B328" i="21"/>
  <c r="A328" i="21"/>
  <c r="J327" i="21"/>
  <c r="G327" i="21"/>
  <c r="B327" i="21"/>
  <c r="A327" i="21"/>
  <c r="A323" i="21"/>
  <c r="F302" i="21"/>
  <c r="B300" i="21"/>
  <c r="B299" i="21"/>
  <c r="A299" i="21"/>
  <c r="J298" i="21"/>
  <c r="G298" i="21"/>
  <c r="B298" i="21"/>
  <c r="A298" i="21"/>
  <c r="G297" i="21"/>
  <c r="B297" i="21"/>
  <c r="A297" i="21"/>
  <c r="F274" i="21"/>
  <c r="B272" i="21"/>
  <c r="B271" i="21"/>
  <c r="A271" i="21"/>
  <c r="J270" i="21"/>
  <c r="G270" i="21"/>
  <c r="B270" i="21"/>
  <c r="A270" i="21"/>
  <c r="J269" i="21"/>
  <c r="G269" i="21"/>
  <c r="B269" i="21"/>
  <c r="A269" i="21"/>
  <c r="C252" i="21"/>
  <c r="C302" i="21" s="1"/>
  <c r="B249" i="21"/>
  <c r="A249" i="21"/>
  <c r="J248" i="21"/>
  <c r="G248" i="21"/>
  <c r="B248" i="21"/>
  <c r="A248" i="21"/>
  <c r="G247" i="21"/>
  <c r="B247" i="21"/>
  <c r="A247" i="21"/>
  <c r="A242" i="21"/>
  <c r="F201" i="21"/>
  <c r="A201" i="21"/>
  <c r="F199" i="21"/>
  <c r="B199" i="21"/>
  <c r="A199" i="21"/>
  <c r="B195" i="21"/>
  <c r="A195" i="21"/>
  <c r="F193" i="21"/>
  <c r="B193" i="21"/>
  <c r="A193" i="21"/>
  <c r="A191" i="21"/>
  <c r="F189" i="21"/>
  <c r="A189" i="21"/>
  <c r="L181" i="21"/>
  <c r="K181" i="21"/>
  <c r="F181" i="21"/>
  <c r="D181" i="21"/>
  <c r="C181" i="21"/>
  <c r="A181" i="21"/>
  <c r="L179" i="21"/>
  <c r="K179" i="21"/>
  <c r="F179" i="21"/>
  <c r="D179" i="21"/>
  <c r="C179" i="21"/>
  <c r="A179" i="21"/>
  <c r="L177" i="21"/>
  <c r="K177" i="21"/>
  <c r="F177" i="21"/>
  <c r="D177" i="21"/>
  <c r="C177" i="21"/>
  <c r="A177" i="21"/>
  <c r="L175" i="21"/>
  <c r="K175" i="21"/>
  <c r="F175" i="21"/>
  <c r="D175" i="21"/>
  <c r="C175" i="21"/>
  <c r="A175" i="21"/>
  <c r="L173" i="21"/>
  <c r="K173" i="21"/>
  <c r="F173" i="21"/>
  <c r="D173" i="21"/>
  <c r="C173" i="21"/>
  <c r="A173" i="21"/>
  <c r="L171" i="21"/>
  <c r="K171" i="21"/>
  <c r="D171" i="21"/>
  <c r="C171" i="21"/>
  <c r="A171" i="21"/>
  <c r="B169" i="21"/>
  <c r="A169" i="21"/>
  <c r="J168" i="21"/>
  <c r="G168" i="21"/>
  <c r="B168" i="21"/>
  <c r="A168" i="21"/>
  <c r="J167" i="21"/>
  <c r="G167" i="21"/>
  <c r="B167" i="21"/>
  <c r="A167" i="21"/>
  <c r="A162" i="21"/>
  <c r="H92" i="21"/>
  <c r="I144" i="21" s="1"/>
  <c r="C92" i="21"/>
  <c r="B89" i="21"/>
  <c r="A89" i="21"/>
  <c r="J88" i="21"/>
  <c r="G88" i="21"/>
  <c r="B88" i="21"/>
  <c r="A88" i="21"/>
  <c r="J87" i="21"/>
  <c r="G87" i="21"/>
  <c r="B87" i="21"/>
  <c r="A87" i="21"/>
  <c r="A82" i="21"/>
  <c r="K58" i="21"/>
  <c r="I58" i="21"/>
  <c r="K52" i="21"/>
  <c r="I52" i="21"/>
  <c r="K46" i="21"/>
  <c r="K44" i="21"/>
  <c r="I44" i="21"/>
  <c r="A44" i="21"/>
  <c r="I38" i="21"/>
  <c r="D38" i="21"/>
  <c r="I36" i="21"/>
  <c r="D36" i="21"/>
  <c r="I34" i="21"/>
  <c r="D34" i="21"/>
  <c r="I32" i="21"/>
  <c r="D32" i="21"/>
  <c r="I30" i="21"/>
  <c r="D30" i="21"/>
  <c r="I28" i="21"/>
  <c r="I26" i="21"/>
  <c r="I24" i="21"/>
  <c r="I22" i="21"/>
  <c r="I20" i="21"/>
  <c r="D20" i="21"/>
  <c r="I18" i="21"/>
  <c r="D18" i="21"/>
  <c r="I16" i="21"/>
  <c r="D16" i="21"/>
  <c r="J9" i="21"/>
  <c r="I129" i="21" l="1"/>
  <c r="I95" i="21"/>
  <c r="D100" i="21"/>
  <c r="D108" i="21"/>
  <c r="D99" i="21"/>
  <c r="I105" i="21"/>
  <c r="I137" i="21"/>
  <c r="I112" i="21"/>
  <c r="I120" i="21"/>
  <c r="I101" i="21"/>
  <c r="I116" i="21"/>
  <c r="I133" i="21"/>
  <c r="I108" i="21"/>
  <c r="I124" i="21"/>
  <c r="I142" i="21"/>
  <c r="D104" i="21"/>
  <c r="D105" i="21"/>
  <c r="D103" i="21"/>
  <c r="D101" i="21"/>
  <c r="D94" i="21"/>
  <c r="C335" i="21"/>
  <c r="D341" i="21" s="1"/>
  <c r="D146" i="21"/>
  <c r="D143" i="21"/>
  <c r="D141" i="21"/>
  <c r="D138" i="21"/>
  <c r="D136" i="21"/>
  <c r="D134" i="21"/>
  <c r="D132" i="21"/>
  <c r="D130" i="21"/>
  <c r="D127" i="21"/>
  <c r="D125" i="21"/>
  <c r="D123" i="21"/>
  <c r="D121" i="21"/>
  <c r="D119" i="21"/>
  <c r="D117" i="21"/>
  <c r="D115" i="21"/>
  <c r="D113" i="21"/>
  <c r="D109" i="21"/>
  <c r="D107" i="21"/>
  <c r="D98" i="21"/>
  <c r="D96" i="21"/>
  <c r="D110" i="21"/>
  <c r="D118" i="21"/>
  <c r="D126" i="21"/>
  <c r="D135" i="21"/>
  <c r="D144" i="21"/>
  <c r="D102" i="21"/>
  <c r="I114" i="21"/>
  <c r="I126" i="21"/>
  <c r="I135" i="21"/>
  <c r="K201" i="21"/>
  <c r="I201" i="21"/>
  <c r="D337" i="21"/>
  <c r="D97" i="21"/>
  <c r="D114" i="21"/>
  <c r="D122" i="21"/>
  <c r="D131" i="21"/>
  <c r="D140" i="21"/>
  <c r="I146" i="21"/>
  <c r="I143" i="21"/>
  <c r="I141" i="21"/>
  <c r="I138" i="21"/>
  <c r="I136" i="21"/>
  <c r="I134" i="21"/>
  <c r="I132" i="21"/>
  <c r="I130" i="21"/>
  <c r="I127" i="21"/>
  <c r="I125" i="21"/>
  <c r="I123" i="21"/>
  <c r="I121" i="21"/>
  <c r="I119" i="21"/>
  <c r="I117" i="21"/>
  <c r="I115" i="21"/>
  <c r="I113" i="21"/>
  <c r="I111" i="21"/>
  <c r="I109" i="21"/>
  <c r="I107" i="21"/>
  <c r="I98" i="21"/>
  <c r="I96" i="21"/>
  <c r="I94" i="21"/>
  <c r="I147" i="21"/>
  <c r="H335" i="21"/>
  <c r="I338" i="21" s="1"/>
  <c r="I104" i="21"/>
  <c r="I102" i="21"/>
  <c r="I100" i="21"/>
  <c r="I97" i="21"/>
  <c r="D106" i="21"/>
  <c r="I110" i="21"/>
  <c r="I118" i="21"/>
  <c r="I122" i="21"/>
  <c r="I131" i="21"/>
  <c r="I140" i="21"/>
  <c r="D95" i="21"/>
  <c r="I99" i="21"/>
  <c r="I103" i="21"/>
  <c r="D112" i="21"/>
  <c r="D116" i="21"/>
  <c r="D120" i="21"/>
  <c r="D124" i="21"/>
  <c r="D129" i="21"/>
  <c r="D133" i="21"/>
  <c r="D137" i="21"/>
  <c r="D142" i="21"/>
  <c r="D147" i="21"/>
  <c r="I339" i="21"/>
  <c r="I345" i="21"/>
  <c r="I347" i="21"/>
  <c r="I349" i="21"/>
  <c r="I351" i="21"/>
  <c r="I353" i="21"/>
  <c r="I355" i="21"/>
  <c r="D356" i="21"/>
  <c r="I357" i="21"/>
  <c r="I359" i="21"/>
  <c r="I361" i="21"/>
  <c r="I363" i="21"/>
  <c r="I365" i="21"/>
  <c r="I367" i="21"/>
  <c r="I369" i="21"/>
  <c r="J252" i="21"/>
  <c r="C274" i="21"/>
  <c r="I344" i="21"/>
  <c r="I346" i="21"/>
  <c r="I348" i="21"/>
  <c r="I352" i="21"/>
  <c r="I354" i="21"/>
  <c r="I356" i="21"/>
  <c r="I360" i="21"/>
  <c r="I362" i="21"/>
  <c r="I364" i="21"/>
  <c r="I368" i="21"/>
  <c r="I370" i="21"/>
  <c r="C181" i="20"/>
  <c r="I342" i="21" l="1"/>
  <c r="D360" i="21"/>
  <c r="D344" i="21"/>
  <c r="D364" i="21"/>
  <c r="D348" i="21"/>
  <c r="D368" i="21"/>
  <c r="D352" i="21"/>
  <c r="D370" i="21"/>
  <c r="D366" i="21"/>
  <c r="D362" i="21"/>
  <c r="D358" i="21"/>
  <c r="D354" i="21"/>
  <c r="D350" i="21"/>
  <c r="D346" i="21"/>
  <c r="J302" i="21"/>
  <c r="J274" i="21"/>
  <c r="I343" i="21"/>
  <c r="I341" i="21"/>
  <c r="I337" i="21"/>
  <c r="D369" i="21"/>
  <c r="D367" i="21"/>
  <c r="D365" i="21"/>
  <c r="D363" i="21"/>
  <c r="D361" i="21"/>
  <c r="D359" i="21"/>
  <c r="D357" i="21"/>
  <c r="D355" i="21"/>
  <c r="D353" i="21"/>
  <c r="D351" i="21"/>
  <c r="D349" i="21"/>
  <c r="D347" i="21"/>
  <c r="D345" i="21"/>
  <c r="D343" i="21"/>
  <c r="D340" i="21"/>
  <c r="D342" i="21"/>
  <c r="D338" i="21"/>
  <c r="I340" i="21"/>
  <c r="I366" i="21"/>
  <c r="I358" i="21"/>
  <c r="I350" i="21"/>
  <c r="D339" i="21"/>
  <c r="A44" i="20"/>
  <c r="J9" i="20"/>
  <c r="B393" i="20"/>
  <c r="A393" i="20"/>
  <c r="J392" i="20"/>
  <c r="G392" i="20"/>
  <c r="B392" i="20"/>
  <c r="A392" i="20"/>
  <c r="G391" i="20"/>
  <c r="B391" i="20"/>
  <c r="A391" i="20"/>
  <c r="B377" i="20"/>
  <c r="A377" i="20"/>
  <c r="J376" i="20"/>
  <c r="G376" i="20"/>
  <c r="B376" i="20"/>
  <c r="A376" i="20"/>
  <c r="G375" i="20"/>
  <c r="B375" i="20"/>
  <c r="A375" i="20"/>
  <c r="H370" i="20"/>
  <c r="C370" i="20"/>
  <c r="B370" i="20"/>
  <c r="A370" i="20"/>
  <c r="H369" i="20"/>
  <c r="C369" i="20"/>
  <c r="B369" i="20"/>
  <c r="A369" i="20"/>
  <c r="H368" i="20"/>
  <c r="C368" i="20"/>
  <c r="B368" i="20"/>
  <c r="A368" i="20"/>
  <c r="H367" i="20"/>
  <c r="C367" i="20"/>
  <c r="B367" i="20"/>
  <c r="A367" i="20"/>
  <c r="H366" i="20"/>
  <c r="C366" i="20"/>
  <c r="B366" i="20"/>
  <c r="A366" i="20"/>
  <c r="H365" i="20"/>
  <c r="C365" i="20"/>
  <c r="B365" i="20"/>
  <c r="A365" i="20"/>
  <c r="H364" i="20"/>
  <c r="C364" i="20"/>
  <c r="B364" i="20"/>
  <c r="A364" i="20"/>
  <c r="H363" i="20"/>
  <c r="C363" i="20"/>
  <c r="B363" i="20"/>
  <c r="A363" i="20"/>
  <c r="H362" i="20"/>
  <c r="C362" i="20"/>
  <c r="B362" i="20"/>
  <c r="A362" i="20"/>
  <c r="H361" i="20"/>
  <c r="C361" i="20"/>
  <c r="B361" i="20"/>
  <c r="A361" i="20"/>
  <c r="H360" i="20"/>
  <c r="C360" i="20"/>
  <c r="B360" i="20"/>
  <c r="A360" i="20"/>
  <c r="H359" i="20"/>
  <c r="C359" i="20"/>
  <c r="B359" i="20"/>
  <c r="A359" i="20"/>
  <c r="H358" i="20"/>
  <c r="C358" i="20"/>
  <c r="B358" i="20"/>
  <c r="A358" i="20"/>
  <c r="H357" i="20"/>
  <c r="C357" i="20"/>
  <c r="B357" i="20"/>
  <c r="A357" i="20"/>
  <c r="H356" i="20"/>
  <c r="C356" i="20"/>
  <c r="B356" i="20"/>
  <c r="A356" i="20"/>
  <c r="H355" i="20"/>
  <c r="C355" i="20"/>
  <c r="B355" i="20"/>
  <c r="A355" i="20"/>
  <c r="H354" i="20"/>
  <c r="C354" i="20"/>
  <c r="B354" i="20"/>
  <c r="A354" i="20"/>
  <c r="H353" i="20"/>
  <c r="C353" i="20"/>
  <c r="B353" i="20"/>
  <c r="A353" i="20"/>
  <c r="H352" i="20"/>
  <c r="C352" i="20"/>
  <c r="B352" i="20"/>
  <c r="A352" i="20"/>
  <c r="H351" i="20"/>
  <c r="C351" i="20"/>
  <c r="B351" i="20"/>
  <c r="A351" i="20"/>
  <c r="H350" i="20"/>
  <c r="C350" i="20"/>
  <c r="B350" i="20"/>
  <c r="A350" i="20"/>
  <c r="H349" i="20"/>
  <c r="C349" i="20"/>
  <c r="B349" i="20"/>
  <c r="A349" i="20"/>
  <c r="H348" i="20"/>
  <c r="C348" i="20"/>
  <c r="B348" i="20"/>
  <c r="A348" i="20"/>
  <c r="H347" i="20"/>
  <c r="C347" i="20"/>
  <c r="B347" i="20"/>
  <c r="A347" i="20"/>
  <c r="H346" i="20"/>
  <c r="C346" i="20"/>
  <c r="B346" i="20"/>
  <c r="A346" i="20"/>
  <c r="H345" i="20"/>
  <c r="C345" i="20"/>
  <c r="B345" i="20"/>
  <c r="A345" i="20"/>
  <c r="H344" i="20"/>
  <c r="C344" i="20"/>
  <c r="B344" i="20"/>
  <c r="A344" i="20"/>
  <c r="H343" i="20"/>
  <c r="C343" i="20"/>
  <c r="A343" i="20"/>
  <c r="H342" i="20"/>
  <c r="C342" i="20"/>
  <c r="B342" i="20"/>
  <c r="A342" i="20"/>
  <c r="H341" i="20"/>
  <c r="C341" i="20"/>
  <c r="B341" i="20"/>
  <c r="A341" i="20"/>
  <c r="H340" i="20"/>
  <c r="C340" i="20"/>
  <c r="B340" i="20"/>
  <c r="A340" i="20"/>
  <c r="H339" i="20"/>
  <c r="C339" i="20"/>
  <c r="B339" i="20"/>
  <c r="A339" i="20"/>
  <c r="H338" i="20"/>
  <c r="C338" i="20"/>
  <c r="B338" i="20"/>
  <c r="A338" i="20"/>
  <c r="H337" i="20"/>
  <c r="C337" i="20"/>
  <c r="B337" i="20"/>
  <c r="A337" i="20"/>
  <c r="B329" i="20"/>
  <c r="A329" i="20"/>
  <c r="J328" i="20"/>
  <c r="G328" i="20"/>
  <c r="B328" i="20"/>
  <c r="A328" i="20"/>
  <c r="J327" i="20"/>
  <c r="G327" i="20"/>
  <c r="B327" i="20"/>
  <c r="A327" i="20"/>
  <c r="A323" i="20"/>
  <c r="F302" i="20"/>
  <c r="B300" i="20"/>
  <c r="B299" i="20"/>
  <c r="A299" i="20"/>
  <c r="J298" i="20"/>
  <c r="G298" i="20"/>
  <c r="B298" i="20"/>
  <c r="A298" i="20"/>
  <c r="G297" i="20"/>
  <c r="B297" i="20"/>
  <c r="A297" i="20"/>
  <c r="F274" i="20"/>
  <c r="B272" i="20"/>
  <c r="B271" i="20"/>
  <c r="A271" i="20"/>
  <c r="J270" i="20"/>
  <c r="G270" i="20"/>
  <c r="B270" i="20"/>
  <c r="A270" i="20"/>
  <c r="J269" i="20"/>
  <c r="G269" i="20"/>
  <c r="B269" i="20"/>
  <c r="A269" i="20"/>
  <c r="C252" i="20"/>
  <c r="J252" i="20" s="1"/>
  <c r="B249" i="20"/>
  <c r="A249" i="20"/>
  <c r="J248" i="20"/>
  <c r="G248" i="20"/>
  <c r="B248" i="20"/>
  <c r="A248" i="20"/>
  <c r="G247" i="20"/>
  <c r="B247" i="20"/>
  <c r="A247" i="20"/>
  <c r="A242" i="20"/>
  <c r="F201" i="20"/>
  <c r="K201" i="20" s="1"/>
  <c r="A201" i="20"/>
  <c r="F199" i="20"/>
  <c r="B199" i="20"/>
  <c r="A199" i="20"/>
  <c r="B195" i="20"/>
  <c r="A195" i="20"/>
  <c r="F193" i="20"/>
  <c r="B193" i="20"/>
  <c r="A193" i="20"/>
  <c r="A191" i="20"/>
  <c r="F189" i="20"/>
  <c r="A189" i="20"/>
  <c r="L181" i="20"/>
  <c r="K181" i="20"/>
  <c r="F181" i="20"/>
  <c r="D181" i="20"/>
  <c r="A181" i="20"/>
  <c r="L179" i="20"/>
  <c r="K179" i="20"/>
  <c r="F179" i="20"/>
  <c r="D179" i="20"/>
  <c r="C179" i="20"/>
  <c r="A179" i="20"/>
  <c r="L177" i="20"/>
  <c r="K177" i="20"/>
  <c r="F177" i="20"/>
  <c r="D177" i="20"/>
  <c r="C177" i="20"/>
  <c r="A177" i="20"/>
  <c r="L175" i="20"/>
  <c r="K175" i="20"/>
  <c r="F175" i="20"/>
  <c r="D175" i="20"/>
  <c r="C175" i="20"/>
  <c r="A175" i="20"/>
  <c r="L173" i="20"/>
  <c r="K173" i="20"/>
  <c r="F173" i="20"/>
  <c r="D173" i="20"/>
  <c r="C173" i="20"/>
  <c r="A173" i="20"/>
  <c r="L171" i="20"/>
  <c r="K171" i="20"/>
  <c r="D171" i="20"/>
  <c r="C171" i="20"/>
  <c r="A171" i="20"/>
  <c r="B169" i="20"/>
  <c r="A169" i="20"/>
  <c r="J168" i="20"/>
  <c r="G168" i="20"/>
  <c r="B168" i="20"/>
  <c r="A168" i="20"/>
  <c r="J167" i="20"/>
  <c r="G167" i="20"/>
  <c r="B167" i="20"/>
  <c r="A167" i="20"/>
  <c r="A162" i="20"/>
  <c r="H92" i="20"/>
  <c r="I133" i="20" s="1"/>
  <c r="C92" i="20"/>
  <c r="D147" i="20" s="1"/>
  <c r="B89" i="20"/>
  <c r="A89" i="20"/>
  <c r="J88" i="20"/>
  <c r="G88" i="20"/>
  <c r="B88" i="20"/>
  <c r="A88" i="20"/>
  <c r="J87" i="20"/>
  <c r="G87" i="20"/>
  <c r="B87" i="20"/>
  <c r="A87" i="20"/>
  <c r="A82" i="20"/>
  <c r="K58" i="20"/>
  <c r="I58" i="20"/>
  <c r="K52" i="20"/>
  <c r="I52" i="20"/>
  <c r="K46" i="20"/>
  <c r="K44" i="20"/>
  <c r="I44" i="20"/>
  <c r="I38" i="20"/>
  <c r="D38" i="20"/>
  <c r="I36" i="20"/>
  <c r="D36" i="20"/>
  <c r="I34" i="20"/>
  <c r="D34" i="20"/>
  <c r="I32" i="20"/>
  <c r="D32" i="20"/>
  <c r="I30" i="20"/>
  <c r="D30" i="20"/>
  <c r="I28" i="20"/>
  <c r="D28" i="20"/>
  <c r="I26" i="20"/>
  <c r="D26" i="20"/>
  <c r="I24" i="20"/>
  <c r="D24" i="20"/>
  <c r="I22" i="20"/>
  <c r="D22" i="20"/>
  <c r="I20" i="20"/>
  <c r="D20" i="20"/>
  <c r="I18" i="20"/>
  <c r="D18" i="20"/>
  <c r="I16" i="20"/>
  <c r="D16" i="20"/>
  <c r="I201" i="20" l="1"/>
  <c r="I112" i="20"/>
  <c r="I120" i="20"/>
  <c r="I95" i="20"/>
  <c r="I108" i="20"/>
  <c r="I124" i="20"/>
  <c r="I129" i="20"/>
  <c r="I116" i="20"/>
  <c r="D106" i="20"/>
  <c r="D127" i="20"/>
  <c r="D98" i="20"/>
  <c r="D103" i="20"/>
  <c r="D107" i="20"/>
  <c r="D117" i="20"/>
  <c r="D123" i="20"/>
  <c r="D134" i="20"/>
  <c r="D143" i="20"/>
  <c r="D111" i="20"/>
  <c r="D121" i="20"/>
  <c r="D100" i="20"/>
  <c r="D119" i="20"/>
  <c r="D130" i="20"/>
  <c r="D136" i="20"/>
  <c r="D146" i="20"/>
  <c r="C335" i="20"/>
  <c r="D341" i="20" s="1"/>
  <c r="D344" i="20"/>
  <c r="D352" i="20"/>
  <c r="D356" i="20"/>
  <c r="D360" i="20"/>
  <c r="D364" i="20"/>
  <c r="D368" i="20"/>
  <c r="D96" i="20"/>
  <c r="D102" i="20"/>
  <c r="D141" i="20"/>
  <c r="D94" i="20"/>
  <c r="D104" i="20"/>
  <c r="D113" i="20"/>
  <c r="D101" i="20"/>
  <c r="D105" i="20"/>
  <c r="D109" i="20"/>
  <c r="D115" i="20"/>
  <c r="D125" i="20"/>
  <c r="D132" i="20"/>
  <c r="D138" i="20"/>
  <c r="I105" i="20"/>
  <c r="I103" i="20"/>
  <c r="I101" i="20"/>
  <c r="I99" i="20"/>
  <c r="I143" i="20"/>
  <c r="I136" i="20"/>
  <c r="I132" i="20"/>
  <c r="I127" i="20"/>
  <c r="I123" i="20"/>
  <c r="I119" i="20"/>
  <c r="I115" i="20"/>
  <c r="I111" i="20"/>
  <c r="I107" i="20"/>
  <c r="I94" i="20"/>
  <c r="I104" i="20"/>
  <c r="I102" i="20"/>
  <c r="I142" i="20"/>
  <c r="I137" i="20"/>
  <c r="H335" i="20"/>
  <c r="I343" i="20" s="1"/>
  <c r="I146" i="20"/>
  <c r="I141" i="20"/>
  <c r="I138" i="20"/>
  <c r="I134" i="20"/>
  <c r="I130" i="20"/>
  <c r="I125" i="20"/>
  <c r="I121" i="20"/>
  <c r="I117" i="20"/>
  <c r="I113" i="20"/>
  <c r="I109" i="20"/>
  <c r="I98" i="20"/>
  <c r="I96" i="20"/>
  <c r="I100" i="20"/>
  <c r="I147" i="20"/>
  <c r="I144" i="20"/>
  <c r="I140" i="20"/>
  <c r="I135" i="20"/>
  <c r="I97" i="20"/>
  <c r="I110" i="20"/>
  <c r="I114" i="20"/>
  <c r="I118" i="20"/>
  <c r="I122" i="20"/>
  <c r="I126" i="20"/>
  <c r="I131" i="20"/>
  <c r="J274" i="20"/>
  <c r="J302" i="20"/>
  <c r="I353" i="20"/>
  <c r="C274" i="20"/>
  <c r="D343" i="20"/>
  <c r="D349" i="20"/>
  <c r="D353" i="20"/>
  <c r="D355" i="20"/>
  <c r="D359" i="20"/>
  <c r="D363" i="20"/>
  <c r="D369" i="20"/>
  <c r="C302" i="20"/>
  <c r="D345" i="20"/>
  <c r="D347" i="20"/>
  <c r="D351" i="20"/>
  <c r="I354" i="20"/>
  <c r="D357" i="20"/>
  <c r="D361" i="20"/>
  <c r="D365" i="20"/>
  <c r="D95" i="20"/>
  <c r="D97" i="20"/>
  <c r="D108" i="20"/>
  <c r="D110" i="20"/>
  <c r="D112" i="20"/>
  <c r="D114" i="20"/>
  <c r="D116" i="20"/>
  <c r="D118" i="20"/>
  <c r="D120" i="20"/>
  <c r="D122" i="20"/>
  <c r="D124" i="20"/>
  <c r="D126" i="20"/>
  <c r="D129" i="20"/>
  <c r="D131" i="20"/>
  <c r="D133" i="20"/>
  <c r="D135" i="20"/>
  <c r="D137" i="20"/>
  <c r="D140" i="20"/>
  <c r="D142" i="20"/>
  <c r="D144" i="20"/>
  <c r="I362" i="20" l="1"/>
  <c r="I345" i="20"/>
  <c r="D348" i="20"/>
  <c r="I350" i="20"/>
  <c r="I369" i="20"/>
  <c r="I370" i="20"/>
  <c r="I361" i="20"/>
  <c r="I346" i="20"/>
  <c r="I356" i="20"/>
  <c r="I341" i="20"/>
  <c r="I367" i="20"/>
  <c r="I351" i="20"/>
  <c r="I366" i="20"/>
  <c r="I358" i="20"/>
  <c r="I344" i="20"/>
  <c r="I339" i="20"/>
  <c r="I365" i="20"/>
  <c r="I357" i="20"/>
  <c r="I349" i="20"/>
  <c r="I368" i="20"/>
  <c r="I352" i="20"/>
  <c r="I364" i="20"/>
  <c r="I359" i="20"/>
  <c r="I342" i="20"/>
  <c r="I348" i="20"/>
  <c r="I360" i="20"/>
  <c r="I337" i="20"/>
  <c r="I363" i="20"/>
  <c r="I355" i="20"/>
  <c r="I347" i="20"/>
  <c r="D366" i="20"/>
  <c r="D358" i="20"/>
  <c r="D350" i="20"/>
  <c r="D367" i="20"/>
  <c r="D340" i="20"/>
  <c r="D338" i="20"/>
  <c r="D342" i="20"/>
  <c r="D339" i="20"/>
  <c r="D337" i="20"/>
  <c r="D370" i="20"/>
  <c r="D362" i="20"/>
  <c r="D354" i="20"/>
  <c r="D346" i="20"/>
  <c r="I340" i="20"/>
  <c r="I338" i="20"/>
  <c r="N214" i="17" l="1"/>
  <c r="D141" i="19" l="1"/>
  <c r="D142" i="19"/>
  <c r="D140" i="19"/>
  <c r="B32" i="19" l="1"/>
  <c r="C177" i="19"/>
  <c r="F171" i="19"/>
  <c r="D99" i="19"/>
  <c r="D18" i="19"/>
  <c r="D20" i="19"/>
  <c r="D22" i="19"/>
  <c r="D24" i="19"/>
  <c r="D26" i="19"/>
  <c r="D28" i="19"/>
  <c r="D30" i="19"/>
  <c r="D32" i="19"/>
  <c r="D34" i="19"/>
  <c r="D36" i="19"/>
  <c r="D16" i="19"/>
  <c r="I36" i="19"/>
  <c r="I34" i="19"/>
  <c r="I32" i="19"/>
  <c r="I30" i="19"/>
  <c r="I28" i="19"/>
  <c r="I18" i="19"/>
  <c r="I20" i="19"/>
  <c r="I22" i="19"/>
  <c r="I24" i="19"/>
  <c r="I26" i="19"/>
  <c r="B393" i="19"/>
  <c r="A393" i="19"/>
  <c r="J392" i="19"/>
  <c r="G392" i="19"/>
  <c r="B392" i="19"/>
  <c r="A392" i="19"/>
  <c r="G391" i="19"/>
  <c r="B391" i="19"/>
  <c r="A391" i="19"/>
  <c r="B377" i="19"/>
  <c r="A377" i="19"/>
  <c r="J376" i="19"/>
  <c r="G376" i="19"/>
  <c r="B376" i="19"/>
  <c r="A376" i="19"/>
  <c r="G375" i="19"/>
  <c r="B375" i="19"/>
  <c r="A375" i="19"/>
  <c r="H370" i="19"/>
  <c r="C370" i="19"/>
  <c r="B370" i="19"/>
  <c r="A370" i="19"/>
  <c r="H369" i="19"/>
  <c r="C369" i="19"/>
  <c r="B369" i="19"/>
  <c r="A369" i="19"/>
  <c r="H368" i="19"/>
  <c r="C368" i="19"/>
  <c r="B368" i="19"/>
  <c r="A368" i="19"/>
  <c r="H367" i="19"/>
  <c r="C367" i="19"/>
  <c r="B367" i="19"/>
  <c r="A367" i="19"/>
  <c r="H366" i="19"/>
  <c r="C366" i="19"/>
  <c r="B366" i="19"/>
  <c r="A366" i="19"/>
  <c r="H365" i="19"/>
  <c r="C365" i="19"/>
  <c r="B365" i="19"/>
  <c r="A365" i="19"/>
  <c r="H364" i="19"/>
  <c r="C364" i="19"/>
  <c r="B364" i="19"/>
  <c r="A364" i="19"/>
  <c r="H363" i="19"/>
  <c r="C363" i="19"/>
  <c r="B363" i="19"/>
  <c r="A363" i="19"/>
  <c r="H362" i="19"/>
  <c r="C362" i="19"/>
  <c r="B362" i="19"/>
  <c r="A362" i="19"/>
  <c r="H361" i="19"/>
  <c r="C361" i="19"/>
  <c r="B361" i="19"/>
  <c r="A361" i="19"/>
  <c r="H360" i="19"/>
  <c r="C360" i="19"/>
  <c r="B360" i="19"/>
  <c r="A360" i="19"/>
  <c r="H359" i="19"/>
  <c r="C359" i="19"/>
  <c r="B359" i="19"/>
  <c r="A359" i="19"/>
  <c r="H358" i="19"/>
  <c r="C358" i="19"/>
  <c r="B358" i="19"/>
  <c r="A358" i="19"/>
  <c r="H357" i="19"/>
  <c r="C357" i="19"/>
  <c r="B357" i="19"/>
  <c r="A357" i="19"/>
  <c r="H356" i="19"/>
  <c r="C356" i="19"/>
  <c r="B356" i="19"/>
  <c r="A356" i="19"/>
  <c r="H355" i="19"/>
  <c r="C355" i="19"/>
  <c r="B355" i="19"/>
  <c r="A355" i="19"/>
  <c r="H354" i="19"/>
  <c r="C354" i="19"/>
  <c r="B354" i="19"/>
  <c r="A354" i="19"/>
  <c r="H353" i="19"/>
  <c r="C353" i="19"/>
  <c r="B353" i="19"/>
  <c r="A353" i="19"/>
  <c r="H352" i="19"/>
  <c r="C352" i="19"/>
  <c r="B352" i="19"/>
  <c r="A352" i="19"/>
  <c r="H351" i="19"/>
  <c r="C351" i="19"/>
  <c r="B351" i="19"/>
  <c r="A351" i="19"/>
  <c r="H350" i="19"/>
  <c r="C350" i="19"/>
  <c r="B350" i="19"/>
  <c r="A350" i="19"/>
  <c r="H349" i="19"/>
  <c r="C349" i="19"/>
  <c r="B349" i="19"/>
  <c r="A349" i="19"/>
  <c r="H348" i="19"/>
  <c r="C348" i="19"/>
  <c r="B348" i="19"/>
  <c r="A348" i="19"/>
  <c r="H347" i="19"/>
  <c r="C347" i="19"/>
  <c r="B347" i="19"/>
  <c r="A347" i="19"/>
  <c r="H346" i="19"/>
  <c r="C346" i="19"/>
  <c r="B346" i="19"/>
  <c r="A346" i="19"/>
  <c r="H345" i="19"/>
  <c r="C345" i="19"/>
  <c r="B345" i="19"/>
  <c r="A345" i="19"/>
  <c r="H344" i="19"/>
  <c r="C344" i="19"/>
  <c r="B344" i="19"/>
  <c r="A344" i="19"/>
  <c r="H343" i="19"/>
  <c r="C343" i="19"/>
  <c r="A343" i="19"/>
  <c r="H342" i="19"/>
  <c r="C342" i="19"/>
  <c r="B342" i="19"/>
  <c r="A342" i="19"/>
  <c r="H341" i="19"/>
  <c r="C341" i="19"/>
  <c r="B341" i="19"/>
  <c r="A341" i="19"/>
  <c r="H340" i="19"/>
  <c r="C340" i="19"/>
  <c r="B340" i="19"/>
  <c r="A340" i="19"/>
  <c r="H339" i="19"/>
  <c r="C339" i="19"/>
  <c r="B339" i="19"/>
  <c r="A339" i="19"/>
  <c r="H338" i="19"/>
  <c r="C338" i="19"/>
  <c r="B338" i="19"/>
  <c r="A338" i="19"/>
  <c r="H337" i="19"/>
  <c r="C337" i="19"/>
  <c r="B337" i="19"/>
  <c r="A337" i="19"/>
  <c r="B329" i="19"/>
  <c r="A329" i="19"/>
  <c r="J328" i="19"/>
  <c r="G328" i="19"/>
  <c r="B328" i="19"/>
  <c r="A328" i="19"/>
  <c r="J327" i="19"/>
  <c r="G327" i="19"/>
  <c r="B327" i="19"/>
  <c r="A327" i="19"/>
  <c r="A323" i="19"/>
  <c r="A312" i="19"/>
  <c r="F302" i="19"/>
  <c r="B300" i="19"/>
  <c r="B299" i="19"/>
  <c r="A299" i="19"/>
  <c r="J298" i="19"/>
  <c r="G298" i="19"/>
  <c r="B298" i="19"/>
  <c r="A298" i="19"/>
  <c r="G297" i="19"/>
  <c r="B297" i="19"/>
  <c r="A297" i="19"/>
  <c r="F274" i="19"/>
  <c r="B272" i="19"/>
  <c r="B271" i="19"/>
  <c r="A271" i="19"/>
  <c r="J270" i="19"/>
  <c r="G270" i="19"/>
  <c r="B270" i="19"/>
  <c r="A270" i="19"/>
  <c r="J269" i="19"/>
  <c r="G269" i="19"/>
  <c r="B269" i="19"/>
  <c r="A269" i="19"/>
  <c r="C302" i="19"/>
  <c r="B249" i="19"/>
  <c r="A249" i="19"/>
  <c r="J248" i="19"/>
  <c r="G248" i="19"/>
  <c r="B248" i="19"/>
  <c r="A248" i="19"/>
  <c r="G247" i="19"/>
  <c r="B247" i="19"/>
  <c r="A247" i="19"/>
  <c r="A242" i="19"/>
  <c r="F201" i="19"/>
  <c r="K201" i="19" s="1"/>
  <c r="A201" i="19"/>
  <c r="F199" i="19"/>
  <c r="B199" i="19"/>
  <c r="A199" i="19"/>
  <c r="B195" i="19"/>
  <c r="A195" i="19"/>
  <c r="F193" i="19"/>
  <c r="B193" i="19"/>
  <c r="A193" i="19"/>
  <c r="A191" i="19"/>
  <c r="F189" i="19"/>
  <c r="B189" i="19"/>
  <c r="A189" i="19"/>
  <c r="F187" i="19"/>
  <c r="B187" i="19"/>
  <c r="A187" i="19"/>
  <c r="L181" i="19"/>
  <c r="K181" i="19"/>
  <c r="F181" i="19"/>
  <c r="D181" i="19"/>
  <c r="C181" i="19"/>
  <c r="A181" i="19"/>
  <c r="L179" i="19"/>
  <c r="K179" i="19"/>
  <c r="F179" i="19"/>
  <c r="D179" i="19"/>
  <c r="C179" i="19"/>
  <c r="A179" i="19"/>
  <c r="L177" i="19"/>
  <c r="K177" i="19"/>
  <c r="F177" i="19"/>
  <c r="D177" i="19"/>
  <c r="A177" i="19"/>
  <c r="L175" i="19"/>
  <c r="K175" i="19"/>
  <c r="F175" i="19"/>
  <c r="D175" i="19"/>
  <c r="C175" i="19"/>
  <c r="A175" i="19"/>
  <c r="L173" i="19"/>
  <c r="K173" i="19"/>
  <c r="F173" i="19"/>
  <c r="D173" i="19"/>
  <c r="C173" i="19"/>
  <c r="A173" i="19"/>
  <c r="L171" i="19"/>
  <c r="K171" i="19"/>
  <c r="D171" i="19"/>
  <c r="C171" i="19"/>
  <c r="A171" i="19"/>
  <c r="B169" i="19"/>
  <c r="A169" i="19"/>
  <c r="J168" i="19"/>
  <c r="G168" i="19"/>
  <c r="B168" i="19"/>
  <c r="A168" i="19"/>
  <c r="J167" i="19"/>
  <c r="G167" i="19"/>
  <c r="B167" i="19"/>
  <c r="A167" i="19"/>
  <c r="A162" i="19"/>
  <c r="H92" i="19"/>
  <c r="I146" i="19" s="1"/>
  <c r="C92" i="19"/>
  <c r="D135" i="19" s="1"/>
  <c r="J90" i="19"/>
  <c r="B90" i="19"/>
  <c r="B89" i="19"/>
  <c r="A89" i="19"/>
  <c r="J88" i="19"/>
  <c r="G88" i="19"/>
  <c r="B88" i="19"/>
  <c r="A88" i="19"/>
  <c r="J87" i="19"/>
  <c r="G87" i="19"/>
  <c r="B87" i="19"/>
  <c r="A87" i="19"/>
  <c r="A82" i="19"/>
  <c r="K58" i="19"/>
  <c r="I58" i="19"/>
  <c r="K52" i="19"/>
  <c r="I52" i="19"/>
  <c r="K46" i="19"/>
  <c r="K44" i="19"/>
  <c r="I44" i="19"/>
  <c r="I38" i="19"/>
  <c r="D38" i="19"/>
  <c r="I16" i="19"/>
  <c r="J9" i="19"/>
  <c r="D104" i="19" l="1"/>
  <c r="D126" i="19"/>
  <c r="D144" i="19"/>
  <c r="I201" i="19"/>
  <c r="D101" i="19"/>
  <c r="D94" i="19"/>
  <c r="D110" i="19"/>
  <c r="D129" i="19"/>
  <c r="D147" i="19"/>
  <c r="D96" i="19"/>
  <c r="D118" i="19"/>
  <c r="D105" i="19"/>
  <c r="D113" i="19"/>
  <c r="D102" i="19"/>
  <c r="D120" i="19"/>
  <c r="D137" i="19"/>
  <c r="D100" i="19"/>
  <c r="D98" i="19"/>
  <c r="D106" i="19"/>
  <c r="D114" i="19"/>
  <c r="D122" i="19"/>
  <c r="D131" i="19"/>
  <c r="D108" i="19"/>
  <c r="D116" i="19"/>
  <c r="D124" i="19"/>
  <c r="D133" i="19"/>
  <c r="C335" i="19"/>
  <c r="D344" i="19" s="1"/>
  <c r="D350" i="19"/>
  <c r="D360" i="19"/>
  <c r="D362" i="19"/>
  <c r="D368" i="19"/>
  <c r="D370" i="19"/>
  <c r="I97" i="19"/>
  <c r="I101" i="19"/>
  <c r="I105" i="19"/>
  <c r="I110" i="19"/>
  <c r="I114" i="19"/>
  <c r="I118" i="19"/>
  <c r="I122" i="19"/>
  <c r="I126" i="19"/>
  <c r="I131" i="19"/>
  <c r="I135" i="19"/>
  <c r="I140" i="19"/>
  <c r="I144" i="19"/>
  <c r="I147" i="19"/>
  <c r="J252" i="19"/>
  <c r="C274" i="19"/>
  <c r="D347" i="19"/>
  <c r="D355" i="19"/>
  <c r="D359" i="19"/>
  <c r="D369" i="19"/>
  <c r="I94" i="19"/>
  <c r="I96" i="19"/>
  <c r="I98" i="19"/>
  <c r="I100" i="19"/>
  <c r="I102" i="19"/>
  <c r="I104" i="19"/>
  <c r="D107" i="19"/>
  <c r="D109" i="19"/>
  <c r="D111" i="19"/>
  <c r="D115" i="19"/>
  <c r="D117" i="19"/>
  <c r="D119" i="19"/>
  <c r="D121" i="19"/>
  <c r="D123" i="19"/>
  <c r="D125" i="19"/>
  <c r="D127" i="19"/>
  <c r="D130" i="19"/>
  <c r="D132" i="19"/>
  <c r="D134" i="19"/>
  <c r="D136" i="19"/>
  <c r="D138" i="19"/>
  <c r="D143" i="19"/>
  <c r="D146" i="19"/>
  <c r="H335" i="19"/>
  <c r="I343" i="19" s="1"/>
  <c r="D339" i="19"/>
  <c r="I95" i="19"/>
  <c r="I99" i="19"/>
  <c r="I103" i="19"/>
  <c r="I108" i="19"/>
  <c r="I112" i="19"/>
  <c r="I116" i="19"/>
  <c r="I120" i="19"/>
  <c r="I124" i="19"/>
  <c r="I129" i="19"/>
  <c r="I133" i="19"/>
  <c r="I137" i="19"/>
  <c r="I142" i="19"/>
  <c r="D345" i="19"/>
  <c r="I346" i="19"/>
  <c r="I352" i="19"/>
  <c r="D357" i="19"/>
  <c r="I366" i="19"/>
  <c r="I368" i="19"/>
  <c r="D95" i="19"/>
  <c r="D97" i="19"/>
  <c r="D103" i="19"/>
  <c r="I107" i="19"/>
  <c r="I109" i="19"/>
  <c r="I111" i="19"/>
  <c r="I113" i="19"/>
  <c r="I115" i="19"/>
  <c r="I117" i="19"/>
  <c r="I119" i="19"/>
  <c r="I121" i="19"/>
  <c r="I123" i="19"/>
  <c r="I125" i="19"/>
  <c r="I127" i="19"/>
  <c r="I130" i="19"/>
  <c r="I132" i="19"/>
  <c r="I134" i="19"/>
  <c r="I136" i="19"/>
  <c r="I138" i="19"/>
  <c r="I141" i="19"/>
  <c r="I143" i="19"/>
  <c r="D361" i="19" l="1"/>
  <c r="D351" i="19"/>
  <c r="D343" i="19"/>
  <c r="D367" i="19"/>
  <c r="D353" i="19"/>
  <c r="D366" i="19"/>
  <c r="D358" i="19"/>
  <c r="I370" i="19"/>
  <c r="I358" i="19"/>
  <c r="I348" i="19"/>
  <c r="D341" i="19"/>
  <c r="D363" i="19"/>
  <c r="D349" i="19"/>
  <c r="D364" i="19"/>
  <c r="D352" i="19"/>
  <c r="I360" i="19"/>
  <c r="I354" i="19"/>
  <c r="I357" i="19"/>
  <c r="I347" i="19"/>
  <c r="I337" i="19"/>
  <c r="I369" i="19"/>
  <c r="I353" i="19"/>
  <c r="I342" i="19"/>
  <c r="D356" i="19"/>
  <c r="D348" i="19"/>
  <c r="D337" i="19"/>
  <c r="I356" i="19"/>
  <c r="I350" i="19"/>
  <c r="I365" i="19"/>
  <c r="I349" i="19"/>
  <c r="D354" i="19"/>
  <c r="D346" i="19"/>
  <c r="I361" i="19"/>
  <c r="I339" i="19"/>
  <c r="D365" i="19"/>
  <c r="D338" i="19"/>
  <c r="D342" i="19"/>
  <c r="D340" i="19"/>
  <c r="I364" i="19"/>
  <c r="I344" i="19"/>
  <c r="I363" i="19"/>
  <c r="I355" i="19"/>
  <c r="I340" i="19"/>
  <c r="I345" i="19"/>
  <c r="I362" i="19"/>
  <c r="J274" i="19"/>
  <c r="J302" i="19"/>
  <c r="I367" i="19"/>
  <c r="I359" i="19"/>
  <c r="I351" i="19"/>
  <c r="I338" i="19"/>
  <c r="I341" i="19"/>
  <c r="A174" i="18" l="1"/>
  <c r="B16" i="18"/>
  <c r="B394" i="18"/>
  <c r="A394" i="18"/>
  <c r="J393" i="18"/>
  <c r="G393" i="18"/>
  <c r="B393" i="18"/>
  <c r="A393" i="18"/>
  <c r="G392" i="18"/>
  <c r="B392" i="18"/>
  <c r="A392" i="18"/>
  <c r="B378" i="18"/>
  <c r="A378" i="18"/>
  <c r="J377" i="18"/>
  <c r="G377" i="18"/>
  <c r="B377" i="18"/>
  <c r="A377" i="18"/>
  <c r="G376" i="18"/>
  <c r="B376" i="18"/>
  <c r="A376" i="18"/>
  <c r="H371" i="18"/>
  <c r="C371" i="18"/>
  <c r="B371" i="18"/>
  <c r="A371" i="18"/>
  <c r="H370" i="18"/>
  <c r="C370" i="18"/>
  <c r="B370" i="18"/>
  <c r="A370" i="18"/>
  <c r="H369" i="18"/>
  <c r="C369" i="18"/>
  <c r="B369" i="18"/>
  <c r="A369" i="18"/>
  <c r="H368" i="18"/>
  <c r="C368" i="18"/>
  <c r="B368" i="18"/>
  <c r="A368" i="18"/>
  <c r="H367" i="18"/>
  <c r="C367" i="18"/>
  <c r="B367" i="18"/>
  <c r="A367" i="18"/>
  <c r="H366" i="18"/>
  <c r="C366" i="18"/>
  <c r="B366" i="18"/>
  <c r="A366" i="18"/>
  <c r="H365" i="18"/>
  <c r="C365" i="18"/>
  <c r="B365" i="18"/>
  <c r="A365" i="18"/>
  <c r="H364" i="18"/>
  <c r="C364" i="18"/>
  <c r="B364" i="18"/>
  <c r="A364" i="18"/>
  <c r="H363" i="18"/>
  <c r="C363" i="18"/>
  <c r="B363" i="18"/>
  <c r="A363" i="18"/>
  <c r="H362" i="18"/>
  <c r="C362" i="18"/>
  <c r="B362" i="18"/>
  <c r="A362" i="18"/>
  <c r="H361" i="18"/>
  <c r="C361" i="18"/>
  <c r="B361" i="18"/>
  <c r="A361" i="18"/>
  <c r="H360" i="18"/>
  <c r="C360" i="18"/>
  <c r="B360" i="18"/>
  <c r="A360" i="18"/>
  <c r="H359" i="18"/>
  <c r="C359" i="18"/>
  <c r="B359" i="18"/>
  <c r="A359" i="18"/>
  <c r="H358" i="18"/>
  <c r="C358" i="18"/>
  <c r="B358" i="18"/>
  <c r="A358" i="18"/>
  <c r="H357" i="18"/>
  <c r="C357" i="18"/>
  <c r="B357" i="18"/>
  <c r="A357" i="18"/>
  <c r="H356" i="18"/>
  <c r="C356" i="18"/>
  <c r="B356" i="18"/>
  <c r="A356" i="18"/>
  <c r="H355" i="18"/>
  <c r="C355" i="18"/>
  <c r="B355" i="18"/>
  <c r="A355" i="18"/>
  <c r="H354" i="18"/>
  <c r="C354" i="18"/>
  <c r="B354" i="18"/>
  <c r="A354" i="18"/>
  <c r="H353" i="18"/>
  <c r="C353" i="18"/>
  <c r="B353" i="18"/>
  <c r="A353" i="18"/>
  <c r="H352" i="18"/>
  <c r="C352" i="18"/>
  <c r="B352" i="18"/>
  <c r="A352" i="18"/>
  <c r="H351" i="18"/>
  <c r="C351" i="18"/>
  <c r="B351" i="18"/>
  <c r="A351" i="18"/>
  <c r="H350" i="18"/>
  <c r="C350" i="18"/>
  <c r="B350" i="18"/>
  <c r="A350" i="18"/>
  <c r="H349" i="18"/>
  <c r="C349" i="18"/>
  <c r="B349" i="18"/>
  <c r="A349" i="18"/>
  <c r="H348" i="18"/>
  <c r="C348" i="18"/>
  <c r="B348" i="18"/>
  <c r="A348" i="18"/>
  <c r="H347" i="18"/>
  <c r="C347" i="18"/>
  <c r="B347" i="18"/>
  <c r="A347" i="18"/>
  <c r="H346" i="18"/>
  <c r="C346" i="18"/>
  <c r="B346" i="18"/>
  <c r="A346" i="18"/>
  <c r="H345" i="18"/>
  <c r="C345" i="18"/>
  <c r="B345" i="18"/>
  <c r="A345" i="18"/>
  <c r="H344" i="18"/>
  <c r="C344" i="18"/>
  <c r="A344" i="18"/>
  <c r="H343" i="18"/>
  <c r="C343" i="18"/>
  <c r="B343" i="18"/>
  <c r="A343" i="18"/>
  <c r="H342" i="18"/>
  <c r="C342" i="18"/>
  <c r="B342" i="18"/>
  <c r="A342" i="18"/>
  <c r="H341" i="18"/>
  <c r="C341" i="18"/>
  <c r="B341" i="18"/>
  <c r="A341" i="18"/>
  <c r="H340" i="18"/>
  <c r="C340" i="18"/>
  <c r="B340" i="18"/>
  <c r="A340" i="18"/>
  <c r="H339" i="18"/>
  <c r="C339" i="18"/>
  <c r="B339" i="18"/>
  <c r="A339" i="18"/>
  <c r="H338" i="18"/>
  <c r="C338" i="18"/>
  <c r="B338" i="18"/>
  <c r="A338" i="18"/>
  <c r="B330" i="18"/>
  <c r="A330" i="18"/>
  <c r="J329" i="18"/>
  <c r="G329" i="18"/>
  <c r="B329" i="18"/>
  <c r="A329" i="18"/>
  <c r="J328" i="18"/>
  <c r="G328" i="18"/>
  <c r="B328" i="18"/>
  <c r="A328" i="18"/>
  <c r="A313" i="18"/>
  <c r="B301" i="18"/>
  <c r="B300" i="18"/>
  <c r="A300" i="18"/>
  <c r="J299" i="18"/>
  <c r="G299" i="18"/>
  <c r="B299" i="18"/>
  <c r="A299" i="18"/>
  <c r="G298" i="18"/>
  <c r="B298" i="18"/>
  <c r="A298" i="18"/>
  <c r="B273" i="18"/>
  <c r="B272" i="18"/>
  <c r="A272" i="18"/>
  <c r="J271" i="18"/>
  <c r="G271" i="18"/>
  <c r="B271" i="18"/>
  <c r="A271" i="18"/>
  <c r="J270" i="18"/>
  <c r="G270" i="18"/>
  <c r="B270" i="18"/>
  <c r="A270" i="18"/>
  <c r="F253" i="18"/>
  <c r="F275" i="18" s="1"/>
  <c r="C253" i="18"/>
  <c r="C303" i="18" s="1"/>
  <c r="B250" i="18"/>
  <c r="A250" i="18"/>
  <c r="J249" i="18"/>
  <c r="G249" i="18"/>
  <c r="B249" i="18"/>
  <c r="A249" i="18"/>
  <c r="G248" i="18"/>
  <c r="B248" i="18"/>
  <c r="A248" i="18"/>
  <c r="A243" i="18"/>
  <c r="F202" i="18"/>
  <c r="K202" i="18" s="1"/>
  <c r="A202" i="18"/>
  <c r="F200" i="18"/>
  <c r="B200" i="18"/>
  <c r="A200" i="18"/>
  <c r="B196" i="18"/>
  <c r="A196" i="18"/>
  <c r="F194" i="18"/>
  <c r="B194" i="18"/>
  <c r="A194" i="18"/>
  <c r="A192" i="18"/>
  <c r="F190" i="18"/>
  <c r="B190" i="18"/>
  <c r="A190" i="18"/>
  <c r="F188" i="18"/>
  <c r="B188" i="18"/>
  <c r="A188" i="18"/>
  <c r="L182" i="18"/>
  <c r="K182" i="18"/>
  <c r="F182" i="18"/>
  <c r="D182" i="18"/>
  <c r="C182" i="18"/>
  <c r="A182" i="18"/>
  <c r="L180" i="18"/>
  <c r="K180" i="18"/>
  <c r="F180" i="18"/>
  <c r="D180" i="18"/>
  <c r="C180" i="18"/>
  <c r="A180" i="18"/>
  <c r="L178" i="18"/>
  <c r="K178" i="18"/>
  <c r="F178" i="18"/>
  <c r="D178" i="18"/>
  <c r="C178" i="18"/>
  <c r="A178" i="18"/>
  <c r="L176" i="18"/>
  <c r="K176" i="18"/>
  <c r="F176" i="18"/>
  <c r="D176" i="18"/>
  <c r="C176" i="18"/>
  <c r="A176" i="18"/>
  <c r="L174" i="18"/>
  <c r="K174" i="18"/>
  <c r="F174" i="18"/>
  <c r="D174" i="18"/>
  <c r="C174" i="18"/>
  <c r="L172" i="18"/>
  <c r="K172" i="18"/>
  <c r="F172" i="18"/>
  <c r="D172" i="18"/>
  <c r="C172" i="18"/>
  <c r="A172" i="18"/>
  <c r="B170" i="18"/>
  <c r="A170" i="18"/>
  <c r="J169" i="18"/>
  <c r="G169" i="18"/>
  <c r="B169" i="18"/>
  <c r="A169" i="18"/>
  <c r="J168" i="18"/>
  <c r="G168" i="18"/>
  <c r="B168" i="18"/>
  <c r="A168" i="18"/>
  <c r="A163" i="18"/>
  <c r="H93" i="18"/>
  <c r="I148" i="18" s="1"/>
  <c r="C93" i="18"/>
  <c r="D144" i="18" s="1"/>
  <c r="J91" i="18"/>
  <c r="B91" i="18"/>
  <c r="B90" i="18"/>
  <c r="A90" i="18"/>
  <c r="J89" i="18"/>
  <c r="G89" i="18"/>
  <c r="B89" i="18"/>
  <c r="A89" i="18"/>
  <c r="J88" i="18"/>
  <c r="G88" i="18"/>
  <c r="B88" i="18"/>
  <c r="A88" i="18"/>
  <c r="A83" i="18"/>
  <c r="K58" i="18"/>
  <c r="I58" i="18"/>
  <c r="K52" i="18"/>
  <c r="I52" i="18"/>
  <c r="K46" i="18"/>
  <c r="K44" i="18"/>
  <c r="I38" i="18"/>
  <c r="D38" i="18"/>
  <c r="I36" i="18"/>
  <c r="D36" i="18"/>
  <c r="I34" i="18"/>
  <c r="D34" i="18"/>
  <c r="I32" i="18"/>
  <c r="D32" i="18"/>
  <c r="D30" i="18"/>
  <c r="D28" i="18"/>
  <c r="D26" i="18"/>
  <c r="D24" i="18"/>
  <c r="D22" i="18"/>
  <c r="N21" i="18"/>
  <c r="D20" i="18"/>
  <c r="D18" i="18"/>
  <c r="D16" i="18"/>
  <c r="J9" i="18"/>
  <c r="B22" i="17"/>
  <c r="B20" i="17"/>
  <c r="B18" i="17"/>
  <c r="B16" i="17"/>
  <c r="D22" i="17"/>
  <c r="D24" i="17"/>
  <c r="N21" i="17"/>
  <c r="I202" i="18" l="1"/>
  <c r="F303" i="18"/>
  <c r="D96" i="18"/>
  <c r="D102" i="18"/>
  <c r="D106" i="18"/>
  <c r="D112" i="18"/>
  <c r="D120" i="18"/>
  <c r="D124" i="18"/>
  <c r="D131" i="18"/>
  <c r="D135" i="18"/>
  <c r="D142" i="18"/>
  <c r="D147" i="18"/>
  <c r="I96" i="18"/>
  <c r="I98" i="18"/>
  <c r="I100" i="18"/>
  <c r="I102" i="18"/>
  <c r="I104" i="18"/>
  <c r="I106" i="18"/>
  <c r="I108" i="18"/>
  <c r="I110" i="18"/>
  <c r="I112" i="18"/>
  <c r="I114" i="18"/>
  <c r="I116" i="18"/>
  <c r="I118" i="18"/>
  <c r="I120" i="18"/>
  <c r="I122" i="18"/>
  <c r="I124" i="18"/>
  <c r="I126" i="18"/>
  <c r="I128" i="18"/>
  <c r="I131" i="18"/>
  <c r="I133" i="18"/>
  <c r="I135" i="18"/>
  <c r="I137" i="18"/>
  <c r="I139" i="18"/>
  <c r="I142" i="18"/>
  <c r="I144" i="18"/>
  <c r="I147" i="18"/>
  <c r="C336" i="18"/>
  <c r="D345" i="18" s="1"/>
  <c r="D352" i="18"/>
  <c r="D370" i="18"/>
  <c r="D100" i="18"/>
  <c r="D108" i="18"/>
  <c r="D114" i="18"/>
  <c r="D122" i="18"/>
  <c r="D128" i="18"/>
  <c r="D139" i="18"/>
  <c r="D95" i="18"/>
  <c r="D97" i="18"/>
  <c r="D99" i="18"/>
  <c r="D101" i="18"/>
  <c r="D103" i="18"/>
  <c r="D105" i="18"/>
  <c r="D107" i="18"/>
  <c r="D109" i="18"/>
  <c r="D111" i="18"/>
  <c r="D113" i="18"/>
  <c r="D115" i="18"/>
  <c r="D117" i="18"/>
  <c r="D119" i="18"/>
  <c r="D121" i="18"/>
  <c r="D123" i="18"/>
  <c r="D125" i="18"/>
  <c r="D127" i="18"/>
  <c r="D130" i="18"/>
  <c r="D132" i="18"/>
  <c r="D134" i="18"/>
  <c r="D136" i="18"/>
  <c r="D138" i="18"/>
  <c r="D141" i="18"/>
  <c r="D143" i="18"/>
  <c r="D145" i="18"/>
  <c r="D148" i="18"/>
  <c r="J253" i="18"/>
  <c r="C275" i="18"/>
  <c r="H336" i="18"/>
  <c r="I344" i="18" s="1"/>
  <c r="D340" i="18"/>
  <c r="D342" i="18"/>
  <c r="D98" i="18"/>
  <c r="D104" i="18"/>
  <c r="D110" i="18"/>
  <c r="D116" i="18"/>
  <c r="D118" i="18"/>
  <c r="D126" i="18"/>
  <c r="D133" i="18"/>
  <c r="D137" i="18"/>
  <c r="I95" i="18"/>
  <c r="I97" i="18"/>
  <c r="I99" i="18"/>
  <c r="I101" i="18"/>
  <c r="I103" i="18"/>
  <c r="I105" i="18"/>
  <c r="I107" i="18"/>
  <c r="I109" i="18"/>
  <c r="I111" i="18"/>
  <c r="I113" i="18"/>
  <c r="I115" i="18"/>
  <c r="I117" i="18"/>
  <c r="I119" i="18"/>
  <c r="I121" i="18"/>
  <c r="I123" i="18"/>
  <c r="I125" i="18"/>
  <c r="I127" i="18"/>
  <c r="I130" i="18"/>
  <c r="I132" i="18"/>
  <c r="I134" i="18"/>
  <c r="I136" i="18"/>
  <c r="I138" i="18"/>
  <c r="I141" i="18"/>
  <c r="I143" i="18"/>
  <c r="I145" i="18"/>
  <c r="B394" i="17"/>
  <c r="A394" i="17"/>
  <c r="J393" i="17"/>
  <c r="G393" i="17"/>
  <c r="B393" i="17"/>
  <c r="A393" i="17"/>
  <c r="G392" i="17"/>
  <c r="B392" i="17"/>
  <c r="A392" i="17"/>
  <c r="B378" i="17"/>
  <c r="A378" i="17"/>
  <c r="J377" i="17"/>
  <c r="G377" i="17"/>
  <c r="B377" i="17"/>
  <c r="A377" i="17"/>
  <c r="G376" i="17"/>
  <c r="B376" i="17"/>
  <c r="A376" i="17"/>
  <c r="H371" i="17"/>
  <c r="C371" i="17"/>
  <c r="B371" i="17"/>
  <c r="A371" i="17"/>
  <c r="H370" i="17"/>
  <c r="C370" i="17"/>
  <c r="B370" i="17"/>
  <c r="A370" i="17"/>
  <c r="H369" i="17"/>
  <c r="C369" i="17"/>
  <c r="B369" i="17"/>
  <c r="A369" i="17"/>
  <c r="H368" i="17"/>
  <c r="C368" i="17"/>
  <c r="B368" i="17"/>
  <c r="A368" i="17"/>
  <c r="H367" i="17"/>
  <c r="C367" i="17"/>
  <c r="B367" i="17"/>
  <c r="A367" i="17"/>
  <c r="H366" i="17"/>
  <c r="C366" i="17"/>
  <c r="B366" i="17"/>
  <c r="A366" i="17"/>
  <c r="H365" i="17"/>
  <c r="C365" i="17"/>
  <c r="B365" i="17"/>
  <c r="A365" i="17"/>
  <c r="H364" i="17"/>
  <c r="C364" i="17"/>
  <c r="B364" i="17"/>
  <c r="A364" i="17"/>
  <c r="H363" i="17"/>
  <c r="C363" i="17"/>
  <c r="B363" i="17"/>
  <c r="A363" i="17"/>
  <c r="H362" i="17"/>
  <c r="C362" i="17"/>
  <c r="B362" i="17"/>
  <c r="A362" i="17"/>
  <c r="H361" i="17"/>
  <c r="C361" i="17"/>
  <c r="B361" i="17"/>
  <c r="A361" i="17"/>
  <c r="H360" i="17"/>
  <c r="C360" i="17"/>
  <c r="B360" i="17"/>
  <c r="A360" i="17"/>
  <c r="H359" i="17"/>
  <c r="C359" i="17"/>
  <c r="B359" i="17"/>
  <c r="A359" i="17"/>
  <c r="H358" i="17"/>
  <c r="C358" i="17"/>
  <c r="B358" i="17"/>
  <c r="A358" i="17"/>
  <c r="H357" i="17"/>
  <c r="C357" i="17"/>
  <c r="B357" i="17"/>
  <c r="A357" i="17"/>
  <c r="H356" i="17"/>
  <c r="C356" i="17"/>
  <c r="B356" i="17"/>
  <c r="A356" i="17"/>
  <c r="H355" i="17"/>
  <c r="C355" i="17"/>
  <c r="B355" i="17"/>
  <c r="A355" i="17"/>
  <c r="H354" i="17"/>
  <c r="C354" i="17"/>
  <c r="B354" i="17"/>
  <c r="A354" i="17"/>
  <c r="H353" i="17"/>
  <c r="C353" i="17"/>
  <c r="B353" i="17"/>
  <c r="A353" i="17"/>
  <c r="H352" i="17"/>
  <c r="C352" i="17"/>
  <c r="B352" i="17"/>
  <c r="A352" i="17"/>
  <c r="H351" i="17"/>
  <c r="C351" i="17"/>
  <c r="B351" i="17"/>
  <c r="A351" i="17"/>
  <c r="H350" i="17"/>
  <c r="C350" i="17"/>
  <c r="B350" i="17"/>
  <c r="A350" i="17"/>
  <c r="H349" i="17"/>
  <c r="C349" i="17"/>
  <c r="B349" i="17"/>
  <c r="A349" i="17"/>
  <c r="H348" i="17"/>
  <c r="C348" i="17"/>
  <c r="B348" i="17"/>
  <c r="A348" i="17"/>
  <c r="H347" i="17"/>
  <c r="C347" i="17"/>
  <c r="B347" i="17"/>
  <c r="A347" i="17"/>
  <c r="H346" i="17"/>
  <c r="C346" i="17"/>
  <c r="B346" i="17"/>
  <c r="A346" i="17"/>
  <c r="H345" i="17"/>
  <c r="C345" i="17"/>
  <c r="B345" i="17"/>
  <c r="A345" i="17"/>
  <c r="H344" i="17"/>
  <c r="C344" i="17"/>
  <c r="A344" i="17"/>
  <c r="H343" i="17"/>
  <c r="C343" i="17"/>
  <c r="B343" i="17"/>
  <c r="A343" i="17"/>
  <c r="H342" i="17"/>
  <c r="C342" i="17"/>
  <c r="B342" i="17"/>
  <c r="A342" i="17"/>
  <c r="H341" i="17"/>
  <c r="C341" i="17"/>
  <c r="B341" i="17"/>
  <c r="A341" i="17"/>
  <c r="H340" i="17"/>
  <c r="C340" i="17"/>
  <c r="B340" i="17"/>
  <c r="A340" i="17"/>
  <c r="H339" i="17"/>
  <c r="C339" i="17"/>
  <c r="B339" i="17"/>
  <c r="A339" i="17"/>
  <c r="H338" i="17"/>
  <c r="C338" i="17"/>
  <c r="B338" i="17"/>
  <c r="A338" i="17"/>
  <c r="B330" i="17"/>
  <c r="A330" i="17"/>
  <c r="J329" i="17"/>
  <c r="G329" i="17"/>
  <c r="B329" i="17"/>
  <c r="A329" i="17"/>
  <c r="J328" i="17"/>
  <c r="G328" i="17"/>
  <c r="B328" i="17"/>
  <c r="A328" i="17"/>
  <c r="A313" i="17"/>
  <c r="B301" i="17"/>
  <c r="B300" i="17"/>
  <c r="A300" i="17"/>
  <c r="J299" i="17"/>
  <c r="G299" i="17"/>
  <c r="B299" i="17"/>
  <c r="A299" i="17"/>
  <c r="G298" i="17"/>
  <c r="B298" i="17"/>
  <c r="A298" i="17"/>
  <c r="B273" i="17"/>
  <c r="B272" i="17"/>
  <c r="A272" i="17"/>
  <c r="J271" i="17"/>
  <c r="G271" i="17"/>
  <c r="B271" i="17"/>
  <c r="A271" i="17"/>
  <c r="J270" i="17"/>
  <c r="G270" i="17"/>
  <c r="B270" i="17"/>
  <c r="A270" i="17"/>
  <c r="F253" i="17"/>
  <c r="F275" i="17" s="1"/>
  <c r="B250" i="17"/>
  <c r="A250" i="17"/>
  <c r="J249" i="17"/>
  <c r="G249" i="17"/>
  <c r="B249" i="17"/>
  <c r="A249" i="17"/>
  <c r="G248" i="17"/>
  <c r="B248" i="17"/>
  <c r="A248" i="17"/>
  <c r="A243" i="17"/>
  <c r="F202" i="17"/>
  <c r="I202" i="17" s="1"/>
  <c r="A202" i="17"/>
  <c r="F200" i="17"/>
  <c r="B200" i="17"/>
  <c r="A200" i="17"/>
  <c r="B196" i="17"/>
  <c r="A196" i="17"/>
  <c r="F194" i="17"/>
  <c r="B194" i="17"/>
  <c r="A194" i="17"/>
  <c r="A192" i="17"/>
  <c r="F190" i="17"/>
  <c r="B190" i="17"/>
  <c r="A190" i="17"/>
  <c r="F188" i="17"/>
  <c r="B188" i="17"/>
  <c r="A188" i="17"/>
  <c r="L182" i="17"/>
  <c r="K182" i="17"/>
  <c r="F182" i="17"/>
  <c r="D182" i="17"/>
  <c r="C182" i="17"/>
  <c r="A182" i="17"/>
  <c r="L180" i="17"/>
  <c r="K180" i="17"/>
  <c r="F180" i="17"/>
  <c r="D180" i="17"/>
  <c r="C180" i="17"/>
  <c r="A180" i="17"/>
  <c r="L178" i="17"/>
  <c r="K178" i="17"/>
  <c r="F178" i="17"/>
  <c r="D178" i="17"/>
  <c r="C178" i="17"/>
  <c r="A178" i="17"/>
  <c r="L176" i="17"/>
  <c r="K176" i="17"/>
  <c r="F176" i="17"/>
  <c r="D176" i="17"/>
  <c r="C176" i="17"/>
  <c r="A176" i="17"/>
  <c r="L174" i="17"/>
  <c r="K174" i="17"/>
  <c r="F174" i="17"/>
  <c r="D174" i="17"/>
  <c r="C174" i="17"/>
  <c r="A174" i="17"/>
  <c r="L172" i="17"/>
  <c r="K172" i="17"/>
  <c r="F172" i="17"/>
  <c r="D172" i="17"/>
  <c r="C172" i="17"/>
  <c r="A172" i="17"/>
  <c r="B170" i="17"/>
  <c r="A170" i="17"/>
  <c r="J169" i="17"/>
  <c r="G169" i="17"/>
  <c r="B169" i="17"/>
  <c r="A169" i="17"/>
  <c r="J168" i="17"/>
  <c r="G168" i="17"/>
  <c r="B168" i="17"/>
  <c r="A168" i="17"/>
  <c r="A163" i="17"/>
  <c r="H93" i="17"/>
  <c r="I139" i="17" s="1"/>
  <c r="C93" i="17"/>
  <c r="J91" i="17"/>
  <c r="B91" i="17"/>
  <c r="B90" i="17"/>
  <c r="A90" i="17"/>
  <c r="J89" i="17"/>
  <c r="G89" i="17"/>
  <c r="B89" i="17"/>
  <c r="G88" i="17"/>
  <c r="B88" i="17"/>
  <c r="A88" i="17"/>
  <c r="A83" i="17"/>
  <c r="K58" i="17"/>
  <c r="I58" i="17"/>
  <c r="K52" i="17"/>
  <c r="I52" i="17"/>
  <c r="K46" i="17"/>
  <c r="K44" i="17"/>
  <c r="I38" i="17"/>
  <c r="D38" i="17"/>
  <c r="I36" i="17"/>
  <c r="D36" i="17"/>
  <c r="I34" i="17"/>
  <c r="D34" i="17"/>
  <c r="I32" i="17"/>
  <c r="D32" i="17"/>
  <c r="D30" i="17"/>
  <c r="D28" i="17"/>
  <c r="D26" i="17"/>
  <c r="D20" i="17"/>
  <c r="D18" i="17"/>
  <c r="D16" i="17"/>
  <c r="J9" i="17"/>
  <c r="C336" i="17" l="1"/>
  <c r="D99" i="17"/>
  <c r="D98" i="17"/>
  <c r="D356" i="18"/>
  <c r="I98" i="17"/>
  <c r="I144" i="17"/>
  <c r="D362" i="18"/>
  <c r="D370" i="17"/>
  <c r="I114" i="17"/>
  <c r="F16" i="17"/>
  <c r="I118" i="17"/>
  <c r="I96" i="17"/>
  <c r="I135" i="17"/>
  <c r="I102" i="17"/>
  <c r="I126" i="17"/>
  <c r="D368" i="18"/>
  <c r="D348" i="18"/>
  <c r="I110" i="17"/>
  <c r="I131" i="17"/>
  <c r="K202" i="17"/>
  <c r="I106" i="17"/>
  <c r="I122" i="17"/>
  <c r="I338" i="18"/>
  <c r="I366" i="18"/>
  <c r="I350" i="18"/>
  <c r="D106" i="17"/>
  <c r="D114" i="17"/>
  <c r="D122" i="17"/>
  <c r="D131" i="17"/>
  <c r="D139" i="17"/>
  <c r="D364" i="18"/>
  <c r="D354" i="18"/>
  <c r="D346" i="18"/>
  <c r="I362" i="18"/>
  <c r="I346" i="18"/>
  <c r="D95" i="17"/>
  <c r="I358" i="18"/>
  <c r="I341" i="18"/>
  <c r="D96" i="17"/>
  <c r="D102" i="17"/>
  <c r="D110" i="17"/>
  <c r="D118" i="17"/>
  <c r="D126" i="17"/>
  <c r="D135" i="17"/>
  <c r="D144" i="17"/>
  <c r="D360" i="18"/>
  <c r="D350" i="18"/>
  <c r="I370" i="18"/>
  <c r="I354" i="18"/>
  <c r="J275" i="18"/>
  <c r="J303" i="18"/>
  <c r="I349" i="18"/>
  <c r="I345" i="18"/>
  <c r="I369" i="18"/>
  <c r="I365" i="18"/>
  <c r="I361" i="18"/>
  <c r="I357" i="18"/>
  <c r="I353" i="18"/>
  <c r="D349" i="18"/>
  <c r="I340" i="18"/>
  <c r="D371" i="18"/>
  <c r="D369" i="18"/>
  <c r="D367" i="18"/>
  <c r="D365" i="18"/>
  <c r="D363" i="18"/>
  <c r="D361" i="18"/>
  <c r="D359" i="18"/>
  <c r="D357" i="18"/>
  <c r="D355" i="18"/>
  <c r="D353" i="18"/>
  <c r="D339" i="18"/>
  <c r="D344" i="18"/>
  <c r="D343" i="18"/>
  <c r="D341" i="18"/>
  <c r="I368" i="18"/>
  <c r="I364" i="18"/>
  <c r="I360" i="18"/>
  <c r="I356" i="18"/>
  <c r="I352" i="18"/>
  <c r="I348" i="18"/>
  <c r="I342" i="18"/>
  <c r="I339" i="18"/>
  <c r="D366" i="18"/>
  <c r="D358" i="18"/>
  <c r="I351" i="18"/>
  <c r="I347" i="18"/>
  <c r="I371" i="18"/>
  <c r="I367" i="18"/>
  <c r="I363" i="18"/>
  <c r="I359" i="18"/>
  <c r="I355" i="18"/>
  <c r="D351" i="18"/>
  <c r="D347" i="18"/>
  <c r="I343" i="18"/>
  <c r="D338" i="18"/>
  <c r="D340" i="17"/>
  <c r="D345" i="17"/>
  <c r="D349" i="17"/>
  <c r="D353" i="17"/>
  <c r="D357" i="17"/>
  <c r="D361" i="17"/>
  <c r="D365" i="17"/>
  <c r="D369" i="17"/>
  <c r="D148" i="17"/>
  <c r="D145" i="17"/>
  <c r="D143" i="17"/>
  <c r="D141" i="17"/>
  <c r="D138" i="17"/>
  <c r="D134" i="17"/>
  <c r="D132" i="17"/>
  <c r="D130" i="17"/>
  <c r="D127" i="17"/>
  <c r="D125" i="17"/>
  <c r="D123" i="17"/>
  <c r="D121" i="17"/>
  <c r="D119" i="17"/>
  <c r="D117" i="17"/>
  <c r="D115" i="17"/>
  <c r="D113" i="17"/>
  <c r="D109" i="17"/>
  <c r="D107" i="17"/>
  <c r="D105" i="17"/>
  <c r="D136" i="17"/>
  <c r="D111" i="17"/>
  <c r="D103" i="17"/>
  <c r="D104" i="17"/>
  <c r="D108" i="17"/>
  <c r="D112" i="17"/>
  <c r="D116" i="17"/>
  <c r="D120" i="17"/>
  <c r="D124" i="17"/>
  <c r="D128" i="17"/>
  <c r="D133" i="17"/>
  <c r="D137" i="17"/>
  <c r="D142" i="17"/>
  <c r="D147" i="17"/>
  <c r="D339" i="17"/>
  <c r="D343" i="17"/>
  <c r="D344" i="17"/>
  <c r="D348" i="17"/>
  <c r="D352" i="17"/>
  <c r="D356" i="17"/>
  <c r="D360" i="17"/>
  <c r="D364" i="17"/>
  <c r="D368" i="17"/>
  <c r="I148" i="17"/>
  <c r="I145" i="17"/>
  <c r="I143" i="17"/>
  <c r="I141" i="17"/>
  <c r="I138" i="17"/>
  <c r="I136" i="17"/>
  <c r="I134" i="17"/>
  <c r="I132" i="17"/>
  <c r="I130" i="17"/>
  <c r="I127" i="17"/>
  <c r="I125" i="17"/>
  <c r="I123" i="17"/>
  <c r="I121" i="17"/>
  <c r="I119" i="17"/>
  <c r="I117" i="17"/>
  <c r="I115" i="17"/>
  <c r="I113" i="17"/>
  <c r="I111" i="17"/>
  <c r="I109" i="17"/>
  <c r="I107" i="17"/>
  <c r="I105" i="17"/>
  <c r="I103" i="17"/>
  <c r="I101" i="17"/>
  <c r="I99" i="17"/>
  <c r="I97" i="17"/>
  <c r="I95" i="17"/>
  <c r="H336" i="17"/>
  <c r="I341" i="17" s="1"/>
  <c r="D97" i="17"/>
  <c r="I100" i="17"/>
  <c r="I104" i="17"/>
  <c r="I108" i="17"/>
  <c r="I112" i="17"/>
  <c r="I116" i="17"/>
  <c r="I120" i="17"/>
  <c r="I124" i="17"/>
  <c r="I128" i="17"/>
  <c r="I133" i="17"/>
  <c r="I137" i="17"/>
  <c r="I142" i="17"/>
  <c r="I147" i="17"/>
  <c r="D338" i="17"/>
  <c r="D342" i="17"/>
  <c r="D347" i="17"/>
  <c r="D351" i="17"/>
  <c r="D355" i="17"/>
  <c r="D359" i="17"/>
  <c r="D363" i="17"/>
  <c r="D367" i="17"/>
  <c r="D371" i="17"/>
  <c r="C303" i="17"/>
  <c r="C275" i="17"/>
  <c r="J253" i="17"/>
  <c r="F303" i="17"/>
  <c r="D341" i="17"/>
  <c r="D346" i="17"/>
  <c r="D350" i="17"/>
  <c r="D354" i="17"/>
  <c r="D358" i="17"/>
  <c r="D362" i="17"/>
  <c r="D366" i="17"/>
  <c r="I368" i="17" l="1"/>
  <c r="I357" i="17"/>
  <c r="I352" i="17"/>
  <c r="I340" i="17"/>
  <c r="I356" i="17"/>
  <c r="I345" i="17"/>
  <c r="I358" i="17"/>
  <c r="I365" i="17"/>
  <c r="I360" i="17"/>
  <c r="I349" i="17"/>
  <c r="I343" i="17"/>
  <c r="I344" i="17"/>
  <c r="I371" i="17"/>
  <c r="I367" i="17"/>
  <c r="I363" i="17"/>
  <c r="I359" i="17"/>
  <c r="I355" i="17"/>
  <c r="I351" i="17"/>
  <c r="I347" i="17"/>
  <c r="I342" i="17"/>
  <c r="I338" i="17"/>
  <c r="I361" i="17"/>
  <c r="I339" i="17"/>
  <c r="I366" i="17"/>
  <c r="I350" i="17"/>
  <c r="I369" i="17"/>
  <c r="I364" i="17"/>
  <c r="I353" i="17"/>
  <c r="I348" i="17"/>
  <c r="J303" i="17"/>
  <c r="J275" i="17"/>
  <c r="I370" i="17"/>
  <c r="I362" i="17"/>
  <c r="I354" i="17"/>
  <c r="I346" i="17"/>
  <c r="J248" i="14" l="1"/>
  <c r="I113" i="14"/>
  <c r="B26" i="14" l="1"/>
  <c r="B24" i="14"/>
  <c r="B22" i="14"/>
  <c r="B18" i="14"/>
  <c r="I18" i="14" s="1"/>
  <c r="B16" i="14"/>
  <c r="A337" i="14"/>
  <c r="B34" i="14" l="1"/>
  <c r="B36" i="14"/>
  <c r="B32" i="14"/>
  <c r="B30" i="14"/>
  <c r="B28" i="14"/>
  <c r="B20" i="14"/>
  <c r="I16" i="14"/>
  <c r="D113" i="14" l="1"/>
  <c r="B168" i="14" l="1"/>
  <c r="A44" i="14"/>
  <c r="A187" i="14" s="1"/>
  <c r="B393" i="14"/>
  <c r="A393" i="14"/>
  <c r="J392" i="14"/>
  <c r="G392" i="14"/>
  <c r="B392" i="14"/>
  <c r="A392" i="14"/>
  <c r="G391" i="14"/>
  <c r="B391" i="14"/>
  <c r="A391" i="14"/>
  <c r="B377" i="14"/>
  <c r="A377" i="14"/>
  <c r="J376" i="14"/>
  <c r="G376" i="14"/>
  <c r="B376" i="14"/>
  <c r="A376" i="14"/>
  <c r="G375" i="14"/>
  <c r="B375" i="14"/>
  <c r="A375" i="14"/>
  <c r="H370" i="14"/>
  <c r="C370" i="14"/>
  <c r="B370" i="14"/>
  <c r="A370" i="14"/>
  <c r="H369" i="14"/>
  <c r="C369" i="14"/>
  <c r="B369" i="14"/>
  <c r="A369" i="14"/>
  <c r="H368" i="14"/>
  <c r="C368" i="14"/>
  <c r="B368" i="14"/>
  <c r="A368" i="14"/>
  <c r="H367" i="14"/>
  <c r="C367" i="14"/>
  <c r="B367" i="14"/>
  <c r="A367" i="14"/>
  <c r="H366" i="14"/>
  <c r="C366" i="14"/>
  <c r="B366" i="14"/>
  <c r="A366" i="14"/>
  <c r="H365" i="14"/>
  <c r="C365" i="14"/>
  <c r="B365" i="14"/>
  <c r="A365" i="14"/>
  <c r="H364" i="14"/>
  <c r="C364" i="14"/>
  <c r="B364" i="14"/>
  <c r="A364" i="14"/>
  <c r="H363" i="14"/>
  <c r="C363" i="14"/>
  <c r="B363" i="14"/>
  <c r="A363" i="14"/>
  <c r="H362" i="14"/>
  <c r="C362" i="14"/>
  <c r="B362" i="14"/>
  <c r="A362" i="14"/>
  <c r="H361" i="14"/>
  <c r="C361" i="14"/>
  <c r="B361" i="14"/>
  <c r="A361" i="14"/>
  <c r="H360" i="14"/>
  <c r="C360" i="14"/>
  <c r="B360" i="14"/>
  <c r="A360" i="14"/>
  <c r="H359" i="14"/>
  <c r="C359" i="14"/>
  <c r="B359" i="14"/>
  <c r="A359" i="14"/>
  <c r="H358" i="14"/>
  <c r="C358" i="14"/>
  <c r="B358" i="14"/>
  <c r="A358" i="14"/>
  <c r="H357" i="14"/>
  <c r="C357" i="14"/>
  <c r="B357" i="14"/>
  <c r="A357" i="14"/>
  <c r="H356" i="14"/>
  <c r="C356" i="14"/>
  <c r="B356" i="14"/>
  <c r="A356" i="14"/>
  <c r="H355" i="14"/>
  <c r="C355" i="14"/>
  <c r="A355" i="14"/>
  <c r="H354" i="14"/>
  <c r="C354" i="14"/>
  <c r="A354" i="14"/>
  <c r="H353" i="14"/>
  <c r="C353" i="14"/>
  <c r="B353" i="14"/>
  <c r="A353" i="14"/>
  <c r="H352" i="14"/>
  <c r="C352" i="14"/>
  <c r="B352" i="14"/>
  <c r="A352" i="14"/>
  <c r="H351" i="14"/>
  <c r="C351" i="14"/>
  <c r="B351" i="14"/>
  <c r="A351" i="14"/>
  <c r="H350" i="14"/>
  <c r="C350" i="14"/>
  <c r="B350" i="14"/>
  <c r="A350" i="14"/>
  <c r="H349" i="14"/>
  <c r="C349" i="14"/>
  <c r="B349" i="14"/>
  <c r="A349" i="14"/>
  <c r="H348" i="14"/>
  <c r="C348" i="14"/>
  <c r="B348" i="14"/>
  <c r="A348" i="14"/>
  <c r="H347" i="14"/>
  <c r="C347" i="14"/>
  <c r="B347" i="14"/>
  <c r="A347" i="14"/>
  <c r="H346" i="14"/>
  <c r="C346" i="14"/>
  <c r="B346" i="14"/>
  <c r="A346" i="14"/>
  <c r="H345" i="14"/>
  <c r="C345" i="14"/>
  <c r="B345" i="14"/>
  <c r="A345" i="14"/>
  <c r="H344" i="14"/>
  <c r="C344" i="14"/>
  <c r="B344" i="14"/>
  <c r="A344" i="14"/>
  <c r="H343" i="14"/>
  <c r="C343" i="14"/>
  <c r="A343" i="14"/>
  <c r="H342" i="14"/>
  <c r="C342" i="14"/>
  <c r="B342" i="14"/>
  <c r="A342" i="14"/>
  <c r="H341" i="14"/>
  <c r="C341" i="14"/>
  <c r="B341" i="14"/>
  <c r="A341" i="14"/>
  <c r="H340" i="14"/>
  <c r="C340" i="14"/>
  <c r="B340" i="14"/>
  <c r="A340" i="14"/>
  <c r="H339" i="14"/>
  <c r="C339" i="14"/>
  <c r="B339" i="14"/>
  <c r="A339" i="14"/>
  <c r="H338" i="14"/>
  <c r="C338" i="14"/>
  <c r="B338" i="14"/>
  <c r="A338" i="14"/>
  <c r="H337" i="14"/>
  <c r="C337" i="14"/>
  <c r="B337" i="14"/>
  <c r="B329" i="14"/>
  <c r="A329" i="14"/>
  <c r="J328" i="14"/>
  <c r="G328" i="14"/>
  <c r="B328" i="14"/>
  <c r="A328" i="14"/>
  <c r="J327" i="14"/>
  <c r="G327" i="14"/>
  <c r="B327" i="14"/>
  <c r="A327" i="14"/>
  <c r="A323" i="14"/>
  <c r="A312" i="14"/>
  <c r="B300" i="14"/>
  <c r="B299" i="14"/>
  <c r="J298" i="14"/>
  <c r="G298" i="14"/>
  <c r="B298" i="14"/>
  <c r="A298" i="14"/>
  <c r="G297" i="14"/>
  <c r="B297" i="14"/>
  <c r="A297" i="14"/>
  <c r="B271" i="14"/>
  <c r="A271" i="14"/>
  <c r="J270" i="14"/>
  <c r="G270" i="14"/>
  <c r="B270" i="14"/>
  <c r="A270" i="14"/>
  <c r="J269" i="14"/>
  <c r="G269" i="14"/>
  <c r="B269" i="14"/>
  <c r="A269" i="14"/>
  <c r="B249" i="14"/>
  <c r="A249" i="14"/>
  <c r="G248" i="14"/>
  <c r="B248" i="14"/>
  <c r="A248" i="14"/>
  <c r="G247" i="14"/>
  <c r="B247" i="14"/>
  <c r="A247" i="14"/>
  <c r="A242" i="14"/>
  <c r="F201" i="14"/>
  <c r="K201" i="14" s="1"/>
  <c r="A201" i="14"/>
  <c r="F199" i="14"/>
  <c r="B199" i="14"/>
  <c r="A199" i="14"/>
  <c r="B195" i="14"/>
  <c r="A195" i="14"/>
  <c r="F193" i="14"/>
  <c r="B193" i="14"/>
  <c r="A193" i="14"/>
  <c r="A191" i="14"/>
  <c r="F189" i="14"/>
  <c r="B189" i="14"/>
  <c r="A189" i="14"/>
  <c r="F187" i="14"/>
  <c r="B187" i="14"/>
  <c r="L181" i="14"/>
  <c r="K181" i="14"/>
  <c r="F181" i="14"/>
  <c r="D181" i="14"/>
  <c r="C181" i="14"/>
  <c r="A181" i="14"/>
  <c r="L179" i="14"/>
  <c r="K179" i="14"/>
  <c r="F179" i="14"/>
  <c r="D179" i="14"/>
  <c r="C179" i="14"/>
  <c r="A179" i="14"/>
  <c r="L177" i="14"/>
  <c r="K177" i="14"/>
  <c r="F177" i="14"/>
  <c r="D177" i="14"/>
  <c r="A177" i="14"/>
  <c r="L175" i="14"/>
  <c r="K175" i="14"/>
  <c r="F175" i="14"/>
  <c r="D175" i="14"/>
  <c r="C175" i="14"/>
  <c r="A175" i="14"/>
  <c r="L173" i="14"/>
  <c r="K173" i="14"/>
  <c r="F173" i="14"/>
  <c r="D173" i="14"/>
  <c r="C173" i="14"/>
  <c r="A173" i="14"/>
  <c r="L171" i="14"/>
  <c r="K171" i="14"/>
  <c r="D171" i="14"/>
  <c r="C171" i="14"/>
  <c r="A171" i="14"/>
  <c r="B169" i="14"/>
  <c r="A169" i="14"/>
  <c r="J168" i="14"/>
  <c r="G168" i="14"/>
  <c r="A168" i="14"/>
  <c r="J167" i="14"/>
  <c r="G167" i="14"/>
  <c r="B167" i="14"/>
  <c r="A167" i="14"/>
  <c r="A162" i="14"/>
  <c r="D105" i="14"/>
  <c r="J90" i="14"/>
  <c r="B89" i="14"/>
  <c r="A89" i="14"/>
  <c r="J88" i="14"/>
  <c r="G88" i="14"/>
  <c r="B88" i="14"/>
  <c r="A88" i="14"/>
  <c r="J87" i="14"/>
  <c r="G87" i="14"/>
  <c r="B87" i="14"/>
  <c r="A87" i="14"/>
  <c r="A82" i="14"/>
  <c r="K58" i="14"/>
  <c r="I58" i="14"/>
  <c r="K52" i="14"/>
  <c r="I52" i="14"/>
  <c r="K46" i="14"/>
  <c r="K44" i="14"/>
  <c r="I38" i="14"/>
  <c r="D38" i="14"/>
  <c r="D36" i="14"/>
  <c r="D34" i="14"/>
  <c r="D32" i="14"/>
  <c r="I30" i="14"/>
  <c r="D30" i="14"/>
  <c r="I28" i="14"/>
  <c r="D28" i="14"/>
  <c r="I26" i="14"/>
  <c r="D26" i="14"/>
  <c r="I24" i="14"/>
  <c r="D24" i="14"/>
  <c r="I22" i="14"/>
  <c r="D22" i="14"/>
  <c r="I20" i="14"/>
  <c r="D20" i="14"/>
  <c r="D18" i="14"/>
  <c r="D16" i="14"/>
  <c r="F16" i="14" l="1"/>
  <c r="I201" i="14"/>
  <c r="I146" i="14"/>
  <c r="I106" i="14"/>
  <c r="I105" i="14"/>
  <c r="D107" i="14"/>
  <c r="D111" i="14"/>
  <c r="D115" i="14"/>
  <c r="D119" i="14"/>
  <c r="D123" i="14"/>
  <c r="D127" i="14"/>
  <c r="D132" i="14"/>
  <c r="D136" i="14"/>
  <c r="D141" i="14"/>
  <c r="D146" i="14"/>
  <c r="D108" i="14"/>
  <c r="D112" i="14"/>
  <c r="D116" i="14"/>
  <c r="D120" i="14"/>
  <c r="D124" i="14"/>
  <c r="D129" i="14"/>
  <c r="D133" i="14"/>
  <c r="D137" i="14"/>
  <c r="D142" i="14"/>
  <c r="D109" i="14"/>
  <c r="D117" i="14"/>
  <c r="D121" i="14"/>
  <c r="D125" i="14"/>
  <c r="D134" i="14"/>
  <c r="D138" i="14"/>
  <c r="D143" i="14"/>
  <c r="D130" i="14"/>
  <c r="D110" i="14"/>
  <c r="D114" i="14"/>
  <c r="D118" i="14"/>
  <c r="D122" i="14"/>
  <c r="D126" i="14"/>
  <c r="D131" i="14"/>
  <c r="D135" i="14"/>
  <c r="D140" i="14"/>
  <c r="D144" i="14"/>
  <c r="I95" i="14"/>
  <c r="I101" i="14"/>
  <c r="D94" i="14"/>
  <c r="D98" i="14"/>
  <c r="D100" i="14"/>
  <c r="D102" i="14"/>
  <c r="D104" i="14"/>
  <c r="D106" i="14"/>
  <c r="I108" i="14"/>
  <c r="I110" i="14"/>
  <c r="I112" i="14"/>
  <c r="I114" i="14"/>
  <c r="I116" i="14"/>
  <c r="I118" i="14"/>
  <c r="I120" i="14"/>
  <c r="I122" i="14"/>
  <c r="I124" i="14"/>
  <c r="I126" i="14"/>
  <c r="I129" i="14"/>
  <c r="I131" i="14"/>
  <c r="I133" i="14"/>
  <c r="I135" i="14"/>
  <c r="I137" i="14"/>
  <c r="I140" i="14"/>
  <c r="I142" i="14"/>
  <c r="I144" i="14"/>
  <c r="I147" i="14"/>
  <c r="C335" i="14"/>
  <c r="D339" i="14" s="1"/>
  <c r="I99" i="14"/>
  <c r="I94" i="14"/>
  <c r="I96" i="14"/>
  <c r="I98" i="14"/>
  <c r="I100" i="14"/>
  <c r="I102" i="14"/>
  <c r="I104" i="14"/>
  <c r="I349" i="14"/>
  <c r="I97" i="14"/>
  <c r="I103" i="14"/>
  <c r="D95" i="14"/>
  <c r="D99" i="14"/>
  <c r="D101" i="14"/>
  <c r="D103" i="14"/>
  <c r="I107" i="14"/>
  <c r="I109" i="14"/>
  <c r="I111" i="14"/>
  <c r="I115" i="14"/>
  <c r="I117" i="14"/>
  <c r="I119" i="14"/>
  <c r="I121" i="14"/>
  <c r="I123" i="14"/>
  <c r="I125" i="14"/>
  <c r="I127" i="14"/>
  <c r="I130" i="14"/>
  <c r="I132" i="14"/>
  <c r="I134" i="14"/>
  <c r="I136" i="14"/>
  <c r="I138" i="14"/>
  <c r="I141" i="14"/>
  <c r="I143" i="14"/>
  <c r="D369" i="14" l="1"/>
  <c r="D361" i="14"/>
  <c r="D357" i="14"/>
  <c r="D337" i="14"/>
  <c r="D351" i="14"/>
  <c r="I345" i="14"/>
  <c r="I361" i="14"/>
  <c r="I352" i="14"/>
  <c r="D365" i="14"/>
  <c r="D353" i="14"/>
  <c r="D363" i="14"/>
  <c r="I357" i="14"/>
  <c r="I340" i="14"/>
  <c r="I369" i="14"/>
  <c r="I353" i="14"/>
  <c r="I339" i="14"/>
  <c r="I365" i="14"/>
  <c r="D355" i="14"/>
  <c r="D347" i="14"/>
  <c r="D367" i="14"/>
  <c r="D359" i="14"/>
  <c r="I343" i="14"/>
  <c r="I341" i="14"/>
  <c r="I356" i="14"/>
  <c r="I346" i="14"/>
  <c r="I368" i="14"/>
  <c r="I364" i="14"/>
  <c r="I360" i="14"/>
  <c r="D356" i="14"/>
  <c r="D352" i="14"/>
  <c r="D348" i="14"/>
  <c r="D344" i="14"/>
  <c r="I350" i="14"/>
  <c r="I344" i="14"/>
  <c r="I367" i="14"/>
  <c r="I363" i="14"/>
  <c r="I359" i="14"/>
  <c r="I355" i="14"/>
  <c r="I351" i="14"/>
  <c r="I347" i="14"/>
  <c r="I342" i="14"/>
  <c r="I338" i="14"/>
  <c r="I358" i="14"/>
  <c r="I348" i="14"/>
  <c r="D370" i="14"/>
  <c r="D368" i="14"/>
  <c r="D366" i="14"/>
  <c r="D364" i="14"/>
  <c r="D362" i="14"/>
  <c r="D360" i="14"/>
  <c r="D354" i="14"/>
  <c r="D349" i="14"/>
  <c r="D345" i="14"/>
  <c r="D343" i="14"/>
  <c r="D342" i="14"/>
  <c r="D340" i="14"/>
  <c r="D338" i="14"/>
  <c r="I370" i="14"/>
  <c r="I366" i="14"/>
  <c r="I362" i="14"/>
  <c r="D358" i="14"/>
  <c r="I354" i="14"/>
  <c r="D350" i="14"/>
  <c r="D346" i="14"/>
  <c r="D341" i="14"/>
  <c r="I337" i="14"/>
</calcChain>
</file>

<file path=xl/sharedStrings.xml><?xml version="1.0" encoding="utf-8"?>
<sst xmlns="http://schemas.openxmlformats.org/spreadsheetml/2006/main" count="5787" uniqueCount="601">
  <si>
    <t>FICHA PRODUÇÃO CORTE</t>
  </si>
  <si>
    <t>CUSTO CONFECÇÃO OFICINA:</t>
  </si>
  <si>
    <t>UNID.</t>
  </si>
  <si>
    <t>RISCO</t>
  </si>
  <si>
    <t>QTD</t>
  </si>
  <si>
    <t>CORTADOR</t>
  </si>
  <si>
    <t>UNIDADE</t>
  </si>
  <si>
    <t>TOTAL 1</t>
  </si>
  <si>
    <t>FOLHAS</t>
  </si>
  <si>
    <t>VARIANTE 2</t>
  </si>
  <si>
    <t>TOTAL 2</t>
  </si>
  <si>
    <t>METRAGEM TOTAL</t>
  </si>
  <si>
    <t>ACABAMENTO</t>
  </si>
  <si>
    <t>TRAVETES</t>
  </si>
  <si>
    <t>OFICINA:</t>
  </si>
  <si>
    <t>VARIANTE 1</t>
  </si>
  <si>
    <t>Nº</t>
  </si>
  <si>
    <t>COR</t>
  </si>
  <si>
    <t>R$</t>
  </si>
  <si>
    <t>OFICINA</t>
  </si>
  <si>
    <t>PRODUÇÃO</t>
  </si>
  <si>
    <t>QTD. MOSTR. NOW BUCK</t>
  </si>
  <si>
    <t>VALOR TOTAL FICHA:</t>
  </si>
  <si>
    <t>FICHA</t>
  </si>
  <si>
    <t>TERM. PRODUÇÃO</t>
  </si>
  <si>
    <t>DATA ENTREGA</t>
  </si>
  <si>
    <t>DATA PEDIDO</t>
  </si>
  <si>
    <t>INICIO PRODUÇÃO</t>
  </si>
  <si>
    <t>QUANTIDADE  FICHA</t>
  </si>
  <si>
    <t xml:space="preserve"> DIVISÃO TECIDOS</t>
  </si>
  <si>
    <t>QTD.</t>
  </si>
  <si>
    <t>CORTE EM VIÉS</t>
  </si>
  <si>
    <t>CORTE BALANCIN / FACA</t>
  </si>
  <si>
    <t>LARGURA</t>
  </si>
  <si>
    <t>METRAGEM POR PEÇA</t>
  </si>
  <si>
    <t>NUMERO MOLDE</t>
  </si>
  <si>
    <t>QUANTIDADE POR PEÇA</t>
  </si>
  <si>
    <t>QUANTIDADE TOTAL</t>
  </si>
  <si>
    <t>FORNECEDOR:</t>
  </si>
  <si>
    <t>DESCRICÃO:</t>
  </si>
  <si>
    <t>R$ UNID.</t>
  </si>
  <si>
    <t>RESP.</t>
  </si>
  <si>
    <t>AVIAMENTOS 1</t>
  </si>
  <si>
    <t>QTD. ENVIADA</t>
  </si>
  <si>
    <t>AVIAMENTOS CLIENTE</t>
  </si>
  <si>
    <t>XXXXXXXXXX</t>
  </si>
  <si>
    <t>DESCRIÇÃO MOLDE</t>
  </si>
  <si>
    <t>FONE:</t>
  </si>
  <si>
    <t>INICIO PRODUÇÃO:</t>
  </si>
  <si>
    <t>QUANTIDADE:</t>
  </si>
  <si>
    <t>TERMINO PRODUÇÃO:</t>
  </si>
  <si>
    <t>DESCONTOS:</t>
  </si>
  <si>
    <t>TOTAL FICHA:</t>
  </si>
  <si>
    <t>ROMANEIO PRODUÇÃO ( VIA OFICINA )</t>
  </si>
  <si>
    <t>CHECK LIST ENVIO PRODUÇÃO NOWBUCK X OFICINA</t>
  </si>
  <si>
    <t>MALOTES:</t>
  </si>
  <si>
    <t>CORTE:(                  ) GRANDE     /(                 ) PEQUENO</t>
  </si>
  <si>
    <t>AVIAM:(                  ) GRANDE     /(                 ) PEQUENO</t>
  </si>
  <si>
    <t>/</t>
  </si>
  <si>
    <t xml:space="preserve">        RESPONSAVÉL      /            DATA</t>
  </si>
  <si>
    <t>PILOTO:</t>
  </si>
  <si>
    <t>GABARITOS: (     ) NÃO       /            (     ) SIM  (                ) QUANTIDADE</t>
  </si>
  <si>
    <t xml:space="preserve">PARTE GRÁFICA: (     ) SIM        /       (     ) NÃO </t>
  </si>
  <si>
    <t>CORTE TECIDOS:</t>
  </si>
  <si>
    <t>CORTE AVIAMENTOS:</t>
  </si>
  <si>
    <t>FALTAS:</t>
  </si>
  <si>
    <t>RETALHOS:</t>
  </si>
  <si>
    <t>QUALIDADE:</t>
  </si>
  <si>
    <t>ORGANIZAÇÃO:</t>
  </si>
  <si>
    <t>(      ) NÃO     /      (     ) SIM</t>
  </si>
  <si>
    <t>NOTA (          )</t>
  </si>
  <si>
    <t>OBSERVAÇÕES E SUGESTÕES ( OBS: TODO CORTE COM PROBLEMA DEVE SER DEVOLVIDO AO GERENTE DE PRODUÇÃO)</t>
  </si>
  <si>
    <t>PRAZO ENTREGA:</t>
  </si>
  <si>
    <t>DEFEITOS:</t>
  </si>
  <si>
    <t>DIAS ATRASOS (              )</t>
  </si>
  <si>
    <t>QUANTIDADE (                   )</t>
  </si>
  <si>
    <t>PARTE GRÁFICA - A</t>
  </si>
  <si>
    <t>PARTE GRÁFICA  - B</t>
  </si>
  <si>
    <t>PARTE GRÁFICA - C</t>
  </si>
  <si>
    <t>FICHA PRODUÇÃO AVIAMENTO</t>
  </si>
  <si>
    <t>FICHA PRODUÇÃO MODELAGEM</t>
  </si>
  <si>
    <t>Seguir Amostra</t>
  </si>
  <si>
    <t>Linha 60</t>
  </si>
  <si>
    <t>Linha 40</t>
  </si>
  <si>
    <t xml:space="preserve">Caixa Papelão </t>
  </si>
  <si>
    <t>0,61 m larg. X 0,48 m prof. X 0,46 m larg.</t>
  </si>
  <si>
    <t>Fita Gomada</t>
  </si>
  <si>
    <t>QUANTIDADE MOLDES:</t>
  </si>
  <si>
    <t>QUANTIDADE GABARITOS:</t>
  </si>
  <si>
    <t>Branco</t>
  </si>
  <si>
    <t>Ziper 8</t>
  </si>
  <si>
    <t>CORTE PLACAS</t>
  </si>
  <si>
    <t>MOLDE Nº / ALTURA</t>
  </si>
  <si>
    <t>QTD. MOCH. POR PLC</t>
  </si>
  <si>
    <t>ENTRADA PRODUÇÃO:</t>
  </si>
  <si>
    <t>ENVIO PRODUÇÃO:</t>
  </si>
  <si>
    <t>RETIRADA PRODUÇÃO:</t>
  </si>
  <si>
    <t>Preto</t>
  </si>
  <si>
    <t>Transp.</t>
  </si>
  <si>
    <t>Único</t>
  </si>
  <si>
    <t>1X</t>
  </si>
  <si>
    <t>preto</t>
  </si>
  <si>
    <t>Etiqueta Composição - EC 04/16</t>
  </si>
  <si>
    <t>Embalagem Plástica 40 x 60</t>
  </si>
  <si>
    <t xml:space="preserve">FUNDO </t>
  </si>
  <si>
    <t xml:space="preserve">FRENTE </t>
  </si>
  <si>
    <t xml:space="preserve">   FICHA CONTROLE QUALIDADE</t>
  </si>
  <si>
    <t xml:space="preserve">Gorgurão Acabamento  </t>
  </si>
  <si>
    <t>Ziper 3</t>
  </si>
  <si>
    <t xml:space="preserve">LS </t>
  </si>
  <si>
    <t xml:space="preserve">branco </t>
  </si>
  <si>
    <t>Fita Ca</t>
  </si>
  <si>
    <t>Vivo carly</t>
  </si>
  <si>
    <t xml:space="preserve">RELÁTORIO PRODUÇÃO OFICINA X LS </t>
  </si>
  <si>
    <t>RELÁTORIO PRODUÇÃO LS</t>
  </si>
  <si>
    <t>REPRESENTANTE: Antonio</t>
  </si>
  <si>
    <t xml:space="preserve">QTD. MOSTR. LS </t>
  </si>
  <si>
    <t>COLECAO : VERÃO /2019</t>
  </si>
  <si>
    <t>DESCRICÃO:  bordado</t>
  </si>
  <si>
    <t xml:space="preserve">2X </t>
  </si>
  <si>
    <t xml:space="preserve">ENCAPE DE VIVO </t>
  </si>
  <si>
    <t>Fita do regulador  - 0,20 m (1x)</t>
  </si>
  <si>
    <t xml:space="preserve">LARGURA  cm </t>
  </si>
  <si>
    <t>METRAGEM POR PEÇA M</t>
  </si>
  <si>
    <t xml:space="preserve">COSTA </t>
  </si>
  <si>
    <t xml:space="preserve">TAMPA </t>
  </si>
  <si>
    <t xml:space="preserve">FRENTE BOLSO </t>
  </si>
  <si>
    <t>FUNDO BOLSO</t>
  </si>
  <si>
    <t xml:space="preserve">VISTA DO BOLSO </t>
  </si>
  <si>
    <t xml:space="preserve">MODELO: Pochete bolso frontal  AREDONDADO </t>
  </si>
  <si>
    <t xml:space="preserve">CLIENTE: bolovo </t>
  </si>
  <si>
    <t xml:space="preserve">REF:  ls :  PCT LS= 01 bolovo </t>
  </si>
  <si>
    <t xml:space="preserve">REF. PCT  SL -01  </t>
  </si>
  <si>
    <t xml:space="preserve">REF. CLIENTE:  PCT  LS  - 01 BOLOVO </t>
  </si>
  <si>
    <t xml:space="preserve">FORNECEDOR: CONRAD </t>
  </si>
  <si>
    <t xml:space="preserve">Branca </t>
  </si>
  <si>
    <t xml:space="preserve">Branco </t>
  </si>
  <si>
    <t xml:space="preserve">Cursor 8 liso </t>
  </si>
  <si>
    <t xml:space="preserve">fila ondulada </t>
  </si>
  <si>
    <t>Fecho bolão  adina ou piter pan</t>
  </si>
  <si>
    <t xml:space="preserve">Regulador/poliacetal </t>
  </si>
  <si>
    <t xml:space="preserve">etiquetai externa bolovo </t>
  </si>
  <si>
    <t xml:space="preserve">tag bolovo </t>
  </si>
  <si>
    <t xml:space="preserve">FORRO TAMPA </t>
  </si>
  <si>
    <t xml:space="preserve">Cor 1 -OKSFORD BRSÃO-frente , costa e baixo </t>
  </si>
  <si>
    <t xml:space="preserve">Cor 2 - OKSFORD BRSÃO viés tampa </t>
  </si>
  <si>
    <t xml:space="preserve">Cor 3 - OKSFORD BRSÃO viés fundo </t>
  </si>
  <si>
    <t>verde</t>
  </si>
  <si>
    <t>azul royal</t>
  </si>
  <si>
    <t xml:space="preserve">Cor 4 - OKSFORD BRSÃO tampa  </t>
  </si>
  <si>
    <t xml:space="preserve">vermelho </t>
  </si>
  <si>
    <t xml:space="preserve">Cor 5 - OKSFORD BRSÃO bolso   </t>
  </si>
  <si>
    <t>amarelo</t>
  </si>
  <si>
    <t>Cor 6 -OKSFORD BRASÃO- fundo e vista</t>
  </si>
  <si>
    <t xml:space="preserve">Cor 7 -Bora bora - tampa </t>
  </si>
  <si>
    <t xml:space="preserve">verde </t>
  </si>
  <si>
    <t xml:space="preserve">Cor 8 -Bora bora - bolso </t>
  </si>
  <si>
    <t xml:space="preserve">Cor 9-Bora bora - frente </t>
  </si>
  <si>
    <t xml:space="preserve">Cor 10 -Bora bora - costa </t>
  </si>
  <si>
    <t xml:space="preserve">Cor 10 -Bora bora - baixo costa </t>
  </si>
  <si>
    <t xml:space="preserve">azul royal </t>
  </si>
  <si>
    <t>vermelho</t>
  </si>
  <si>
    <t xml:space="preserve">preto </t>
  </si>
  <si>
    <t>RELÁTORIO PRODUÇÃO LS  X OFICINA</t>
  </si>
  <si>
    <t>RELÁTORIO PRODUÇÃO OFICINA X LS</t>
  </si>
  <si>
    <t>CHECK LIST ENVIO PRODUÇÃO LS  X OFICINA</t>
  </si>
  <si>
    <t xml:space="preserve">LS CONFECÇÕES </t>
  </si>
  <si>
    <t xml:space="preserve">Nita </t>
  </si>
  <si>
    <t xml:space="preserve">1 x </t>
  </si>
  <si>
    <t xml:space="preserve">Porta cartão </t>
  </si>
  <si>
    <t xml:space="preserve">porta cartão  medio </t>
  </si>
  <si>
    <t>1x</t>
  </si>
  <si>
    <t>porta cartão  peq</t>
  </si>
  <si>
    <t>porta back</t>
  </si>
  <si>
    <t xml:space="preserve">1 + 4 </t>
  </si>
  <si>
    <t xml:space="preserve">2 x </t>
  </si>
  <si>
    <t xml:space="preserve">parte do crista pvc </t>
  </si>
  <si>
    <t xml:space="preserve">parte frente gravação </t>
  </si>
  <si>
    <t xml:space="preserve">1x </t>
  </si>
  <si>
    <t xml:space="preserve">Porta nota externo emendado </t>
  </si>
  <si>
    <t>1 +5</t>
  </si>
  <si>
    <t xml:space="preserve">1X </t>
  </si>
  <si>
    <t xml:space="preserve">PORTA NOTA INTERNO </t>
  </si>
  <si>
    <t>3 +5 +5</t>
  </si>
  <si>
    <t xml:space="preserve">1X + 1x +1x </t>
  </si>
  <si>
    <t xml:space="preserve">PORTA NOTA EXTERNA </t>
  </si>
  <si>
    <t xml:space="preserve">preta </t>
  </si>
  <si>
    <t xml:space="preserve">Preto </t>
  </si>
  <si>
    <t>Borneon Tekla</t>
  </si>
  <si>
    <t>Cursor 3</t>
  </si>
  <si>
    <t>preta</t>
  </si>
  <si>
    <t>Velcro</t>
  </si>
  <si>
    <t xml:space="preserve">Preta </t>
  </si>
  <si>
    <t xml:space="preserve"> Silk  rosa bb Seguir Amostra</t>
  </si>
  <si>
    <t xml:space="preserve">DESCRICÃO: </t>
  </si>
  <si>
    <t xml:space="preserve">FORNECEDOR: </t>
  </si>
  <si>
    <t xml:space="preserve">não vai sublimação </t>
  </si>
  <si>
    <t xml:space="preserve">DESCRICÃO:  frente centralizado </t>
  </si>
  <si>
    <t xml:space="preserve">FORNECEDOR: conrad </t>
  </si>
  <si>
    <t>Cor 1 - Nylon 70 Plast.</t>
  </si>
  <si>
    <t xml:space="preserve">REF:  </t>
  </si>
  <si>
    <t>COLECAO : VERÃO /2018</t>
  </si>
  <si>
    <t>REF. CT LS - 01</t>
  </si>
  <si>
    <t xml:space="preserve">QTD. MOSTR. SOARES DE LUNA </t>
  </si>
  <si>
    <t>PEDIDO: 04/18</t>
  </si>
  <si>
    <t>REPRESENTANTE: antonio</t>
  </si>
  <si>
    <t>Cor 2 - Nylon 70 Plast.</t>
  </si>
  <si>
    <t xml:space="preserve">CLIENTE: BOLOVO </t>
  </si>
  <si>
    <t xml:space="preserve">AZUL ROYAL </t>
  </si>
  <si>
    <t xml:space="preserve">AMARELO </t>
  </si>
  <si>
    <t>Cor 3 - Nylon 70 Plast.</t>
  </si>
  <si>
    <t>Cor 4- Nylon 70 Plast.</t>
  </si>
  <si>
    <t xml:space="preserve">Cor 5 - BORA BORA </t>
  </si>
  <si>
    <t xml:space="preserve">VERDE </t>
  </si>
  <si>
    <t xml:space="preserve">cor 6 - pvc cristal </t>
  </si>
  <si>
    <t>transp.</t>
  </si>
  <si>
    <t xml:space="preserve">Etiqueta Composição - EC - bolovo </t>
  </si>
  <si>
    <t xml:space="preserve">REF. CLIENTE:  PC    Preta BOVOVO </t>
  </si>
  <si>
    <t xml:space="preserve">REF:  PC LS = 01 BOLOVO </t>
  </si>
  <si>
    <t xml:space="preserve">MODELO:  PORTA CARTÃO </t>
  </si>
  <si>
    <t xml:space="preserve">corpo </t>
  </si>
  <si>
    <t>PEDIDO: 01/19</t>
  </si>
  <si>
    <t xml:space="preserve">REF. CLIENTE: </t>
  </si>
  <si>
    <t>Cor 1 - OKSFORD BRSÃO</t>
  </si>
  <si>
    <t xml:space="preserve">cor 5 - espuma pack 5 costa </t>
  </si>
  <si>
    <t>****</t>
  </si>
  <si>
    <t>Fita orelha   - 0,50m (2x)</t>
  </si>
  <si>
    <t xml:space="preserve">LARANJA </t>
  </si>
  <si>
    <t xml:space="preserve">COSTAS / FRENTE </t>
  </si>
  <si>
    <t xml:space="preserve">VISTA DO ZIPER COSTA </t>
  </si>
  <si>
    <t xml:space="preserve">VISTA DO ZIPER FRENTE </t>
  </si>
  <si>
    <t>2 X ( 1X + 1X)</t>
  </si>
  <si>
    <t xml:space="preserve">ALÇAS </t>
  </si>
  <si>
    <t xml:space="preserve">ORELHA </t>
  </si>
  <si>
    <t>BOLSO NOT BOOK</t>
  </si>
  <si>
    <t xml:space="preserve">2 X </t>
  </si>
  <si>
    <t xml:space="preserve">ESPUMAS  DAS  COSTA </t>
  </si>
  <si>
    <t xml:space="preserve">1 X </t>
  </si>
  <si>
    <t xml:space="preserve">ESPUMA DAS ALÇAS </t>
  </si>
  <si>
    <t xml:space="preserve">Emerson </t>
  </si>
  <si>
    <t xml:space="preserve">REF: MOCH. LS 04 </t>
  </si>
  <si>
    <t>REF: MOC. LS 04</t>
  </si>
  <si>
    <t xml:space="preserve">MODELO: MOCHILAS BOLOVO BOLSO REDONDO </t>
  </si>
  <si>
    <t>Cor 2 - OKSFORD BRSÃO</t>
  </si>
  <si>
    <t>Cor 3 - OKSFORD BRSÃO</t>
  </si>
  <si>
    <t>Cor 4 - OKSFORD BRSÃO</t>
  </si>
  <si>
    <t>AZUL ROYAL</t>
  </si>
  <si>
    <t xml:space="preserve">VERMELHO </t>
  </si>
  <si>
    <t>cor 6 - espuma  pack 08 alça / FUNDO</t>
  </si>
  <si>
    <t xml:space="preserve">DESCRICÃO:   BOLSO CHAPADO </t>
  </si>
  <si>
    <t xml:space="preserve">Etiqueta Composição - EC  BOLOVO </t>
  </si>
  <si>
    <t xml:space="preserve">Amarela </t>
  </si>
  <si>
    <t xml:space="preserve">Azul royal </t>
  </si>
  <si>
    <t>Fita Ca 25</t>
  </si>
  <si>
    <t xml:space="preserve">cliente </t>
  </si>
  <si>
    <t>Fita alça de mão - 0,23 m (1x)</t>
  </si>
  <si>
    <t>ziper trator vista bolso Interiro (0,50)</t>
  </si>
  <si>
    <t>ziper trator vista da bolsa ( 0,75)</t>
  </si>
  <si>
    <t>ziper do bolso chapado( 0,20)</t>
  </si>
  <si>
    <t>branco</t>
  </si>
  <si>
    <t xml:space="preserve">elastico 25 </t>
  </si>
  <si>
    <t xml:space="preserve">igreja poliacetal  cliente </t>
  </si>
  <si>
    <t xml:space="preserve">Cursor  cliente </t>
  </si>
  <si>
    <t xml:space="preserve"> cliente </t>
  </si>
  <si>
    <t>Fita da igrja - 0,10 m (2x )</t>
  </si>
  <si>
    <t>2x</t>
  </si>
  <si>
    <t xml:space="preserve">BOLSO CHAPADO FRENTE </t>
  </si>
  <si>
    <t>2X ( 2X +1X)</t>
  </si>
  <si>
    <t xml:space="preserve">Cor 8 - Dudlado </t>
  </si>
  <si>
    <t>2+8</t>
  </si>
  <si>
    <t xml:space="preserve">FAIXA DAS COSTA </t>
  </si>
  <si>
    <t xml:space="preserve">FAIXA DE BAIXO FRENTE </t>
  </si>
  <si>
    <t xml:space="preserve">FUNDO DO BOLSO FRENTE </t>
  </si>
  <si>
    <t>7 +8</t>
  </si>
  <si>
    <t xml:space="preserve">COR 9 - NYLON 70 PLAST. </t>
  </si>
  <si>
    <t>2X ( 1X +1X)</t>
  </si>
  <si>
    <t xml:space="preserve">3 + 9 </t>
  </si>
  <si>
    <t>4X(2X+2X)</t>
  </si>
  <si>
    <t>3 + 9</t>
  </si>
  <si>
    <t>2X ( 2X +2X)</t>
  </si>
  <si>
    <t xml:space="preserve">BOLSO FRENTE REDONDO </t>
  </si>
  <si>
    <t xml:space="preserve">LATERAL DO FOLES </t>
  </si>
  <si>
    <t xml:space="preserve">ESPUMA DO FUNDO </t>
  </si>
  <si>
    <t xml:space="preserve">FORRO DAS COSTA </t>
  </si>
  <si>
    <t xml:space="preserve">etiqueta da frente </t>
  </si>
  <si>
    <t xml:space="preserve">Cor 7 - NYLON 210 RESINADO </t>
  </si>
  <si>
    <t xml:space="preserve">amarela </t>
  </si>
  <si>
    <t>etiqueta lateral</t>
  </si>
  <si>
    <t xml:space="preserve">branca </t>
  </si>
  <si>
    <t xml:space="preserve">etiqueta interna no forro </t>
  </si>
  <si>
    <t>Azul</t>
  </si>
  <si>
    <t xml:space="preserve">Etiquetabandeira  interna  </t>
  </si>
  <si>
    <t xml:space="preserve">Etiqueta  bandeira interna   </t>
  </si>
  <si>
    <t xml:space="preserve">REF:  ls :  SHO LS : 692 </t>
  </si>
  <si>
    <t xml:space="preserve">Cor 4 - oksford </t>
  </si>
  <si>
    <t>FITA CA 25</t>
  </si>
  <si>
    <t>Fita do regulador  - 0,10m (1x)</t>
  </si>
  <si>
    <t xml:space="preserve">Ziper 8 vista </t>
  </si>
  <si>
    <t>Cursor 8</t>
  </si>
  <si>
    <t xml:space="preserve">vivo </t>
  </si>
  <si>
    <t>;.</t>
  </si>
  <si>
    <t xml:space="preserve">FUNDO BOLSO </t>
  </si>
  <si>
    <t xml:space="preserve">BOLSO FRENTE </t>
  </si>
  <si>
    <t xml:space="preserve">VIVO </t>
  </si>
  <si>
    <t>ROMANEIO PRODUÇÃO</t>
  </si>
  <si>
    <t>CHECK LIST ENVIO PRODUCÃO LS X OFICINA</t>
  </si>
  <si>
    <t xml:space="preserve">REF. CLIENTE:  </t>
  </si>
  <si>
    <t xml:space="preserve">REF. SHO SL - bolovo </t>
  </si>
  <si>
    <t xml:space="preserve">MODELO: shoulder  com bolso frente redondo </t>
  </si>
  <si>
    <t>??</t>
  </si>
  <si>
    <t xml:space="preserve">Cor 2- oksford </t>
  </si>
  <si>
    <t xml:space="preserve">Cor 1 - oksford Frente </t>
  </si>
  <si>
    <t xml:space="preserve">amarelo </t>
  </si>
  <si>
    <t xml:space="preserve">COR 3 - oksford </t>
  </si>
  <si>
    <t xml:space="preserve">Cor 5 - oksford </t>
  </si>
  <si>
    <t xml:space="preserve">DESCRICÃO: BORDADO branco  bolso frente </t>
  </si>
  <si>
    <t xml:space="preserve">1 bolso costa  </t>
  </si>
  <si>
    <t xml:space="preserve">PEDIDO: /19 </t>
  </si>
  <si>
    <t xml:space="preserve">Vermelha </t>
  </si>
  <si>
    <t>Fita alça de ombro  - 1,40m (1x)</t>
  </si>
  <si>
    <t>Regulador 25 poliacetal</t>
  </si>
  <si>
    <t xml:space="preserve">fita Ca 10  </t>
  </si>
  <si>
    <t>puxador do cursor 0,10m (3x)</t>
  </si>
  <si>
    <t xml:space="preserve">suporte do mosquetinho 0,10 (1x) </t>
  </si>
  <si>
    <t xml:space="preserve">mosquetinho piterpan </t>
  </si>
  <si>
    <t xml:space="preserve">velcro 0,04 m  (1x) </t>
  </si>
  <si>
    <t>etiqueta interna  rosto</t>
  </si>
  <si>
    <t xml:space="preserve">etiqueta externa  bolovo </t>
  </si>
  <si>
    <t xml:space="preserve">COR 6 - nylon 210 resinado </t>
  </si>
  <si>
    <t xml:space="preserve">FUNDO  </t>
  </si>
  <si>
    <t xml:space="preserve">BOLSO COSTA </t>
  </si>
  <si>
    <t>2X (1X+1X)</t>
  </si>
  <si>
    <t>3+6</t>
  </si>
  <si>
    <t>2X ( X+1X)</t>
  </si>
  <si>
    <t>4 + 6</t>
  </si>
  <si>
    <t xml:space="preserve">VISTA DO ZIPER </t>
  </si>
  <si>
    <t>4X( 2X+2X)</t>
  </si>
  <si>
    <t>2X (1X + 1X)</t>
  </si>
  <si>
    <t>2 + 4</t>
  </si>
  <si>
    <t xml:space="preserve">2 + 4 </t>
  </si>
  <si>
    <t xml:space="preserve">4 +6 </t>
  </si>
  <si>
    <t>2X(1X+1X)</t>
  </si>
  <si>
    <t>1+6</t>
  </si>
  <si>
    <t>EMERSOM</t>
  </si>
  <si>
    <t>MODELO: shoulder c/tela chapada</t>
  </si>
  <si>
    <t>Cor 1 - nylon 70 plastifidado</t>
  </si>
  <si>
    <t xml:space="preserve">Cor 2- nylon70 emborrachado </t>
  </si>
  <si>
    <t xml:space="preserve">COR 3 - tela plastica </t>
  </si>
  <si>
    <t xml:space="preserve">FORNECEDOR: cliente </t>
  </si>
  <si>
    <t xml:space="preserve">REF:  ls :  SHO LS = 01 </t>
  </si>
  <si>
    <t>branca</t>
  </si>
  <si>
    <t xml:space="preserve">Ziper trator </t>
  </si>
  <si>
    <t xml:space="preserve">Regulador 15 poliacetal alto </t>
  </si>
  <si>
    <t xml:space="preserve">Regulador 15 poliacetal baixo </t>
  </si>
  <si>
    <t>FITA CA 15</t>
  </si>
  <si>
    <t xml:space="preserve">etiqueta emborrachada tela </t>
  </si>
  <si>
    <t xml:space="preserve">Cor 1 - nylon Rip stop </t>
  </si>
  <si>
    <t>Fita alça de ombro  - 1,50m (1x)</t>
  </si>
  <si>
    <t>borneon teckla brasão 22</t>
  </si>
  <si>
    <t xml:space="preserve">Cursor trator ( puxador quadrado loja boy ) </t>
  </si>
  <si>
    <t xml:space="preserve">etiqueta emborracha bandeira  costa </t>
  </si>
  <si>
    <t>1+2</t>
  </si>
  <si>
    <t xml:space="preserve">FRTE PARTE DE BAIXO </t>
  </si>
  <si>
    <t xml:space="preserve">VISTA Da frente PARTE DE CIMA  </t>
  </si>
  <si>
    <t xml:space="preserve">BRANCO </t>
  </si>
  <si>
    <t xml:space="preserve">peça toda preta com alça </t>
  </si>
  <si>
    <t xml:space="preserve">Peça toda preta com alça </t>
  </si>
  <si>
    <t xml:space="preserve">1 bolso frente </t>
  </si>
  <si>
    <t>Cor 2 - forro do corpo ( oksford )</t>
  </si>
  <si>
    <t>REF. CLIENTE:  Shouder bag PHILL</t>
  </si>
  <si>
    <t xml:space="preserve">COR 3 - Tela Cliente  </t>
  </si>
  <si>
    <t>Cor 4 - PVC cristal 0,40</t>
  </si>
  <si>
    <t xml:space="preserve">Transparente </t>
  </si>
  <si>
    <t xml:space="preserve">FITA Cingo de segurança brasão  25 cliente </t>
  </si>
  <si>
    <t>Fita alça de ombro  - 1,45m (1x)</t>
  </si>
  <si>
    <t>Fita do regulador  - 0,08m (1x)</t>
  </si>
  <si>
    <t xml:space="preserve">Fita do fecho Grande -0,20 (1x) </t>
  </si>
  <si>
    <t xml:space="preserve">Fita fecho peq. -  0,11 ( 1x) </t>
  </si>
  <si>
    <t>Regulador 25 poliacetal( cliente )</t>
  </si>
  <si>
    <t>Gorgurão Acabamento   2,5</t>
  </si>
  <si>
    <t>Quadro de poliacetal 2,5  ( cliente )</t>
  </si>
  <si>
    <t>Fecho de poliacetal cliente 2,5 ( cliente )</t>
  </si>
  <si>
    <t xml:space="preserve">Botão de Pressão  10 ritas </t>
  </si>
  <si>
    <t>FORNECEDOR: JPM</t>
  </si>
  <si>
    <t xml:space="preserve">DESCRICÃO:  SILK CINZA CHUMBO </t>
  </si>
  <si>
    <t>Borneon Teckla</t>
  </si>
  <si>
    <t xml:space="preserve">etiqueta externa bandeira </t>
  </si>
  <si>
    <t xml:space="preserve">Cor 1 - Nike cliente </t>
  </si>
  <si>
    <t xml:space="preserve">Cor 2- Nylon 70 emborrachado cliente  </t>
  </si>
  <si>
    <t>3X (1X+2X)</t>
  </si>
  <si>
    <t xml:space="preserve">COSTA parte de cima </t>
  </si>
  <si>
    <t>1 + 2</t>
  </si>
  <si>
    <t>2X</t>
  </si>
  <si>
    <t>2X ( 1X+1X)</t>
  </si>
  <si>
    <t xml:space="preserve">1 + 2 </t>
  </si>
  <si>
    <t>2X(1X+2X)</t>
  </si>
  <si>
    <t xml:space="preserve">BOLSO FALSO </t>
  </si>
  <si>
    <t xml:space="preserve">ABA DA FRENTE FORRO </t>
  </si>
  <si>
    <t xml:space="preserve">BOLSO INTERNO TELA </t>
  </si>
  <si>
    <t xml:space="preserve">BOLSO EXTERNO ABA </t>
  </si>
  <si>
    <t xml:space="preserve">VISTA DO BOLSO ABA </t>
  </si>
  <si>
    <t xml:space="preserve">VISTABDO ZIPER ABA </t>
  </si>
  <si>
    <t>PVC CRSTAL DA TAMPA OU MATERIAL ARMADO</t>
  </si>
  <si>
    <t>PVC CRSTAL DA ABA  OU MATERIAL ARMADO</t>
  </si>
  <si>
    <t xml:space="preserve">Ziper 6 ykk Cliente </t>
  </si>
  <si>
    <t xml:space="preserve">Cursor 6 invertido  Cliente </t>
  </si>
  <si>
    <t xml:space="preserve">Velcro  25 veltor </t>
  </si>
  <si>
    <t>Velcro bolso escondido  0,16 m (1x)</t>
  </si>
  <si>
    <t xml:space="preserve">Velcro do bolso costa  0,04 m ( 1X ) </t>
  </si>
  <si>
    <t xml:space="preserve">etiqueta interna </t>
  </si>
  <si>
    <t>prerto</t>
  </si>
  <si>
    <t xml:space="preserve">cursor  3 </t>
  </si>
  <si>
    <t xml:space="preserve">QTD. MOSTR.LS </t>
  </si>
  <si>
    <t>COLECAO : VERÃO /2020</t>
  </si>
  <si>
    <t>ROSA</t>
  </si>
  <si>
    <t xml:space="preserve">ROXO </t>
  </si>
  <si>
    <t xml:space="preserve">Cor 4- Nylon 70 EMBORACHADO </t>
  </si>
  <si>
    <t xml:space="preserve">COR 5 PVC CRISTAL </t>
  </si>
  <si>
    <t xml:space="preserve">AMARELO NEON </t>
  </si>
  <si>
    <t xml:space="preserve">REF. CLIENTE:  CT  Preta BOVOVO - 02 </t>
  </si>
  <si>
    <t>PEDIDO: 04/2020</t>
  </si>
  <si>
    <t xml:space="preserve">MODELO:  carteira COLORS - 02 </t>
  </si>
  <si>
    <t xml:space="preserve">DESCRICÃO:  </t>
  </si>
  <si>
    <t>VERDE</t>
  </si>
  <si>
    <t>ETIQUETA EXTERNA SINCE 2006</t>
  </si>
  <si>
    <t xml:space="preserve">PRETA </t>
  </si>
  <si>
    <t xml:space="preserve">Cor 4- Nylon 70 plat. </t>
  </si>
  <si>
    <t xml:space="preserve">cor 6 - bora bora </t>
  </si>
  <si>
    <t>MODELO:  carteira COLORS - 01</t>
  </si>
  <si>
    <t>vermela</t>
  </si>
  <si>
    <t xml:space="preserve">silk refletivo </t>
  </si>
  <si>
    <t xml:space="preserve">PEDIDO: 11/19 </t>
  </si>
  <si>
    <t xml:space="preserve">REF. CLIENTE:  Shouder bag HAVANA </t>
  </si>
  <si>
    <t xml:space="preserve">Cor 1 - NILON AMASSADO  cliente </t>
  </si>
  <si>
    <t xml:space="preserve">COR 3 - PVC CRISTAL </t>
  </si>
  <si>
    <t xml:space="preserve">Cor 4 - DUBLADO </t>
  </si>
  <si>
    <t xml:space="preserve">DESCRICÃO:  BORDADO BEGE </t>
  </si>
  <si>
    <t xml:space="preserve">VERMELHA </t>
  </si>
  <si>
    <t xml:space="preserve">BRANCA </t>
  </si>
  <si>
    <t xml:space="preserve">FITA CA  </t>
  </si>
  <si>
    <t>VERMELHO</t>
  </si>
  <si>
    <t>BRANCO</t>
  </si>
  <si>
    <t xml:space="preserve">Cursor 5 invertido   SANCRIS Cliente </t>
  </si>
  <si>
    <t xml:space="preserve">Ziper 5  SANCRIS Cliente </t>
  </si>
  <si>
    <t xml:space="preserve">COCHETES 0,5MM X  1,5 MM   </t>
  </si>
  <si>
    <t xml:space="preserve">OURO VELHO </t>
  </si>
  <si>
    <t xml:space="preserve">BOTÃO DE IMÃ </t>
  </si>
  <si>
    <t xml:space="preserve">BEGE </t>
  </si>
  <si>
    <t xml:space="preserve">etiqueta externa bandeira  LATERAL </t>
  </si>
  <si>
    <t>QTD. MOSTR. LS</t>
  </si>
  <si>
    <t xml:space="preserve">Cor 1 - lona crua 10 </t>
  </si>
  <si>
    <t xml:space="preserve">FORNECEDOR:  JPM </t>
  </si>
  <si>
    <t xml:space="preserve">Etiqueta Composição - EC - Surreal / Ls </t>
  </si>
  <si>
    <t xml:space="preserve">bege </t>
  </si>
  <si>
    <t>Borneon  2,2 ou 2,5</t>
  </si>
  <si>
    <t xml:space="preserve">bege ou cru </t>
  </si>
  <si>
    <t xml:space="preserve">FRENTE    E COSTA </t>
  </si>
  <si>
    <t xml:space="preserve">BOLSO INTERNO </t>
  </si>
  <si>
    <t>CORTE:(                  ) GRANDE     /(           1      ) PEQUENO</t>
  </si>
  <si>
    <t>AVIAM:(                  ) GRANDE     /(          1       ) PEQUENO</t>
  </si>
  <si>
    <t>PILOTO: 1</t>
  </si>
  <si>
    <t>GABARITOS: (    x ) NÃO       /            (     ) SIM  (                ) QUANTIDADE</t>
  </si>
  <si>
    <t xml:space="preserve">PARTE GRÁFICA: (     ) SIM        /       (   x  ) NÃO </t>
  </si>
  <si>
    <t xml:space="preserve">cor 2 - lona verde militar </t>
  </si>
  <si>
    <t>PEDIDO: 13/2020</t>
  </si>
  <si>
    <t xml:space="preserve">verde militar </t>
  </si>
  <si>
    <t>6 cm</t>
  </si>
  <si>
    <t xml:space="preserve">3,5 cm </t>
  </si>
  <si>
    <t xml:space="preserve">DESCRICÃO:  goold time co verde musgo </t>
  </si>
  <si>
    <t xml:space="preserve">etiqueta bolovo </t>
  </si>
  <si>
    <t xml:space="preserve">ouro velho </t>
  </si>
  <si>
    <t xml:space="preserve">cursor niquel  3 </t>
  </si>
  <si>
    <t xml:space="preserve">niquel </t>
  </si>
  <si>
    <t xml:space="preserve">Zíper 3 </t>
  </si>
  <si>
    <t xml:space="preserve">Botõaõ de pressão </t>
  </si>
  <si>
    <t>19 m</t>
  </si>
  <si>
    <t>250 m</t>
  </si>
  <si>
    <t>verde militar</t>
  </si>
  <si>
    <t xml:space="preserve">5 usado </t>
  </si>
  <si>
    <t xml:space="preserve">2 usado </t>
  </si>
  <si>
    <t xml:space="preserve">Emersom </t>
  </si>
  <si>
    <t xml:space="preserve">tag  bolovo </t>
  </si>
  <si>
    <t xml:space="preserve"> </t>
  </si>
  <si>
    <t xml:space="preserve">REF:  ls :  SHO LS : 15 </t>
  </si>
  <si>
    <t xml:space="preserve">REF. SHO SL - 15   bolovo </t>
  </si>
  <si>
    <t xml:space="preserve">MODELO: shoulder  com Tampa / ABA / HAVANA </t>
  </si>
  <si>
    <t xml:space="preserve">REF. SHO SL - 15 bolovo </t>
  </si>
  <si>
    <t xml:space="preserve">MODELO: shoulder  com Tampa / ABA / PHILL </t>
  </si>
  <si>
    <t xml:space="preserve">REF:  ls :  SHO LS = 16 </t>
  </si>
  <si>
    <t xml:space="preserve">REF. SHO SL - 16 </t>
  </si>
  <si>
    <t xml:space="preserve">MODELO: shoulder BAG CHAPADA   c/tela </t>
  </si>
  <si>
    <t xml:space="preserve">REF:  CT LS - 02 </t>
  </si>
  <si>
    <t>REF. CLIENTE:  TOTTER BAG</t>
  </si>
  <si>
    <t xml:space="preserve">REF:  ls :  SAC  LS = 04 </t>
  </si>
  <si>
    <t xml:space="preserve">REF. MATRIZ  Ls  toter bag Bolovo  </t>
  </si>
  <si>
    <t>Fita alça grande  - 1,00m (1x)</t>
  </si>
  <si>
    <t>REF. CLIENTE: BLV06BWAZ</t>
  </si>
  <si>
    <t>PEDIDO: 015/2020</t>
  </si>
  <si>
    <t xml:space="preserve">Rosa </t>
  </si>
  <si>
    <t xml:space="preserve">Cor 4- Bora bora  </t>
  </si>
  <si>
    <t>ok</t>
  </si>
  <si>
    <t xml:space="preserve">ETIQUETA EXTERNA bolovo </t>
  </si>
  <si>
    <t>REF. MATRIZ  Ls  toter bag Bolovo  tey day</t>
  </si>
  <si>
    <t>REF. CLIENTE:  TOTTER BAG tey  day</t>
  </si>
  <si>
    <t xml:space="preserve">cor 2 - lona branca  </t>
  </si>
  <si>
    <t xml:space="preserve">Cor 1 - lona branca 10 </t>
  </si>
  <si>
    <t>zipe 6 nyl</t>
  </si>
  <si>
    <t xml:space="preserve">cursor 6 nyl </t>
  </si>
  <si>
    <t xml:space="preserve">Botõaõ de pressão de latão </t>
  </si>
  <si>
    <t xml:space="preserve">etiqueta bandeira </t>
  </si>
  <si>
    <t xml:space="preserve">Etiqueta Composição - bolovo /100% algodão </t>
  </si>
  <si>
    <t xml:space="preserve">Eliana </t>
  </si>
  <si>
    <t>puxador</t>
  </si>
  <si>
    <t xml:space="preserve">REF. CLIENTE:  BLV 06-KE </t>
  </si>
  <si>
    <t xml:space="preserve">MODELO: shoulder  com bolso frente redondo E TELA </t>
  </si>
  <si>
    <t>PEDIDO: /20</t>
  </si>
  <si>
    <t xml:space="preserve">Cor 1 - NYLON 70 EMBORRACHDO  </t>
  </si>
  <si>
    <t xml:space="preserve">Cor 2- NYLON 70 EMBORRACHADO FORRO </t>
  </si>
  <si>
    <t xml:space="preserve">COR 3 - NYLON 70 PVC </t>
  </si>
  <si>
    <t>AMARELO</t>
  </si>
  <si>
    <t xml:space="preserve">Cor 5 - TELA SMART </t>
  </si>
  <si>
    <t xml:space="preserve">ROSA </t>
  </si>
  <si>
    <t xml:space="preserve">Cor 4- NYLON 70 PVC VIVO E VIES </t>
  </si>
  <si>
    <t xml:space="preserve">DESCRICÃO: BORDADO branco  bolso frente MULTI SHOW </t>
  </si>
  <si>
    <t>AMARELA</t>
  </si>
  <si>
    <t xml:space="preserve">ROXA </t>
  </si>
  <si>
    <t xml:space="preserve">Ziper 8 TRATOR </t>
  </si>
  <si>
    <t xml:space="preserve">Cursor Trator </t>
  </si>
  <si>
    <t xml:space="preserve">roxo </t>
  </si>
  <si>
    <t>Fita de 10 mm</t>
  </si>
  <si>
    <t xml:space="preserve">Passante  25 poliacetal ou nylon </t>
  </si>
  <si>
    <t xml:space="preserve">Velcro 25 mm </t>
  </si>
  <si>
    <t xml:space="preserve">Boslo costa ,04m ( 1 x ) </t>
  </si>
  <si>
    <t xml:space="preserve">Bolso sevreto ,14 ( 1x) </t>
  </si>
  <si>
    <t xml:space="preserve">Vivo corpo </t>
  </si>
  <si>
    <t>***</t>
  </si>
  <si>
    <t xml:space="preserve">COSTA  E COSTA </t>
  </si>
  <si>
    <t>3+2</t>
  </si>
  <si>
    <t xml:space="preserve">1+ 2 </t>
  </si>
  <si>
    <t xml:space="preserve">1+2 </t>
  </si>
  <si>
    <t xml:space="preserve">TELA FRENTE </t>
  </si>
  <si>
    <t>VIES</t>
  </si>
  <si>
    <t>etiqueta interna  GOOLD TIMES BOLSO SECRETO</t>
  </si>
  <si>
    <t xml:space="preserve">etiqueta DE BORRACHA    bolovo BOLSO SECRETO </t>
  </si>
  <si>
    <t xml:space="preserve">etiqueta DE BORRACHA    bolovo BOLSO COSTA  </t>
  </si>
  <si>
    <t>REF. CLIENTE:  BLV 06-GG</t>
  </si>
  <si>
    <t>22/12 E 15/01/2021</t>
  </si>
  <si>
    <t xml:space="preserve">Cor 1 - NYLON70/180 RIPSTOP  </t>
  </si>
  <si>
    <t xml:space="preserve">Cor 2- NYLON 70 PVC </t>
  </si>
  <si>
    <t>PRETO</t>
  </si>
  <si>
    <t>Etiqueta Composição - bolovo 100% POLIANIDA</t>
  </si>
  <si>
    <t xml:space="preserve">Ziper 8 COMUM </t>
  </si>
  <si>
    <t xml:space="preserve">Cursor 8 BBT INVERTIDO </t>
  </si>
  <si>
    <t xml:space="preserve">PRETRO </t>
  </si>
  <si>
    <t xml:space="preserve">PRETO </t>
  </si>
  <si>
    <t xml:space="preserve">Passante  25 poliacetal </t>
  </si>
  <si>
    <t>FITA TRAVETE 0,12 (3X)</t>
  </si>
  <si>
    <t xml:space="preserve">Bolso secreto ,14 ( 1x) macho e femea </t>
  </si>
  <si>
    <t xml:space="preserve">Boslo costa ,04m ( 1 x ) macho e femea </t>
  </si>
  <si>
    <t xml:space="preserve">entregar 50 pçs dia 22/12/2020 sem falta </t>
  </si>
  <si>
    <t>entrega 50 pçs até segunda semana de janeiro</t>
  </si>
  <si>
    <t>entregar 50 pçs até dia 22/12/2020</t>
  </si>
  <si>
    <t>entregar 50 pçs até segunda semana de janeiro</t>
  </si>
  <si>
    <t xml:space="preserve">Cor 3- NYLON 70/180 RIPSTOP  VIVO </t>
  </si>
  <si>
    <t xml:space="preserve">Cor 4 - TELA SMART </t>
  </si>
  <si>
    <t xml:space="preserve"> T</t>
  </si>
  <si>
    <t>BRANCA</t>
  </si>
  <si>
    <t xml:space="preserve">VERMALHA </t>
  </si>
  <si>
    <t>amarela</t>
  </si>
  <si>
    <t>BRANCo</t>
  </si>
  <si>
    <t>niquel</t>
  </si>
  <si>
    <t xml:space="preserve">Puxador </t>
  </si>
  <si>
    <t>PEDIDO: 03/2021</t>
  </si>
  <si>
    <t>COLECAO : VERÃO /2021</t>
  </si>
  <si>
    <t>Emersom</t>
  </si>
  <si>
    <t>26/01/</t>
  </si>
  <si>
    <t>26/02- 10/04-23/06</t>
  </si>
  <si>
    <t>PEDIDO: 03/21</t>
  </si>
  <si>
    <t>PEDIDO: 04/2021</t>
  </si>
  <si>
    <t xml:space="preserve">MODELO:  carteira BOLOVO silk refletivo </t>
  </si>
  <si>
    <t>26/03 ou 05/03</t>
  </si>
  <si>
    <t>borneon adina mais duro 22</t>
  </si>
  <si>
    <t>Borneon Tekla 22</t>
  </si>
  <si>
    <t>emersom</t>
  </si>
  <si>
    <t xml:space="preserve">FORNECEDOR: JET SCREN </t>
  </si>
  <si>
    <t xml:space="preserve">BORNEON ADINA 22 MAIS DURO </t>
  </si>
  <si>
    <t>PRETA</t>
  </si>
  <si>
    <t xml:space="preserve">Etiqueta bandeira  interna  </t>
  </si>
  <si>
    <t>ETIQUETA BORRACHA  EXTERNA  blv prud.  SINCE 2006</t>
  </si>
  <si>
    <t>REF. CLIENTE:  BLV06HS</t>
  </si>
  <si>
    <t>REF. CLIENTE:    BLV06EY</t>
  </si>
  <si>
    <t>26/02 OU 05/03</t>
  </si>
  <si>
    <t>CLIENTE</t>
  </si>
  <si>
    <t>DESCRICÃO:   GOOD TAMIS CO. 8,5 CM</t>
  </si>
  <si>
    <t xml:space="preserve">DEVIDO A QUANTIDADE 300 PEÇAS PREÇO NORMAL 2,00 </t>
  </si>
  <si>
    <t xml:space="preserve">Etiqueta Composição - bolovo - 100% poliester </t>
  </si>
  <si>
    <t xml:space="preserve">Etiqueta Composição - bolovo 100% poliester </t>
  </si>
  <si>
    <t xml:space="preserve">Etiqueta Composição  - bolovo 100% poliester  </t>
  </si>
  <si>
    <t xml:space="preserve">Velcro 25 </t>
  </si>
  <si>
    <t>macho  0 ,12 m ( 1x)</t>
  </si>
  <si>
    <t>fêmea 0,11 m (1x)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</si>
</sst>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&quot;R$&quot;#,##0.00;[Red]\-&quot;R$&quot;#,##0.00"/>
    <numFmt numFmtId="165" formatCode="0.000"/>
    <numFmt numFmtId="166" formatCode="&quot;R$&quot;\ #,##0.00"/>
    <numFmt numFmtId="167" formatCode="[$-416]d\-mmm;@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u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87">
    <xf numFmtId="0" fontId="0" fillId="0" borderId="0" xfId="0"/>
    <xf numFmtId="0" fontId="0" fillId="2" borderId="0" xfId="0" applyFill="1"/>
    <xf numFmtId="0" fontId="0" fillId="0" borderId="12" xfId="0" applyBorder="1"/>
    <xf numFmtId="0" fontId="1" fillId="0" borderId="12" xfId="0" applyFont="1" applyBorder="1" applyAlignment="1">
      <alignment horizontal="left"/>
    </xf>
    <xf numFmtId="0" fontId="1" fillId="0" borderId="12" xfId="0" applyFont="1" applyBorder="1"/>
    <xf numFmtId="0" fontId="1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4" xfId="0" applyFont="1" applyBorder="1"/>
    <xf numFmtId="2" fontId="0" fillId="0" borderId="12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/>
    <xf numFmtId="0" fontId="1" fillId="3" borderId="6" xfId="0" applyFont="1" applyFill="1" applyBorder="1" applyAlignment="1">
      <alignment horizontal="center"/>
    </xf>
    <xf numFmtId="166" fontId="1" fillId="3" borderId="12" xfId="0" applyNumberFormat="1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8" fontId="1" fillId="0" borderId="12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1" fillId="0" borderId="0" xfId="0" applyFont="1"/>
    <xf numFmtId="2" fontId="0" fillId="3" borderId="12" xfId="0" applyNumberFormat="1" applyFill="1" applyBorder="1" applyAlignment="1">
      <alignment horizontal="center"/>
    </xf>
    <xf numFmtId="2" fontId="23" fillId="3" borderId="12" xfId="0" applyNumberFormat="1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0" fillId="5" borderId="1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3" borderId="1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8" fillId="3" borderId="1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4" fillId="5" borderId="12" xfId="0" applyFont="1" applyFill="1" applyBorder="1" applyAlignment="1">
      <alignment horizontal="center"/>
    </xf>
    <xf numFmtId="0" fontId="18" fillId="5" borderId="1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8" fontId="1" fillId="0" borderId="9" xfId="0" applyNumberFormat="1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167" fontId="2" fillId="0" borderId="1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7" fontId="2" fillId="0" borderId="6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7" fontId="5" fillId="3" borderId="1" xfId="0" applyNumberFormat="1" applyFont="1" applyFill="1" applyBorder="1" applyAlignment="1">
      <alignment horizontal="center"/>
    </xf>
    <xf numFmtId="167" fontId="5" fillId="3" borderId="2" xfId="0" applyNumberFormat="1" applyFont="1" applyFill="1" applyBorder="1" applyAlignment="1">
      <alignment horizontal="center"/>
    </xf>
    <xf numFmtId="167" fontId="5" fillId="3" borderId="3" xfId="0" applyNumberFormat="1" applyFont="1" applyFill="1" applyBorder="1" applyAlignment="1">
      <alignment horizontal="center"/>
    </xf>
    <xf numFmtId="167" fontId="5" fillId="3" borderId="6" xfId="0" applyNumberFormat="1" applyFont="1" applyFill="1" applyBorder="1" applyAlignment="1">
      <alignment horizontal="center"/>
    </xf>
    <xf numFmtId="167" fontId="5" fillId="3" borderId="7" xfId="0" applyNumberFormat="1" applyFont="1" applyFill="1" applyBorder="1" applyAlignment="1">
      <alignment horizontal="center"/>
    </xf>
    <xf numFmtId="167" fontId="5" fillId="3" borderId="8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167" fontId="7" fillId="0" borderId="1" xfId="0" applyNumberFormat="1" applyFont="1" applyBorder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167" fontId="7" fillId="0" borderId="3" xfId="0" applyNumberFormat="1" applyFont="1" applyBorder="1" applyAlignment="1">
      <alignment horizontal="center"/>
    </xf>
    <xf numFmtId="167" fontId="7" fillId="0" borderId="6" xfId="0" applyNumberFormat="1" applyFont="1" applyBorder="1" applyAlignment="1">
      <alignment horizontal="center"/>
    </xf>
    <xf numFmtId="167" fontId="7" fillId="0" borderId="7" xfId="0" applyNumberFormat="1" applyFont="1" applyBorder="1" applyAlignment="1">
      <alignment horizontal="center"/>
    </xf>
    <xf numFmtId="167" fontId="7" fillId="0" borderId="8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0" fillId="5" borderId="13" xfId="0" applyFont="1" applyFill="1" applyBorder="1" applyAlignment="1">
      <alignment horizontal="left"/>
    </xf>
    <xf numFmtId="0" fontId="0" fillId="5" borderId="14" xfId="0" applyFont="1" applyFill="1" applyBorder="1" applyAlignment="1">
      <alignment horizontal="left"/>
    </xf>
    <xf numFmtId="165" fontId="0" fillId="0" borderId="13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13" fillId="5" borderId="13" xfId="0" applyFont="1" applyFill="1" applyBorder="1" applyAlignment="1">
      <alignment horizontal="left"/>
    </xf>
    <xf numFmtId="0" fontId="13" fillId="5" borderId="14" xfId="0" applyFont="1" applyFill="1" applyBorder="1" applyAlignment="1">
      <alignment horizontal="left"/>
    </xf>
    <xf numFmtId="165" fontId="0" fillId="3" borderId="13" xfId="0" applyNumberFormat="1" applyFill="1" applyBorder="1" applyAlignment="1">
      <alignment horizontal="center"/>
    </xf>
    <xf numFmtId="165" fontId="0" fillId="3" borderId="14" xfId="0" applyNumberFormat="1" applyFill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2" fontId="15" fillId="0" borderId="2" xfId="0" applyNumberFormat="1" applyFont="1" applyBorder="1" applyAlignment="1">
      <alignment horizontal="center"/>
    </xf>
    <xf numFmtId="2" fontId="15" fillId="0" borderId="3" xfId="0" applyNumberFormat="1" applyFont="1" applyBorder="1" applyAlignment="1">
      <alignment horizontal="center"/>
    </xf>
    <xf numFmtId="2" fontId="15" fillId="0" borderId="6" xfId="0" applyNumberFormat="1" applyFont="1" applyBorder="1" applyAlignment="1">
      <alignment horizontal="center"/>
    </xf>
    <xf numFmtId="2" fontId="15" fillId="0" borderId="7" xfId="0" applyNumberFormat="1" applyFont="1" applyBorder="1" applyAlignment="1">
      <alignment horizontal="center"/>
    </xf>
    <xf numFmtId="2" fontId="15" fillId="0" borderId="8" xfId="0" applyNumberFormat="1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2" fontId="17" fillId="0" borderId="3" xfId="0" applyNumberFormat="1" applyFont="1" applyBorder="1" applyAlignment="1">
      <alignment horizontal="center"/>
    </xf>
    <xf numFmtId="2" fontId="17" fillId="0" borderId="6" xfId="0" applyNumberFormat="1" applyFont="1" applyBorder="1" applyAlignment="1">
      <alignment horizontal="center"/>
    </xf>
    <xf numFmtId="2" fontId="17" fillId="0" borderId="8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2" fontId="12" fillId="0" borderId="3" xfId="0" applyNumberFormat="1" applyFont="1" applyBorder="1" applyAlignment="1">
      <alignment horizontal="center"/>
    </xf>
    <xf numFmtId="2" fontId="12" fillId="0" borderId="6" xfId="0" applyNumberFormat="1" applyFont="1" applyBorder="1" applyAlignment="1">
      <alignment horizontal="center"/>
    </xf>
    <xf numFmtId="2" fontId="12" fillId="0" borderId="8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quotePrefix="1" applyFont="1" applyBorder="1" applyAlignment="1">
      <alignment horizontal="center"/>
    </xf>
    <xf numFmtId="0" fontId="1" fillId="0" borderId="10" xfId="0" quotePrefix="1" applyFont="1" applyBorder="1" applyAlignment="1">
      <alignment horizontal="center"/>
    </xf>
    <xf numFmtId="0" fontId="1" fillId="0" borderId="11" xfId="0" quotePrefix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4" borderId="6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1" fillId="3" borderId="9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left"/>
    </xf>
    <xf numFmtId="0" fontId="1" fillId="3" borderId="9" xfId="0" quotePrefix="1" applyFont="1" applyFill="1" applyBorder="1" applyAlignment="1">
      <alignment horizontal="center"/>
    </xf>
    <xf numFmtId="0" fontId="1" fillId="3" borderId="10" xfId="0" quotePrefix="1" applyFont="1" applyFill="1" applyBorder="1" applyAlignment="1">
      <alignment horizontal="center"/>
    </xf>
    <xf numFmtId="0" fontId="1" fillId="3" borderId="11" xfId="0" quotePrefix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5" xfId="0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/>
    </xf>
    <xf numFmtId="167" fontId="5" fillId="0" borderId="3" xfId="0" applyNumberFormat="1" applyFont="1" applyBorder="1" applyAlignment="1">
      <alignment horizontal="center"/>
    </xf>
    <xf numFmtId="167" fontId="5" fillId="0" borderId="6" xfId="0" applyNumberFormat="1" applyFont="1" applyBorder="1" applyAlignment="1">
      <alignment horizontal="center"/>
    </xf>
    <xf numFmtId="167" fontId="5" fillId="0" borderId="7" xfId="0" applyNumberFormat="1" applyFont="1" applyBorder="1" applyAlignment="1">
      <alignment horizontal="center"/>
    </xf>
    <xf numFmtId="167" fontId="5" fillId="0" borderId="8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2" fontId="0" fillId="5" borderId="11" xfId="0" applyNumberForma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2" fontId="8" fillId="0" borderId="3" xfId="0" applyNumberFormat="1" applyFont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/>
    </xf>
    <xf numFmtId="2" fontId="8" fillId="0" borderId="8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left"/>
    </xf>
    <xf numFmtId="166" fontId="5" fillId="0" borderId="2" xfId="0" applyNumberFormat="1" applyFont="1" applyBorder="1" applyAlignment="1">
      <alignment horizontal="left"/>
    </xf>
    <xf numFmtId="166" fontId="5" fillId="0" borderId="3" xfId="0" applyNumberFormat="1" applyFont="1" applyBorder="1" applyAlignment="1">
      <alignment horizontal="left"/>
    </xf>
    <xf numFmtId="166" fontId="5" fillId="0" borderId="6" xfId="0" applyNumberFormat="1" applyFont="1" applyBorder="1" applyAlignment="1">
      <alignment horizontal="left"/>
    </xf>
    <xf numFmtId="166" fontId="5" fillId="0" borderId="7" xfId="0" applyNumberFormat="1" applyFont="1" applyBorder="1" applyAlignment="1">
      <alignment horizontal="left"/>
    </xf>
    <xf numFmtId="166" fontId="5" fillId="0" borderId="8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29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8" fontId="5" fillId="3" borderId="13" xfId="0" applyNumberFormat="1" applyFont="1" applyFill="1" applyBorder="1" applyAlignment="1">
      <alignment horizontal="left"/>
    </xf>
    <xf numFmtId="8" fontId="5" fillId="3" borderId="14" xfId="0" applyNumberFormat="1" applyFont="1" applyFill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28" fillId="0" borderId="1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8" fontId="5" fillId="0" borderId="1" xfId="0" applyNumberFormat="1" applyFont="1" applyBorder="1" applyAlignment="1">
      <alignment horizontal="left"/>
    </xf>
    <xf numFmtId="8" fontId="5" fillId="0" borderId="2" xfId="0" applyNumberFormat="1" applyFont="1" applyBorder="1" applyAlignment="1">
      <alignment horizontal="left"/>
    </xf>
    <xf numFmtId="8" fontId="5" fillId="0" borderId="3" xfId="0" applyNumberFormat="1" applyFont="1" applyBorder="1" applyAlignment="1">
      <alignment horizontal="left"/>
    </xf>
    <xf numFmtId="8" fontId="5" fillId="0" borderId="6" xfId="0" applyNumberFormat="1" applyFont="1" applyBorder="1" applyAlignment="1">
      <alignment horizontal="left"/>
    </xf>
    <xf numFmtId="8" fontId="5" fillId="0" borderId="7" xfId="0" applyNumberFormat="1" applyFont="1" applyBorder="1" applyAlignment="1">
      <alignment horizontal="left"/>
    </xf>
    <xf numFmtId="8" fontId="5" fillId="0" borderId="8" xfId="0" applyNumberFormat="1" applyFont="1" applyBorder="1" applyAlignment="1">
      <alignment horizontal="left"/>
    </xf>
    <xf numFmtId="0" fontId="30" fillId="0" borderId="1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8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7" fontId="2" fillId="3" borderId="2" xfId="0" applyNumberFormat="1" applyFont="1" applyFill="1" applyBorder="1" applyAlignment="1">
      <alignment horizontal="center"/>
    </xf>
    <xf numFmtId="167" fontId="2" fillId="3" borderId="3" xfId="0" applyNumberFormat="1" applyFont="1" applyFill="1" applyBorder="1" applyAlignment="1">
      <alignment horizontal="center"/>
    </xf>
    <xf numFmtId="167" fontId="2" fillId="3" borderId="6" xfId="0" applyNumberFormat="1" applyFont="1" applyFill="1" applyBorder="1" applyAlignment="1">
      <alignment horizontal="center"/>
    </xf>
    <xf numFmtId="167" fontId="2" fillId="3" borderId="7" xfId="0" applyNumberFormat="1" applyFont="1" applyFill="1" applyBorder="1" applyAlignment="1">
      <alignment horizontal="center"/>
    </xf>
    <xf numFmtId="167" fontId="2" fillId="3" borderId="8" xfId="0" applyNumberFormat="1" applyFont="1" applyFill="1" applyBorder="1" applyAlignment="1">
      <alignment horizontal="center"/>
    </xf>
    <xf numFmtId="0" fontId="0" fillId="0" borderId="13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1" fillId="3" borderId="9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24" fillId="0" borderId="13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7" fontId="3" fillId="0" borderId="2" xfId="0" applyNumberFormat="1" applyFont="1" applyBorder="1" applyAlignment="1">
      <alignment horizontal="center"/>
    </xf>
    <xf numFmtId="167" fontId="3" fillId="0" borderId="3" xfId="0" applyNumberFormat="1" applyFont="1" applyBorder="1" applyAlignment="1">
      <alignment horizontal="center"/>
    </xf>
    <xf numFmtId="167" fontId="3" fillId="0" borderId="6" xfId="0" applyNumberFormat="1" applyFont="1" applyBorder="1" applyAlignment="1">
      <alignment horizontal="center"/>
    </xf>
    <xf numFmtId="167" fontId="3" fillId="0" borderId="7" xfId="0" applyNumberFormat="1" applyFont="1" applyBorder="1" applyAlignment="1">
      <alignment horizontal="center"/>
    </xf>
    <xf numFmtId="167" fontId="3" fillId="0" borderId="8" xfId="0" applyNumberFormat="1" applyFont="1" applyBorder="1" applyAlignment="1">
      <alignment horizontal="center"/>
    </xf>
    <xf numFmtId="167" fontId="20" fillId="3" borderId="1" xfId="0" applyNumberFormat="1" applyFont="1" applyFill="1" applyBorder="1" applyAlignment="1">
      <alignment horizontal="center"/>
    </xf>
    <xf numFmtId="167" fontId="20" fillId="3" borderId="2" xfId="0" applyNumberFormat="1" applyFont="1" applyFill="1" applyBorder="1" applyAlignment="1">
      <alignment horizontal="center"/>
    </xf>
    <xf numFmtId="167" fontId="20" fillId="3" borderId="3" xfId="0" applyNumberFormat="1" applyFont="1" applyFill="1" applyBorder="1" applyAlignment="1">
      <alignment horizontal="center"/>
    </xf>
    <xf numFmtId="167" fontId="20" fillId="3" borderId="6" xfId="0" applyNumberFormat="1" applyFont="1" applyFill="1" applyBorder="1" applyAlignment="1">
      <alignment horizontal="center"/>
    </xf>
    <xf numFmtId="167" fontId="20" fillId="3" borderId="7" xfId="0" applyNumberFormat="1" applyFont="1" applyFill="1" applyBorder="1" applyAlignment="1">
      <alignment horizontal="center"/>
    </xf>
    <xf numFmtId="167" fontId="20" fillId="3" borderId="8" xfId="0" applyNumberFormat="1" applyFont="1" applyFill="1" applyBorder="1" applyAlignment="1">
      <alignment horizontal="center"/>
    </xf>
    <xf numFmtId="164" fontId="33" fillId="3" borderId="9" xfId="0" applyNumberFormat="1" applyFont="1" applyFill="1" applyBorder="1" applyAlignment="1">
      <alignment horizontal="center"/>
    </xf>
    <xf numFmtId="0" fontId="33" fillId="3" borderId="10" xfId="0" applyFont="1" applyFill="1" applyBorder="1" applyAlignment="1">
      <alignment horizontal="center"/>
    </xf>
    <xf numFmtId="0" fontId="33" fillId="3" borderId="11" xfId="0" applyFont="1" applyFill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167" fontId="4" fillId="0" borderId="3" xfId="0" applyNumberFormat="1" applyFont="1" applyBorder="1" applyAlignment="1">
      <alignment horizontal="center"/>
    </xf>
    <xf numFmtId="167" fontId="4" fillId="0" borderId="6" xfId="0" applyNumberFormat="1" applyFont="1" applyBorder="1" applyAlignment="1">
      <alignment horizontal="center"/>
    </xf>
    <xf numFmtId="167" fontId="4" fillId="0" borderId="7" xfId="0" applyNumberFormat="1" applyFont="1" applyBorder="1" applyAlignment="1">
      <alignment horizontal="center"/>
    </xf>
    <xf numFmtId="167" fontId="4" fillId="0" borderId="8" xfId="0" applyNumberFormat="1" applyFont="1" applyBorder="1" applyAlignment="1">
      <alignment horizontal="center"/>
    </xf>
    <xf numFmtId="0" fontId="14" fillId="3" borderId="13" xfId="0" applyFont="1" applyFill="1" applyBorder="1" applyAlignment="1">
      <alignment horizontal="left"/>
    </xf>
    <xf numFmtId="0" fontId="14" fillId="3" borderId="14" xfId="0" applyFont="1" applyFill="1" applyBorder="1" applyAlignment="1">
      <alignment horizontal="left"/>
    </xf>
    <xf numFmtId="0" fontId="0" fillId="3" borderId="13" xfId="0" applyFont="1" applyFill="1" applyBorder="1" applyAlignment="1">
      <alignment horizontal="left"/>
    </xf>
    <xf numFmtId="0" fontId="0" fillId="3" borderId="14" xfId="0" applyFont="1" applyFill="1" applyBorder="1" applyAlignment="1">
      <alignment horizontal="left"/>
    </xf>
    <xf numFmtId="0" fontId="13" fillId="3" borderId="13" xfId="0" applyFont="1" applyFill="1" applyBorder="1" applyAlignment="1">
      <alignment horizontal="left"/>
    </xf>
    <xf numFmtId="0" fontId="13" fillId="3" borderId="14" xfId="0" applyFont="1" applyFill="1" applyBorder="1" applyAlignment="1">
      <alignment horizontal="left"/>
    </xf>
    <xf numFmtId="0" fontId="26" fillId="0" borderId="13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14" fillId="5" borderId="13" xfId="0" applyFont="1" applyFill="1" applyBorder="1" applyAlignment="1">
      <alignment horizontal="left"/>
    </xf>
    <xf numFmtId="0" fontId="14" fillId="5" borderId="14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22" fillId="0" borderId="13" xfId="0" applyFont="1" applyBorder="1" applyAlignment="1">
      <alignment horizontal="left"/>
    </xf>
    <xf numFmtId="0" fontId="22" fillId="0" borderId="14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2" fontId="0" fillId="3" borderId="9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22" fillId="5" borderId="13" xfId="0" applyFont="1" applyFill="1" applyBorder="1" applyAlignment="1">
      <alignment horizontal="left"/>
    </xf>
    <xf numFmtId="0" fontId="22" fillId="5" borderId="14" xfId="0" applyFont="1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0" fillId="5" borderId="14" xfId="0" applyFill="1" applyBorder="1" applyAlignment="1">
      <alignment horizontal="left"/>
    </xf>
    <xf numFmtId="167" fontId="8" fillId="3" borderId="1" xfId="0" applyNumberFormat="1" applyFont="1" applyFill="1" applyBorder="1" applyAlignment="1">
      <alignment horizontal="center"/>
    </xf>
    <xf numFmtId="167" fontId="8" fillId="3" borderId="2" xfId="0" applyNumberFormat="1" applyFont="1" applyFill="1" applyBorder="1" applyAlignment="1">
      <alignment horizontal="center"/>
    </xf>
    <xf numFmtId="167" fontId="8" fillId="3" borderId="3" xfId="0" applyNumberFormat="1" applyFont="1" applyFill="1" applyBorder="1" applyAlignment="1">
      <alignment horizontal="center"/>
    </xf>
    <xf numFmtId="167" fontId="8" fillId="3" borderId="6" xfId="0" applyNumberFormat="1" applyFont="1" applyFill="1" applyBorder="1" applyAlignment="1">
      <alignment horizontal="center"/>
    </xf>
    <xf numFmtId="167" fontId="8" fillId="3" borderId="7" xfId="0" applyNumberFormat="1" applyFont="1" applyFill="1" applyBorder="1" applyAlignment="1">
      <alignment horizontal="center"/>
    </xf>
    <xf numFmtId="167" fontId="8" fillId="3" borderId="8" xfId="0" applyNumberFormat="1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1.png"/><Relationship Id="rId4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.png"/><Relationship Id="rId4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19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2200274</xdr:colOff>
      <xdr:row>0</xdr:row>
      <xdr:rowOff>0</xdr:rowOff>
    </xdr:from>
    <xdr:to>
      <xdr:col>1</xdr:col>
      <xdr:colOff>323849</xdr:colOff>
      <xdr:row>4</xdr:row>
      <xdr:rowOff>94259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651082B-4387-49EF-9277-65D50C241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4" y="0"/>
          <a:ext cx="809625" cy="865784"/>
        </a:xfrm>
        <a:prstGeom prst="rect">
          <a:avLst/>
        </a:prstGeom>
      </xdr:spPr>
    </xdr:pic>
    <xdr:clientData/>
  </xdr:twoCellAnchor>
  <xdr:twoCellAnchor editAs="oneCell">
    <xdr:from>
      <xdr:col>1</xdr:col>
      <xdr:colOff>433727</xdr:colOff>
      <xdr:row>63</xdr:row>
      <xdr:rowOff>144577</xdr:rowOff>
    </xdr:from>
    <xdr:to>
      <xdr:col>3</xdr:col>
      <xdr:colOff>310039</xdr:colOff>
      <xdr:row>71</xdr:row>
      <xdr:rowOff>60892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4F998096-4F57-4101-AA84-066174E4C30C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25399" t="23391" r="25036" b="18830"/>
        <a:stretch/>
      </xdr:blipFill>
      <xdr:spPr bwMode="auto">
        <a:xfrm>
          <a:off x="3121138" y="12663148"/>
          <a:ext cx="1254035" cy="141310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374197</xdr:colOff>
      <xdr:row>136</xdr:row>
      <xdr:rowOff>170090</xdr:rowOff>
    </xdr:from>
    <xdr:to>
      <xdr:col>5</xdr:col>
      <xdr:colOff>263639</xdr:colOff>
      <xdr:row>144</xdr:row>
      <xdr:rowOff>153080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6C946500-95E7-4AC6-8B20-64C087B71C46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25399" t="23391" r="25036" b="18830"/>
        <a:stretch/>
      </xdr:blipFill>
      <xdr:spPr bwMode="auto">
        <a:xfrm>
          <a:off x="3673929" y="26967657"/>
          <a:ext cx="1420246" cy="149678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42522</xdr:colOff>
      <xdr:row>287</xdr:row>
      <xdr:rowOff>119064</xdr:rowOff>
    </xdr:from>
    <xdr:to>
      <xdr:col>3</xdr:col>
      <xdr:colOff>539659</xdr:colOff>
      <xdr:row>295</xdr:row>
      <xdr:rowOff>128930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A77CA5B-590D-4C9C-8613-9CCB07ABAAEA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25399" t="23391" r="25036" b="18830"/>
        <a:stretch/>
      </xdr:blipFill>
      <xdr:spPr bwMode="auto">
        <a:xfrm>
          <a:off x="3342254" y="62516318"/>
          <a:ext cx="1262539" cy="150665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127565</xdr:colOff>
      <xdr:row>63</xdr:row>
      <xdr:rowOff>144575</xdr:rowOff>
    </xdr:from>
    <xdr:to>
      <xdr:col>6</xdr:col>
      <xdr:colOff>479310</xdr:colOff>
      <xdr:row>71</xdr:row>
      <xdr:rowOff>15532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C1D96AF9-8057-4ED5-BB1F-F594E04F4EE9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9089" t="25067" r="18870" b="818"/>
        <a:stretch/>
      </xdr:blipFill>
      <xdr:spPr bwMode="auto">
        <a:xfrm>
          <a:off x="4805020" y="12663146"/>
          <a:ext cx="1117147" cy="136774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127567</xdr:colOff>
      <xdr:row>137</xdr:row>
      <xdr:rowOff>17008</xdr:rowOff>
    </xdr:from>
    <xdr:to>
      <xdr:col>7</xdr:col>
      <xdr:colOff>714375</xdr:colOff>
      <xdr:row>145</xdr:row>
      <xdr:rowOff>17009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5F486251-68BD-4C9A-BA85-790280E29C0B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9089" t="25067" r="18870" b="818"/>
        <a:stretch/>
      </xdr:blipFill>
      <xdr:spPr bwMode="auto">
        <a:xfrm>
          <a:off x="5570424" y="27018682"/>
          <a:ext cx="1199130" cy="149678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68036</xdr:colOff>
      <xdr:row>287</xdr:row>
      <xdr:rowOff>127567</xdr:rowOff>
    </xdr:from>
    <xdr:to>
      <xdr:col>6</xdr:col>
      <xdr:colOff>598374</xdr:colOff>
      <xdr:row>295</xdr:row>
      <xdr:rowOff>177120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2970535E-FE8B-47B8-9E18-7A1AC348CA52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9089" t="25067" r="18870" b="818"/>
        <a:stretch/>
      </xdr:blipFill>
      <xdr:spPr bwMode="auto">
        <a:xfrm>
          <a:off x="4745491" y="62524821"/>
          <a:ext cx="1295740" cy="154633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1290297</xdr:colOff>
      <xdr:row>0</xdr:row>
      <xdr:rowOff>0</xdr:rowOff>
    </xdr:from>
    <xdr:to>
      <xdr:col>0</xdr:col>
      <xdr:colOff>1964531</xdr:colOff>
      <xdr:row>3</xdr:row>
      <xdr:rowOff>136397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EFE0DE6-715B-4B6D-8D23-792C4A346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0297" y="0"/>
          <a:ext cx="674234" cy="714701"/>
        </a:xfrm>
        <a:prstGeom prst="rect">
          <a:avLst/>
        </a:prstGeom>
      </xdr:spPr>
    </xdr:pic>
    <xdr:clientData/>
  </xdr:twoCellAnchor>
  <xdr:twoCellAnchor editAs="oneCell">
    <xdr:from>
      <xdr:col>1</xdr:col>
      <xdr:colOff>85045</xdr:colOff>
      <xdr:row>71</xdr:row>
      <xdr:rowOff>51027</xdr:rowOff>
    </xdr:from>
    <xdr:to>
      <xdr:col>3</xdr:col>
      <xdr:colOff>408215</xdr:colOff>
      <xdr:row>78</xdr:row>
      <xdr:rowOff>27146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1249524-5336-46C5-B91B-E304F79232A8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5811" t="2025" r="16323" b="14844"/>
        <a:stretch/>
      </xdr:blipFill>
      <xdr:spPr bwMode="auto">
        <a:xfrm>
          <a:off x="2772456" y="14032366"/>
          <a:ext cx="1700893" cy="1285807"/>
        </a:xfrm>
        <a:prstGeom prst="rect">
          <a:avLst/>
        </a:prstGeom>
        <a:ln>
          <a:noFill/>
        </a:ln>
        <a:scene3d>
          <a:camera prst="orthographicFront">
            <a:rot lat="0" lon="0" rev="5400000"/>
          </a:camera>
          <a:lightRig rig="threePt" dir="t"/>
        </a:scene3d>
        <a:sp3d extrusionH="19050">
          <a:bevelB w="82550"/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153081</xdr:colOff>
      <xdr:row>150</xdr:row>
      <xdr:rowOff>127567</xdr:rowOff>
    </xdr:from>
    <xdr:to>
      <xdr:col>5</xdr:col>
      <xdr:colOff>323170</xdr:colOff>
      <xdr:row>157</xdr:row>
      <xdr:rowOff>103686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3D2AE62-AB28-418B-AC2B-9332F02495FA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5811" t="2025" r="16323" b="14844"/>
        <a:stretch/>
      </xdr:blipFill>
      <xdr:spPr bwMode="auto">
        <a:xfrm>
          <a:off x="3452813" y="30029263"/>
          <a:ext cx="1700893" cy="1285807"/>
        </a:xfrm>
        <a:prstGeom prst="rect">
          <a:avLst/>
        </a:prstGeom>
        <a:ln>
          <a:noFill/>
        </a:ln>
        <a:scene3d>
          <a:camera prst="orthographicFront">
            <a:rot lat="0" lon="0" rev="5400000"/>
          </a:camera>
          <a:lightRig rig="threePt" dir="t"/>
        </a:scene3d>
        <a:sp3d extrusionH="19050">
          <a:bevelB w="82550"/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2279197</xdr:colOff>
      <xdr:row>313</xdr:row>
      <xdr:rowOff>170089</xdr:rowOff>
    </xdr:from>
    <xdr:to>
      <xdr:col>2</xdr:col>
      <xdr:colOff>680358</xdr:colOff>
      <xdr:row>320</xdr:row>
      <xdr:rowOff>146208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74E7C80-6411-45C5-BB24-299D77582B0C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5811" t="2025" r="16323" b="14844"/>
        <a:stretch/>
      </xdr:blipFill>
      <xdr:spPr bwMode="auto">
        <a:xfrm>
          <a:off x="2279197" y="62567343"/>
          <a:ext cx="1700893" cy="1285807"/>
        </a:xfrm>
        <a:prstGeom prst="rect">
          <a:avLst/>
        </a:prstGeom>
        <a:ln>
          <a:noFill/>
        </a:ln>
        <a:scene3d>
          <a:camera prst="orthographicFront">
            <a:rot lat="0" lon="0" rev="5400000"/>
          </a:camera>
          <a:lightRig rig="threePt" dir="t"/>
        </a:scene3d>
        <a:sp3d extrusionH="19050">
          <a:bevelB w="82550"/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357188</xdr:colOff>
      <xdr:row>70</xdr:row>
      <xdr:rowOff>93550</xdr:rowOff>
    </xdr:from>
    <xdr:to>
      <xdr:col>7</xdr:col>
      <xdr:colOff>253093</xdr:colOff>
      <xdr:row>78</xdr:row>
      <xdr:rowOff>25514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1D7C8CAE-CF52-4F8D-BA4D-49876E819C8C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3617" r="15432" b="4453"/>
        <a:stretch/>
      </xdr:blipFill>
      <xdr:spPr bwMode="auto">
        <a:xfrm>
          <a:off x="4422322" y="13887791"/>
          <a:ext cx="1885950" cy="1428750"/>
        </a:xfrm>
        <a:prstGeom prst="rect">
          <a:avLst/>
        </a:prstGeom>
        <a:ln>
          <a:noFill/>
        </a:ln>
        <a:scene3d>
          <a:camera prst="orthographicFront">
            <a:rot lat="0" lon="0" rev="5400000"/>
          </a:camera>
          <a:lightRig rig="threePt" dir="t"/>
        </a:scene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399710</xdr:colOff>
      <xdr:row>150</xdr:row>
      <xdr:rowOff>17009</xdr:rowOff>
    </xdr:from>
    <xdr:to>
      <xdr:col>8</xdr:col>
      <xdr:colOff>295616</xdr:colOff>
      <xdr:row>157</xdr:row>
      <xdr:rowOff>136071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50D58DB-F5FA-413A-8C4C-FBE03CE4F69D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3617" r="15432" b="4453"/>
        <a:stretch/>
      </xdr:blipFill>
      <xdr:spPr bwMode="auto">
        <a:xfrm>
          <a:off x="5230246" y="29918705"/>
          <a:ext cx="1885950" cy="1428750"/>
        </a:xfrm>
        <a:prstGeom prst="rect">
          <a:avLst/>
        </a:prstGeom>
        <a:ln>
          <a:noFill/>
        </a:ln>
        <a:scene3d>
          <a:camera prst="orthographicFront">
            <a:rot lat="0" lon="0" rev="5400000"/>
          </a:camera>
          <a:lightRig rig="threePt" dir="t"/>
        </a:scene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272143</xdr:colOff>
      <xdr:row>313</xdr:row>
      <xdr:rowOff>170090</xdr:rowOff>
    </xdr:from>
    <xdr:to>
      <xdr:col>9</xdr:col>
      <xdr:colOff>40481</xdr:colOff>
      <xdr:row>321</xdr:row>
      <xdr:rowOff>102054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BE7FF6F4-7DBA-4E11-95B5-238EE0C926F4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3617" r="15432" b="4453"/>
        <a:stretch/>
      </xdr:blipFill>
      <xdr:spPr bwMode="auto">
        <a:xfrm>
          <a:off x="5715000" y="62567344"/>
          <a:ext cx="1885950" cy="1428750"/>
        </a:xfrm>
        <a:prstGeom prst="rect">
          <a:avLst/>
        </a:prstGeom>
        <a:ln>
          <a:noFill/>
        </a:ln>
        <a:scene3d>
          <a:camera prst="orthographicFront">
            <a:rot lat="0" lon="0" rev="5400000"/>
          </a:camera>
          <a:lightRig rig="threePt" dir="t"/>
        </a:scene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942974</xdr:colOff>
      <xdr:row>0</xdr:row>
      <xdr:rowOff>28575</xdr:rowOff>
    </xdr:from>
    <xdr:to>
      <xdr:col>0</xdr:col>
      <xdr:colOff>1543049</xdr:colOff>
      <xdr:row>2</xdr:row>
      <xdr:rowOff>135136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7B79E12-EBEF-4311-A022-D67316957E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895" t="16749" r="7464" b="28818"/>
        <a:stretch/>
      </xdr:blipFill>
      <xdr:spPr>
        <a:xfrm>
          <a:off x="942974" y="28575"/>
          <a:ext cx="600075" cy="487561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70</xdr:row>
      <xdr:rowOff>28575</xdr:rowOff>
    </xdr:from>
    <xdr:to>
      <xdr:col>3</xdr:col>
      <xdr:colOff>485775</xdr:colOff>
      <xdr:row>78</xdr:row>
      <xdr:rowOff>130175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3FEE1DF-DB45-49CA-9D1C-5C1E157B481E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0850" y="13754100"/>
          <a:ext cx="1552575" cy="1625600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2590800</xdr:colOff>
      <xdr:row>150</xdr:row>
      <xdr:rowOff>171450</xdr:rowOff>
    </xdr:from>
    <xdr:to>
      <xdr:col>3</xdr:col>
      <xdr:colOff>85725</xdr:colOff>
      <xdr:row>159</xdr:row>
      <xdr:rowOff>82550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63098F6-D130-47B6-BD5E-819765B2DD9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800" y="30118050"/>
          <a:ext cx="1552575" cy="1625600"/>
        </a:xfrm>
        <a:prstGeom prst="rect">
          <a:avLst/>
        </a:prstGeom>
      </xdr:spPr>
    </xdr:pic>
    <xdr:clientData/>
  </xdr:twoCellAnchor>
  <xdr:twoCellAnchor editAs="oneCell">
    <xdr:from>
      <xdr:col>0</xdr:col>
      <xdr:colOff>2400300</xdr:colOff>
      <xdr:row>313</xdr:row>
      <xdr:rowOff>95250</xdr:rowOff>
    </xdr:from>
    <xdr:to>
      <xdr:col>2</xdr:col>
      <xdr:colOff>657225</xdr:colOff>
      <xdr:row>320</xdr:row>
      <xdr:rowOff>387350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F04C4C8-BFB2-4408-8C8F-2A0E787D94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0300" y="62617350"/>
          <a:ext cx="1552575" cy="1625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2601362</xdr:colOff>
      <xdr:row>0</xdr:row>
      <xdr:rowOff>52335</xdr:rowOff>
    </xdr:from>
    <xdr:ext cx="828000" cy="504000"/>
    <xdr:pic>
      <xdr:nvPicPr>
        <xdr:cNvPr id="2" name="Imagem 1">
          <a:extLst>
            <a:ext uri="{FF2B5EF4-FFF2-40B4-BE49-F238E27FC236}">
              <a16:creationId xmlns:a16="http://schemas.microsoft.com/office/drawing/2014/main" id="{FE48E0D7-7792-4B76-9060-889905493A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000" t="26000" r="16666" b="36667"/>
        <a:stretch/>
      </xdr:blipFill>
      <xdr:spPr>
        <a:xfrm>
          <a:off x="2601362" y="52335"/>
          <a:ext cx="828000" cy="504000"/>
        </a:xfrm>
        <a:prstGeom prst="rect">
          <a:avLst/>
        </a:prstGeom>
      </xdr:spPr>
    </xdr:pic>
    <xdr:clientData/>
  </xdr:oneCellAnchor>
  <xdr:twoCellAnchor editAs="oneCell">
    <xdr:from>
      <xdr:col>1</xdr:col>
      <xdr:colOff>544286</xdr:colOff>
      <xdr:row>69</xdr:row>
      <xdr:rowOff>73270</xdr:rowOff>
    </xdr:from>
    <xdr:to>
      <xdr:col>3</xdr:col>
      <xdr:colOff>269114</xdr:colOff>
      <xdr:row>80</xdr:row>
      <xdr:rowOff>58197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C725872B-1140-4676-B70A-0D1A2F7AA2C8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763" t="3642" r="12593" b="4884"/>
        <a:stretch/>
      </xdr:blipFill>
      <xdr:spPr bwMode="auto">
        <a:xfrm>
          <a:off x="3234313" y="13502473"/>
          <a:ext cx="1096010" cy="20574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2637693</xdr:colOff>
      <xdr:row>150</xdr:row>
      <xdr:rowOff>94203</xdr:rowOff>
    </xdr:from>
    <xdr:to>
      <xdr:col>2</xdr:col>
      <xdr:colOff>436588</xdr:colOff>
      <xdr:row>161</xdr:row>
      <xdr:rowOff>79131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DC9B40B3-40E7-40E1-A0A3-BB0A9E96CFB1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763" t="3642" r="12593" b="4884"/>
        <a:stretch/>
      </xdr:blipFill>
      <xdr:spPr bwMode="auto">
        <a:xfrm>
          <a:off x="2637693" y="29443763"/>
          <a:ext cx="1096010" cy="20574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2438819</xdr:colOff>
      <xdr:row>312</xdr:row>
      <xdr:rowOff>167472</xdr:rowOff>
    </xdr:from>
    <xdr:to>
      <xdr:col>2</xdr:col>
      <xdr:colOff>237714</xdr:colOff>
      <xdr:row>322</xdr:row>
      <xdr:rowOff>340806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1733A4AE-29FD-498F-82F5-0DC64B46B742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763" t="3642" r="12593" b="4884"/>
        <a:stretch/>
      </xdr:blipFill>
      <xdr:spPr bwMode="auto">
        <a:xfrm>
          <a:off x="2438819" y="61441483"/>
          <a:ext cx="1096010" cy="20574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387280</xdr:colOff>
      <xdr:row>315</xdr:row>
      <xdr:rowOff>125604</xdr:rowOff>
    </xdr:from>
    <xdr:to>
      <xdr:col>8</xdr:col>
      <xdr:colOff>479746</xdr:colOff>
      <xdr:row>321</xdr:row>
      <xdr:rowOff>71490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DF0F869F-5DBF-43C3-90CF-46D3406B6CD0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5983" t="7682" r="1285" b="6649"/>
        <a:stretch/>
      </xdr:blipFill>
      <xdr:spPr bwMode="auto">
        <a:xfrm>
          <a:off x="5212582" y="61964835"/>
          <a:ext cx="2070735" cy="10763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314011</xdr:colOff>
      <xdr:row>153</xdr:row>
      <xdr:rowOff>0</xdr:rowOff>
    </xdr:from>
    <xdr:to>
      <xdr:col>8</xdr:col>
      <xdr:colOff>406477</xdr:colOff>
      <xdr:row>158</xdr:row>
      <xdr:rowOff>134292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4413D0DF-2384-4911-8E9D-67AB0563CC9B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5983" t="7682" r="1285" b="6649"/>
        <a:stretch/>
      </xdr:blipFill>
      <xdr:spPr bwMode="auto">
        <a:xfrm>
          <a:off x="5139313" y="29914780"/>
          <a:ext cx="2070735" cy="10763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73269</xdr:colOff>
      <xdr:row>72</xdr:row>
      <xdr:rowOff>177940</xdr:rowOff>
    </xdr:from>
    <xdr:to>
      <xdr:col>8</xdr:col>
      <xdr:colOff>167820</xdr:colOff>
      <xdr:row>78</xdr:row>
      <xdr:rowOff>126586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E510F14-FFCE-45C9-AB09-BE0033980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98571" y="14172363"/>
          <a:ext cx="2072820" cy="10790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2601362</xdr:colOff>
      <xdr:row>0</xdr:row>
      <xdr:rowOff>52335</xdr:rowOff>
    </xdr:from>
    <xdr:ext cx="828000" cy="504000"/>
    <xdr:pic>
      <xdr:nvPicPr>
        <xdr:cNvPr id="2" name="Imagem 1">
          <a:extLst>
            <a:ext uri="{FF2B5EF4-FFF2-40B4-BE49-F238E27FC236}">
              <a16:creationId xmlns:a16="http://schemas.microsoft.com/office/drawing/2014/main" id="{3FE64BAD-D5F8-4FCD-B0B7-8FA8495502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000" t="26000" r="16666" b="36667"/>
        <a:stretch/>
      </xdr:blipFill>
      <xdr:spPr>
        <a:xfrm>
          <a:off x="2601362" y="52335"/>
          <a:ext cx="828000" cy="504000"/>
        </a:xfrm>
        <a:prstGeom prst="rect">
          <a:avLst/>
        </a:prstGeom>
      </xdr:spPr>
    </xdr:pic>
    <xdr:clientData/>
  </xdr:oneCellAnchor>
  <xdr:twoCellAnchor editAs="oneCell">
    <xdr:from>
      <xdr:col>1</xdr:col>
      <xdr:colOff>52336</xdr:colOff>
      <xdr:row>73</xdr:row>
      <xdr:rowOff>62801</xdr:rowOff>
    </xdr:from>
    <xdr:to>
      <xdr:col>3</xdr:col>
      <xdr:colOff>344818</xdr:colOff>
      <xdr:row>79</xdr:row>
      <xdr:rowOff>62801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749E877-82CC-4FAA-A0FA-A8FFEC3C4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2363" y="14245631"/>
          <a:ext cx="1663664" cy="1130439"/>
        </a:xfrm>
        <a:prstGeom prst="rect">
          <a:avLst/>
        </a:prstGeom>
      </xdr:spPr>
    </xdr:pic>
    <xdr:clientData/>
  </xdr:twoCellAnchor>
  <xdr:twoCellAnchor editAs="oneCell">
    <xdr:from>
      <xdr:col>5</xdr:col>
      <xdr:colOff>157006</xdr:colOff>
      <xdr:row>70</xdr:row>
      <xdr:rowOff>187616</xdr:rowOff>
    </xdr:from>
    <xdr:to>
      <xdr:col>7</xdr:col>
      <xdr:colOff>314011</xdr:colOff>
      <xdr:row>78</xdr:row>
      <xdr:rowOff>155563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A0FDF70-2A7D-4DE6-BFAA-4FC436F65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2308" y="13805226"/>
          <a:ext cx="1371181" cy="1475200"/>
        </a:xfrm>
        <a:prstGeom prst="rect">
          <a:avLst/>
        </a:prstGeom>
      </xdr:spPr>
    </xdr:pic>
    <xdr:clientData/>
  </xdr:twoCellAnchor>
  <xdr:twoCellAnchor editAs="oneCell">
    <xdr:from>
      <xdr:col>3</xdr:col>
      <xdr:colOff>41868</xdr:colOff>
      <xdr:row>153</xdr:row>
      <xdr:rowOff>73270</xdr:rowOff>
    </xdr:from>
    <xdr:to>
      <xdr:col>6</xdr:col>
      <xdr:colOff>335039</xdr:colOff>
      <xdr:row>159</xdr:row>
      <xdr:rowOff>70689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570E49A-1DFC-4321-82A8-F5CF77A01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03077" y="29988050"/>
          <a:ext cx="1664352" cy="1127858"/>
        </a:xfrm>
        <a:prstGeom prst="rect">
          <a:avLst/>
        </a:prstGeom>
      </xdr:spPr>
    </xdr:pic>
    <xdr:clientData/>
  </xdr:twoCellAnchor>
  <xdr:twoCellAnchor editAs="oneCell">
    <xdr:from>
      <xdr:col>2</xdr:col>
      <xdr:colOff>41869</xdr:colOff>
      <xdr:row>317</xdr:row>
      <xdr:rowOff>73269</xdr:rowOff>
    </xdr:from>
    <xdr:to>
      <xdr:col>5</xdr:col>
      <xdr:colOff>178034</xdr:colOff>
      <xdr:row>322</xdr:row>
      <xdr:rowOff>259094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D7F52EB8-E1F4-4259-9E52-0B57583D3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38984" y="62289313"/>
          <a:ext cx="1664352" cy="11278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2601362</xdr:colOff>
      <xdr:row>0</xdr:row>
      <xdr:rowOff>52335</xdr:rowOff>
    </xdr:from>
    <xdr:ext cx="828000" cy="504000"/>
    <xdr:pic>
      <xdr:nvPicPr>
        <xdr:cNvPr id="2" name="Imagem 1">
          <a:extLst>
            <a:ext uri="{FF2B5EF4-FFF2-40B4-BE49-F238E27FC236}">
              <a16:creationId xmlns:a16="http://schemas.microsoft.com/office/drawing/2014/main" id="{AD750301-234E-4D77-A01A-1338BAED00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000" t="26000" r="16666" b="36667"/>
        <a:stretch/>
      </xdr:blipFill>
      <xdr:spPr>
        <a:xfrm>
          <a:off x="2601362" y="52335"/>
          <a:ext cx="828000" cy="504000"/>
        </a:xfrm>
        <a:prstGeom prst="rect">
          <a:avLst/>
        </a:prstGeom>
      </xdr:spPr>
    </xdr:pic>
    <xdr:clientData/>
  </xdr:oneCellAnchor>
  <xdr:twoCellAnchor editAs="oneCell">
    <xdr:from>
      <xdr:col>1</xdr:col>
      <xdr:colOff>148829</xdr:colOff>
      <xdr:row>71</xdr:row>
      <xdr:rowOff>9923</xdr:rowOff>
    </xdr:from>
    <xdr:to>
      <xdr:col>5</xdr:col>
      <xdr:colOff>510623</xdr:colOff>
      <xdr:row>79</xdr:row>
      <xdr:rowOff>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EA6F532-0A6A-4AEE-8D3A-749004EEC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37657" y="13801329"/>
          <a:ext cx="2485075" cy="1498204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152</xdr:row>
      <xdr:rowOff>49610</xdr:rowOff>
    </xdr:from>
    <xdr:to>
      <xdr:col>6</xdr:col>
      <xdr:colOff>74059</xdr:colOff>
      <xdr:row>160</xdr:row>
      <xdr:rowOff>39689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886935F8-4642-41F2-A402-B64813533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6328" y="29735860"/>
          <a:ext cx="2485075" cy="1498204"/>
        </a:xfrm>
        <a:prstGeom prst="rect">
          <a:avLst/>
        </a:prstGeom>
      </xdr:spPr>
    </xdr:pic>
    <xdr:clientData/>
  </xdr:twoCellAnchor>
  <xdr:twoCellAnchor editAs="oneCell">
    <xdr:from>
      <xdr:col>2</xdr:col>
      <xdr:colOff>396874</xdr:colOff>
      <xdr:row>314</xdr:row>
      <xdr:rowOff>79375</xdr:rowOff>
    </xdr:from>
    <xdr:to>
      <xdr:col>7</xdr:col>
      <xdr:colOff>153434</xdr:colOff>
      <xdr:row>322</xdr:row>
      <xdr:rowOff>69454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361719FA-9A24-47EF-940A-1C3C54AAB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0937" y="61654531"/>
          <a:ext cx="2485075" cy="149820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2601362</xdr:colOff>
      <xdr:row>0</xdr:row>
      <xdr:rowOff>52335</xdr:rowOff>
    </xdr:from>
    <xdr:ext cx="828000" cy="504000"/>
    <xdr:pic>
      <xdr:nvPicPr>
        <xdr:cNvPr id="2" name="Imagem 1">
          <a:extLst>
            <a:ext uri="{FF2B5EF4-FFF2-40B4-BE49-F238E27FC236}">
              <a16:creationId xmlns:a16="http://schemas.microsoft.com/office/drawing/2014/main" id="{013211B9-AA1C-4415-83E6-EDCDBD62DB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000" t="26000" r="16666" b="36667"/>
        <a:stretch/>
      </xdr:blipFill>
      <xdr:spPr>
        <a:xfrm>
          <a:off x="2601362" y="52335"/>
          <a:ext cx="828000" cy="504000"/>
        </a:xfrm>
        <a:prstGeom prst="rect">
          <a:avLst/>
        </a:prstGeom>
      </xdr:spPr>
    </xdr:pic>
    <xdr:clientData/>
  </xdr:oneCellAnchor>
  <xdr:twoCellAnchor editAs="oneCell">
    <xdr:from>
      <xdr:col>0</xdr:col>
      <xdr:colOff>1109506</xdr:colOff>
      <xdr:row>69</xdr:row>
      <xdr:rowOff>8965</xdr:rowOff>
    </xdr:from>
    <xdr:to>
      <xdr:col>0</xdr:col>
      <xdr:colOff>2365550</xdr:colOff>
      <xdr:row>80</xdr:row>
      <xdr:rowOff>171083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5819A22-3D22-4F4F-843B-7F475EF25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9506" y="13438168"/>
          <a:ext cx="1256044" cy="2234591"/>
        </a:xfrm>
        <a:prstGeom prst="rect">
          <a:avLst/>
        </a:prstGeom>
      </xdr:spPr>
    </xdr:pic>
    <xdr:clientData/>
  </xdr:twoCellAnchor>
  <xdr:twoCellAnchor editAs="oneCell">
    <xdr:from>
      <xdr:col>2</xdr:col>
      <xdr:colOff>293077</xdr:colOff>
      <xdr:row>69</xdr:row>
      <xdr:rowOff>53683</xdr:rowOff>
    </xdr:from>
    <xdr:to>
      <xdr:col>4</xdr:col>
      <xdr:colOff>116632</xdr:colOff>
      <xdr:row>80</xdr:row>
      <xdr:rowOff>104668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DB8431D-A774-49FD-895A-1B8203EEF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V="1">
          <a:off x="3590192" y="13482886"/>
          <a:ext cx="1194737" cy="2123458"/>
        </a:xfrm>
        <a:prstGeom prst="rect">
          <a:avLst/>
        </a:prstGeom>
      </xdr:spPr>
    </xdr:pic>
    <xdr:clientData/>
  </xdr:twoCellAnchor>
  <xdr:twoCellAnchor editAs="oneCell">
    <xdr:from>
      <xdr:col>2</xdr:col>
      <xdr:colOff>512885</xdr:colOff>
      <xdr:row>150</xdr:row>
      <xdr:rowOff>125604</xdr:rowOff>
    </xdr:from>
    <xdr:to>
      <xdr:col>5</xdr:col>
      <xdr:colOff>240742</xdr:colOff>
      <xdr:row>161</xdr:row>
      <xdr:rowOff>287722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68793E6-9411-4290-97E9-44BE24C55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0" y="29475164"/>
          <a:ext cx="1256044" cy="2234591"/>
        </a:xfrm>
        <a:prstGeom prst="rect">
          <a:avLst/>
        </a:prstGeom>
      </xdr:spPr>
    </xdr:pic>
    <xdr:clientData/>
  </xdr:twoCellAnchor>
  <xdr:twoCellAnchor editAs="oneCell">
    <xdr:from>
      <xdr:col>0</xdr:col>
      <xdr:colOff>1911019</xdr:colOff>
      <xdr:row>312</xdr:row>
      <xdr:rowOff>157006</xdr:rowOff>
    </xdr:from>
    <xdr:to>
      <xdr:col>1</xdr:col>
      <xdr:colOff>230117</xdr:colOff>
      <xdr:row>322</xdr:row>
      <xdr:rowOff>70750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1D7C1C14-CF44-42D9-88DD-3493E6651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1019" y="61431017"/>
          <a:ext cx="1009125" cy="1797810"/>
        </a:xfrm>
        <a:prstGeom prst="rect">
          <a:avLst/>
        </a:prstGeom>
      </xdr:spPr>
    </xdr:pic>
    <xdr:clientData/>
  </xdr:twoCellAnchor>
  <xdr:twoCellAnchor editAs="oneCell">
    <xdr:from>
      <xdr:col>3</xdr:col>
      <xdr:colOff>219808</xdr:colOff>
      <xdr:row>312</xdr:row>
      <xdr:rowOff>87171</xdr:rowOff>
    </xdr:from>
    <xdr:to>
      <xdr:col>5</xdr:col>
      <xdr:colOff>524847</xdr:colOff>
      <xdr:row>322</xdr:row>
      <xdr:rowOff>103320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197F9A04-5F8C-40D5-9D21-30A362B38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V="1">
          <a:off x="4281017" y="61361182"/>
          <a:ext cx="1069132" cy="1900215"/>
        </a:xfrm>
        <a:prstGeom prst="rect">
          <a:avLst/>
        </a:prstGeom>
      </xdr:spPr>
    </xdr:pic>
    <xdr:clientData/>
  </xdr:twoCellAnchor>
  <xdr:twoCellAnchor editAs="oneCell">
    <xdr:from>
      <xdr:col>6</xdr:col>
      <xdr:colOff>198438</xdr:colOff>
      <xdr:row>151</xdr:row>
      <xdr:rowOff>29767</xdr:rowOff>
    </xdr:from>
    <xdr:to>
      <xdr:col>7</xdr:col>
      <xdr:colOff>652305</xdr:colOff>
      <xdr:row>161</xdr:row>
      <xdr:rowOff>45915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E7712EFB-66B1-421F-9890-BEF842300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V="1">
          <a:off x="5615782" y="29527501"/>
          <a:ext cx="1059101" cy="19013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942974</xdr:colOff>
      <xdr:row>0</xdr:row>
      <xdr:rowOff>28575</xdr:rowOff>
    </xdr:from>
    <xdr:to>
      <xdr:col>0</xdr:col>
      <xdr:colOff>1543049</xdr:colOff>
      <xdr:row>2</xdr:row>
      <xdr:rowOff>135136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F48053-A739-4961-B9DC-75D83A7CF3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895" t="16749" r="7464" b="28818"/>
        <a:stretch/>
      </xdr:blipFill>
      <xdr:spPr>
        <a:xfrm>
          <a:off x="942974" y="28575"/>
          <a:ext cx="600075" cy="487561"/>
        </a:xfrm>
        <a:prstGeom prst="rect">
          <a:avLst/>
        </a:prstGeom>
      </xdr:spPr>
    </xdr:pic>
    <xdr:clientData/>
  </xdr:twoCellAnchor>
  <xdr:twoCellAnchor editAs="oneCell">
    <xdr:from>
      <xdr:col>2</xdr:col>
      <xdr:colOff>495299</xdr:colOff>
      <xdr:row>70</xdr:row>
      <xdr:rowOff>152401</xdr:rowOff>
    </xdr:from>
    <xdr:to>
      <xdr:col>6</xdr:col>
      <xdr:colOff>66674</xdr:colOff>
      <xdr:row>77</xdr:row>
      <xdr:rowOff>133351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66C3151-C28B-4827-A057-BB236823DFA6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7866" t="474" r="32002" b="-492"/>
        <a:stretch/>
      </xdr:blipFill>
      <xdr:spPr bwMode="auto">
        <a:xfrm>
          <a:off x="3790949" y="13877926"/>
          <a:ext cx="1704975" cy="13144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419100</xdr:colOff>
      <xdr:row>152</xdr:row>
      <xdr:rowOff>9525</xdr:rowOff>
    </xdr:from>
    <xdr:to>
      <xdr:col>7</xdr:col>
      <xdr:colOff>142875</xdr:colOff>
      <xdr:row>158</xdr:row>
      <xdr:rowOff>180975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5AD0BBA-703E-4871-919F-10023E9046EF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7866" t="474" r="32002" b="-492"/>
        <a:stretch/>
      </xdr:blipFill>
      <xdr:spPr bwMode="auto">
        <a:xfrm>
          <a:off x="4476750" y="30337125"/>
          <a:ext cx="1704975" cy="13144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123825</xdr:colOff>
      <xdr:row>313</xdr:row>
      <xdr:rowOff>28575</xdr:rowOff>
    </xdr:from>
    <xdr:to>
      <xdr:col>6</xdr:col>
      <xdr:colOff>457200</xdr:colOff>
      <xdr:row>320</xdr:row>
      <xdr:rowOff>9525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8F093C9-3B1D-441B-B0A2-01F9051D3B4D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7866" t="474" r="32002" b="-492"/>
        <a:stretch/>
      </xdr:blipFill>
      <xdr:spPr bwMode="auto">
        <a:xfrm>
          <a:off x="4181475" y="62550675"/>
          <a:ext cx="1704975" cy="13144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2200274</xdr:colOff>
      <xdr:row>0</xdr:row>
      <xdr:rowOff>0</xdr:rowOff>
    </xdr:from>
    <xdr:to>
      <xdr:col>1</xdr:col>
      <xdr:colOff>323849</xdr:colOff>
      <xdr:row>4</xdr:row>
      <xdr:rowOff>94259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C9AB643-F39E-465A-9BDE-42C262693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4" y="0"/>
          <a:ext cx="809625" cy="865784"/>
        </a:xfrm>
        <a:prstGeom prst="rect">
          <a:avLst/>
        </a:prstGeom>
      </xdr:spPr>
    </xdr:pic>
    <xdr:clientData/>
  </xdr:twoCellAnchor>
  <xdr:twoCellAnchor editAs="oneCell">
    <xdr:from>
      <xdr:col>2</xdr:col>
      <xdr:colOff>85045</xdr:colOff>
      <xdr:row>313</xdr:row>
      <xdr:rowOff>161583</xdr:rowOff>
    </xdr:from>
    <xdr:to>
      <xdr:col>6</xdr:col>
      <xdr:colOff>28575</xdr:colOff>
      <xdr:row>321</xdr:row>
      <xdr:rowOff>648040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08E89DD-DB6F-4F81-A7EE-C3579A90C5A4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7761" t="14449" r="47612" b="3875"/>
        <a:stretch/>
      </xdr:blipFill>
      <xdr:spPr bwMode="auto">
        <a:xfrm>
          <a:off x="3380695" y="62636058"/>
          <a:ext cx="2077130" cy="201045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2601362</xdr:colOff>
      <xdr:row>0</xdr:row>
      <xdr:rowOff>52335</xdr:rowOff>
    </xdr:from>
    <xdr:ext cx="828000" cy="504000"/>
    <xdr:pic>
      <xdr:nvPicPr>
        <xdr:cNvPr id="2" name="Imagem 1">
          <a:extLst>
            <a:ext uri="{FF2B5EF4-FFF2-40B4-BE49-F238E27FC236}">
              <a16:creationId xmlns:a16="http://schemas.microsoft.com/office/drawing/2014/main" id="{23AEF6DF-FA46-4778-AED2-ED8841F4D5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000" t="26000" r="16666" b="36667"/>
        <a:stretch/>
      </xdr:blipFill>
      <xdr:spPr>
        <a:xfrm>
          <a:off x="2601362" y="52335"/>
          <a:ext cx="828000" cy="5040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2200274</xdr:colOff>
      <xdr:row>0</xdr:row>
      <xdr:rowOff>0</xdr:rowOff>
    </xdr:from>
    <xdr:to>
      <xdr:col>1</xdr:col>
      <xdr:colOff>323849</xdr:colOff>
      <xdr:row>4</xdr:row>
      <xdr:rowOff>94259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E2019A-E5A7-4638-8FE9-363BEFAEC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4" y="0"/>
          <a:ext cx="809625" cy="865784"/>
        </a:xfrm>
        <a:prstGeom prst="rect">
          <a:avLst/>
        </a:prstGeom>
      </xdr:spPr>
    </xdr:pic>
    <xdr:clientData/>
  </xdr:twoCellAnchor>
  <xdr:twoCellAnchor editAs="oneCell">
    <xdr:from>
      <xdr:col>2</xdr:col>
      <xdr:colOff>85045</xdr:colOff>
      <xdr:row>313</xdr:row>
      <xdr:rowOff>161583</xdr:rowOff>
    </xdr:from>
    <xdr:to>
      <xdr:col>6</xdr:col>
      <xdr:colOff>28575</xdr:colOff>
      <xdr:row>321</xdr:row>
      <xdr:rowOff>648039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6319AE9-63BD-46D4-BD78-7D59E412ED5C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7761" t="14449" r="47612" b="3875"/>
        <a:stretch/>
      </xdr:blipFill>
      <xdr:spPr bwMode="auto">
        <a:xfrm>
          <a:off x="3384777" y="63111628"/>
          <a:ext cx="2086655" cy="198324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2457791</xdr:colOff>
      <xdr:row>148</xdr:row>
      <xdr:rowOff>76539</xdr:rowOff>
    </xdr:from>
    <xdr:to>
      <xdr:col>3</xdr:col>
      <xdr:colOff>595313</xdr:colOff>
      <xdr:row>159</xdr:row>
      <xdr:rowOff>146276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A79FC77-C05A-4C22-AE5A-1C4DC6BB9718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7761" t="14449" r="47612" b="3875"/>
        <a:stretch/>
      </xdr:blipFill>
      <xdr:spPr bwMode="auto">
        <a:xfrm>
          <a:off x="2457791" y="29952722"/>
          <a:ext cx="2202656" cy="212781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238125</xdr:colOff>
      <xdr:row>69</xdr:row>
      <xdr:rowOff>93548</xdr:rowOff>
    </xdr:from>
    <xdr:to>
      <xdr:col>5</xdr:col>
      <xdr:colOff>340179</xdr:colOff>
      <xdr:row>79</xdr:row>
      <xdr:rowOff>299357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A8404DC-7369-4417-BCC8-DE5C0222578D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7761" t="14449" r="47612" b="3875"/>
        <a:stretch/>
      </xdr:blipFill>
      <xdr:spPr bwMode="auto">
        <a:xfrm>
          <a:off x="2925536" y="13700691"/>
          <a:ext cx="2245179" cy="207679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2200274</xdr:colOff>
      <xdr:row>0</xdr:row>
      <xdr:rowOff>0</xdr:rowOff>
    </xdr:from>
    <xdr:to>
      <xdr:col>1</xdr:col>
      <xdr:colOff>323849</xdr:colOff>
      <xdr:row>4</xdr:row>
      <xdr:rowOff>94259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995C70-C7A9-4048-8170-53FF6F67C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4" y="0"/>
          <a:ext cx="809625" cy="865784"/>
        </a:xfrm>
        <a:prstGeom prst="rect">
          <a:avLst/>
        </a:prstGeom>
      </xdr:spPr>
    </xdr:pic>
    <xdr:clientData/>
  </xdr:twoCellAnchor>
  <xdr:twoCellAnchor editAs="oneCell">
    <xdr:from>
      <xdr:col>0</xdr:col>
      <xdr:colOff>2134623</xdr:colOff>
      <xdr:row>68</xdr:row>
      <xdr:rowOff>42522</xdr:rowOff>
    </xdr:from>
    <xdr:to>
      <xdr:col>1</xdr:col>
      <xdr:colOff>527278</xdr:colOff>
      <xdr:row>79</xdr:row>
      <xdr:rowOff>136071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7383367-A515-4AB4-BC99-6ECC6BB99E76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-2128" t="1439" r="12056" b="7549"/>
        <a:stretch/>
      </xdr:blipFill>
      <xdr:spPr>
        <a:xfrm>
          <a:off x="2134623" y="13462567"/>
          <a:ext cx="1080066" cy="2151629"/>
        </a:xfrm>
        <a:prstGeom prst="rect">
          <a:avLst/>
        </a:prstGeom>
      </xdr:spPr>
    </xdr:pic>
    <xdr:clientData/>
  </xdr:twoCellAnchor>
  <xdr:twoCellAnchor editAs="oneCell">
    <xdr:from>
      <xdr:col>2</xdr:col>
      <xdr:colOff>527277</xdr:colOff>
      <xdr:row>68</xdr:row>
      <xdr:rowOff>161583</xdr:rowOff>
    </xdr:from>
    <xdr:to>
      <xdr:col>5</xdr:col>
      <xdr:colOff>212611</xdr:colOff>
      <xdr:row>79</xdr:row>
      <xdr:rowOff>136070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DEDB9F9-016F-4331-92C3-8514F4F6DE05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9524" t="4260" r="14652" b="11401"/>
        <a:stretch/>
      </xdr:blipFill>
      <xdr:spPr bwMode="auto">
        <a:xfrm>
          <a:off x="3827009" y="13581628"/>
          <a:ext cx="1216138" cy="203256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1063058</xdr:colOff>
      <xdr:row>148</xdr:row>
      <xdr:rowOff>25513</xdr:rowOff>
    </xdr:from>
    <xdr:to>
      <xdr:col>0</xdr:col>
      <xdr:colOff>2143124</xdr:colOff>
      <xdr:row>159</xdr:row>
      <xdr:rowOff>119062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378C43E-A1FD-4D51-924D-743E5E5934C7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-2128" t="1439" r="12056" b="7549"/>
        <a:stretch/>
      </xdr:blipFill>
      <xdr:spPr>
        <a:xfrm>
          <a:off x="1063058" y="29553013"/>
          <a:ext cx="1080066" cy="2151629"/>
        </a:xfrm>
        <a:prstGeom prst="rect">
          <a:avLst/>
        </a:prstGeom>
      </xdr:spPr>
    </xdr:pic>
    <xdr:clientData/>
  </xdr:twoCellAnchor>
  <xdr:twoCellAnchor editAs="oneCell">
    <xdr:from>
      <xdr:col>0</xdr:col>
      <xdr:colOff>2321718</xdr:colOff>
      <xdr:row>311</xdr:row>
      <xdr:rowOff>136071</xdr:rowOff>
    </xdr:from>
    <xdr:to>
      <xdr:col>2</xdr:col>
      <xdr:colOff>102052</xdr:colOff>
      <xdr:row>321</xdr:row>
      <xdr:rowOff>416718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D070829-E407-4AC7-A63D-6E0BE4D9C9FA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-2128" t="1439" r="12056" b="7549"/>
        <a:stretch/>
      </xdr:blipFill>
      <xdr:spPr>
        <a:xfrm>
          <a:off x="2321718" y="62159129"/>
          <a:ext cx="1080066" cy="2151629"/>
        </a:xfrm>
        <a:prstGeom prst="rect">
          <a:avLst/>
        </a:prstGeom>
      </xdr:spPr>
    </xdr:pic>
    <xdr:clientData/>
  </xdr:twoCellAnchor>
  <xdr:twoCellAnchor editAs="oneCell">
    <xdr:from>
      <xdr:col>2</xdr:col>
      <xdr:colOff>59531</xdr:colOff>
      <xdr:row>148</xdr:row>
      <xdr:rowOff>127568</xdr:rowOff>
    </xdr:from>
    <xdr:to>
      <xdr:col>3</xdr:col>
      <xdr:colOff>510267</xdr:colOff>
      <xdr:row>159</xdr:row>
      <xdr:rowOff>102055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96AE13D2-D0CF-434A-93B6-43E9C243E768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9524" t="4260" r="14652" b="11401"/>
        <a:stretch/>
      </xdr:blipFill>
      <xdr:spPr bwMode="auto">
        <a:xfrm>
          <a:off x="3359263" y="29655068"/>
          <a:ext cx="1216138" cy="203256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569799</xdr:colOff>
      <xdr:row>311</xdr:row>
      <xdr:rowOff>170090</xdr:rowOff>
    </xdr:from>
    <xdr:to>
      <xdr:col>5</xdr:col>
      <xdr:colOff>255133</xdr:colOff>
      <xdr:row>321</xdr:row>
      <xdr:rowOff>331675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7A7FF7D3-59E8-4E3F-848C-96EBC5AF8D8D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9524" t="4260" r="14652" b="11401"/>
        <a:stretch/>
      </xdr:blipFill>
      <xdr:spPr bwMode="auto">
        <a:xfrm>
          <a:off x="3869531" y="62193148"/>
          <a:ext cx="1216138" cy="203256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2200274</xdr:colOff>
      <xdr:row>0</xdr:row>
      <xdr:rowOff>0</xdr:rowOff>
    </xdr:from>
    <xdr:to>
      <xdr:col>1</xdr:col>
      <xdr:colOff>323849</xdr:colOff>
      <xdr:row>4</xdr:row>
      <xdr:rowOff>94259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916A25-C761-40ED-A1D9-8F247A27D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4" y="0"/>
          <a:ext cx="809625" cy="865784"/>
        </a:xfrm>
        <a:prstGeom prst="rect">
          <a:avLst/>
        </a:prstGeom>
      </xdr:spPr>
    </xdr:pic>
    <xdr:clientData/>
  </xdr:twoCellAnchor>
  <xdr:twoCellAnchor editAs="oneCell">
    <xdr:from>
      <xdr:col>0</xdr:col>
      <xdr:colOff>663349</xdr:colOff>
      <xdr:row>68</xdr:row>
      <xdr:rowOff>76540</xdr:rowOff>
    </xdr:from>
    <xdr:to>
      <xdr:col>0</xdr:col>
      <xdr:colOff>1743415</xdr:colOff>
      <xdr:row>79</xdr:row>
      <xdr:rowOff>170089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488BC12-755D-4346-8C47-1590A40F5D84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-2128" t="1439" r="12056" b="7549"/>
        <a:stretch/>
      </xdr:blipFill>
      <xdr:spPr>
        <a:xfrm>
          <a:off x="663349" y="13496585"/>
          <a:ext cx="1080066" cy="2151629"/>
        </a:xfrm>
        <a:prstGeom prst="rect">
          <a:avLst/>
        </a:prstGeom>
      </xdr:spPr>
    </xdr:pic>
    <xdr:clientData/>
  </xdr:twoCellAnchor>
  <xdr:twoCellAnchor editAs="oneCell">
    <xdr:from>
      <xdr:col>8</xdr:col>
      <xdr:colOff>340179</xdr:colOff>
      <xdr:row>67</xdr:row>
      <xdr:rowOff>178594</xdr:rowOff>
    </xdr:from>
    <xdr:to>
      <xdr:col>10</xdr:col>
      <xdr:colOff>268746</xdr:colOff>
      <xdr:row>79</xdr:row>
      <xdr:rowOff>198722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8F80418-ADC2-4C06-BB43-4FE62EC93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60759" y="13394532"/>
          <a:ext cx="1280777" cy="2282315"/>
        </a:xfrm>
        <a:prstGeom prst="rect">
          <a:avLst/>
        </a:prstGeom>
      </xdr:spPr>
    </xdr:pic>
    <xdr:clientData/>
  </xdr:twoCellAnchor>
  <xdr:twoCellAnchor editAs="oneCell">
    <xdr:from>
      <xdr:col>0</xdr:col>
      <xdr:colOff>1080067</xdr:colOff>
      <xdr:row>148</xdr:row>
      <xdr:rowOff>93549</xdr:rowOff>
    </xdr:from>
    <xdr:to>
      <xdr:col>0</xdr:col>
      <xdr:colOff>2160133</xdr:colOff>
      <xdr:row>159</xdr:row>
      <xdr:rowOff>187098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02B94CC-9276-403E-A89E-A840531A1DE6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-2128" t="1439" r="12056" b="7549"/>
        <a:stretch/>
      </xdr:blipFill>
      <xdr:spPr>
        <a:xfrm>
          <a:off x="1080067" y="29621049"/>
          <a:ext cx="1080066" cy="2151629"/>
        </a:xfrm>
        <a:prstGeom prst="rect">
          <a:avLst/>
        </a:prstGeom>
      </xdr:spPr>
    </xdr:pic>
    <xdr:clientData/>
  </xdr:twoCellAnchor>
  <xdr:twoCellAnchor editAs="oneCell">
    <xdr:from>
      <xdr:col>8</xdr:col>
      <xdr:colOff>221116</xdr:colOff>
      <xdr:row>148</xdr:row>
      <xdr:rowOff>153080</xdr:rowOff>
    </xdr:from>
    <xdr:to>
      <xdr:col>10</xdr:col>
      <xdr:colOff>149683</xdr:colOff>
      <xdr:row>160</xdr:row>
      <xdr:rowOff>190216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B8D4E4F-2063-4ACB-99BF-725C785A2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1696" y="29680580"/>
          <a:ext cx="1280777" cy="2282315"/>
        </a:xfrm>
        <a:prstGeom prst="rect">
          <a:avLst/>
        </a:prstGeom>
      </xdr:spPr>
    </xdr:pic>
    <xdr:clientData/>
  </xdr:twoCellAnchor>
  <xdr:twoCellAnchor editAs="oneCell">
    <xdr:from>
      <xdr:col>7</xdr:col>
      <xdr:colOff>705870</xdr:colOff>
      <xdr:row>310</xdr:row>
      <xdr:rowOff>76540</xdr:rowOff>
    </xdr:from>
    <xdr:to>
      <xdr:col>9</xdr:col>
      <xdr:colOff>481357</xdr:colOff>
      <xdr:row>321</xdr:row>
      <xdr:rowOff>283766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30A0AE24-0617-4A62-9F57-E3864A30A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1049" y="61895491"/>
          <a:ext cx="1280777" cy="2282315"/>
        </a:xfrm>
        <a:prstGeom prst="rect">
          <a:avLst/>
        </a:prstGeom>
      </xdr:spPr>
    </xdr:pic>
    <xdr:clientData/>
  </xdr:twoCellAnchor>
  <xdr:twoCellAnchor editAs="oneCell">
    <xdr:from>
      <xdr:col>0</xdr:col>
      <xdr:colOff>765402</xdr:colOff>
      <xdr:row>311</xdr:row>
      <xdr:rowOff>127567</xdr:rowOff>
    </xdr:from>
    <xdr:to>
      <xdr:col>0</xdr:col>
      <xdr:colOff>1845468</xdr:colOff>
      <xdr:row>321</xdr:row>
      <xdr:rowOff>408214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A4C431B1-280D-4665-B701-21787639CE2D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-2128" t="1439" r="12056" b="7549"/>
        <a:stretch/>
      </xdr:blipFill>
      <xdr:spPr>
        <a:xfrm>
          <a:off x="765402" y="62150625"/>
          <a:ext cx="1080066" cy="215162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2200274</xdr:colOff>
      <xdr:row>0</xdr:row>
      <xdr:rowOff>0</xdr:rowOff>
    </xdr:from>
    <xdr:to>
      <xdr:col>1</xdr:col>
      <xdr:colOff>323849</xdr:colOff>
      <xdr:row>4</xdr:row>
      <xdr:rowOff>94259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750810-2774-40BE-B10E-4FCAFA232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4" y="0"/>
          <a:ext cx="809625" cy="865784"/>
        </a:xfrm>
        <a:prstGeom prst="rect">
          <a:avLst/>
        </a:prstGeom>
      </xdr:spPr>
    </xdr:pic>
    <xdr:clientData/>
  </xdr:twoCellAnchor>
  <xdr:twoCellAnchor editAs="oneCell">
    <xdr:from>
      <xdr:col>2</xdr:col>
      <xdr:colOff>95249</xdr:colOff>
      <xdr:row>68</xdr:row>
      <xdr:rowOff>142876</xdr:rowOff>
    </xdr:from>
    <xdr:to>
      <xdr:col>5</xdr:col>
      <xdr:colOff>123824</xdr:colOff>
      <xdr:row>79</xdr:row>
      <xdr:rowOff>58420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4FDA037-F994-434D-9C5E-F3B0E912C8F3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6213" t="19173" r="13593" b="31341"/>
        <a:stretch/>
      </xdr:blipFill>
      <xdr:spPr bwMode="auto">
        <a:xfrm>
          <a:off x="3390899" y="13487401"/>
          <a:ext cx="1552575" cy="201104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590550</xdr:colOff>
      <xdr:row>148</xdr:row>
      <xdr:rowOff>76199</xdr:rowOff>
    </xdr:from>
    <xdr:to>
      <xdr:col>5</xdr:col>
      <xdr:colOff>137795</xdr:colOff>
      <xdr:row>159</xdr:row>
      <xdr:rowOff>67944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841EE9E-C57B-4A29-BECC-851096DAD394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6213" t="19173" r="13593" b="31341"/>
        <a:stretch/>
      </xdr:blipFill>
      <xdr:spPr bwMode="auto">
        <a:xfrm>
          <a:off x="3276600" y="29327474"/>
          <a:ext cx="1680845" cy="20872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590550</xdr:colOff>
      <xdr:row>311</xdr:row>
      <xdr:rowOff>123825</xdr:rowOff>
    </xdr:from>
    <xdr:to>
      <xdr:col>6</xdr:col>
      <xdr:colOff>133495</xdr:colOff>
      <xdr:row>321</xdr:row>
      <xdr:rowOff>303838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1EB54DF2-31F9-404D-B46D-0B0D9E8FA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6200" y="61674375"/>
          <a:ext cx="1676545" cy="208501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2200274</xdr:colOff>
      <xdr:row>0</xdr:row>
      <xdr:rowOff>0</xdr:rowOff>
    </xdr:from>
    <xdr:to>
      <xdr:col>1</xdr:col>
      <xdr:colOff>323849</xdr:colOff>
      <xdr:row>4</xdr:row>
      <xdr:rowOff>94259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D79B09-35C0-448F-B111-8DF96DE30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4" y="0"/>
          <a:ext cx="809625" cy="86578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2601362</xdr:colOff>
      <xdr:row>0</xdr:row>
      <xdr:rowOff>52335</xdr:rowOff>
    </xdr:from>
    <xdr:ext cx="828000" cy="504000"/>
    <xdr:pic>
      <xdr:nvPicPr>
        <xdr:cNvPr id="2" name="Imagem 1">
          <a:extLst>
            <a:ext uri="{FF2B5EF4-FFF2-40B4-BE49-F238E27FC236}">
              <a16:creationId xmlns:a16="http://schemas.microsoft.com/office/drawing/2014/main" id="{8B7BFEFB-638A-46CA-9ADE-48AF696112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000" t="26000" r="16666" b="36667"/>
        <a:stretch/>
      </xdr:blipFill>
      <xdr:spPr>
        <a:xfrm>
          <a:off x="2601362" y="52335"/>
          <a:ext cx="828000" cy="504000"/>
        </a:xfrm>
        <a:prstGeom prst="rect">
          <a:avLst/>
        </a:prstGeom>
      </xdr:spPr>
    </xdr:pic>
    <xdr:clientData/>
  </xdr:oneCellAnchor>
  <xdr:twoCellAnchor editAs="oneCell">
    <xdr:from>
      <xdr:col>1</xdr:col>
      <xdr:colOff>303544</xdr:colOff>
      <xdr:row>68</xdr:row>
      <xdr:rowOff>115137</xdr:rowOff>
    </xdr:from>
    <xdr:to>
      <xdr:col>3</xdr:col>
      <xdr:colOff>605518</xdr:colOff>
      <xdr:row>80</xdr:row>
      <xdr:rowOff>155853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8B95E6E-D6D4-4005-9C01-0BF9A1279566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813" t="6645" r="8905" b="17025"/>
        <a:stretch/>
      </xdr:blipFill>
      <xdr:spPr bwMode="auto">
        <a:xfrm>
          <a:off x="2993571" y="13355934"/>
          <a:ext cx="1673156" cy="2301595"/>
        </a:xfrm>
        <a:prstGeom prst="rect">
          <a:avLst/>
        </a:prstGeom>
        <a:ln>
          <a:noFill/>
        </a:ln>
        <a:scene3d>
          <a:camera prst="orthographicFront">
            <a:rot lat="0" lon="0" rev="5400000"/>
          </a:camera>
          <a:lightRig rig="threePt" dir="t"/>
        </a:scene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2187610</xdr:colOff>
      <xdr:row>149</xdr:row>
      <xdr:rowOff>73269</xdr:rowOff>
    </xdr:from>
    <xdr:to>
      <xdr:col>2</xdr:col>
      <xdr:colOff>563651</xdr:colOff>
      <xdr:row>161</xdr:row>
      <xdr:rowOff>113985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DA95510-71DA-4E4C-B555-217289BDB4A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813" t="6645" r="8905" b="17025"/>
        <a:stretch/>
      </xdr:blipFill>
      <xdr:spPr bwMode="auto">
        <a:xfrm>
          <a:off x="2187610" y="29234423"/>
          <a:ext cx="1673156" cy="2301595"/>
        </a:xfrm>
        <a:prstGeom prst="rect">
          <a:avLst/>
        </a:prstGeom>
        <a:ln>
          <a:noFill/>
        </a:ln>
        <a:scene3d>
          <a:camera prst="orthographicFront">
            <a:rot lat="0" lon="0" rev="5400000"/>
          </a:camera>
          <a:lightRig rig="threePt" dir="t"/>
        </a:scene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104671</xdr:colOff>
      <xdr:row>311</xdr:row>
      <xdr:rowOff>62803</xdr:rowOff>
    </xdr:from>
    <xdr:to>
      <xdr:col>5</xdr:col>
      <xdr:colOff>249640</xdr:colOff>
      <xdr:row>322</xdr:row>
      <xdr:rowOff>281458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0BF9B4D-177D-4773-B0E8-54F9F0A11DBB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813" t="6645" r="8905" b="17025"/>
        <a:stretch/>
      </xdr:blipFill>
      <xdr:spPr bwMode="auto">
        <a:xfrm>
          <a:off x="3401786" y="61137940"/>
          <a:ext cx="1673156" cy="2301595"/>
        </a:xfrm>
        <a:prstGeom prst="rect">
          <a:avLst/>
        </a:prstGeom>
        <a:ln>
          <a:noFill/>
        </a:ln>
        <a:scene3d>
          <a:camera prst="orthographicFront">
            <a:rot lat="0" lon="0" rev="5400000"/>
          </a:camera>
          <a:lightRig rig="threePt" dir="t"/>
        </a:scene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2200274</xdr:colOff>
      <xdr:row>0</xdr:row>
      <xdr:rowOff>0</xdr:rowOff>
    </xdr:from>
    <xdr:to>
      <xdr:col>1</xdr:col>
      <xdr:colOff>323849</xdr:colOff>
      <xdr:row>4</xdr:row>
      <xdr:rowOff>94259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5B0F249-EFEF-435A-98D6-7913A5C7D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4" y="0"/>
          <a:ext cx="809625" cy="865784"/>
        </a:xfrm>
        <a:prstGeom prst="rect">
          <a:avLst/>
        </a:prstGeom>
      </xdr:spPr>
    </xdr:pic>
    <xdr:clientData/>
  </xdr:twoCellAnchor>
  <xdr:twoCellAnchor editAs="oneCell">
    <xdr:from>
      <xdr:col>2</xdr:col>
      <xdr:colOff>374579</xdr:colOff>
      <xdr:row>70</xdr:row>
      <xdr:rowOff>149830</xdr:rowOff>
    </xdr:from>
    <xdr:to>
      <xdr:col>6</xdr:col>
      <xdr:colOff>49016</xdr:colOff>
      <xdr:row>78</xdr:row>
      <xdr:rowOff>69992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328C05B-BAA9-4E13-98EE-05D10ECCFCE7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-7082" t="9170" r="8834" b="9607"/>
        <a:stretch/>
      </xdr:blipFill>
      <xdr:spPr bwMode="auto">
        <a:xfrm>
          <a:off x="3670871" y="14073454"/>
          <a:ext cx="1954016" cy="146128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267556</xdr:colOff>
      <xdr:row>149</xdr:row>
      <xdr:rowOff>139129</xdr:rowOff>
    </xdr:from>
    <xdr:to>
      <xdr:col>6</xdr:col>
      <xdr:colOff>102527</xdr:colOff>
      <xdr:row>158</xdr:row>
      <xdr:rowOff>177015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4D8270C-2985-44BF-9EF2-C45708B8512E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-7082" t="9170" r="8834" b="9607"/>
        <a:stretch/>
      </xdr:blipFill>
      <xdr:spPr bwMode="auto">
        <a:xfrm>
          <a:off x="3563848" y="30319466"/>
          <a:ext cx="2114550" cy="17716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513708</xdr:colOff>
      <xdr:row>312</xdr:row>
      <xdr:rowOff>53511</xdr:rowOff>
    </xdr:from>
    <xdr:to>
      <xdr:col>7</xdr:col>
      <xdr:colOff>648342</xdr:colOff>
      <xdr:row>321</xdr:row>
      <xdr:rowOff>91397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7DBB49D-B1A0-4DF7-8B10-737D5577004D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-7082" t="9170" r="8834" b="9607"/>
        <a:stretch/>
      </xdr:blipFill>
      <xdr:spPr bwMode="auto">
        <a:xfrm>
          <a:off x="4569860" y="63368005"/>
          <a:ext cx="2114550" cy="17716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2200274</xdr:colOff>
      <xdr:row>0</xdr:row>
      <xdr:rowOff>0</xdr:rowOff>
    </xdr:from>
    <xdr:to>
      <xdr:col>1</xdr:col>
      <xdr:colOff>323849</xdr:colOff>
      <xdr:row>4</xdr:row>
      <xdr:rowOff>94259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79309E0-9331-4EEE-A4F7-508CC5A41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4" y="0"/>
          <a:ext cx="809625" cy="865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48F2-5642-468F-AFF2-6825290FBE0B}">
  <sheetPr>
    <pageSetUpPr fitToPage="1"/>
  </sheetPr>
  <dimension ref="A1:L370"/>
  <sheetViews>
    <sheetView tabSelected="1" topLeftCell="A4" zoomScale="112" zoomScaleNormal="112" workbookViewId="0">
      <selection activeCell="C15" sqref="C15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109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130</v>
      </c>
      <c r="B6" s="149" t="s">
        <v>115</v>
      </c>
      <c r="C6" s="150"/>
      <c r="D6" s="150"/>
      <c r="E6" s="150"/>
      <c r="F6" s="151"/>
      <c r="G6" s="149" t="s">
        <v>515</v>
      </c>
      <c r="H6" s="150"/>
      <c r="I6" s="151"/>
      <c r="J6" s="110" t="s">
        <v>116</v>
      </c>
      <c r="K6" s="112"/>
      <c r="L6" s="111"/>
    </row>
    <row r="7" spans="1:12" ht="15.75" thickBot="1" x14ac:dyDescent="0.3">
      <c r="A7" s="4" t="s">
        <v>545</v>
      </c>
      <c r="B7" s="149" t="s">
        <v>307</v>
      </c>
      <c r="C7" s="150"/>
      <c r="D7" s="150"/>
      <c r="E7" s="150"/>
      <c r="F7" s="151"/>
      <c r="G7" s="149" t="s">
        <v>413</v>
      </c>
      <c r="H7" s="150"/>
      <c r="I7" s="151"/>
      <c r="J7" s="143">
        <v>2</v>
      </c>
      <c r="K7" s="144"/>
      <c r="L7" s="145"/>
    </row>
    <row r="8" spans="1:12" ht="15.75" thickBot="1" x14ac:dyDescent="0.3">
      <c r="A8" s="4" t="s">
        <v>293</v>
      </c>
      <c r="B8" s="149" t="s">
        <v>514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92" t="s">
        <v>1</v>
      </c>
      <c r="B9" s="91" t="s">
        <v>2</v>
      </c>
      <c r="C9" s="14">
        <v>7</v>
      </c>
      <c r="D9" s="110" t="s">
        <v>23</v>
      </c>
      <c r="E9" s="111"/>
      <c r="F9" s="15">
        <v>102</v>
      </c>
      <c r="G9" s="110" t="s">
        <v>22</v>
      </c>
      <c r="H9" s="112"/>
      <c r="I9" s="111"/>
      <c r="J9" s="113">
        <f>SUM(C9*F9)</f>
        <v>714</v>
      </c>
      <c r="K9" s="112"/>
      <c r="L9" s="111"/>
    </row>
    <row r="10" spans="1:12" x14ac:dyDescent="0.25">
      <c r="A10" s="114" t="s">
        <v>26</v>
      </c>
      <c r="B10" s="116">
        <v>44175</v>
      </c>
      <c r="C10" s="117"/>
      <c r="D10" s="117"/>
      <c r="E10" s="117"/>
      <c r="F10" s="118"/>
      <c r="G10" s="122" t="s">
        <v>25</v>
      </c>
      <c r="H10" s="123"/>
      <c r="I10" s="124"/>
      <c r="J10" s="128" t="s">
        <v>546</v>
      </c>
      <c r="K10" s="129"/>
      <c r="L10" s="130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131"/>
      <c r="K11" s="132"/>
      <c r="L11" s="133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52"/>
      <c r="K12" s="153"/>
      <c r="L12" s="154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55"/>
      <c r="K13" s="156"/>
      <c r="L13" s="157"/>
    </row>
    <row r="14" spans="1:12" ht="15.75" thickBot="1" x14ac:dyDescent="0.3">
      <c r="A14" s="5" t="s">
        <v>28</v>
      </c>
      <c r="B14" s="2"/>
      <c r="C14" s="110">
        <v>400</v>
      </c>
      <c r="D14" s="112"/>
      <c r="E14" s="111"/>
      <c r="F14" s="158" t="s">
        <v>3</v>
      </c>
      <c r="G14" s="92" t="s">
        <v>30</v>
      </c>
      <c r="H14" s="110"/>
      <c r="I14" s="111"/>
      <c r="J14" s="158" t="s">
        <v>3</v>
      </c>
      <c r="K14" s="92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93" t="s">
        <v>8</v>
      </c>
      <c r="H15" s="4" t="s">
        <v>110</v>
      </c>
      <c r="I15" s="5" t="s">
        <v>10</v>
      </c>
      <c r="J15" s="159"/>
      <c r="K15" s="93" t="s">
        <v>8</v>
      </c>
      <c r="L15" s="161"/>
    </row>
    <row r="16" spans="1:12" x14ac:dyDescent="0.25">
      <c r="A16" s="172" t="s">
        <v>547</v>
      </c>
      <c r="B16" s="174">
        <f>0.047+0.018+0.018+0.022+0.008+0.017</f>
        <v>0.13</v>
      </c>
      <c r="C16" s="166" t="s">
        <v>549</v>
      </c>
      <c r="D16" s="168">
        <f>SUM(B16*C14)</f>
        <v>52</v>
      </c>
      <c r="E16" s="169"/>
      <c r="F16" s="166"/>
      <c r="G16" s="158"/>
      <c r="H16" s="166"/>
      <c r="I16" s="176">
        <f>SUM(B16*H14)</f>
        <v>0</v>
      </c>
      <c r="J16" s="166"/>
      <c r="K16" s="166"/>
      <c r="L16" s="166"/>
    </row>
    <row r="17" spans="1:12" ht="15.75" thickBot="1" x14ac:dyDescent="0.3">
      <c r="A17" s="173"/>
      <c r="B17" s="175"/>
      <c r="C17" s="167"/>
      <c r="D17" s="170"/>
      <c r="E17" s="171"/>
      <c r="F17" s="167"/>
      <c r="G17" s="159"/>
      <c r="H17" s="167"/>
      <c r="I17" s="177"/>
      <c r="J17" s="167"/>
      <c r="K17" s="167"/>
      <c r="L17" s="167"/>
    </row>
    <row r="18" spans="1:12" ht="15" customHeight="1" x14ac:dyDescent="0.25">
      <c r="A18" s="162" t="s">
        <v>548</v>
      </c>
      <c r="B18" s="164">
        <v>0.155</v>
      </c>
      <c r="C18" s="166" t="s">
        <v>549</v>
      </c>
      <c r="D18" s="168">
        <f>SUM(B18*C$14)</f>
        <v>62</v>
      </c>
      <c r="E18" s="169"/>
      <c r="F18" s="166"/>
      <c r="G18" s="166"/>
      <c r="H18" s="166"/>
      <c r="I18" s="176">
        <f>SUM(B18*H14)</f>
        <v>0</v>
      </c>
      <c r="J18" s="166"/>
      <c r="K18" s="166"/>
      <c r="L18" s="166"/>
    </row>
    <row r="19" spans="1:12" ht="15.75" customHeight="1" thickBot="1" x14ac:dyDescent="0.3">
      <c r="A19" s="163"/>
      <c r="B19" s="165"/>
      <c r="C19" s="167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2" ht="15" customHeight="1" x14ac:dyDescent="0.25">
      <c r="A20" s="162" t="s">
        <v>563</v>
      </c>
      <c r="B20" s="164">
        <v>2.5999999999999999E-2</v>
      </c>
      <c r="C20" s="166" t="s">
        <v>549</v>
      </c>
      <c r="D20" s="168">
        <f>SUM(B20*C$14)</f>
        <v>10.4</v>
      </c>
      <c r="E20" s="169"/>
      <c r="F20" s="166"/>
      <c r="G20" s="166"/>
      <c r="H20" s="166"/>
      <c r="I20" s="176">
        <f>SUM(B20*H14)</f>
        <v>0</v>
      </c>
      <c r="J20" s="166"/>
      <c r="K20" s="166"/>
      <c r="L20" s="166"/>
    </row>
    <row r="21" spans="1:12" ht="15.75" customHeight="1" thickBot="1" x14ac:dyDescent="0.3">
      <c r="A21" s="163"/>
      <c r="B21" s="165"/>
      <c r="C21" s="167"/>
      <c r="D21" s="170"/>
      <c r="E21" s="171"/>
      <c r="F21" s="167"/>
      <c r="G21" s="167"/>
      <c r="H21" s="167"/>
      <c r="I21" s="177"/>
      <c r="J21" s="167"/>
      <c r="K21" s="167"/>
      <c r="L21" s="167"/>
    </row>
    <row r="22" spans="1:12" ht="15" customHeight="1" x14ac:dyDescent="0.25">
      <c r="A22" s="178" t="s">
        <v>564</v>
      </c>
      <c r="B22" s="164">
        <v>1.2E-2</v>
      </c>
      <c r="C22" s="166" t="s">
        <v>549</v>
      </c>
      <c r="D22" s="168">
        <f>SUM(B22*C$14)</f>
        <v>4.8</v>
      </c>
      <c r="E22" s="169"/>
      <c r="F22" s="166"/>
      <c r="G22" s="166"/>
      <c r="H22" s="166"/>
      <c r="I22" s="176">
        <f>SUM(B22*H14)</f>
        <v>0</v>
      </c>
      <c r="J22" s="166"/>
      <c r="K22" s="166"/>
      <c r="L22" s="166"/>
    </row>
    <row r="23" spans="1:12" ht="15.75" customHeight="1" thickBot="1" x14ac:dyDescent="0.3">
      <c r="A23" s="179"/>
      <c r="B23" s="165"/>
      <c r="C23" s="167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2" ht="15" customHeight="1" x14ac:dyDescent="0.25">
      <c r="A24" s="178"/>
      <c r="B24" s="164"/>
      <c r="C24" s="166"/>
      <c r="D24" s="168">
        <f>SUM(B24*C14)</f>
        <v>0</v>
      </c>
      <c r="E24" s="169"/>
      <c r="F24" s="166"/>
      <c r="G24" s="166"/>
      <c r="H24" s="166"/>
      <c r="I24" s="176">
        <f>SUM(B24*H14)</f>
        <v>0</v>
      </c>
      <c r="J24" s="166"/>
      <c r="K24" s="166"/>
      <c r="L24" s="166"/>
    </row>
    <row r="25" spans="1:12" ht="15.75" customHeight="1" thickBot="1" x14ac:dyDescent="0.3">
      <c r="A25" s="179"/>
      <c r="B25" s="165"/>
      <c r="C25" s="167"/>
      <c r="D25" s="170"/>
      <c r="E25" s="171"/>
      <c r="F25" s="167"/>
      <c r="G25" s="167"/>
      <c r="H25" s="167"/>
      <c r="I25" s="177"/>
      <c r="J25" s="167"/>
      <c r="K25" s="167"/>
      <c r="L25" s="167"/>
    </row>
    <row r="26" spans="1:12" ht="15" customHeight="1" x14ac:dyDescent="0.25">
      <c r="A26" s="178"/>
      <c r="B26" s="164"/>
      <c r="C26" s="166"/>
      <c r="D26" s="168"/>
      <c r="E26" s="169"/>
      <c r="F26" s="166"/>
      <c r="G26" s="166"/>
      <c r="H26" s="166"/>
      <c r="I26" s="176">
        <f>SUM(B26*H14)</f>
        <v>0</v>
      </c>
      <c r="J26" s="166"/>
      <c r="K26" s="166"/>
      <c r="L26" s="166"/>
    </row>
    <row r="27" spans="1:12" ht="15.75" customHeight="1" thickBot="1" x14ac:dyDescent="0.3">
      <c r="A27" s="179"/>
      <c r="B27" s="165"/>
      <c r="C27" s="167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2" ht="15" customHeight="1" x14ac:dyDescent="0.25">
      <c r="A28" s="178"/>
      <c r="B28" s="164">
        <v>0</v>
      </c>
      <c r="C28" s="166"/>
      <c r="D28" s="168">
        <f>SUM(B28*C14)</f>
        <v>0</v>
      </c>
      <c r="E28" s="169"/>
      <c r="F28" s="166"/>
      <c r="G28" s="166"/>
      <c r="H28" s="166"/>
      <c r="I28" s="176">
        <f>SUM(B28*H14)</f>
        <v>0</v>
      </c>
      <c r="J28" s="166"/>
      <c r="K28" s="166"/>
      <c r="L28" s="166"/>
    </row>
    <row r="29" spans="1:12" ht="15.75" customHeight="1" thickBot="1" x14ac:dyDescent="0.3">
      <c r="A29" s="179"/>
      <c r="B29" s="165"/>
      <c r="C29" s="167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2" ht="21.75" thickBot="1" x14ac:dyDescent="0.4">
      <c r="A30" s="100"/>
      <c r="B30" s="97">
        <v>0</v>
      </c>
      <c r="C30" s="98"/>
      <c r="D30" s="168">
        <f>SUM(B30*C14)</f>
        <v>0</v>
      </c>
      <c r="E30" s="169"/>
      <c r="F30" s="98"/>
      <c r="G30" s="98"/>
      <c r="H30" s="98"/>
      <c r="I30" s="99">
        <f>SUM(B30*H14)</f>
        <v>0</v>
      </c>
      <c r="J30" s="98"/>
      <c r="K30" s="98"/>
      <c r="L30" s="98"/>
    </row>
    <row r="31" spans="1:12" x14ac:dyDescent="0.25">
      <c r="A31" s="180"/>
      <c r="B31" s="164">
        <v>0</v>
      </c>
      <c r="C31" s="166"/>
      <c r="D31" s="168">
        <f>SUM(B31*C14)</f>
        <v>0</v>
      </c>
      <c r="E31" s="169"/>
      <c r="F31" s="166"/>
      <c r="G31" s="166"/>
      <c r="H31" s="166"/>
      <c r="I31" s="176">
        <f>SUM(B31*H14)</f>
        <v>0</v>
      </c>
      <c r="J31" s="166"/>
      <c r="K31" s="166"/>
      <c r="L31" s="166"/>
    </row>
    <row r="32" spans="1:12" ht="15.75" thickBot="1" x14ac:dyDescent="0.3">
      <c r="A32" s="181"/>
      <c r="B32" s="165"/>
      <c r="C32" s="167"/>
      <c r="D32" s="170"/>
      <c r="E32" s="171"/>
      <c r="F32" s="167"/>
      <c r="G32" s="167"/>
      <c r="H32" s="167"/>
      <c r="I32" s="177"/>
      <c r="J32" s="167"/>
      <c r="K32" s="167"/>
      <c r="L32" s="167"/>
    </row>
    <row r="33" spans="1:12" x14ac:dyDescent="0.25">
      <c r="A33" s="180"/>
      <c r="B33" s="164">
        <v>0</v>
      </c>
      <c r="C33" s="166"/>
      <c r="D33" s="168">
        <f>SUM(B33*C14)</f>
        <v>0</v>
      </c>
      <c r="E33" s="169"/>
      <c r="F33" s="166"/>
      <c r="G33" s="166"/>
      <c r="H33" s="166"/>
      <c r="I33" s="176">
        <f>SUM(B33*H14)</f>
        <v>0</v>
      </c>
      <c r="J33" s="166"/>
      <c r="K33" s="166"/>
      <c r="L33" s="166"/>
    </row>
    <row r="34" spans="1:12" ht="15.75" thickBot="1" x14ac:dyDescent="0.3">
      <c r="A34" s="181"/>
      <c r="B34" s="165"/>
      <c r="C34" s="167"/>
      <c r="D34" s="170"/>
      <c r="E34" s="171"/>
      <c r="F34" s="167"/>
      <c r="G34" s="167"/>
      <c r="H34" s="167"/>
      <c r="I34" s="177"/>
      <c r="J34" s="167"/>
      <c r="K34" s="167"/>
      <c r="L34" s="167"/>
    </row>
    <row r="35" spans="1:12" x14ac:dyDescent="0.25">
      <c r="A35" s="143" t="s">
        <v>31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5"/>
    </row>
    <row r="36" spans="1:12" ht="15.75" thickBot="1" x14ac:dyDescent="0.3">
      <c r="A36" s="146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</row>
    <row r="37" spans="1:12" ht="15" customHeight="1" thickBot="1" x14ac:dyDescent="0.35">
      <c r="A37" s="182" t="s">
        <v>17</v>
      </c>
      <c r="B37" s="122" t="s">
        <v>33</v>
      </c>
      <c r="C37" s="123"/>
      <c r="D37" s="123"/>
      <c r="E37" s="124"/>
      <c r="F37" s="184" t="s">
        <v>34</v>
      </c>
      <c r="G37" s="185"/>
      <c r="H37" s="186"/>
      <c r="I37" s="190" t="s">
        <v>11</v>
      </c>
      <c r="J37" s="191"/>
      <c r="K37" s="191"/>
      <c r="L37" s="192"/>
    </row>
    <row r="38" spans="1:12" ht="15.75" customHeight="1" thickBot="1" x14ac:dyDescent="0.3">
      <c r="A38" s="183"/>
      <c r="B38" s="125"/>
      <c r="C38" s="126"/>
      <c r="D38" s="126"/>
      <c r="E38" s="127"/>
      <c r="F38" s="187"/>
      <c r="G38" s="188"/>
      <c r="H38" s="189"/>
      <c r="I38" s="193" t="s">
        <v>15</v>
      </c>
      <c r="J38" s="194"/>
      <c r="K38" s="195" t="s">
        <v>9</v>
      </c>
      <c r="L38" s="194"/>
    </row>
    <row r="39" spans="1:12" ht="15" customHeight="1" x14ac:dyDescent="0.25">
      <c r="A39" s="196" t="str">
        <f>A20</f>
        <v xml:space="preserve">Cor 3- NYLON 70/180 RIPSTOP  VIVO </v>
      </c>
      <c r="B39" s="198">
        <v>2.5</v>
      </c>
      <c r="C39" s="199"/>
      <c r="D39" s="199"/>
      <c r="E39" s="200"/>
      <c r="F39" s="204">
        <v>1.7</v>
      </c>
      <c r="G39" s="205"/>
      <c r="H39" s="206"/>
      <c r="I39" s="204">
        <f>C14*F39</f>
        <v>680</v>
      </c>
      <c r="J39" s="206"/>
      <c r="K39" s="205">
        <f>SUM(F39*H14)</f>
        <v>0</v>
      </c>
      <c r="L39" s="206"/>
    </row>
    <row r="40" spans="1:12" ht="15.75" customHeight="1" thickBot="1" x14ac:dyDescent="0.3">
      <c r="A40" s="197"/>
      <c r="B40" s="201"/>
      <c r="C40" s="202"/>
      <c r="D40" s="202"/>
      <c r="E40" s="203"/>
      <c r="F40" s="207"/>
      <c r="G40" s="208"/>
      <c r="H40" s="209"/>
      <c r="I40" s="207"/>
      <c r="J40" s="209"/>
      <c r="K40" s="208"/>
      <c r="L40" s="209"/>
    </row>
    <row r="41" spans="1:12" ht="15" customHeight="1" x14ac:dyDescent="0.25">
      <c r="A41" s="210"/>
      <c r="B41" s="198"/>
      <c r="C41" s="199"/>
      <c r="D41" s="199"/>
      <c r="E41" s="200"/>
      <c r="F41" s="204"/>
      <c r="G41" s="205"/>
      <c r="H41" s="206"/>
      <c r="I41" s="204"/>
      <c r="J41" s="206"/>
      <c r="K41" s="205">
        <f>SUM(F41*H14)</f>
        <v>0</v>
      </c>
      <c r="L41" s="206"/>
    </row>
    <row r="42" spans="1:12" ht="15.75" customHeight="1" thickBot="1" x14ac:dyDescent="0.3">
      <c r="A42" s="211"/>
      <c r="B42" s="201"/>
      <c r="C42" s="202"/>
      <c r="D42" s="202"/>
      <c r="E42" s="203"/>
      <c r="F42" s="207"/>
      <c r="G42" s="208"/>
      <c r="H42" s="209"/>
      <c r="I42" s="207"/>
      <c r="J42" s="209"/>
      <c r="K42" s="208"/>
      <c r="L42" s="209"/>
    </row>
    <row r="43" spans="1:12" ht="15" customHeight="1" x14ac:dyDescent="0.25">
      <c r="A43" s="143" t="s">
        <v>91</v>
      </c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5"/>
    </row>
    <row r="44" spans="1:12" ht="15.75" customHeight="1" thickBot="1" x14ac:dyDescent="0.3">
      <c r="A44" s="146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8"/>
    </row>
    <row r="45" spans="1:12" ht="15" customHeight="1" thickBot="1" x14ac:dyDescent="0.35">
      <c r="A45" s="182" t="s">
        <v>17</v>
      </c>
      <c r="B45" s="122" t="s">
        <v>92</v>
      </c>
      <c r="C45" s="123"/>
      <c r="D45" s="123"/>
      <c r="E45" s="124"/>
      <c r="F45" s="184" t="s">
        <v>93</v>
      </c>
      <c r="G45" s="185"/>
      <c r="H45" s="186"/>
      <c r="I45" s="190" t="s">
        <v>37</v>
      </c>
      <c r="J45" s="191"/>
      <c r="K45" s="191"/>
      <c r="L45" s="192"/>
    </row>
    <row r="46" spans="1:12" ht="15.75" customHeight="1" thickBot="1" x14ac:dyDescent="0.3">
      <c r="A46" s="183"/>
      <c r="B46" s="125"/>
      <c r="C46" s="126"/>
      <c r="D46" s="126"/>
      <c r="E46" s="127"/>
      <c r="F46" s="187"/>
      <c r="G46" s="188"/>
      <c r="H46" s="189"/>
      <c r="I46" s="193" t="s">
        <v>15</v>
      </c>
      <c r="J46" s="194"/>
      <c r="K46" s="195" t="s">
        <v>9</v>
      </c>
      <c r="L46" s="194"/>
    </row>
    <row r="47" spans="1:12" ht="15" customHeight="1" x14ac:dyDescent="0.25">
      <c r="A47" s="210"/>
      <c r="B47" s="198"/>
      <c r="C47" s="199"/>
      <c r="D47" s="199"/>
      <c r="E47" s="200"/>
      <c r="F47" s="204">
        <v>0</v>
      </c>
      <c r="G47" s="205"/>
      <c r="H47" s="206"/>
      <c r="I47" s="204" t="e">
        <f>SUM(C14/F47)</f>
        <v>#DIV/0!</v>
      </c>
      <c r="J47" s="206"/>
      <c r="K47" s="205" t="e">
        <f>SUM(C14/F47)</f>
        <v>#DIV/0!</v>
      </c>
      <c r="L47" s="206"/>
    </row>
    <row r="48" spans="1:12" ht="15.75" customHeight="1" thickBot="1" x14ac:dyDescent="0.3">
      <c r="A48" s="211"/>
      <c r="B48" s="201"/>
      <c r="C48" s="202"/>
      <c r="D48" s="202"/>
      <c r="E48" s="203"/>
      <c r="F48" s="207"/>
      <c r="G48" s="208"/>
      <c r="H48" s="209"/>
      <c r="I48" s="207"/>
      <c r="J48" s="209"/>
      <c r="K48" s="208"/>
      <c r="L48" s="209"/>
    </row>
    <row r="49" spans="1:12" ht="15" customHeight="1" x14ac:dyDescent="0.25">
      <c r="A49" s="143" t="s">
        <v>32</v>
      </c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5"/>
    </row>
    <row r="50" spans="1:12" ht="15.75" customHeight="1" thickBot="1" x14ac:dyDescent="0.3">
      <c r="A50" s="146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8"/>
    </row>
    <row r="51" spans="1:12" ht="15" customHeight="1" thickBot="1" x14ac:dyDescent="0.35">
      <c r="A51" s="182" t="s">
        <v>17</v>
      </c>
      <c r="B51" s="122" t="s">
        <v>35</v>
      </c>
      <c r="C51" s="123"/>
      <c r="D51" s="123"/>
      <c r="E51" s="124"/>
      <c r="F51" s="220" t="s">
        <v>36</v>
      </c>
      <c r="G51" s="221"/>
      <c r="H51" s="222"/>
      <c r="I51" s="190" t="s">
        <v>37</v>
      </c>
      <c r="J51" s="191"/>
      <c r="K51" s="191"/>
      <c r="L51" s="192"/>
    </row>
    <row r="52" spans="1:12" ht="15.75" customHeight="1" thickBot="1" x14ac:dyDescent="0.3">
      <c r="A52" s="183"/>
      <c r="B52" s="125"/>
      <c r="C52" s="126"/>
      <c r="D52" s="126"/>
      <c r="E52" s="127"/>
      <c r="F52" s="223"/>
      <c r="G52" s="224"/>
      <c r="H52" s="225"/>
      <c r="I52" s="193" t="s">
        <v>15</v>
      </c>
      <c r="J52" s="194"/>
      <c r="K52" s="193" t="s">
        <v>9</v>
      </c>
      <c r="L52" s="194"/>
    </row>
    <row r="53" spans="1:12" ht="15" customHeight="1" x14ac:dyDescent="0.25">
      <c r="A53" s="210"/>
      <c r="B53" s="198"/>
      <c r="C53" s="199"/>
      <c r="D53" s="199"/>
      <c r="E53" s="200"/>
      <c r="F53" s="204"/>
      <c r="G53" s="205"/>
      <c r="H53" s="206"/>
      <c r="I53" s="212">
        <f>SUM(F53*C14)</f>
        <v>0</v>
      </c>
      <c r="J53" s="213"/>
      <c r="K53" s="216">
        <f>SUM(F53*H14)</f>
        <v>0</v>
      </c>
      <c r="L53" s="217"/>
    </row>
    <row r="54" spans="1:12" ht="15.75" customHeight="1" thickBot="1" x14ac:dyDescent="0.3">
      <c r="A54" s="211"/>
      <c r="B54" s="201"/>
      <c r="C54" s="202"/>
      <c r="D54" s="202"/>
      <c r="E54" s="203"/>
      <c r="F54" s="207"/>
      <c r="G54" s="208"/>
      <c r="H54" s="209"/>
      <c r="I54" s="214"/>
      <c r="J54" s="215"/>
      <c r="K54" s="218"/>
      <c r="L54" s="219"/>
    </row>
    <row r="55" spans="1:12" ht="15.75" customHeight="1" thickBot="1" x14ac:dyDescent="0.3">
      <c r="A55" s="110" t="s">
        <v>76</v>
      </c>
      <c r="B55" s="112"/>
      <c r="C55" s="112"/>
      <c r="D55" s="112"/>
      <c r="E55" s="112"/>
      <c r="F55" s="112"/>
      <c r="G55" s="112"/>
      <c r="H55" s="112"/>
      <c r="I55" s="112"/>
      <c r="J55" s="112"/>
      <c r="K55" s="111"/>
      <c r="L55" s="88" t="s">
        <v>41</v>
      </c>
    </row>
    <row r="56" spans="1:12" ht="15.75" customHeight="1" thickBot="1" x14ac:dyDescent="0.3">
      <c r="A56" s="237" t="s">
        <v>198</v>
      </c>
      <c r="B56" s="238"/>
      <c r="C56" s="11" t="s">
        <v>40</v>
      </c>
      <c r="D56" s="231" t="s">
        <v>15</v>
      </c>
      <c r="E56" s="232"/>
      <c r="F56" s="232"/>
      <c r="G56" s="233"/>
      <c r="H56" s="234" t="s">
        <v>9</v>
      </c>
      <c r="I56" s="235"/>
      <c r="J56" s="235"/>
      <c r="K56" s="236"/>
      <c r="L56" s="166"/>
    </row>
    <row r="57" spans="1:12" ht="15.75" customHeight="1" thickBot="1" x14ac:dyDescent="0.3">
      <c r="A57" s="239" t="s">
        <v>194</v>
      </c>
      <c r="B57" s="240"/>
      <c r="C57" s="12">
        <v>0</v>
      </c>
      <c r="D57" s="241" t="s">
        <v>81</v>
      </c>
      <c r="E57" s="242"/>
      <c r="F57" s="242"/>
      <c r="G57" s="243"/>
      <c r="H57" s="226" t="s">
        <v>81</v>
      </c>
      <c r="I57" s="227"/>
      <c r="J57" s="227"/>
      <c r="K57" s="228"/>
      <c r="L57" s="167"/>
    </row>
    <row r="58" spans="1:12" ht="15.75" customHeight="1" thickBot="1" x14ac:dyDescent="0.3">
      <c r="A58" s="226" t="s">
        <v>77</v>
      </c>
      <c r="B58" s="227"/>
      <c r="C58" s="227"/>
      <c r="D58" s="227"/>
      <c r="E58" s="227"/>
      <c r="F58" s="227"/>
      <c r="G58" s="227"/>
      <c r="H58" s="227"/>
      <c r="I58" s="227"/>
      <c r="J58" s="227"/>
      <c r="K58" s="228"/>
      <c r="L58" s="88" t="s">
        <v>41</v>
      </c>
    </row>
    <row r="59" spans="1:12" ht="15.75" customHeight="1" thickBot="1" x14ac:dyDescent="0.3">
      <c r="A59" s="229" t="s">
        <v>38</v>
      </c>
      <c r="B59" s="230"/>
      <c r="C59" s="11" t="s">
        <v>40</v>
      </c>
      <c r="D59" s="231" t="s">
        <v>15</v>
      </c>
      <c r="E59" s="232"/>
      <c r="F59" s="232"/>
      <c r="G59" s="233"/>
      <c r="H59" s="234" t="s">
        <v>9</v>
      </c>
      <c r="I59" s="235"/>
      <c r="J59" s="235"/>
      <c r="K59" s="236"/>
      <c r="L59" s="166"/>
    </row>
    <row r="60" spans="1:12" ht="15.75" customHeight="1" thickBot="1" x14ac:dyDescent="0.3">
      <c r="A60" s="149" t="s">
        <v>39</v>
      </c>
      <c r="B60" s="151"/>
      <c r="C60" s="12">
        <v>0</v>
      </c>
      <c r="D60" s="231" t="s">
        <v>81</v>
      </c>
      <c r="E60" s="232"/>
      <c r="F60" s="232"/>
      <c r="G60" s="233"/>
      <c r="H60" s="110" t="s">
        <v>81</v>
      </c>
      <c r="I60" s="112"/>
      <c r="J60" s="112"/>
      <c r="K60" s="111"/>
      <c r="L60" s="167"/>
    </row>
    <row r="61" spans="1:12" ht="15.75" customHeight="1" thickBot="1" x14ac:dyDescent="0.3">
      <c r="A61" s="110" t="s">
        <v>78</v>
      </c>
      <c r="B61" s="112"/>
      <c r="C61" s="112"/>
      <c r="D61" s="112"/>
      <c r="E61" s="112"/>
      <c r="F61" s="112"/>
      <c r="G61" s="112"/>
      <c r="H61" s="112"/>
      <c r="I61" s="112"/>
      <c r="J61" s="112"/>
      <c r="K61" s="111"/>
      <c r="L61" s="88" t="s">
        <v>41</v>
      </c>
    </row>
    <row r="62" spans="1:12" ht="15.75" customHeight="1" thickBot="1" x14ac:dyDescent="0.3">
      <c r="A62" s="229" t="s">
        <v>38</v>
      </c>
      <c r="B62" s="230"/>
      <c r="C62" s="11" t="s">
        <v>40</v>
      </c>
      <c r="D62" s="231" t="s">
        <v>15</v>
      </c>
      <c r="E62" s="232"/>
      <c r="F62" s="232"/>
      <c r="G62" s="233"/>
      <c r="H62" s="234" t="s">
        <v>9</v>
      </c>
      <c r="I62" s="235"/>
      <c r="J62" s="235"/>
      <c r="K62" s="236"/>
      <c r="L62" s="166"/>
    </row>
    <row r="63" spans="1:12" ht="15.75" customHeight="1" thickBot="1" x14ac:dyDescent="0.3">
      <c r="A63" s="149" t="s">
        <v>39</v>
      </c>
      <c r="B63" s="151"/>
      <c r="C63" s="12">
        <v>0</v>
      </c>
      <c r="D63" s="231" t="s">
        <v>81</v>
      </c>
      <c r="E63" s="232"/>
      <c r="F63" s="232"/>
      <c r="G63" s="233"/>
      <c r="H63" s="110" t="s">
        <v>81</v>
      </c>
      <c r="I63" s="112"/>
      <c r="J63" s="112"/>
      <c r="K63" s="111"/>
      <c r="L63" s="167"/>
    </row>
    <row r="64" spans="1:12" ht="15" customHeight="1" x14ac:dyDescent="0.25">
      <c r="A64" s="244"/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6"/>
    </row>
    <row r="65" spans="1:12" ht="15" customHeight="1" x14ac:dyDescent="0.25">
      <c r="A65" s="247"/>
      <c r="B65" s="248"/>
      <c r="C65" s="248"/>
      <c r="D65" s="248"/>
      <c r="E65" s="248"/>
      <c r="F65" s="248"/>
      <c r="G65" s="248"/>
      <c r="H65" s="248"/>
      <c r="I65" s="248"/>
      <c r="J65" s="248"/>
      <c r="K65" s="248"/>
      <c r="L65" s="249"/>
    </row>
    <row r="66" spans="1:12" ht="15" customHeight="1" x14ac:dyDescent="0.25">
      <c r="A66" s="247"/>
      <c r="B66" s="248"/>
      <c r="C66" s="248"/>
      <c r="D66" s="248"/>
      <c r="E66" s="248"/>
      <c r="F66" s="248"/>
      <c r="G66" s="248"/>
      <c r="H66" s="248"/>
      <c r="I66" s="248"/>
      <c r="J66" s="248"/>
      <c r="K66" s="248"/>
      <c r="L66" s="249"/>
    </row>
    <row r="67" spans="1:12" ht="15" customHeight="1" x14ac:dyDescent="0.25">
      <c r="A67" s="247"/>
      <c r="B67" s="248"/>
      <c r="C67" s="248"/>
      <c r="D67" s="248"/>
      <c r="E67" s="248"/>
      <c r="F67" s="248"/>
      <c r="G67" s="248"/>
      <c r="H67" s="248"/>
      <c r="I67" s="248"/>
      <c r="J67" s="248"/>
      <c r="K67" s="248"/>
      <c r="L67" s="249"/>
    </row>
    <row r="68" spans="1:12" ht="15" customHeight="1" x14ac:dyDescent="0.25">
      <c r="A68" s="247"/>
      <c r="B68" s="248"/>
      <c r="C68" s="248"/>
      <c r="D68" s="248"/>
      <c r="E68" s="248"/>
      <c r="F68" s="248"/>
      <c r="G68" s="248"/>
      <c r="H68" s="248"/>
      <c r="I68" s="248"/>
      <c r="J68" s="248"/>
      <c r="K68" s="248"/>
      <c r="L68" s="249"/>
    </row>
    <row r="69" spans="1:12" ht="15" customHeight="1" x14ac:dyDescent="0.25">
      <c r="A69" s="247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9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3" customHeight="1" thickBot="1" x14ac:dyDescent="0.3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hidden="1" customHeight="1" thickBot="1" x14ac:dyDescent="0.3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20.25" hidden="1" customHeight="1" thickBot="1" x14ac:dyDescent="0.3">
      <c r="A75" s="250"/>
      <c r="B75" s="251"/>
      <c r="C75" s="251"/>
      <c r="D75" s="251"/>
      <c r="E75" s="251"/>
      <c r="F75" s="251"/>
      <c r="G75" s="251"/>
      <c r="H75" s="251"/>
      <c r="I75" s="251"/>
      <c r="J75" s="251"/>
      <c r="K75" s="251"/>
      <c r="L75" s="252"/>
    </row>
    <row r="76" spans="1:12" ht="30" customHeight="1" thickBot="1" x14ac:dyDescent="0.3">
      <c r="A76" s="4" t="s">
        <v>87</v>
      </c>
      <c r="B76" s="110">
        <v>8</v>
      </c>
      <c r="C76" s="112"/>
      <c r="D76" s="111"/>
      <c r="E76" s="10"/>
      <c r="F76" s="149" t="s">
        <v>88</v>
      </c>
      <c r="G76" s="150"/>
      <c r="H76" s="150"/>
      <c r="I76" s="151"/>
      <c r="J76" s="110">
        <v>2</v>
      </c>
      <c r="K76" s="112"/>
      <c r="L76" s="111"/>
    </row>
    <row r="77" spans="1:12" ht="15" customHeight="1" x14ac:dyDescent="0.25">
      <c r="A77" s="198" t="str">
        <f>A1</f>
        <v xml:space="preserve">LS </v>
      </c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200"/>
    </row>
    <row r="78" spans="1:12" ht="15" customHeight="1" x14ac:dyDescent="0.25">
      <c r="A78" s="253"/>
      <c r="B78" s="254"/>
      <c r="C78" s="254"/>
      <c r="D78" s="254"/>
      <c r="E78" s="254"/>
      <c r="F78" s="254"/>
      <c r="G78" s="254"/>
      <c r="H78" s="254"/>
      <c r="I78" s="254"/>
      <c r="J78" s="254"/>
      <c r="K78" s="254"/>
      <c r="L78" s="255"/>
    </row>
    <row r="79" spans="1:12" ht="15.75" customHeight="1" thickBot="1" x14ac:dyDescent="0.3">
      <c r="A79" s="201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3"/>
    </row>
    <row r="80" spans="1:12" ht="15" customHeight="1" x14ac:dyDescent="0.25">
      <c r="A80" s="143" t="s">
        <v>79</v>
      </c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5"/>
    </row>
    <row r="81" spans="1:12" ht="15.75" customHeight="1" thickBot="1" x14ac:dyDescent="0.3">
      <c r="A81" s="146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8"/>
    </row>
    <row r="82" spans="1:12" ht="15.75" customHeight="1" thickBot="1" x14ac:dyDescent="0.3">
      <c r="A82" s="3" t="str">
        <f t="shared" ref="A82:B84" si="0">A6</f>
        <v xml:space="preserve">CLIENTE: bolovo </v>
      </c>
      <c r="B82" s="149" t="str">
        <f t="shared" si="0"/>
        <v>REPRESENTANTE: Antonio</v>
      </c>
      <c r="C82" s="150"/>
      <c r="D82" s="150"/>
      <c r="E82" s="150"/>
      <c r="F82" s="151"/>
      <c r="G82" s="149" t="str">
        <f>G6</f>
        <v>PEDIDO: /20</v>
      </c>
      <c r="H82" s="150"/>
      <c r="I82" s="151"/>
      <c r="J82" s="110" t="str">
        <f>J6</f>
        <v xml:space="preserve">QTD. MOSTR. LS </v>
      </c>
      <c r="K82" s="112"/>
      <c r="L82" s="111"/>
    </row>
    <row r="83" spans="1:12" ht="15.75" customHeight="1" thickBot="1" x14ac:dyDescent="0.3">
      <c r="A83" s="4" t="str">
        <f t="shared" si="0"/>
        <v>REF. CLIENTE:  BLV 06-GG</v>
      </c>
      <c r="B83" s="149" t="str">
        <f t="shared" si="0"/>
        <v xml:space="preserve">REF. SHO SL - bolovo </v>
      </c>
      <c r="C83" s="150"/>
      <c r="D83" s="150"/>
      <c r="E83" s="150"/>
      <c r="F83" s="151"/>
      <c r="G83" s="149" t="str">
        <f>G7</f>
        <v>COLECAO : VERÃO /2020</v>
      </c>
      <c r="H83" s="150"/>
      <c r="I83" s="151"/>
      <c r="J83" s="184">
        <f>J7</f>
        <v>2</v>
      </c>
      <c r="K83" s="185"/>
      <c r="L83" s="186"/>
    </row>
    <row r="84" spans="1:12" ht="15.75" customHeight="1" thickBot="1" x14ac:dyDescent="0.3">
      <c r="A84" s="4" t="str">
        <f t="shared" si="0"/>
        <v xml:space="preserve">REF:  ls :  SHO LS : 692 </v>
      </c>
      <c r="B84" s="149" t="str">
        <f t="shared" si="0"/>
        <v xml:space="preserve">MODELO: shoulder  com bolso frente redondo E TELA </v>
      </c>
      <c r="C84" s="150"/>
      <c r="D84" s="150"/>
      <c r="E84" s="150"/>
      <c r="F84" s="150"/>
      <c r="G84" s="150"/>
      <c r="H84" s="150"/>
      <c r="I84" s="151"/>
      <c r="J84" s="187"/>
      <c r="K84" s="188"/>
      <c r="L84" s="189"/>
    </row>
    <row r="85" spans="1:12" ht="15" customHeight="1" x14ac:dyDescent="0.25">
      <c r="A85" s="114" t="s">
        <v>26</v>
      </c>
      <c r="B85" s="116">
        <f>B10</f>
        <v>44175</v>
      </c>
      <c r="C85" s="117"/>
      <c r="D85" s="117"/>
      <c r="E85" s="117"/>
      <c r="F85" s="118"/>
      <c r="G85" s="122" t="s">
        <v>25</v>
      </c>
      <c r="H85" s="123"/>
      <c r="I85" s="124"/>
      <c r="J85" s="256" t="str">
        <f>J10</f>
        <v>22/12 E 15/01/2021</v>
      </c>
      <c r="K85" s="257"/>
      <c r="L85" s="258"/>
    </row>
    <row r="86" spans="1:12" ht="15.75" customHeight="1" thickBot="1" x14ac:dyDescent="0.3">
      <c r="A86" s="115"/>
      <c r="B86" s="119"/>
      <c r="C86" s="120"/>
      <c r="D86" s="120"/>
      <c r="E86" s="120"/>
      <c r="F86" s="121"/>
      <c r="G86" s="125"/>
      <c r="H86" s="126"/>
      <c r="I86" s="127"/>
      <c r="J86" s="259"/>
      <c r="K86" s="260"/>
      <c r="L86" s="261"/>
    </row>
    <row r="87" spans="1:12" ht="15.75" customHeight="1" thickBot="1" x14ac:dyDescent="0.3">
      <c r="A87" s="5" t="s">
        <v>28</v>
      </c>
      <c r="B87" s="2"/>
      <c r="C87" s="110">
        <f>C14</f>
        <v>400</v>
      </c>
      <c r="D87" s="112"/>
      <c r="E87" s="111"/>
      <c r="F87" s="262" t="s">
        <v>43</v>
      </c>
      <c r="G87" s="263"/>
      <c r="H87" s="110">
        <f>H14</f>
        <v>0</v>
      </c>
      <c r="I87" s="111"/>
      <c r="J87" s="262" t="s">
        <v>43</v>
      </c>
      <c r="K87" s="263"/>
      <c r="L87" s="92" t="s">
        <v>41</v>
      </c>
    </row>
    <row r="88" spans="1:12" ht="15.75" customHeight="1" thickBot="1" x14ac:dyDescent="0.3">
      <c r="A88" s="5" t="s">
        <v>42</v>
      </c>
      <c r="B88" s="4" t="s">
        <v>6</v>
      </c>
      <c r="C88" s="4" t="s">
        <v>15</v>
      </c>
      <c r="D88" s="110" t="s">
        <v>7</v>
      </c>
      <c r="E88" s="111"/>
      <c r="F88" s="234" t="s">
        <v>19</v>
      </c>
      <c r="G88" s="236"/>
      <c r="H88" s="4" t="s">
        <v>9</v>
      </c>
      <c r="I88" s="5" t="s">
        <v>10</v>
      </c>
      <c r="J88" s="234" t="s">
        <v>19</v>
      </c>
      <c r="K88" s="236"/>
      <c r="L88" s="7"/>
    </row>
    <row r="89" spans="1:12" ht="15.75" customHeight="1" thickBot="1" x14ac:dyDescent="0.3">
      <c r="A89" s="81" t="s">
        <v>550</v>
      </c>
      <c r="B89" s="13">
        <v>1</v>
      </c>
      <c r="C89" s="6" t="s">
        <v>89</v>
      </c>
      <c r="D89" s="264">
        <f>SUM(B89*C87)</f>
        <v>400</v>
      </c>
      <c r="E89" s="265"/>
      <c r="F89" s="266"/>
      <c r="G89" s="267"/>
      <c r="H89" s="6"/>
      <c r="I89" s="8">
        <f>SUM(B89*H87)</f>
        <v>0</v>
      </c>
      <c r="J89" s="266"/>
      <c r="K89" s="267"/>
      <c r="L89" s="6"/>
    </row>
    <row r="90" spans="1:12" ht="15.75" customHeight="1" thickBot="1" x14ac:dyDescent="0.3">
      <c r="A90" s="13" t="s">
        <v>82</v>
      </c>
      <c r="B90" s="13">
        <v>0.06</v>
      </c>
      <c r="C90" s="6" t="s">
        <v>525</v>
      </c>
      <c r="D90" s="264">
        <f>SUM(B90*C87)</f>
        <v>24</v>
      </c>
      <c r="E90" s="265"/>
      <c r="F90" s="266"/>
      <c r="G90" s="267"/>
      <c r="H90" s="6"/>
      <c r="I90" s="8">
        <f>SUM(B90*H87)</f>
        <v>0</v>
      </c>
      <c r="J90" s="266"/>
      <c r="K90" s="267"/>
      <c r="L90" s="6"/>
    </row>
    <row r="91" spans="1:12" ht="15.75" customHeight="1" thickBot="1" x14ac:dyDescent="0.3">
      <c r="A91" s="13"/>
      <c r="B91" s="13"/>
      <c r="C91" s="6"/>
      <c r="D91" s="264"/>
      <c r="E91" s="265"/>
      <c r="F91" s="266"/>
      <c r="G91" s="267"/>
      <c r="H91" s="6"/>
      <c r="I91" s="8">
        <f>SUM(B91*H87)</f>
        <v>0</v>
      </c>
      <c r="J91" s="266"/>
      <c r="K91" s="267"/>
      <c r="L91" s="6"/>
    </row>
    <row r="92" spans="1:12" ht="15.75" customHeight="1" thickBot="1" x14ac:dyDescent="0.3">
      <c r="A92" s="13"/>
      <c r="B92" s="13"/>
      <c r="C92" s="6"/>
      <c r="D92" s="264"/>
      <c r="E92" s="265"/>
      <c r="F92" s="266"/>
      <c r="G92" s="267"/>
      <c r="H92" s="6"/>
      <c r="I92" s="8">
        <f>SUM(B92*H87)</f>
        <v>0</v>
      </c>
      <c r="J92" s="266"/>
      <c r="K92" s="267"/>
      <c r="L92" s="6"/>
    </row>
    <row r="93" spans="1:12" ht="15.75" customHeight="1" thickBot="1" x14ac:dyDescent="0.3">
      <c r="A93" s="13"/>
      <c r="B93" s="13"/>
      <c r="C93" s="6"/>
      <c r="D93" s="264"/>
      <c r="E93" s="265"/>
      <c r="F93" s="266"/>
      <c r="G93" s="267"/>
      <c r="H93" s="6"/>
      <c r="I93" s="8">
        <f>SUM(B93*H87)</f>
        <v>0</v>
      </c>
      <c r="J93" s="266"/>
      <c r="K93" s="267"/>
      <c r="L93" s="6"/>
    </row>
    <row r="94" spans="1:12" ht="15.75" customHeight="1" thickBot="1" x14ac:dyDescent="0.3">
      <c r="A94" s="13"/>
      <c r="B94" s="13"/>
      <c r="C94" s="6"/>
      <c r="D94" s="264"/>
      <c r="E94" s="265"/>
      <c r="F94" s="266"/>
      <c r="G94" s="267"/>
      <c r="H94" s="6"/>
      <c r="I94" s="8">
        <f>SUM(B94*H87)</f>
        <v>0</v>
      </c>
      <c r="J94" s="266"/>
      <c r="K94" s="267"/>
      <c r="L94" s="6"/>
    </row>
    <row r="95" spans="1:12" ht="15.75" customHeight="1" thickBot="1" x14ac:dyDescent="0.3">
      <c r="A95" s="52" t="s">
        <v>295</v>
      </c>
      <c r="B95" s="31">
        <v>1.53</v>
      </c>
      <c r="C95" s="86" t="s">
        <v>549</v>
      </c>
      <c r="D95" s="268">
        <f>SUM(B95*C$87)</f>
        <v>612</v>
      </c>
      <c r="E95" s="269"/>
      <c r="F95" s="270"/>
      <c r="G95" s="271"/>
      <c r="H95" s="6"/>
      <c r="I95" s="8">
        <f>SUM(B95*H87)</f>
        <v>0</v>
      </c>
      <c r="J95" s="266"/>
      <c r="K95" s="267"/>
      <c r="L95" s="6"/>
    </row>
    <row r="96" spans="1:12" ht="15.75" customHeight="1" thickBot="1" x14ac:dyDescent="0.3">
      <c r="A96" s="31" t="s">
        <v>374</v>
      </c>
      <c r="B96" s="31">
        <v>0</v>
      </c>
      <c r="C96" s="87"/>
      <c r="D96" s="268">
        <f t="shared" ref="D96:D105" si="1">SUM(B96*C$87)</f>
        <v>0</v>
      </c>
      <c r="E96" s="269"/>
      <c r="F96" s="270"/>
      <c r="G96" s="271"/>
      <c r="H96" s="6"/>
      <c r="I96" s="8">
        <f>SUM(B96*H87)</f>
        <v>0</v>
      </c>
      <c r="J96" s="266"/>
      <c r="K96" s="267"/>
      <c r="L96" s="6"/>
    </row>
    <row r="97" spans="1:12" ht="15.75" customHeight="1" thickBot="1" x14ac:dyDescent="0.3">
      <c r="A97" s="31" t="s">
        <v>375</v>
      </c>
      <c r="B97" s="31">
        <v>0</v>
      </c>
      <c r="C97" s="31"/>
      <c r="D97" s="268">
        <f t="shared" si="1"/>
        <v>0</v>
      </c>
      <c r="E97" s="269"/>
      <c r="F97" s="270"/>
      <c r="G97" s="271"/>
      <c r="H97" s="6"/>
      <c r="I97" s="8">
        <f>SUM(B97*H87)</f>
        <v>0</v>
      </c>
      <c r="J97" s="266"/>
      <c r="K97" s="267"/>
      <c r="L97" s="6"/>
    </row>
    <row r="98" spans="1:12" ht="15.75" customHeight="1" thickBot="1" x14ac:dyDescent="0.3">
      <c r="A98" s="13" t="s">
        <v>551</v>
      </c>
      <c r="B98" s="13">
        <v>0.6</v>
      </c>
      <c r="C98" s="16" t="s">
        <v>553</v>
      </c>
      <c r="D98" s="264">
        <f t="shared" si="1"/>
        <v>240</v>
      </c>
      <c r="E98" s="265"/>
      <c r="F98" s="266"/>
      <c r="G98" s="267"/>
      <c r="H98" s="6"/>
      <c r="I98" s="8">
        <f>SUM(B98*H87)</f>
        <v>0</v>
      </c>
      <c r="J98" s="266"/>
      <c r="K98" s="267"/>
      <c r="L98" s="6"/>
    </row>
    <row r="99" spans="1:12" ht="15.75" customHeight="1" thickBot="1" x14ac:dyDescent="0.3">
      <c r="A99" s="13" t="s">
        <v>552</v>
      </c>
      <c r="B99" s="13">
        <v>3</v>
      </c>
      <c r="C99" s="6" t="s">
        <v>549</v>
      </c>
      <c r="D99" s="264">
        <f t="shared" si="1"/>
        <v>1200</v>
      </c>
      <c r="E99" s="265"/>
      <c r="F99" s="266"/>
      <c r="G99" s="267"/>
      <c r="H99" s="6"/>
      <c r="I99" s="8">
        <f>SUM(B99*H87)</f>
        <v>0</v>
      </c>
      <c r="J99" s="266"/>
      <c r="K99" s="267"/>
      <c r="L99" s="6"/>
    </row>
    <row r="100" spans="1:12" ht="15.75" customHeight="1" thickBot="1" x14ac:dyDescent="0.3">
      <c r="A100" s="13" t="s">
        <v>107</v>
      </c>
      <c r="B100" s="13">
        <v>2.2000000000000002</v>
      </c>
      <c r="C100" s="6" t="s">
        <v>549</v>
      </c>
      <c r="D100" s="264">
        <f t="shared" si="1"/>
        <v>880.00000000000011</v>
      </c>
      <c r="E100" s="265"/>
      <c r="F100" s="266"/>
      <c r="G100" s="267"/>
      <c r="H100" s="6"/>
      <c r="I100" s="8">
        <f>SUM(B100*H87)</f>
        <v>0</v>
      </c>
      <c r="J100" s="266"/>
      <c r="K100" s="267"/>
      <c r="L100" s="6"/>
    </row>
    <row r="101" spans="1:12" ht="15.75" customHeight="1" thickBot="1" x14ac:dyDescent="0.3">
      <c r="A101" s="13" t="s">
        <v>320</v>
      </c>
      <c r="B101" s="13">
        <v>1</v>
      </c>
      <c r="C101" s="6" t="s">
        <v>554</v>
      </c>
      <c r="D101" s="264">
        <f t="shared" si="1"/>
        <v>400</v>
      </c>
      <c r="E101" s="265"/>
      <c r="F101" s="266"/>
      <c r="G101" s="267"/>
      <c r="H101" s="6"/>
      <c r="I101" s="8">
        <v>0</v>
      </c>
      <c r="J101" s="266"/>
      <c r="K101" s="267"/>
      <c r="L101" s="6"/>
    </row>
    <row r="102" spans="1:12" ht="15.75" customHeight="1" thickBot="1" x14ac:dyDescent="0.3">
      <c r="A102" s="67" t="s">
        <v>555</v>
      </c>
      <c r="B102" s="13">
        <v>1</v>
      </c>
      <c r="C102" s="6" t="s">
        <v>549</v>
      </c>
      <c r="D102" s="264">
        <f t="shared" si="1"/>
        <v>400</v>
      </c>
      <c r="E102" s="265"/>
      <c r="F102" s="266"/>
      <c r="G102" s="267"/>
      <c r="H102" s="6"/>
      <c r="I102" s="8">
        <f>SUM(B102*H$87)</f>
        <v>0</v>
      </c>
      <c r="J102" s="266"/>
      <c r="K102" s="267"/>
      <c r="L102" s="6"/>
    </row>
    <row r="103" spans="1:12" ht="15.75" customHeight="1" thickBot="1" x14ac:dyDescent="0.3">
      <c r="A103" s="32" t="s">
        <v>529</v>
      </c>
      <c r="B103" s="13">
        <v>0</v>
      </c>
      <c r="C103" s="6"/>
      <c r="D103" s="264">
        <f t="shared" si="1"/>
        <v>0</v>
      </c>
      <c r="E103" s="265"/>
      <c r="F103" s="266"/>
      <c r="G103" s="267"/>
      <c r="H103" s="6"/>
      <c r="I103" s="8">
        <f>SUM(B103*H$87)</f>
        <v>0</v>
      </c>
      <c r="J103" s="266"/>
      <c r="K103" s="267"/>
      <c r="L103" s="6"/>
    </row>
    <row r="104" spans="1:12" ht="15.75" customHeight="1" thickBot="1" x14ac:dyDescent="0.3">
      <c r="A104" s="13" t="s">
        <v>323</v>
      </c>
      <c r="B104" s="13">
        <v>1</v>
      </c>
      <c r="C104" s="6" t="s">
        <v>186</v>
      </c>
      <c r="D104" s="264">
        <f t="shared" si="1"/>
        <v>400</v>
      </c>
      <c r="E104" s="265"/>
      <c r="F104" s="266"/>
      <c r="G104" s="267"/>
      <c r="H104" s="6"/>
      <c r="I104" s="8">
        <f>SUM(B104*H87)</f>
        <v>0</v>
      </c>
      <c r="J104" s="266"/>
      <c r="K104" s="267"/>
      <c r="L104" s="6"/>
    </row>
    <row r="105" spans="1:12" ht="15.75" customHeight="1" thickBot="1" x14ac:dyDescent="0.3">
      <c r="A105" s="13" t="s">
        <v>556</v>
      </c>
      <c r="B105" s="13">
        <v>1</v>
      </c>
      <c r="C105" s="6" t="s">
        <v>162</v>
      </c>
      <c r="D105" s="264">
        <f t="shared" si="1"/>
        <v>400</v>
      </c>
      <c r="E105" s="265"/>
      <c r="F105" s="266"/>
      <c r="G105" s="267"/>
      <c r="H105" s="6"/>
      <c r="I105" s="8">
        <f>SUM(B105*H87)</f>
        <v>0</v>
      </c>
      <c r="J105" s="266"/>
      <c r="K105" s="267"/>
      <c r="L105" s="6"/>
    </row>
    <row r="106" spans="1:12" ht="15.75" customHeight="1" thickBot="1" x14ac:dyDescent="0.3">
      <c r="A106" s="13" t="s">
        <v>324</v>
      </c>
      <c r="B106" s="13">
        <v>1</v>
      </c>
      <c r="C106" s="6" t="s">
        <v>162</v>
      </c>
      <c r="D106" s="264">
        <f t="shared" ref="D106" si="2">SUM(B106*C$87)</f>
        <v>400</v>
      </c>
      <c r="E106" s="265"/>
      <c r="F106" s="266"/>
      <c r="G106" s="267"/>
      <c r="H106" s="6"/>
      <c r="I106" s="8">
        <f>SUM(B106*H87)</f>
        <v>0</v>
      </c>
      <c r="J106" s="266"/>
      <c r="K106" s="267"/>
      <c r="L106" s="6"/>
    </row>
    <row r="107" spans="1:12" ht="15.75" customHeight="1" thickBot="1" x14ac:dyDescent="0.3">
      <c r="A107" s="32" t="s">
        <v>531</v>
      </c>
      <c r="B107" s="13">
        <v>0.18</v>
      </c>
      <c r="C107" s="16" t="s">
        <v>136</v>
      </c>
      <c r="D107" s="264">
        <f t="shared" ref="D107:D110" si="3">SUM(B107*C$87)</f>
        <v>72</v>
      </c>
      <c r="E107" s="265"/>
      <c r="F107" s="266"/>
      <c r="G107" s="267"/>
      <c r="H107" s="6"/>
      <c r="I107" s="8">
        <f>SUM(B107*H87)</f>
        <v>0</v>
      </c>
      <c r="J107" s="266"/>
      <c r="K107" s="267"/>
      <c r="L107" s="6"/>
    </row>
    <row r="108" spans="1:12" ht="15.75" customHeight="1" thickBot="1" x14ac:dyDescent="0.3">
      <c r="A108" s="13" t="s">
        <v>558</v>
      </c>
      <c r="B108" s="13"/>
      <c r="C108" s="16" t="s">
        <v>101</v>
      </c>
      <c r="D108" s="89">
        <f t="shared" si="3"/>
        <v>0</v>
      </c>
      <c r="E108" s="90"/>
      <c r="F108" s="266"/>
      <c r="G108" s="267"/>
      <c r="H108" s="6"/>
      <c r="I108" s="8">
        <f>SUM(B108*H87)</f>
        <v>0</v>
      </c>
      <c r="J108" s="266"/>
      <c r="K108" s="267"/>
      <c r="L108" s="6"/>
    </row>
    <row r="109" spans="1:12" ht="15.75" customHeight="1" thickBot="1" x14ac:dyDescent="0.3">
      <c r="A109" s="13" t="s">
        <v>557</v>
      </c>
      <c r="B109" s="13">
        <v>0</v>
      </c>
      <c r="C109" s="6"/>
      <c r="D109" s="89">
        <f t="shared" si="3"/>
        <v>0</v>
      </c>
      <c r="E109" s="90"/>
      <c r="F109" s="266"/>
      <c r="G109" s="267"/>
      <c r="H109" s="6"/>
      <c r="I109" s="8">
        <f>SUM(B109*H87)</f>
        <v>0</v>
      </c>
      <c r="J109" s="266"/>
      <c r="K109" s="267"/>
      <c r="L109" s="6"/>
    </row>
    <row r="110" spans="1:12" ht="15.75" customHeight="1" thickBot="1" x14ac:dyDescent="0.3">
      <c r="A110" s="13" t="s">
        <v>534</v>
      </c>
      <c r="B110" s="13">
        <v>1.5</v>
      </c>
      <c r="C110" s="6" t="s">
        <v>535</v>
      </c>
      <c r="D110" s="89">
        <f t="shared" si="3"/>
        <v>600</v>
      </c>
      <c r="E110" s="90"/>
      <c r="F110" s="266" t="s">
        <v>300</v>
      </c>
      <c r="G110" s="267"/>
      <c r="H110" s="6"/>
      <c r="I110" s="8">
        <f>SUM(B110*H87)</f>
        <v>0</v>
      </c>
      <c r="J110" s="266"/>
      <c r="K110" s="267"/>
      <c r="L110" s="6"/>
    </row>
    <row r="111" spans="1:12" ht="15.75" customHeight="1" thickBot="1" x14ac:dyDescent="0.3">
      <c r="A111" s="13"/>
      <c r="B111" s="13">
        <v>0</v>
      </c>
      <c r="C111" s="6"/>
      <c r="D111" s="264">
        <f>SUM(B111*C87)</f>
        <v>0</v>
      </c>
      <c r="E111" s="265"/>
      <c r="F111" s="266"/>
      <c r="G111" s="267"/>
      <c r="H111" s="6"/>
      <c r="I111" s="8">
        <f>SUM(B111*H87)</f>
        <v>0</v>
      </c>
      <c r="J111" s="266"/>
      <c r="K111" s="267"/>
      <c r="L111" s="6"/>
    </row>
    <row r="112" spans="1:12" ht="15.75" customHeight="1" thickBot="1" x14ac:dyDescent="0.3">
      <c r="A112" s="13"/>
      <c r="B112" s="13">
        <v>0</v>
      </c>
      <c r="C112" s="6"/>
      <c r="D112" s="264">
        <f>SUM(B112*C87)</f>
        <v>0</v>
      </c>
      <c r="E112" s="265"/>
      <c r="F112" s="266"/>
      <c r="G112" s="267"/>
      <c r="H112" s="6"/>
      <c r="I112" s="8">
        <f>SUM(B112*H87)</f>
        <v>0</v>
      </c>
      <c r="J112" s="266"/>
      <c r="K112" s="267"/>
      <c r="L112" s="6"/>
    </row>
    <row r="113" spans="1:12" ht="15.75" customHeight="1" thickBot="1" x14ac:dyDescent="0.3">
      <c r="A113" s="13"/>
      <c r="B113" s="13">
        <v>0</v>
      </c>
      <c r="C113" s="6"/>
      <c r="D113" s="264">
        <f>SUM(B113*C87)</f>
        <v>0</v>
      </c>
      <c r="E113" s="265"/>
      <c r="F113" s="266"/>
      <c r="G113" s="267"/>
      <c r="H113" s="6"/>
      <c r="I113" s="8">
        <f>SUM(B113*H87)</f>
        <v>0</v>
      </c>
      <c r="J113" s="266"/>
      <c r="K113" s="267"/>
      <c r="L113" s="6"/>
    </row>
    <row r="114" spans="1:12" ht="15.75" customHeight="1" thickBot="1" x14ac:dyDescent="0.3">
      <c r="A114" s="13"/>
      <c r="B114" s="13">
        <v>0</v>
      </c>
      <c r="C114" s="6"/>
      <c r="D114" s="264">
        <f>SUM(B114*C87)</f>
        <v>0</v>
      </c>
      <c r="E114" s="265"/>
      <c r="F114" s="266"/>
      <c r="G114" s="267"/>
      <c r="H114" s="6"/>
      <c r="I114" s="8">
        <f>SUM(B114*H87)</f>
        <v>0</v>
      </c>
      <c r="J114" s="266"/>
      <c r="K114" s="267"/>
      <c r="L114" s="6"/>
    </row>
    <row r="115" spans="1:12" ht="15.75" customHeight="1" thickBot="1" x14ac:dyDescent="0.3">
      <c r="A115" s="13"/>
      <c r="B115" s="13">
        <v>0</v>
      </c>
      <c r="C115" s="6"/>
      <c r="D115" s="264">
        <f>SUM(B115*C87)</f>
        <v>0</v>
      </c>
      <c r="E115" s="265"/>
      <c r="F115" s="266"/>
      <c r="G115" s="267"/>
      <c r="H115" s="6"/>
      <c r="I115" s="8">
        <f>SUM(B115*H87)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SUM(B116*C87)</f>
        <v>0</v>
      </c>
      <c r="E116" s="265"/>
      <c r="F116" s="266"/>
      <c r="G116" s="267"/>
      <c r="H116" s="6"/>
      <c r="I116" s="8">
        <f>SUM(B116*H87)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>SUM(B117*C87)</f>
        <v>0</v>
      </c>
      <c r="E117" s="265"/>
      <c r="F117" s="266"/>
      <c r="G117" s="267"/>
      <c r="H117" s="6"/>
      <c r="I117" s="8">
        <f>SUM(B117*H87)</f>
        <v>0</v>
      </c>
      <c r="J117" s="266"/>
      <c r="K117" s="267"/>
      <c r="L117" s="6"/>
    </row>
    <row r="118" spans="1:12" ht="15.75" customHeight="1" thickBot="1" x14ac:dyDescent="0.3">
      <c r="A118" s="5" t="s">
        <v>12</v>
      </c>
      <c r="B118" s="5" t="s">
        <v>6</v>
      </c>
      <c r="C118" s="5" t="s">
        <v>15</v>
      </c>
      <c r="D118" s="110" t="s">
        <v>7</v>
      </c>
      <c r="E118" s="111"/>
      <c r="F118" s="110" t="s">
        <v>45</v>
      </c>
      <c r="G118" s="111"/>
      <c r="H118" s="5" t="s">
        <v>9</v>
      </c>
      <c r="I118" s="5" t="s">
        <v>10</v>
      </c>
      <c r="J118" s="110" t="s">
        <v>45</v>
      </c>
      <c r="K118" s="111"/>
      <c r="L118" s="92" t="s">
        <v>41</v>
      </c>
    </row>
    <row r="119" spans="1:12" ht="15.75" customHeight="1" thickBot="1" x14ac:dyDescent="0.3">
      <c r="A119" s="13" t="s">
        <v>103</v>
      </c>
      <c r="B119" s="13">
        <v>1</v>
      </c>
      <c r="C119" s="6" t="s">
        <v>98</v>
      </c>
      <c r="D119" s="264">
        <f>SUM(B119*C87)</f>
        <v>400</v>
      </c>
      <c r="E119" s="265"/>
      <c r="F119" s="266"/>
      <c r="G119" s="267"/>
      <c r="H119" s="6"/>
      <c r="I119" s="8">
        <f>SUM(B119*H87)</f>
        <v>0</v>
      </c>
      <c r="J119" s="266"/>
      <c r="K119" s="267"/>
      <c r="L119" s="6"/>
    </row>
    <row r="120" spans="1:12" ht="15.75" customHeight="1" thickBot="1" x14ac:dyDescent="0.3">
      <c r="A120" s="13" t="s">
        <v>84</v>
      </c>
      <c r="B120" s="13">
        <v>0.03</v>
      </c>
      <c r="C120" s="6" t="s">
        <v>99</v>
      </c>
      <c r="D120" s="264">
        <f>SUM(B120*C87)</f>
        <v>12</v>
      </c>
      <c r="E120" s="265"/>
      <c r="F120" s="266"/>
      <c r="G120" s="267"/>
      <c r="H120" s="6"/>
      <c r="I120" s="8">
        <f>SUM(B120*H87)</f>
        <v>0</v>
      </c>
      <c r="J120" s="266"/>
      <c r="K120" s="267"/>
      <c r="L120" s="6"/>
    </row>
    <row r="121" spans="1:12" ht="15.75" customHeight="1" thickBot="1" x14ac:dyDescent="0.3">
      <c r="A121" s="13" t="s">
        <v>85</v>
      </c>
      <c r="B121" s="13">
        <v>0</v>
      </c>
      <c r="C121" s="6"/>
      <c r="D121" s="264">
        <f>SUM(B121*C87)</f>
        <v>0</v>
      </c>
      <c r="E121" s="265"/>
      <c r="F121" s="266"/>
      <c r="G121" s="267"/>
      <c r="H121" s="6"/>
      <c r="I121" s="8">
        <f>SUM(B121*H87)</f>
        <v>0</v>
      </c>
      <c r="J121" s="266"/>
      <c r="K121" s="267"/>
      <c r="L121" s="6"/>
    </row>
    <row r="122" spans="1:12" ht="15.75" customHeight="1" thickBot="1" x14ac:dyDescent="0.3">
      <c r="A122" s="13" t="s">
        <v>86</v>
      </c>
      <c r="B122" s="13">
        <v>0.12</v>
      </c>
      <c r="C122" s="6" t="s">
        <v>99</v>
      </c>
      <c r="D122" s="264">
        <f>SUM(B122*C87)</f>
        <v>48</v>
      </c>
      <c r="E122" s="265"/>
      <c r="F122" s="266"/>
      <c r="G122" s="267"/>
      <c r="H122" s="6"/>
      <c r="I122" s="8">
        <f>SUM(B122*H87)</f>
        <v>0</v>
      </c>
      <c r="J122" s="266"/>
      <c r="K122" s="267"/>
      <c r="L122" s="6"/>
    </row>
    <row r="123" spans="1:12" ht="15.75" customHeight="1" thickBot="1" x14ac:dyDescent="0.3">
      <c r="A123" s="13"/>
      <c r="B123" s="13"/>
      <c r="C123" s="6"/>
      <c r="D123" s="264">
        <f>SUM(B123*C87)</f>
        <v>0</v>
      </c>
      <c r="E123" s="265"/>
      <c r="F123" s="266"/>
      <c r="G123" s="267"/>
      <c r="H123" s="6"/>
      <c r="I123" s="8">
        <f>SUM(B123*H87)</f>
        <v>0</v>
      </c>
      <c r="J123" s="266"/>
      <c r="K123" s="267"/>
      <c r="L123" s="6"/>
    </row>
    <row r="124" spans="1:12" ht="15.75" customHeight="1" thickBot="1" x14ac:dyDescent="0.3">
      <c r="A124" s="6"/>
      <c r="B124" s="13">
        <v>2</v>
      </c>
      <c r="C124" s="6"/>
      <c r="D124" s="264">
        <f>SUM(B124*C87)</f>
        <v>800</v>
      </c>
      <c r="E124" s="265"/>
      <c r="F124" s="266"/>
      <c r="G124" s="267"/>
      <c r="H124" s="6"/>
      <c r="I124" s="8">
        <f>SUM(B124*H87)</f>
        <v>0</v>
      </c>
      <c r="J124" s="266"/>
      <c r="K124" s="267"/>
      <c r="L124" s="6"/>
    </row>
    <row r="125" spans="1:12" ht="15.75" customHeight="1" thickBot="1" x14ac:dyDescent="0.3">
      <c r="A125" s="6"/>
      <c r="B125" s="13">
        <v>0</v>
      </c>
      <c r="C125" s="6"/>
      <c r="D125" s="264">
        <f>SUM(B125*C87)</f>
        <v>0</v>
      </c>
      <c r="E125" s="265"/>
      <c r="F125" s="266"/>
      <c r="G125" s="267"/>
      <c r="H125" s="6"/>
      <c r="I125" s="8">
        <f>SUM(B125*H87)</f>
        <v>0</v>
      </c>
      <c r="J125" s="266"/>
      <c r="K125" s="267"/>
      <c r="L125" s="6"/>
    </row>
    <row r="126" spans="1:12" ht="15.75" customHeight="1" thickBot="1" x14ac:dyDescent="0.3">
      <c r="A126" s="6"/>
      <c r="B126" s="13">
        <v>0</v>
      </c>
      <c r="C126" s="6"/>
      <c r="D126" s="264">
        <f>SUM(B126*C87)</f>
        <v>0</v>
      </c>
      <c r="E126" s="265"/>
      <c r="F126" s="266"/>
      <c r="G126" s="267"/>
      <c r="H126" s="6"/>
      <c r="I126" s="8">
        <f>SUM(B126*H87)</f>
        <v>0</v>
      </c>
      <c r="J126" s="266"/>
      <c r="K126" s="267"/>
      <c r="L126" s="6"/>
    </row>
    <row r="127" spans="1:12" ht="15.75" customHeight="1" thickBot="1" x14ac:dyDescent="0.3">
      <c r="A127" s="6"/>
      <c r="B127" s="13">
        <v>0</v>
      </c>
      <c r="C127" s="6"/>
      <c r="D127" s="264">
        <f>SUM(B127*C87)</f>
        <v>0</v>
      </c>
      <c r="E127" s="265"/>
      <c r="F127" s="266"/>
      <c r="G127" s="267"/>
      <c r="H127" s="6"/>
      <c r="I127" s="8">
        <f>SUM(B127*H87)</f>
        <v>0</v>
      </c>
      <c r="J127" s="266"/>
      <c r="K127" s="267"/>
      <c r="L127" s="6"/>
    </row>
    <row r="128" spans="1:12" ht="15.75" customHeight="1" thickBot="1" x14ac:dyDescent="0.3">
      <c r="A128" s="6"/>
      <c r="B128" s="13">
        <v>0</v>
      </c>
      <c r="C128" s="6"/>
      <c r="D128" s="264">
        <f>SUM(B128*C87)</f>
        <v>0</v>
      </c>
      <c r="E128" s="265"/>
      <c r="F128" s="266"/>
      <c r="G128" s="267"/>
      <c r="H128" s="6"/>
      <c r="I128" s="8">
        <f>SUM(B128*H87)</f>
        <v>0</v>
      </c>
      <c r="J128" s="266"/>
      <c r="K128" s="267"/>
      <c r="L128" s="6"/>
    </row>
    <row r="129" spans="1:12" ht="15.75" customHeight="1" thickBot="1" x14ac:dyDescent="0.3">
      <c r="A129" s="5" t="s">
        <v>44</v>
      </c>
      <c r="B129" s="5" t="s">
        <v>6</v>
      </c>
      <c r="C129" s="5" t="s">
        <v>15</v>
      </c>
      <c r="D129" s="110" t="s">
        <v>7</v>
      </c>
      <c r="E129" s="111"/>
      <c r="F129" s="110" t="s">
        <v>45</v>
      </c>
      <c r="G129" s="111"/>
      <c r="H129" s="5" t="s">
        <v>9</v>
      </c>
      <c r="I129" s="5" t="s">
        <v>10</v>
      </c>
      <c r="J129" s="110" t="s">
        <v>45</v>
      </c>
      <c r="K129" s="111"/>
      <c r="L129" s="92" t="s">
        <v>41</v>
      </c>
    </row>
    <row r="130" spans="1:12" ht="15.75" customHeight="1" thickBot="1" x14ac:dyDescent="0.3">
      <c r="A130" s="81" t="s">
        <v>542</v>
      </c>
      <c r="B130" s="13">
        <v>1</v>
      </c>
      <c r="C130" s="6" t="s">
        <v>186</v>
      </c>
      <c r="D130" s="264">
        <f>SUM(B130*C87)</f>
        <v>400</v>
      </c>
      <c r="E130" s="265"/>
      <c r="F130" s="266"/>
      <c r="G130" s="267"/>
      <c r="H130" s="6"/>
      <c r="I130" s="8">
        <f>SUM(B130*H87)</f>
        <v>0</v>
      </c>
      <c r="J130" s="266"/>
      <c r="K130" s="267"/>
      <c r="L130" s="6"/>
    </row>
    <row r="131" spans="1:12" ht="15.75" customHeight="1" thickBot="1" x14ac:dyDescent="0.3">
      <c r="A131" s="81" t="s">
        <v>543</v>
      </c>
      <c r="B131" s="13">
        <v>1</v>
      </c>
      <c r="C131" s="6" t="s">
        <v>186</v>
      </c>
      <c r="D131" s="264">
        <f>SUM(B131*C87)</f>
        <v>400</v>
      </c>
      <c r="E131" s="265"/>
      <c r="F131" s="266"/>
      <c r="G131" s="267"/>
      <c r="H131" s="6"/>
      <c r="I131" s="8">
        <f>SUM(B131*H87)</f>
        <v>0</v>
      </c>
      <c r="J131" s="266"/>
      <c r="K131" s="267"/>
      <c r="L131" s="6"/>
    </row>
    <row r="132" spans="1:12" ht="15.75" customHeight="1" thickBot="1" x14ac:dyDescent="0.3">
      <c r="A132" s="16" t="s">
        <v>544</v>
      </c>
      <c r="B132" s="13">
        <v>0</v>
      </c>
      <c r="C132" s="6"/>
      <c r="D132" s="264">
        <f>SUM(B132*C87)</f>
        <v>0</v>
      </c>
      <c r="E132" s="265"/>
      <c r="F132" s="266"/>
      <c r="G132" s="267"/>
      <c r="H132" s="6"/>
      <c r="I132" s="8">
        <f>SUM(B132*H87)</f>
        <v>0</v>
      </c>
      <c r="J132" s="266"/>
      <c r="K132" s="267"/>
      <c r="L132" s="6"/>
    </row>
    <row r="133" spans="1:12" ht="15.75" customHeight="1" thickBot="1" x14ac:dyDescent="0.3">
      <c r="A133" s="6"/>
      <c r="B133" s="13">
        <v>0</v>
      </c>
      <c r="C133" s="6"/>
      <c r="D133" s="264">
        <f>SUM(B133*C87)</f>
        <v>0</v>
      </c>
      <c r="E133" s="265"/>
      <c r="F133" s="266"/>
      <c r="G133" s="267"/>
      <c r="H133" s="6"/>
      <c r="I133" s="8">
        <f>SUM(B133*H87)</f>
        <v>0</v>
      </c>
      <c r="J133" s="266"/>
      <c r="K133" s="267"/>
      <c r="L133" s="6"/>
    </row>
    <row r="134" spans="1:12" ht="15.75" customHeight="1" thickBot="1" x14ac:dyDescent="0.3">
      <c r="A134" s="6"/>
      <c r="B134" s="13">
        <v>0</v>
      </c>
      <c r="C134" s="6"/>
      <c r="D134" s="264">
        <f>SUM(B134*C87)</f>
        <v>0</v>
      </c>
      <c r="E134" s="265"/>
      <c r="F134" s="266"/>
      <c r="G134" s="267"/>
      <c r="H134" s="6"/>
      <c r="I134" s="8">
        <f>SUM(B134*H87)</f>
        <v>0</v>
      </c>
      <c r="J134" s="266"/>
      <c r="K134" s="267"/>
      <c r="L134" s="6"/>
    </row>
    <row r="135" spans="1:12" ht="15.75" customHeight="1" thickBot="1" x14ac:dyDescent="0.3">
      <c r="A135" s="5" t="s">
        <v>13</v>
      </c>
      <c r="B135" s="5" t="s">
        <v>6</v>
      </c>
      <c r="C135" s="5" t="s">
        <v>15</v>
      </c>
      <c r="D135" s="110" t="s">
        <v>7</v>
      </c>
      <c r="E135" s="111"/>
      <c r="F135" s="110" t="s">
        <v>45</v>
      </c>
      <c r="G135" s="111"/>
      <c r="H135" s="5" t="s">
        <v>9</v>
      </c>
      <c r="I135" s="5" t="s">
        <v>10</v>
      </c>
      <c r="J135" s="110" t="s">
        <v>45</v>
      </c>
      <c r="K135" s="111"/>
      <c r="L135" s="92" t="s">
        <v>41</v>
      </c>
    </row>
    <row r="136" spans="1:12" ht="15.75" customHeight="1" thickBot="1" x14ac:dyDescent="0.3">
      <c r="A136" s="13"/>
      <c r="B136" s="13"/>
      <c r="C136" s="6" t="s">
        <v>110</v>
      </c>
      <c r="D136" s="264">
        <f>SUM(B136*C87)</f>
        <v>0</v>
      </c>
      <c r="E136" s="265"/>
      <c r="F136" s="266"/>
      <c r="G136" s="267"/>
      <c r="H136" s="6" t="s">
        <v>110</v>
      </c>
      <c r="I136" s="8">
        <f>SUM(B136*H87)</f>
        <v>0</v>
      </c>
      <c r="J136" s="266"/>
      <c r="K136" s="267"/>
      <c r="L136" s="6"/>
    </row>
    <row r="137" spans="1:12" ht="15.75" customHeight="1" thickBot="1" x14ac:dyDescent="0.3">
      <c r="A137" s="13"/>
      <c r="B137" s="13">
        <v>0</v>
      </c>
      <c r="C137" s="6"/>
      <c r="D137" s="264">
        <f>SUM(B137*C87)</f>
        <v>0</v>
      </c>
      <c r="E137" s="265"/>
      <c r="F137" s="266"/>
      <c r="G137" s="267"/>
      <c r="H137" s="6"/>
      <c r="I137" s="8">
        <f>SUM(B137*H87)</f>
        <v>0</v>
      </c>
      <c r="J137" s="266"/>
      <c r="K137" s="267"/>
      <c r="L137" s="6"/>
    </row>
    <row r="138" spans="1:12" ht="15" customHeight="1" x14ac:dyDescent="0.25">
      <c r="A138" s="272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4"/>
    </row>
    <row r="139" spans="1:12" ht="15" customHeight="1" x14ac:dyDescent="0.25">
      <c r="A139" s="275"/>
      <c r="B139" s="276"/>
      <c r="C139" s="276"/>
      <c r="D139" s="276"/>
      <c r="E139" s="276"/>
      <c r="F139" s="276"/>
      <c r="G139" s="276"/>
      <c r="H139" s="276"/>
      <c r="I139" s="276"/>
      <c r="J139" s="276"/>
      <c r="K139" s="276"/>
      <c r="L139" s="277"/>
    </row>
    <row r="140" spans="1:12" ht="15" customHeight="1" x14ac:dyDescent="0.25">
      <c r="A140" s="275"/>
      <c r="B140" s="276"/>
      <c r="C140" s="276"/>
      <c r="D140" s="276"/>
      <c r="E140" s="276"/>
      <c r="F140" s="276"/>
      <c r="G140" s="276"/>
      <c r="H140" s="276"/>
      <c r="I140" s="276"/>
      <c r="J140" s="276"/>
      <c r="K140" s="276"/>
      <c r="L140" s="277"/>
    </row>
    <row r="141" spans="1:12" ht="15" customHeight="1" x14ac:dyDescent="0.25">
      <c r="A141" s="275"/>
      <c r="B141" s="276"/>
      <c r="C141" s="276"/>
      <c r="D141" s="276"/>
      <c r="E141" s="276"/>
      <c r="F141" s="276"/>
      <c r="G141" s="276"/>
      <c r="H141" s="276"/>
      <c r="I141" s="276"/>
      <c r="J141" s="276"/>
      <c r="K141" s="276"/>
      <c r="L141" s="277"/>
    </row>
    <row r="142" spans="1:12" ht="15" customHeight="1" x14ac:dyDescent="0.25">
      <c r="A142" s="275"/>
      <c r="B142" s="276"/>
      <c r="C142" s="276"/>
      <c r="D142" s="276"/>
      <c r="E142" s="276"/>
      <c r="F142" s="276"/>
      <c r="G142" s="276"/>
      <c r="H142" s="276"/>
      <c r="I142" s="276"/>
      <c r="J142" s="276"/>
      <c r="K142" s="276"/>
      <c r="L142" s="277"/>
    </row>
    <row r="143" spans="1:12" ht="15" customHeight="1" x14ac:dyDescent="0.25">
      <c r="A143" s="275"/>
      <c r="B143" s="276"/>
      <c r="C143" s="276"/>
      <c r="D143" s="276"/>
      <c r="E143" s="276"/>
      <c r="F143" s="276"/>
      <c r="G143" s="276"/>
      <c r="H143" s="276"/>
      <c r="I143" s="276"/>
      <c r="J143" s="276"/>
      <c r="K143" s="276"/>
      <c r="L143" s="277"/>
    </row>
    <row r="144" spans="1:12" ht="15" customHeight="1" x14ac:dyDescent="0.25">
      <c r="A144" s="275"/>
      <c r="B144" s="276"/>
      <c r="C144" s="276"/>
      <c r="D144" s="276"/>
      <c r="E144" s="276"/>
      <c r="F144" s="276"/>
      <c r="G144" s="276"/>
      <c r="H144" s="276"/>
      <c r="I144" s="276"/>
      <c r="J144" s="276"/>
      <c r="K144" s="276"/>
      <c r="L144" s="277"/>
    </row>
    <row r="145" spans="1:12" ht="15" customHeight="1" x14ac:dyDescent="0.25">
      <c r="A145" s="275"/>
      <c r="B145" s="276"/>
      <c r="C145" s="276"/>
      <c r="D145" s="276"/>
      <c r="E145" s="276"/>
      <c r="F145" s="276"/>
      <c r="G145" s="276"/>
      <c r="H145" s="276"/>
      <c r="I145" s="276"/>
      <c r="J145" s="276"/>
      <c r="K145" s="276"/>
      <c r="L145" s="277"/>
    </row>
    <row r="146" spans="1:12" ht="10.5" customHeight="1" thickBot="1" x14ac:dyDescent="0.3">
      <c r="A146" s="275"/>
      <c r="B146" s="276"/>
      <c r="C146" s="276"/>
      <c r="D146" s="276"/>
      <c r="E146" s="276"/>
      <c r="F146" s="276"/>
      <c r="G146" s="276"/>
      <c r="H146" s="276"/>
      <c r="I146" s="276"/>
      <c r="J146" s="276"/>
      <c r="K146" s="276"/>
      <c r="L146" s="277"/>
    </row>
    <row r="147" spans="1:12" x14ac:dyDescent="0.25">
      <c r="A147" s="143" t="str">
        <f>A1</f>
        <v xml:space="preserve">LS </v>
      </c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5"/>
    </row>
    <row r="148" spans="1:12" x14ac:dyDescent="0.25">
      <c r="A148" s="278"/>
      <c r="B148" s="279"/>
      <c r="C148" s="279"/>
      <c r="D148" s="279"/>
      <c r="E148" s="279"/>
      <c r="F148" s="279"/>
      <c r="G148" s="279"/>
      <c r="H148" s="279"/>
      <c r="I148" s="279"/>
      <c r="J148" s="279"/>
      <c r="K148" s="279"/>
      <c r="L148" s="280"/>
    </row>
    <row r="149" spans="1:12" ht="15.75" thickBot="1" x14ac:dyDescent="0.3">
      <c r="A149" s="146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8"/>
    </row>
    <row r="150" spans="1:12" ht="15" customHeight="1" x14ac:dyDescent="0.25">
      <c r="A150" s="143" t="s">
        <v>80</v>
      </c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5"/>
    </row>
    <row r="151" spans="1:12" ht="15.75" customHeight="1" thickBot="1" x14ac:dyDescent="0.3">
      <c r="A151" s="146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8"/>
    </row>
    <row r="152" spans="1:12" ht="15.75" thickBot="1" x14ac:dyDescent="0.3">
      <c r="A152" s="3" t="str">
        <f t="shared" ref="A152:B154" si="4">A6</f>
        <v xml:space="preserve">CLIENTE: bolovo </v>
      </c>
      <c r="B152" s="149" t="str">
        <f t="shared" si="4"/>
        <v>REPRESENTANTE: Antonio</v>
      </c>
      <c r="C152" s="150"/>
      <c r="D152" s="150"/>
      <c r="E152" s="150"/>
      <c r="F152" s="151"/>
      <c r="G152" s="149" t="str">
        <f>G6</f>
        <v>PEDIDO: /20</v>
      </c>
      <c r="H152" s="150"/>
      <c r="I152" s="151"/>
      <c r="J152" s="110" t="str">
        <f>J6</f>
        <v xml:space="preserve">QTD. MOSTR. LS </v>
      </c>
      <c r="K152" s="112"/>
      <c r="L152" s="111"/>
    </row>
    <row r="153" spans="1:12" ht="15.75" thickBot="1" x14ac:dyDescent="0.3">
      <c r="A153" s="4" t="str">
        <f t="shared" si="4"/>
        <v>REF. CLIENTE:  BLV 06-GG</v>
      </c>
      <c r="B153" s="149" t="str">
        <f t="shared" si="4"/>
        <v xml:space="preserve">REF. SHO SL - bolovo </v>
      </c>
      <c r="C153" s="150"/>
      <c r="D153" s="150"/>
      <c r="E153" s="150"/>
      <c r="F153" s="151"/>
      <c r="G153" s="149" t="str">
        <f>G7</f>
        <v>COLECAO : VERÃO /2020</v>
      </c>
      <c r="H153" s="150"/>
      <c r="I153" s="151"/>
      <c r="J153" s="143">
        <f>J7</f>
        <v>2</v>
      </c>
      <c r="K153" s="144"/>
      <c r="L153" s="145"/>
    </row>
    <row r="154" spans="1:12" ht="15.75" thickBot="1" x14ac:dyDescent="0.3">
      <c r="A154" s="4" t="str">
        <f t="shared" si="4"/>
        <v xml:space="preserve">REF:  ls :  SHO LS : 692 </v>
      </c>
      <c r="B154" s="149" t="str">
        <f t="shared" si="4"/>
        <v xml:space="preserve">MODELO: shoulder  com bolso frente redondo E TELA </v>
      </c>
      <c r="C154" s="150"/>
      <c r="D154" s="150"/>
      <c r="E154" s="150"/>
      <c r="F154" s="150"/>
      <c r="G154" s="150"/>
      <c r="H154" s="150"/>
      <c r="I154" s="151"/>
      <c r="J154" s="146"/>
      <c r="K154" s="147"/>
      <c r="L154" s="148"/>
    </row>
    <row r="155" spans="1:12" ht="15.75" thickBot="1" x14ac:dyDescent="0.3">
      <c r="A155" s="110" t="s">
        <v>29</v>
      </c>
      <c r="B155" s="236"/>
      <c r="C155" s="7" t="s">
        <v>15</v>
      </c>
      <c r="D155" s="234" t="s">
        <v>9</v>
      </c>
      <c r="E155" s="236"/>
      <c r="F155" s="110" t="s">
        <v>29</v>
      </c>
      <c r="G155" s="112"/>
      <c r="H155" s="112"/>
      <c r="I155" s="112"/>
      <c r="J155" s="111"/>
      <c r="K155" s="7" t="s">
        <v>15</v>
      </c>
      <c r="L155" s="4" t="s">
        <v>9</v>
      </c>
    </row>
    <row r="156" spans="1:12" x14ac:dyDescent="0.25">
      <c r="A156" s="281" t="str">
        <f>A16</f>
        <v xml:space="preserve">Cor 1 - NYLON70/180 RIPSTOP  </v>
      </c>
      <c r="B156" s="282"/>
      <c r="C156" s="166" t="str">
        <f>C16</f>
        <v>PRETO</v>
      </c>
      <c r="D156" s="272">
        <f>H16</f>
        <v>0</v>
      </c>
      <c r="E156" s="274"/>
      <c r="F156" s="281"/>
      <c r="G156" s="287"/>
      <c r="H156" s="287"/>
      <c r="I156" s="287"/>
      <c r="J156" s="282"/>
      <c r="K156" s="289">
        <f>C28</f>
        <v>0</v>
      </c>
      <c r="L156" s="289">
        <f>H28</f>
        <v>0</v>
      </c>
    </row>
    <row r="157" spans="1:12" ht="15.75" thickBot="1" x14ac:dyDescent="0.3">
      <c r="A157" s="283"/>
      <c r="B157" s="284"/>
      <c r="C157" s="167"/>
      <c r="D157" s="285"/>
      <c r="E157" s="286"/>
      <c r="F157" s="283"/>
      <c r="G157" s="288"/>
      <c r="H157" s="288"/>
      <c r="I157" s="288"/>
      <c r="J157" s="284"/>
      <c r="K157" s="290"/>
      <c r="L157" s="290"/>
    </row>
    <row r="158" spans="1:12" x14ac:dyDescent="0.25">
      <c r="A158" s="281" t="str">
        <f>A18</f>
        <v xml:space="preserve">Cor 2- NYLON 70 PVC </v>
      </c>
      <c r="B158" s="282"/>
      <c r="C158" s="166" t="str">
        <f>C18</f>
        <v>PRETO</v>
      </c>
      <c r="D158" s="272">
        <f>H18</f>
        <v>0</v>
      </c>
      <c r="E158" s="274"/>
      <c r="F158" s="281" t="e">
        <f>#REF!</f>
        <v>#REF!</v>
      </c>
      <c r="G158" s="287"/>
      <c r="H158" s="287"/>
      <c r="I158" s="287"/>
      <c r="J158" s="282"/>
      <c r="K158" s="289" t="e">
        <f>#REF!</f>
        <v>#REF!</v>
      </c>
      <c r="L158" s="289" t="e">
        <f>#REF!</f>
        <v>#REF!</v>
      </c>
    </row>
    <row r="159" spans="1:12" ht="15.75" thickBot="1" x14ac:dyDescent="0.3">
      <c r="A159" s="283"/>
      <c r="B159" s="284"/>
      <c r="C159" s="167"/>
      <c r="D159" s="285"/>
      <c r="E159" s="286"/>
      <c r="F159" s="283"/>
      <c r="G159" s="288"/>
      <c r="H159" s="288"/>
      <c r="I159" s="288"/>
      <c r="J159" s="284"/>
      <c r="K159" s="290"/>
      <c r="L159" s="290"/>
    </row>
    <row r="160" spans="1:12" x14ac:dyDescent="0.25">
      <c r="A160" s="281" t="str">
        <f>A20</f>
        <v xml:space="preserve">Cor 3- NYLON 70/180 RIPSTOP  VIVO </v>
      </c>
      <c r="B160" s="282"/>
      <c r="C160" s="166" t="str">
        <f>C20</f>
        <v>PRETO</v>
      </c>
      <c r="D160" s="272">
        <f>H20</f>
        <v>0</v>
      </c>
      <c r="E160" s="274"/>
      <c r="F160" s="281">
        <f>A30</f>
        <v>0</v>
      </c>
      <c r="G160" s="287"/>
      <c r="H160" s="287"/>
      <c r="I160" s="287"/>
      <c r="J160" s="282"/>
      <c r="K160" s="289">
        <f>C30</f>
        <v>0</v>
      </c>
      <c r="L160" s="289">
        <f>H30</f>
        <v>0</v>
      </c>
    </row>
    <row r="161" spans="1:12" ht="15.75" thickBot="1" x14ac:dyDescent="0.3">
      <c r="A161" s="283"/>
      <c r="B161" s="284"/>
      <c r="C161" s="167"/>
      <c r="D161" s="285"/>
      <c r="E161" s="286"/>
      <c r="F161" s="283"/>
      <c r="G161" s="288"/>
      <c r="H161" s="288"/>
      <c r="I161" s="288"/>
      <c r="J161" s="284"/>
      <c r="K161" s="290"/>
      <c r="L161" s="290"/>
    </row>
    <row r="162" spans="1:12" x14ac:dyDescent="0.25">
      <c r="A162" s="281" t="str">
        <f>A22</f>
        <v xml:space="preserve">Cor 4 - TELA SMART </v>
      </c>
      <c r="B162" s="282"/>
      <c r="C162" s="166" t="str">
        <f>C22</f>
        <v>PRETO</v>
      </c>
      <c r="D162" s="272">
        <f>H22</f>
        <v>0</v>
      </c>
      <c r="E162" s="274"/>
      <c r="F162" s="281" t="e">
        <f>#REF!</f>
        <v>#REF!</v>
      </c>
      <c r="G162" s="287"/>
      <c r="H162" s="287"/>
      <c r="I162" s="287"/>
      <c r="J162" s="282"/>
      <c r="K162" s="289" t="e">
        <f>#REF!</f>
        <v>#REF!</v>
      </c>
      <c r="L162" s="289" t="e">
        <f>#REF!</f>
        <v>#REF!</v>
      </c>
    </row>
    <row r="163" spans="1:12" ht="15.75" thickBot="1" x14ac:dyDescent="0.3">
      <c r="A163" s="283"/>
      <c r="B163" s="284"/>
      <c r="C163" s="167"/>
      <c r="D163" s="285"/>
      <c r="E163" s="286"/>
      <c r="F163" s="283"/>
      <c r="G163" s="288"/>
      <c r="H163" s="288"/>
      <c r="I163" s="288"/>
      <c r="J163" s="284"/>
      <c r="K163" s="290"/>
      <c r="L163" s="290"/>
    </row>
    <row r="164" spans="1:12" x14ac:dyDescent="0.25">
      <c r="A164" s="281">
        <f>A24</f>
        <v>0</v>
      </c>
      <c r="B164" s="282"/>
      <c r="C164" s="166">
        <f>C24</f>
        <v>0</v>
      </c>
      <c r="D164" s="272">
        <f>H24</f>
        <v>0</v>
      </c>
      <c r="E164" s="274"/>
      <c r="F164" s="281">
        <f>A31</f>
        <v>0</v>
      </c>
      <c r="G164" s="287"/>
      <c r="H164" s="287"/>
      <c r="I164" s="287"/>
      <c r="J164" s="282"/>
      <c r="K164" s="289">
        <f>C31</f>
        <v>0</v>
      </c>
      <c r="L164" s="289">
        <f>H31</f>
        <v>0</v>
      </c>
    </row>
    <row r="165" spans="1:12" ht="15.75" thickBot="1" x14ac:dyDescent="0.3">
      <c r="A165" s="283"/>
      <c r="B165" s="284"/>
      <c r="C165" s="167"/>
      <c r="D165" s="285"/>
      <c r="E165" s="286"/>
      <c r="F165" s="283"/>
      <c r="G165" s="288"/>
      <c r="H165" s="288"/>
      <c r="I165" s="288"/>
      <c r="J165" s="284"/>
      <c r="K165" s="290"/>
      <c r="L165" s="290"/>
    </row>
    <row r="166" spans="1:12" x14ac:dyDescent="0.25">
      <c r="A166" s="281">
        <f>A26</f>
        <v>0</v>
      </c>
      <c r="B166" s="282"/>
      <c r="C166" s="166">
        <f>C26</f>
        <v>0</v>
      </c>
      <c r="D166" s="272">
        <f>H26</f>
        <v>0</v>
      </c>
      <c r="E166" s="274"/>
      <c r="F166" s="281">
        <f>A33</f>
        <v>0</v>
      </c>
      <c r="G166" s="287"/>
      <c r="H166" s="287"/>
      <c r="I166" s="287"/>
      <c r="J166" s="282"/>
      <c r="K166" s="289">
        <f>C33</f>
        <v>0</v>
      </c>
      <c r="L166" s="289">
        <f>H33</f>
        <v>0</v>
      </c>
    </row>
    <row r="167" spans="1:12" ht="15.75" thickBot="1" x14ac:dyDescent="0.3">
      <c r="A167" s="283"/>
      <c r="B167" s="284"/>
      <c r="C167" s="167"/>
      <c r="D167" s="285"/>
      <c r="E167" s="286"/>
      <c r="F167" s="283"/>
      <c r="G167" s="288"/>
      <c r="H167" s="288"/>
      <c r="I167" s="288"/>
      <c r="J167" s="284"/>
      <c r="K167" s="290"/>
      <c r="L167" s="290"/>
    </row>
    <row r="168" spans="1:12" x14ac:dyDescent="0.25">
      <c r="A168" s="143" t="s">
        <v>31</v>
      </c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5"/>
    </row>
    <row r="169" spans="1:12" ht="15.75" thickBot="1" x14ac:dyDescent="0.3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8"/>
    </row>
    <row r="170" spans="1:12" ht="15" customHeight="1" thickBot="1" x14ac:dyDescent="0.35">
      <c r="A170" s="182" t="s">
        <v>17</v>
      </c>
      <c r="B170" s="122" t="s">
        <v>33</v>
      </c>
      <c r="C170" s="123"/>
      <c r="D170" s="123"/>
      <c r="E170" s="124"/>
      <c r="F170" s="184" t="s">
        <v>34</v>
      </c>
      <c r="G170" s="185"/>
      <c r="H170" s="186"/>
      <c r="I170" s="190" t="s">
        <v>11</v>
      </c>
      <c r="J170" s="191"/>
      <c r="K170" s="191"/>
      <c r="L170" s="192"/>
    </row>
    <row r="171" spans="1:12" ht="15.75" customHeight="1" thickBot="1" x14ac:dyDescent="0.3">
      <c r="A171" s="183"/>
      <c r="B171" s="125"/>
      <c r="C171" s="126"/>
      <c r="D171" s="126"/>
      <c r="E171" s="127"/>
      <c r="F171" s="187"/>
      <c r="G171" s="188"/>
      <c r="H171" s="189"/>
      <c r="I171" s="193" t="s">
        <v>15</v>
      </c>
      <c r="J171" s="194"/>
      <c r="K171" s="195" t="s">
        <v>9</v>
      </c>
      <c r="L171" s="194"/>
    </row>
    <row r="172" spans="1:12" ht="15" customHeight="1" x14ac:dyDescent="0.25">
      <c r="A172" s="210"/>
      <c r="B172" s="198"/>
      <c r="C172" s="199"/>
      <c r="D172" s="199"/>
      <c r="E172" s="200"/>
      <c r="F172" s="204"/>
      <c r="G172" s="205"/>
      <c r="H172" s="206"/>
      <c r="I172" s="204"/>
      <c r="J172" s="206"/>
      <c r="K172" s="205"/>
      <c r="L172" s="206"/>
    </row>
    <row r="173" spans="1:12" ht="15.75" customHeight="1" thickBot="1" x14ac:dyDescent="0.3">
      <c r="A173" s="211"/>
      <c r="B173" s="201"/>
      <c r="C173" s="202"/>
      <c r="D173" s="202"/>
      <c r="E173" s="203"/>
      <c r="F173" s="207"/>
      <c r="G173" s="208"/>
      <c r="H173" s="209"/>
      <c r="I173" s="207"/>
      <c r="J173" s="209"/>
      <c r="K173" s="208"/>
      <c r="L173" s="209"/>
    </row>
    <row r="174" spans="1:12" ht="15" customHeight="1" x14ac:dyDescent="0.25">
      <c r="A174" s="210">
        <f>A41</f>
        <v>0</v>
      </c>
      <c r="B174" s="198"/>
      <c r="C174" s="199"/>
      <c r="D174" s="199"/>
      <c r="E174" s="200"/>
      <c r="F174" s="204">
        <f>F41</f>
        <v>0</v>
      </c>
      <c r="G174" s="205"/>
      <c r="H174" s="206"/>
      <c r="I174" s="204"/>
      <c r="J174" s="206"/>
      <c r="K174" s="205"/>
      <c r="L174" s="206"/>
    </row>
    <row r="175" spans="1:12" ht="15.75" customHeight="1" thickBot="1" x14ac:dyDescent="0.3">
      <c r="A175" s="211"/>
      <c r="B175" s="201"/>
      <c r="C175" s="202"/>
      <c r="D175" s="202"/>
      <c r="E175" s="203"/>
      <c r="F175" s="207"/>
      <c r="G175" s="208"/>
      <c r="H175" s="209"/>
      <c r="I175" s="207"/>
      <c r="J175" s="209"/>
      <c r="K175" s="208"/>
      <c r="L175" s="209"/>
    </row>
    <row r="176" spans="1:12" ht="15" customHeight="1" x14ac:dyDescent="0.25">
      <c r="A176" s="143" t="str">
        <f>A43</f>
        <v>CORTE PLACAS</v>
      </c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5"/>
    </row>
    <row r="177" spans="1:12" ht="15.75" customHeight="1" thickBot="1" x14ac:dyDescent="0.3">
      <c r="A177" s="146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8"/>
    </row>
    <row r="178" spans="1:12" ht="15" customHeight="1" thickBot="1" x14ac:dyDescent="0.35">
      <c r="A178" s="182" t="str">
        <f>A45</f>
        <v>COR</v>
      </c>
      <c r="B178" s="122" t="str">
        <f>B45</f>
        <v>MOLDE Nº / ALTURA</v>
      </c>
      <c r="C178" s="123"/>
      <c r="D178" s="123"/>
      <c r="E178" s="124"/>
      <c r="F178" s="291" t="str">
        <f>F45</f>
        <v>QTD. MOCH. POR PLC</v>
      </c>
      <c r="G178" s="292"/>
      <c r="H178" s="293"/>
      <c r="I178" s="190" t="s">
        <v>37</v>
      </c>
      <c r="J178" s="191"/>
      <c r="K178" s="191"/>
      <c r="L178" s="192"/>
    </row>
    <row r="179" spans="1:12" ht="15.75" customHeight="1" thickBot="1" x14ac:dyDescent="0.3">
      <c r="A179" s="183"/>
      <c r="B179" s="125"/>
      <c r="C179" s="126"/>
      <c r="D179" s="126"/>
      <c r="E179" s="127"/>
      <c r="F179" s="294"/>
      <c r="G179" s="295"/>
      <c r="H179" s="296"/>
      <c r="I179" s="193" t="s">
        <v>15</v>
      </c>
      <c r="J179" s="194"/>
      <c r="K179" s="195" t="s">
        <v>9</v>
      </c>
      <c r="L179" s="194"/>
    </row>
    <row r="180" spans="1:12" ht="15" customHeight="1" x14ac:dyDescent="0.25">
      <c r="A180" s="210">
        <f>A47</f>
        <v>0</v>
      </c>
      <c r="B180" s="198">
        <f>B47</f>
        <v>0</v>
      </c>
      <c r="C180" s="199"/>
      <c r="D180" s="199"/>
      <c r="E180" s="200"/>
      <c r="F180" s="204">
        <v>0</v>
      </c>
      <c r="G180" s="205"/>
      <c r="H180" s="206"/>
      <c r="I180" s="204"/>
      <c r="J180" s="206"/>
      <c r="K180" s="204"/>
      <c r="L180" s="206"/>
    </row>
    <row r="181" spans="1:12" ht="15.75" customHeight="1" thickBot="1" x14ac:dyDescent="0.3">
      <c r="A181" s="211"/>
      <c r="B181" s="201"/>
      <c r="C181" s="202"/>
      <c r="D181" s="202"/>
      <c r="E181" s="203"/>
      <c r="F181" s="207"/>
      <c r="G181" s="208"/>
      <c r="H181" s="209"/>
      <c r="I181" s="207"/>
      <c r="J181" s="209"/>
      <c r="K181" s="207"/>
      <c r="L181" s="209"/>
    </row>
    <row r="182" spans="1:12" ht="15" customHeight="1" x14ac:dyDescent="0.25">
      <c r="A182" s="143" t="s">
        <v>32</v>
      </c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5"/>
    </row>
    <row r="183" spans="1:12" ht="15.75" customHeight="1" thickBot="1" x14ac:dyDescent="0.3">
      <c r="A183" s="146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8"/>
    </row>
    <row r="184" spans="1:12" ht="15" customHeight="1" thickBot="1" x14ac:dyDescent="0.35">
      <c r="A184" s="182" t="str">
        <f>A51</f>
        <v>COR</v>
      </c>
      <c r="B184" s="122" t="str">
        <f>B51</f>
        <v>NUMERO MOLDE</v>
      </c>
      <c r="C184" s="123"/>
      <c r="D184" s="123"/>
      <c r="E184" s="124"/>
      <c r="F184" s="297" t="str">
        <f>F51</f>
        <v>QUANTIDADE POR PEÇA</v>
      </c>
      <c r="G184" s="298"/>
      <c r="H184" s="299"/>
      <c r="I184" s="190" t="s">
        <v>37</v>
      </c>
      <c r="J184" s="191"/>
      <c r="K184" s="191"/>
      <c r="L184" s="192"/>
    </row>
    <row r="185" spans="1:12" ht="15.75" customHeight="1" thickBot="1" x14ac:dyDescent="0.3">
      <c r="A185" s="183"/>
      <c r="B185" s="125"/>
      <c r="C185" s="126"/>
      <c r="D185" s="126"/>
      <c r="E185" s="127"/>
      <c r="F185" s="300"/>
      <c r="G185" s="301"/>
      <c r="H185" s="302"/>
      <c r="I185" s="193" t="s">
        <v>15</v>
      </c>
      <c r="J185" s="194"/>
      <c r="K185" s="195" t="s">
        <v>9</v>
      </c>
      <c r="L185" s="194"/>
    </row>
    <row r="186" spans="1:12" ht="15" customHeight="1" x14ac:dyDescent="0.25">
      <c r="A186" s="210">
        <f>A53</f>
        <v>0</v>
      </c>
      <c r="B186" s="198">
        <v>0</v>
      </c>
      <c r="C186" s="199"/>
      <c r="D186" s="199"/>
      <c r="E186" s="200"/>
      <c r="F186" s="204">
        <f>F53</f>
        <v>0</v>
      </c>
      <c r="G186" s="205"/>
      <c r="H186" s="206"/>
      <c r="I186" s="204">
        <f>C14*F186</f>
        <v>0</v>
      </c>
      <c r="J186" s="206"/>
      <c r="K186" s="204">
        <f>H14*F186</f>
        <v>0</v>
      </c>
      <c r="L186" s="206"/>
    </row>
    <row r="187" spans="1:12" ht="15.75" customHeight="1" thickBot="1" x14ac:dyDescent="0.3">
      <c r="A187" s="211"/>
      <c r="B187" s="201"/>
      <c r="C187" s="202"/>
      <c r="D187" s="202"/>
      <c r="E187" s="203"/>
      <c r="F187" s="207"/>
      <c r="G187" s="208"/>
      <c r="H187" s="209"/>
      <c r="I187" s="207"/>
      <c r="J187" s="209"/>
      <c r="K187" s="207"/>
      <c r="L187" s="209"/>
    </row>
    <row r="188" spans="1:12" ht="15.75" thickBot="1" x14ac:dyDescent="0.3">
      <c r="A188" s="5" t="s">
        <v>46</v>
      </c>
      <c r="B188" s="5" t="s">
        <v>16</v>
      </c>
      <c r="C188" s="5" t="s">
        <v>4</v>
      </c>
      <c r="D188" s="110" t="s">
        <v>17</v>
      </c>
      <c r="E188" s="111"/>
      <c r="F188" s="110" t="s">
        <v>46</v>
      </c>
      <c r="G188" s="112"/>
      <c r="H188" s="112"/>
      <c r="I188" s="111"/>
      <c r="J188" s="5" t="s">
        <v>16</v>
      </c>
      <c r="K188" s="5" t="s">
        <v>4</v>
      </c>
      <c r="L188" s="5" t="s">
        <v>17</v>
      </c>
    </row>
    <row r="189" spans="1:12" ht="15.75" thickBot="1" x14ac:dyDescent="0.3">
      <c r="A189" s="5" t="s">
        <v>536</v>
      </c>
      <c r="B189" s="5">
        <v>1</v>
      </c>
      <c r="C189" s="5" t="s">
        <v>277</v>
      </c>
      <c r="D189" s="110" t="s">
        <v>394</v>
      </c>
      <c r="E189" s="111"/>
      <c r="F189" s="110"/>
      <c r="G189" s="112"/>
      <c r="H189" s="112"/>
      <c r="I189" s="111"/>
      <c r="J189" s="5">
        <v>40</v>
      </c>
      <c r="K189" s="5"/>
      <c r="L189" s="5"/>
    </row>
    <row r="190" spans="1:12" ht="15.75" thickBot="1" x14ac:dyDescent="0.3">
      <c r="A190" s="5" t="s">
        <v>330</v>
      </c>
      <c r="B190" s="5">
        <v>2</v>
      </c>
      <c r="C190" s="5" t="s">
        <v>331</v>
      </c>
      <c r="D190" s="110" t="s">
        <v>361</v>
      </c>
      <c r="E190" s="111"/>
      <c r="F190" s="110"/>
      <c r="G190" s="112"/>
      <c r="H190" s="112"/>
      <c r="I190" s="111"/>
      <c r="J190" s="5">
        <v>41</v>
      </c>
      <c r="K190" s="5"/>
      <c r="L190" s="5"/>
    </row>
    <row r="191" spans="1:12" ht="15.75" thickBot="1" x14ac:dyDescent="0.3">
      <c r="A191" s="5" t="s">
        <v>329</v>
      </c>
      <c r="B191" s="5">
        <v>3</v>
      </c>
      <c r="C191" s="5" t="s">
        <v>333</v>
      </c>
      <c r="D191" s="110" t="s">
        <v>538</v>
      </c>
      <c r="E191" s="111"/>
      <c r="F191" s="110"/>
      <c r="G191" s="112"/>
      <c r="H191" s="112"/>
      <c r="I191" s="111"/>
      <c r="J191" s="5">
        <v>42</v>
      </c>
      <c r="K191" s="5"/>
      <c r="L191" s="5"/>
    </row>
    <row r="192" spans="1:12" ht="15.75" thickBot="1" x14ac:dyDescent="0.3">
      <c r="A192" s="5" t="s">
        <v>335</v>
      </c>
      <c r="B192" s="5">
        <v>4</v>
      </c>
      <c r="C192" s="5" t="s">
        <v>336</v>
      </c>
      <c r="D192" s="110" t="s">
        <v>539</v>
      </c>
      <c r="E192" s="111"/>
      <c r="F192" s="110"/>
      <c r="G192" s="112"/>
      <c r="H192" s="112"/>
      <c r="I192" s="111"/>
      <c r="J192" s="5">
        <v>43</v>
      </c>
      <c r="K192" s="5"/>
      <c r="L192" s="5"/>
    </row>
    <row r="193" spans="1:12" ht="15.75" thickBot="1" x14ac:dyDescent="0.3">
      <c r="A193" s="5" t="s">
        <v>301</v>
      </c>
      <c r="B193" s="5">
        <v>5</v>
      </c>
      <c r="C193" s="5" t="s">
        <v>337</v>
      </c>
      <c r="D193" s="110" t="s">
        <v>539</v>
      </c>
      <c r="E193" s="111"/>
      <c r="F193" s="110"/>
      <c r="G193" s="112"/>
      <c r="H193" s="112"/>
      <c r="I193" s="111"/>
      <c r="J193" s="5">
        <v>44</v>
      </c>
      <c r="K193" s="5"/>
      <c r="L193" s="5"/>
    </row>
    <row r="194" spans="1:12" ht="15.75" thickBot="1" x14ac:dyDescent="0.3">
      <c r="A194" s="5" t="s">
        <v>302</v>
      </c>
      <c r="B194" s="5">
        <v>6</v>
      </c>
      <c r="C194" s="5" t="s">
        <v>333</v>
      </c>
      <c r="D194" s="110" t="s">
        <v>361</v>
      </c>
      <c r="E194" s="111"/>
      <c r="F194" s="110"/>
      <c r="G194" s="112"/>
      <c r="H194" s="112"/>
      <c r="I194" s="111"/>
      <c r="J194" s="5">
        <v>45</v>
      </c>
      <c r="K194" s="5"/>
      <c r="L194" s="5"/>
    </row>
    <row r="195" spans="1:12" ht="15.75" thickBot="1" x14ac:dyDescent="0.3">
      <c r="A195" s="5" t="s">
        <v>540</v>
      </c>
      <c r="B195" s="5" t="s">
        <v>178</v>
      </c>
      <c r="C195" s="5" t="s">
        <v>341</v>
      </c>
      <c r="D195" s="110">
        <v>4</v>
      </c>
      <c r="E195" s="111"/>
      <c r="F195" s="110"/>
      <c r="G195" s="112"/>
      <c r="H195" s="112"/>
      <c r="I195" s="111"/>
      <c r="J195" s="5">
        <v>46</v>
      </c>
      <c r="K195" s="5"/>
      <c r="L195" s="5"/>
    </row>
    <row r="196" spans="1:12" ht="15.75" thickBot="1" x14ac:dyDescent="0.3">
      <c r="A196" s="5" t="s">
        <v>303</v>
      </c>
      <c r="B196" s="5">
        <v>8</v>
      </c>
      <c r="C196" s="5" t="s">
        <v>119</v>
      </c>
      <c r="D196" s="110">
        <v>3</v>
      </c>
      <c r="E196" s="111"/>
      <c r="F196" s="110"/>
      <c r="G196" s="112"/>
      <c r="H196" s="112"/>
      <c r="I196" s="111"/>
      <c r="J196" s="5">
        <v>47</v>
      </c>
      <c r="K196" s="5"/>
      <c r="L196" s="5"/>
    </row>
    <row r="197" spans="1:12" ht="15.75" thickBot="1" x14ac:dyDescent="0.3">
      <c r="A197" s="5"/>
      <c r="B197" s="5">
        <v>9</v>
      </c>
      <c r="C197" s="5"/>
      <c r="D197" s="110"/>
      <c r="E197" s="111"/>
      <c r="F197" s="110"/>
      <c r="G197" s="112"/>
      <c r="H197" s="112"/>
      <c r="I197" s="111"/>
      <c r="J197" s="5">
        <v>48</v>
      </c>
      <c r="K197" s="5"/>
      <c r="L197" s="5"/>
    </row>
    <row r="198" spans="1:12" ht="15.75" thickBot="1" x14ac:dyDescent="0.3">
      <c r="A198" s="5"/>
      <c r="B198" s="5">
        <v>10</v>
      </c>
      <c r="C198" s="5"/>
      <c r="D198" s="110"/>
      <c r="E198" s="111"/>
      <c r="F198" s="110"/>
      <c r="G198" s="112"/>
      <c r="H198" s="112"/>
      <c r="I198" s="111"/>
      <c r="J198" s="5">
        <v>49</v>
      </c>
      <c r="K198" s="5"/>
      <c r="L198" s="5"/>
    </row>
    <row r="199" spans="1:12" ht="15.75" thickBot="1" x14ac:dyDescent="0.3">
      <c r="A199" s="5"/>
      <c r="B199" s="5">
        <v>11</v>
      </c>
      <c r="C199" s="5"/>
      <c r="D199" s="110"/>
      <c r="E199" s="111"/>
      <c r="F199" s="110"/>
      <c r="G199" s="112"/>
      <c r="H199" s="112"/>
      <c r="I199" s="111"/>
      <c r="J199" s="5">
        <v>50</v>
      </c>
      <c r="K199" s="5"/>
      <c r="L199" s="5"/>
    </row>
    <row r="200" spans="1:12" ht="15.75" thickBot="1" x14ac:dyDescent="0.3">
      <c r="A200" s="5"/>
      <c r="B200" s="5">
        <v>12</v>
      </c>
      <c r="C200" s="5"/>
      <c r="D200" s="110"/>
      <c r="E200" s="111"/>
      <c r="F200" s="110"/>
      <c r="G200" s="112"/>
      <c r="H200" s="112"/>
      <c r="I200" s="111"/>
      <c r="J200" s="5">
        <v>51</v>
      </c>
      <c r="K200" s="5"/>
      <c r="L200" s="5"/>
    </row>
    <row r="201" spans="1:12" ht="15.75" thickBot="1" x14ac:dyDescent="0.3">
      <c r="A201" s="5"/>
      <c r="B201" s="5">
        <v>13</v>
      </c>
      <c r="C201" s="5"/>
      <c r="D201" s="110"/>
      <c r="E201" s="111"/>
      <c r="F201" s="110"/>
      <c r="G201" s="112"/>
      <c r="H201" s="112"/>
      <c r="I201" s="111"/>
      <c r="J201" s="5">
        <v>52</v>
      </c>
      <c r="K201" s="5"/>
      <c r="L201" s="5"/>
    </row>
    <row r="202" spans="1:12" ht="15.75" thickBot="1" x14ac:dyDescent="0.3">
      <c r="A202" s="5"/>
      <c r="B202" s="5">
        <v>14</v>
      </c>
      <c r="C202" s="5"/>
      <c r="D202" s="110"/>
      <c r="E202" s="111"/>
      <c r="F202" s="110"/>
      <c r="G202" s="112"/>
      <c r="H202" s="112"/>
      <c r="I202" s="111"/>
      <c r="J202" s="5">
        <v>53</v>
      </c>
      <c r="K202" s="5"/>
      <c r="L202" s="5"/>
    </row>
    <row r="203" spans="1:12" ht="15.75" thickBot="1" x14ac:dyDescent="0.3">
      <c r="A203" s="5"/>
      <c r="B203" s="5">
        <v>23</v>
      </c>
      <c r="C203" s="5"/>
      <c r="D203" s="110"/>
      <c r="E203" s="111"/>
      <c r="F203" s="110"/>
      <c r="G203" s="112"/>
      <c r="H203" s="112"/>
      <c r="I203" s="111"/>
      <c r="J203" s="5">
        <v>62</v>
      </c>
      <c r="K203" s="5"/>
      <c r="L203" s="5"/>
    </row>
    <row r="204" spans="1:12" ht="15.75" thickBot="1" x14ac:dyDescent="0.3">
      <c r="A204" s="5"/>
      <c r="B204" s="5">
        <v>24</v>
      </c>
      <c r="C204" s="5"/>
      <c r="D204" s="110"/>
      <c r="E204" s="111"/>
      <c r="F204" s="110"/>
      <c r="G204" s="112"/>
      <c r="H204" s="112"/>
      <c r="I204" s="111"/>
      <c r="J204" s="5">
        <v>63</v>
      </c>
      <c r="K204" s="5"/>
      <c r="L204" s="5"/>
    </row>
    <row r="205" spans="1:12" ht="15.75" thickBot="1" x14ac:dyDescent="0.3">
      <c r="A205" s="5"/>
      <c r="B205" s="5">
        <v>25</v>
      </c>
      <c r="C205" s="5"/>
      <c r="D205" s="110"/>
      <c r="E205" s="111"/>
      <c r="F205" s="110"/>
      <c r="G205" s="112"/>
      <c r="H205" s="112"/>
      <c r="I205" s="111"/>
      <c r="J205" s="5">
        <v>64</v>
      </c>
      <c r="K205" s="5"/>
      <c r="L205" s="5"/>
    </row>
    <row r="206" spans="1:12" ht="15.75" thickBot="1" x14ac:dyDescent="0.3">
      <c r="A206" s="5"/>
      <c r="B206" s="5">
        <v>26</v>
      </c>
      <c r="C206" s="5"/>
      <c r="D206" s="110"/>
      <c r="E206" s="111"/>
      <c r="F206" s="110"/>
      <c r="G206" s="112"/>
      <c r="H206" s="112"/>
      <c r="I206" s="111"/>
      <c r="J206" s="5">
        <v>65</v>
      </c>
      <c r="K206" s="5"/>
      <c r="L206" s="5"/>
    </row>
    <row r="207" spans="1:12" ht="15.75" thickBot="1" x14ac:dyDescent="0.3">
      <c r="A207" s="5"/>
      <c r="B207" s="5">
        <v>27</v>
      </c>
      <c r="C207" s="5"/>
      <c r="D207" s="110"/>
      <c r="E207" s="111"/>
      <c r="F207" s="110"/>
      <c r="G207" s="112"/>
      <c r="H207" s="112"/>
      <c r="I207" s="111"/>
      <c r="J207" s="5">
        <v>66</v>
      </c>
      <c r="K207" s="5"/>
      <c r="L207" s="5"/>
    </row>
    <row r="208" spans="1:12" ht="15.75" thickBot="1" x14ac:dyDescent="0.3">
      <c r="A208" s="5"/>
      <c r="B208" s="5">
        <v>28</v>
      </c>
      <c r="C208" s="5"/>
      <c r="D208" s="110"/>
      <c r="E208" s="111"/>
      <c r="F208" s="110"/>
      <c r="G208" s="112"/>
      <c r="H208" s="112"/>
      <c r="I208" s="111"/>
      <c r="J208" s="5">
        <v>67</v>
      </c>
      <c r="K208" s="5"/>
      <c r="L208" s="5"/>
    </row>
    <row r="209" spans="1:12" ht="15.75" thickBot="1" x14ac:dyDescent="0.3">
      <c r="A209" s="5"/>
      <c r="B209" s="5">
        <v>29</v>
      </c>
      <c r="C209" s="5"/>
      <c r="D209" s="110"/>
      <c r="E209" s="111"/>
      <c r="F209" s="110"/>
      <c r="G209" s="112"/>
      <c r="H209" s="112"/>
      <c r="I209" s="111"/>
      <c r="J209" s="5">
        <v>68</v>
      </c>
      <c r="K209" s="5"/>
      <c r="L209" s="5"/>
    </row>
    <row r="210" spans="1:12" ht="15.75" thickBot="1" x14ac:dyDescent="0.3">
      <c r="A210" s="5"/>
      <c r="B210" s="5">
        <v>30</v>
      </c>
      <c r="C210" s="5"/>
      <c r="D210" s="110"/>
      <c r="E210" s="111"/>
      <c r="F210" s="110"/>
      <c r="G210" s="112"/>
      <c r="H210" s="112"/>
      <c r="I210" s="111"/>
      <c r="J210" s="5">
        <v>69</v>
      </c>
      <c r="K210" s="5"/>
      <c r="L210" s="5"/>
    </row>
    <row r="211" spans="1:12" ht="15.75" thickBot="1" x14ac:dyDescent="0.3">
      <c r="A211" s="5"/>
      <c r="B211" s="5">
        <v>31</v>
      </c>
      <c r="C211" s="5"/>
      <c r="D211" s="110"/>
      <c r="E211" s="111"/>
      <c r="F211" s="110"/>
      <c r="G211" s="112"/>
      <c r="H211" s="112"/>
      <c r="I211" s="111"/>
      <c r="J211" s="5">
        <v>70</v>
      </c>
      <c r="K211" s="5"/>
      <c r="L211" s="5"/>
    </row>
    <row r="212" spans="1:12" ht="15.75" thickBot="1" x14ac:dyDescent="0.3">
      <c r="A212" s="5"/>
      <c r="B212" s="5">
        <v>32</v>
      </c>
      <c r="C212" s="5"/>
      <c r="D212" s="110"/>
      <c r="E212" s="111"/>
      <c r="F212" s="110"/>
      <c r="G212" s="112"/>
      <c r="H212" s="112"/>
      <c r="I212" s="111"/>
      <c r="J212" s="5">
        <v>71</v>
      </c>
      <c r="K212" s="5"/>
      <c r="L212" s="5"/>
    </row>
    <row r="213" spans="1:12" ht="15.75" thickBot="1" x14ac:dyDescent="0.3">
      <c r="A213" s="5"/>
      <c r="B213" s="5">
        <v>33</v>
      </c>
      <c r="C213" s="5"/>
      <c r="D213" s="110"/>
      <c r="E213" s="111"/>
      <c r="F213" s="110"/>
      <c r="G213" s="112"/>
      <c r="H213" s="112"/>
      <c r="I213" s="111"/>
      <c r="J213" s="5">
        <v>72</v>
      </c>
      <c r="K213" s="5"/>
      <c r="L213" s="5"/>
    </row>
    <row r="214" spans="1:12" ht="15.75" thickBot="1" x14ac:dyDescent="0.3">
      <c r="A214" s="5"/>
      <c r="B214" s="5">
        <v>34</v>
      </c>
      <c r="C214" s="5"/>
      <c r="D214" s="110"/>
      <c r="E214" s="111"/>
      <c r="F214" s="110"/>
      <c r="G214" s="112"/>
      <c r="H214" s="112"/>
      <c r="I214" s="111"/>
      <c r="J214" s="5">
        <v>73</v>
      </c>
      <c r="K214" s="5"/>
      <c r="L214" s="5"/>
    </row>
    <row r="215" spans="1:12" ht="15.75" thickBot="1" x14ac:dyDescent="0.3">
      <c r="A215" s="5"/>
      <c r="B215" s="5">
        <v>35</v>
      </c>
      <c r="C215" s="5"/>
      <c r="D215" s="110"/>
      <c r="E215" s="111"/>
      <c r="F215" s="110"/>
      <c r="G215" s="112"/>
      <c r="H215" s="112"/>
      <c r="I215" s="111"/>
      <c r="J215" s="5">
        <v>74</v>
      </c>
      <c r="K215" s="5"/>
      <c r="L215" s="5"/>
    </row>
    <row r="216" spans="1:12" ht="15.75" thickBot="1" x14ac:dyDescent="0.3">
      <c r="A216" s="5"/>
      <c r="B216" s="5"/>
      <c r="C216" s="5"/>
      <c r="D216" s="94"/>
      <c r="E216" s="95"/>
      <c r="F216" s="94"/>
      <c r="G216" s="96"/>
      <c r="H216" s="96"/>
      <c r="I216" s="95"/>
      <c r="J216" s="5"/>
      <c r="K216" s="5"/>
      <c r="L216" s="5"/>
    </row>
    <row r="217" spans="1:12" ht="27.75" customHeight="1" thickBot="1" x14ac:dyDescent="0.3">
      <c r="A217" s="5"/>
      <c r="B217" s="5">
        <v>36</v>
      </c>
      <c r="C217" s="5"/>
      <c r="D217" s="110"/>
      <c r="E217" s="111"/>
      <c r="F217" s="110"/>
      <c r="G217" s="112"/>
      <c r="H217" s="112"/>
      <c r="I217" s="111"/>
      <c r="J217" s="5">
        <v>75</v>
      </c>
      <c r="K217" s="5"/>
      <c r="L217" s="5"/>
    </row>
    <row r="218" spans="1:12" x14ac:dyDescent="0.25">
      <c r="A218" s="143" t="str">
        <f>A1</f>
        <v xml:space="preserve">LS </v>
      </c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5"/>
    </row>
    <row r="219" spans="1:12" ht="13.5" customHeight="1" thickBot="1" x14ac:dyDescent="0.3">
      <c r="A219" s="278"/>
      <c r="B219" s="279"/>
      <c r="C219" s="279"/>
      <c r="D219" s="279"/>
      <c r="E219" s="279"/>
      <c r="F219" s="279"/>
      <c r="G219" s="279"/>
      <c r="H219" s="279"/>
      <c r="I219" s="279"/>
      <c r="J219" s="279"/>
      <c r="K219" s="279"/>
      <c r="L219" s="280"/>
    </row>
    <row r="220" spans="1:12" ht="15.75" hidden="1" thickBot="1" x14ac:dyDescent="0.3">
      <c r="A220" s="146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8"/>
    </row>
    <row r="221" spans="1:12" x14ac:dyDescent="0.25">
      <c r="A221" s="143" t="s">
        <v>106</v>
      </c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5"/>
    </row>
    <row r="222" spans="1:12" ht="15.75" thickBot="1" x14ac:dyDescent="0.3">
      <c r="A222" s="146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8"/>
    </row>
    <row r="223" spans="1:12" ht="15.75" thickBot="1" x14ac:dyDescent="0.3">
      <c r="A223" s="3" t="str">
        <f t="shared" ref="A223:B225" si="5">A6</f>
        <v xml:space="preserve">CLIENTE: bolovo </v>
      </c>
      <c r="B223" s="149" t="str">
        <f t="shared" si="5"/>
        <v>REPRESENTANTE: Antonio</v>
      </c>
      <c r="C223" s="150"/>
      <c r="D223" s="150"/>
      <c r="E223" s="150"/>
      <c r="F223" s="151"/>
      <c r="G223" s="149" t="str">
        <f>G6</f>
        <v>PEDIDO: /20</v>
      </c>
      <c r="H223" s="150"/>
      <c r="I223" s="151"/>
      <c r="J223" s="110" t="s">
        <v>449</v>
      </c>
      <c r="K223" s="112"/>
      <c r="L223" s="111"/>
    </row>
    <row r="224" spans="1:12" ht="15.75" thickBot="1" x14ac:dyDescent="0.3">
      <c r="A224" s="4" t="str">
        <f t="shared" si="5"/>
        <v>REF. CLIENTE:  BLV 06-GG</v>
      </c>
      <c r="B224" s="149" t="str">
        <f t="shared" si="5"/>
        <v xml:space="preserve">REF. SHO SL - bolovo </v>
      </c>
      <c r="C224" s="150"/>
      <c r="D224" s="150"/>
      <c r="E224" s="150"/>
      <c r="F224" s="151"/>
      <c r="G224" s="149" t="str">
        <f>G7</f>
        <v>COLECAO : VERÃO /2020</v>
      </c>
      <c r="H224" s="150"/>
      <c r="I224" s="151"/>
      <c r="J224" s="143">
        <f>J7</f>
        <v>2</v>
      </c>
      <c r="K224" s="144"/>
      <c r="L224" s="145"/>
    </row>
    <row r="225" spans="1:12" ht="15.75" thickBot="1" x14ac:dyDescent="0.3">
      <c r="A225" s="4" t="str">
        <f t="shared" si="5"/>
        <v xml:space="preserve">REF:  ls :  SHO LS : 692 </v>
      </c>
      <c r="B225" s="149" t="str">
        <f t="shared" si="5"/>
        <v xml:space="preserve">MODELO: shoulder  com bolso frente redondo E TELA </v>
      </c>
      <c r="C225" s="150"/>
      <c r="D225" s="150"/>
      <c r="E225" s="150"/>
      <c r="F225" s="150"/>
      <c r="G225" s="150"/>
      <c r="H225" s="150"/>
      <c r="I225" s="151"/>
      <c r="J225" s="146"/>
      <c r="K225" s="147"/>
      <c r="L225" s="148"/>
    </row>
    <row r="226" spans="1:12" ht="15" customHeight="1" x14ac:dyDescent="0.25">
      <c r="A226" s="326" t="s">
        <v>14</v>
      </c>
      <c r="B226" s="328" t="s">
        <v>343</v>
      </c>
      <c r="C226" s="329"/>
      <c r="D226" s="329"/>
      <c r="E226" s="329"/>
      <c r="F226" s="330"/>
      <c r="G226" s="334" t="s">
        <v>47</v>
      </c>
      <c r="H226" s="335"/>
      <c r="I226" s="272"/>
      <c r="J226" s="273"/>
      <c r="K226" s="273"/>
      <c r="L226" s="274"/>
    </row>
    <row r="227" spans="1:12" ht="6" customHeight="1" thickBot="1" x14ac:dyDescent="0.3">
      <c r="A227" s="327"/>
      <c r="B227" s="331"/>
      <c r="C227" s="332"/>
      <c r="D227" s="332"/>
      <c r="E227" s="332"/>
      <c r="F227" s="333"/>
      <c r="G227" s="336"/>
      <c r="H227" s="337"/>
      <c r="I227" s="285"/>
      <c r="J227" s="338"/>
      <c r="K227" s="338"/>
      <c r="L227" s="286"/>
    </row>
    <row r="228" spans="1:12" x14ac:dyDescent="0.25">
      <c r="A228" s="339" t="s">
        <v>1</v>
      </c>
      <c r="B228" s="339" t="s">
        <v>2</v>
      </c>
      <c r="C228" s="341">
        <f>C9</f>
        <v>7</v>
      </c>
      <c r="D228" s="184" t="s">
        <v>23</v>
      </c>
      <c r="E228" s="186"/>
      <c r="F228" s="343">
        <v>100</v>
      </c>
      <c r="G228" s="309" t="s">
        <v>22</v>
      </c>
      <c r="H228" s="313"/>
      <c r="I228" s="310"/>
      <c r="J228" s="303">
        <f>C228*F228</f>
        <v>700</v>
      </c>
      <c r="K228" s="304"/>
      <c r="L228" s="305"/>
    </row>
    <row r="229" spans="1:12" ht="15.75" thickBot="1" x14ac:dyDescent="0.3">
      <c r="A229" s="340"/>
      <c r="B229" s="340"/>
      <c r="C229" s="342"/>
      <c r="D229" s="187"/>
      <c r="E229" s="189"/>
      <c r="F229" s="344"/>
      <c r="G229" s="311"/>
      <c r="H229" s="314"/>
      <c r="I229" s="312"/>
      <c r="J229" s="306"/>
      <c r="K229" s="307"/>
      <c r="L229" s="308"/>
    </row>
    <row r="230" spans="1:12" ht="15" customHeight="1" x14ac:dyDescent="0.25">
      <c r="A230" s="309" t="s">
        <v>94</v>
      </c>
      <c r="B230" s="310"/>
      <c r="C230" s="309" t="s">
        <v>50</v>
      </c>
      <c r="D230" s="313"/>
      <c r="E230" s="313"/>
      <c r="F230" s="313"/>
      <c r="G230" s="313"/>
      <c r="H230" s="310"/>
      <c r="I230" s="309" t="s">
        <v>49</v>
      </c>
      <c r="J230" s="313"/>
      <c r="K230" s="313"/>
      <c r="L230" s="310"/>
    </row>
    <row r="231" spans="1:12" ht="15.75" customHeight="1" thickBot="1" x14ac:dyDescent="0.3">
      <c r="A231" s="311"/>
      <c r="B231" s="312"/>
      <c r="C231" s="311"/>
      <c r="D231" s="314"/>
      <c r="E231" s="314"/>
      <c r="F231" s="314"/>
      <c r="G231" s="314"/>
      <c r="H231" s="312"/>
      <c r="I231" s="311"/>
      <c r="J231" s="314"/>
      <c r="K231" s="314"/>
      <c r="L231" s="312"/>
    </row>
    <row r="232" spans="1:12" x14ac:dyDescent="0.25">
      <c r="A232" s="315" t="s">
        <v>559</v>
      </c>
      <c r="B232" s="316"/>
      <c r="C232" s="316"/>
      <c r="D232" s="316"/>
      <c r="E232" s="316"/>
      <c r="F232" s="316"/>
      <c r="G232" s="316"/>
      <c r="H232" s="316"/>
      <c r="I232" s="316"/>
      <c r="J232" s="316"/>
      <c r="K232" s="316"/>
      <c r="L232" s="317"/>
    </row>
    <row r="233" spans="1:12" ht="7.5" customHeight="1" thickBot="1" x14ac:dyDescent="0.3">
      <c r="A233" s="318"/>
      <c r="B233" s="319"/>
      <c r="C233" s="319"/>
      <c r="D233" s="319"/>
      <c r="E233" s="319"/>
      <c r="F233" s="319"/>
      <c r="G233" s="319"/>
      <c r="H233" s="319"/>
      <c r="I233" s="319"/>
      <c r="J233" s="319"/>
      <c r="K233" s="319"/>
      <c r="L233" s="320"/>
    </row>
    <row r="234" spans="1:12" x14ac:dyDescent="0.25">
      <c r="A234" s="315" t="s">
        <v>560</v>
      </c>
      <c r="B234" s="321"/>
      <c r="C234" s="321"/>
      <c r="D234" s="321"/>
      <c r="E234" s="321"/>
      <c r="F234" s="321"/>
      <c r="G234" s="321"/>
      <c r="H234" s="321"/>
      <c r="I234" s="321"/>
      <c r="J234" s="321"/>
      <c r="K234" s="321"/>
      <c r="L234" s="322"/>
    </row>
    <row r="235" spans="1:12" ht="6.75" customHeight="1" thickBot="1" x14ac:dyDescent="0.3">
      <c r="A235" s="323"/>
      <c r="B235" s="324"/>
      <c r="C235" s="324"/>
      <c r="D235" s="324"/>
      <c r="E235" s="324"/>
      <c r="F235" s="324"/>
      <c r="G235" s="324"/>
      <c r="H235" s="324"/>
      <c r="I235" s="324"/>
      <c r="J235" s="324"/>
      <c r="K235" s="324"/>
      <c r="L235" s="325"/>
    </row>
    <row r="236" spans="1:12" x14ac:dyDescent="0.25">
      <c r="A236" s="272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4"/>
    </row>
    <row r="237" spans="1:12" ht="6" customHeight="1" thickBot="1" x14ac:dyDescent="0.3">
      <c r="A237" s="285"/>
      <c r="B237" s="338"/>
      <c r="C237" s="338"/>
      <c r="D237" s="338"/>
      <c r="E237" s="338"/>
      <c r="F237" s="338"/>
      <c r="G237" s="338"/>
      <c r="H237" s="338"/>
      <c r="I237" s="338"/>
      <c r="J237" s="338"/>
      <c r="K237" s="338"/>
      <c r="L237" s="286"/>
    </row>
    <row r="238" spans="1:12" ht="15" customHeight="1" x14ac:dyDescent="0.25">
      <c r="A238" s="272"/>
      <c r="B238" s="273"/>
      <c r="C238" s="273"/>
      <c r="D238" s="273"/>
      <c r="E238" s="273"/>
      <c r="F238" s="274"/>
      <c r="G238" s="345" t="s">
        <v>51</v>
      </c>
      <c r="H238" s="346"/>
      <c r="I238" s="346"/>
      <c r="J238" s="347"/>
      <c r="K238" s="345" t="s">
        <v>18</v>
      </c>
      <c r="L238" s="347"/>
    </row>
    <row r="239" spans="1:12" ht="9.75" customHeight="1" thickBot="1" x14ac:dyDescent="0.3">
      <c r="A239" s="285"/>
      <c r="B239" s="338"/>
      <c r="C239" s="338"/>
      <c r="D239" s="338"/>
      <c r="E239" s="338"/>
      <c r="F239" s="286"/>
      <c r="G239" s="348"/>
      <c r="H239" s="349"/>
      <c r="I239" s="349"/>
      <c r="J239" s="350"/>
      <c r="K239" s="348"/>
      <c r="L239" s="350"/>
    </row>
    <row r="240" spans="1:12" x14ac:dyDescent="0.25">
      <c r="A240" s="272"/>
      <c r="B240" s="273"/>
      <c r="C240" s="273"/>
      <c r="D240" s="273"/>
      <c r="E240" s="273"/>
      <c r="F240" s="274"/>
      <c r="G240" s="345" t="s">
        <v>52</v>
      </c>
      <c r="H240" s="346"/>
      <c r="I240" s="346"/>
      <c r="J240" s="347"/>
      <c r="K240" s="345" t="s">
        <v>18</v>
      </c>
      <c r="L240" s="347"/>
    </row>
    <row r="241" spans="1:12" ht="9.75" customHeight="1" thickBot="1" x14ac:dyDescent="0.3">
      <c r="A241" s="285"/>
      <c r="B241" s="338"/>
      <c r="C241" s="338"/>
      <c r="D241" s="338"/>
      <c r="E241" s="338"/>
      <c r="F241" s="286"/>
      <c r="G241" s="348"/>
      <c r="H241" s="349"/>
      <c r="I241" s="349"/>
      <c r="J241" s="350"/>
      <c r="K241" s="348"/>
      <c r="L241" s="350"/>
    </row>
    <row r="242" spans="1:12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43" t="s">
        <v>0</v>
      </c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5"/>
    </row>
    <row r="244" spans="1:12" ht="15.75" thickBot="1" x14ac:dyDescent="0.3">
      <c r="A244" s="146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8"/>
    </row>
    <row r="245" spans="1:12" ht="15.75" thickBot="1" x14ac:dyDescent="0.3">
      <c r="A245" s="3" t="str">
        <f t="shared" ref="A245:B247" si="6">A6</f>
        <v xml:space="preserve">CLIENTE: bolovo </v>
      </c>
      <c r="B245" s="149" t="str">
        <f t="shared" si="6"/>
        <v>REPRESENTANTE: Antonio</v>
      </c>
      <c r="C245" s="150"/>
      <c r="D245" s="150"/>
      <c r="E245" s="150"/>
      <c r="F245" s="151"/>
      <c r="G245" s="149" t="str">
        <f>G6</f>
        <v>PEDIDO: /20</v>
      </c>
      <c r="H245" s="150"/>
      <c r="I245" s="151"/>
      <c r="J245" s="110" t="str">
        <f>J6</f>
        <v xml:space="preserve">QTD. MOSTR. LS </v>
      </c>
      <c r="K245" s="112"/>
      <c r="L245" s="111"/>
    </row>
    <row r="246" spans="1:12" ht="15.75" thickBot="1" x14ac:dyDescent="0.3">
      <c r="A246" s="4" t="str">
        <f t="shared" si="6"/>
        <v>REF. CLIENTE:  BLV 06-GG</v>
      </c>
      <c r="B246" s="149" t="str">
        <f t="shared" si="6"/>
        <v xml:space="preserve">REF. SHO SL - bolovo </v>
      </c>
      <c r="C246" s="150"/>
      <c r="D246" s="150"/>
      <c r="E246" s="150"/>
      <c r="F246" s="151"/>
      <c r="G246" s="149" t="str">
        <f>G7</f>
        <v>COLECAO : VERÃO /2020</v>
      </c>
      <c r="H246" s="150"/>
      <c r="I246" s="151"/>
      <c r="J246" s="143">
        <f>J7</f>
        <v>2</v>
      </c>
      <c r="K246" s="144"/>
      <c r="L246" s="145"/>
    </row>
    <row r="247" spans="1:12" ht="15.75" thickBot="1" x14ac:dyDescent="0.3">
      <c r="A247" s="4" t="str">
        <f t="shared" si="6"/>
        <v xml:space="preserve">REF:  ls :  SHO LS : 692 </v>
      </c>
      <c r="B247" s="149" t="str">
        <f t="shared" si="6"/>
        <v xml:space="preserve">MODELO: shoulder  com bolso frente redondo E TELA </v>
      </c>
      <c r="C247" s="150"/>
      <c r="D247" s="150"/>
      <c r="E247" s="150"/>
      <c r="F247" s="150"/>
      <c r="G247" s="150"/>
      <c r="H247" s="150"/>
      <c r="I247" s="151"/>
      <c r="J247" s="146"/>
      <c r="K247" s="147"/>
      <c r="L247" s="148"/>
    </row>
    <row r="248" spans="1:12" ht="15" customHeight="1" x14ac:dyDescent="0.25">
      <c r="A248" s="326" t="s">
        <v>14</v>
      </c>
      <c r="B248" s="328" t="str">
        <f>B226</f>
        <v>EMERSOM</v>
      </c>
      <c r="C248" s="329"/>
      <c r="D248" s="329"/>
      <c r="E248" s="329"/>
      <c r="F248" s="330"/>
      <c r="G248" s="334" t="s">
        <v>47</v>
      </c>
      <c r="H248" s="335"/>
      <c r="I248" s="272"/>
      <c r="J248" s="273"/>
      <c r="K248" s="273"/>
      <c r="L248" s="274"/>
    </row>
    <row r="249" spans="1:12" ht="9" customHeight="1" thickBot="1" x14ac:dyDescent="0.3">
      <c r="A249" s="327"/>
      <c r="B249" s="331"/>
      <c r="C249" s="332"/>
      <c r="D249" s="332"/>
      <c r="E249" s="332"/>
      <c r="F249" s="333"/>
      <c r="G249" s="336"/>
      <c r="H249" s="337"/>
      <c r="I249" s="285"/>
      <c r="J249" s="338"/>
      <c r="K249" s="338"/>
      <c r="L249" s="286"/>
    </row>
    <row r="250" spans="1:12" x14ac:dyDescent="0.25">
      <c r="A250" s="339" t="s">
        <v>1</v>
      </c>
      <c r="B250" s="339" t="s">
        <v>2</v>
      </c>
      <c r="C250" s="341">
        <f>C228</f>
        <v>7</v>
      </c>
      <c r="D250" s="184" t="s">
        <v>23</v>
      </c>
      <c r="E250" s="186"/>
      <c r="F250" s="343">
        <f>F228</f>
        <v>100</v>
      </c>
      <c r="G250" s="309" t="s">
        <v>22</v>
      </c>
      <c r="H250" s="313"/>
      <c r="I250" s="310"/>
      <c r="J250" s="357">
        <f>J228</f>
        <v>700</v>
      </c>
      <c r="K250" s="358"/>
      <c r="L250" s="359"/>
    </row>
    <row r="251" spans="1:12" ht="15.75" thickBot="1" x14ac:dyDescent="0.3">
      <c r="A251" s="340"/>
      <c r="B251" s="340"/>
      <c r="C251" s="342"/>
      <c r="D251" s="187"/>
      <c r="E251" s="189"/>
      <c r="F251" s="344"/>
      <c r="G251" s="311"/>
      <c r="H251" s="314"/>
      <c r="I251" s="312"/>
      <c r="J251" s="360"/>
      <c r="K251" s="361"/>
      <c r="L251" s="362"/>
    </row>
    <row r="252" spans="1:12" x14ac:dyDescent="0.25">
      <c r="A252" s="309" t="s">
        <v>48</v>
      </c>
      <c r="B252" s="310"/>
      <c r="C252" s="309" t="s">
        <v>50</v>
      </c>
      <c r="D252" s="313"/>
      <c r="E252" s="313"/>
      <c r="F252" s="313"/>
      <c r="G252" s="313"/>
      <c r="H252" s="310"/>
      <c r="I252" s="309" t="s">
        <v>49</v>
      </c>
      <c r="J252" s="313"/>
      <c r="K252" s="313"/>
      <c r="L252" s="310"/>
    </row>
    <row r="253" spans="1:12" ht="15.75" thickBot="1" x14ac:dyDescent="0.3">
      <c r="A253" s="311"/>
      <c r="B253" s="312"/>
      <c r="C253" s="311"/>
      <c r="D253" s="314"/>
      <c r="E253" s="314"/>
      <c r="F253" s="314"/>
      <c r="G253" s="314"/>
      <c r="H253" s="312"/>
      <c r="I253" s="311"/>
      <c r="J253" s="314"/>
      <c r="K253" s="314"/>
      <c r="L253" s="312"/>
    </row>
    <row r="254" spans="1:12" x14ac:dyDescent="0.25">
      <c r="A254" s="272"/>
      <c r="B254" s="273"/>
      <c r="C254" s="273"/>
      <c r="D254" s="273"/>
      <c r="E254" s="273"/>
      <c r="F254" s="273"/>
      <c r="G254" s="273"/>
      <c r="H254" s="273"/>
      <c r="I254" s="273"/>
      <c r="J254" s="273"/>
      <c r="K254" s="273"/>
      <c r="L254" s="274"/>
    </row>
    <row r="255" spans="1:12" ht="3" customHeight="1" thickBot="1" x14ac:dyDescent="0.3">
      <c r="A255" s="285"/>
      <c r="B255" s="338"/>
      <c r="C255" s="338"/>
      <c r="D255" s="338"/>
      <c r="E255" s="338"/>
      <c r="F255" s="338"/>
      <c r="G255" s="338"/>
      <c r="H255" s="338"/>
      <c r="I255" s="338"/>
      <c r="J255" s="338"/>
      <c r="K255" s="338"/>
      <c r="L255" s="286"/>
    </row>
    <row r="256" spans="1:12" x14ac:dyDescent="0.25">
      <c r="A256" s="272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4"/>
    </row>
    <row r="257" spans="1:12" ht="5.25" customHeight="1" thickBot="1" x14ac:dyDescent="0.3">
      <c r="A257" s="285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286"/>
    </row>
    <row r="258" spans="1:12" x14ac:dyDescent="0.25">
      <c r="A258" s="272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4"/>
    </row>
    <row r="259" spans="1:12" ht="9" customHeight="1" thickBot="1" x14ac:dyDescent="0.3">
      <c r="A259" s="285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286"/>
    </row>
    <row r="260" spans="1:12" x14ac:dyDescent="0.25">
      <c r="A260" s="272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4"/>
    </row>
    <row r="261" spans="1:12" ht="3" customHeight="1" thickBot="1" x14ac:dyDescent="0.3">
      <c r="A261" s="285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286"/>
    </row>
    <row r="262" spans="1:12" x14ac:dyDescent="0.25">
      <c r="A262" s="272"/>
      <c r="B262" s="273"/>
      <c r="C262" s="273"/>
      <c r="D262" s="273"/>
      <c r="E262" s="273"/>
      <c r="F262" s="273"/>
      <c r="G262" s="273"/>
      <c r="H262" s="273"/>
      <c r="I262" s="273"/>
      <c r="J262" s="273"/>
      <c r="K262" s="273"/>
      <c r="L262" s="274"/>
    </row>
    <row r="263" spans="1:12" ht="6" customHeight="1" thickBot="1" x14ac:dyDescent="0.3">
      <c r="A263" s="285"/>
      <c r="B263" s="338"/>
      <c r="C263" s="338"/>
      <c r="D263" s="338"/>
      <c r="E263" s="338"/>
      <c r="F263" s="338"/>
      <c r="G263" s="338"/>
      <c r="H263" s="338"/>
      <c r="I263" s="338"/>
      <c r="J263" s="338"/>
      <c r="K263" s="338"/>
      <c r="L263" s="286"/>
    </row>
    <row r="264" spans="1:12" ht="15" customHeight="1" x14ac:dyDescent="0.25">
      <c r="A264" s="351"/>
      <c r="B264" s="352"/>
      <c r="C264" s="352"/>
      <c r="D264" s="352"/>
      <c r="E264" s="352"/>
      <c r="F264" s="353"/>
      <c r="G264" s="345" t="s">
        <v>51</v>
      </c>
      <c r="H264" s="346"/>
      <c r="I264" s="346"/>
      <c r="J264" s="347"/>
      <c r="K264" s="345" t="s">
        <v>18</v>
      </c>
      <c r="L264" s="347"/>
    </row>
    <row r="265" spans="1:12" ht="15.75" customHeight="1" thickBot="1" x14ac:dyDescent="0.3">
      <c r="A265" s="354"/>
      <c r="B265" s="355"/>
      <c r="C265" s="355"/>
      <c r="D265" s="355"/>
      <c r="E265" s="355"/>
      <c r="F265" s="356"/>
      <c r="G265" s="348"/>
      <c r="H265" s="349"/>
      <c r="I265" s="349"/>
      <c r="J265" s="350"/>
      <c r="K265" s="348"/>
      <c r="L265" s="350"/>
    </row>
    <row r="266" spans="1:12" ht="15" customHeight="1" x14ac:dyDescent="0.25">
      <c r="A266" s="351"/>
      <c r="B266" s="352"/>
      <c r="C266" s="352"/>
      <c r="D266" s="352"/>
      <c r="E266" s="352"/>
      <c r="F266" s="353"/>
      <c r="G266" s="345" t="s">
        <v>52</v>
      </c>
      <c r="H266" s="346"/>
      <c r="I266" s="346"/>
      <c r="J266" s="347"/>
      <c r="K266" s="345" t="s">
        <v>18</v>
      </c>
      <c r="L266" s="347"/>
    </row>
    <row r="267" spans="1:12" ht="15.75" customHeight="1" thickBot="1" x14ac:dyDescent="0.3">
      <c r="A267" s="354"/>
      <c r="B267" s="355"/>
      <c r="C267" s="355"/>
      <c r="D267" s="355"/>
      <c r="E267" s="355"/>
      <c r="F267" s="356"/>
      <c r="G267" s="348"/>
      <c r="H267" s="349"/>
      <c r="I267" s="349"/>
      <c r="J267" s="350"/>
      <c r="K267" s="348"/>
      <c r="L267" s="350"/>
    </row>
    <row r="268" spans="1:12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43" t="s">
        <v>304</v>
      </c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5"/>
    </row>
    <row r="270" spans="1:12" ht="12" customHeight="1" thickBot="1" x14ac:dyDescent="0.3">
      <c r="A270" s="146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8"/>
    </row>
    <row r="271" spans="1:12" ht="15.75" thickBot="1" x14ac:dyDescent="0.3">
      <c r="A271" s="3" t="str">
        <f t="shared" ref="A271:B273" si="7">A6</f>
        <v xml:space="preserve">CLIENTE: bolovo </v>
      </c>
      <c r="B271" s="149" t="str">
        <f t="shared" si="7"/>
        <v>REPRESENTANTE: Antonio</v>
      </c>
      <c r="C271" s="150"/>
      <c r="D271" s="150"/>
      <c r="E271" s="150"/>
      <c r="F271" s="151"/>
      <c r="G271" s="149" t="str">
        <f>G6</f>
        <v>PEDIDO: /20</v>
      </c>
      <c r="H271" s="150"/>
      <c r="I271" s="151"/>
      <c r="J271" s="110" t="s">
        <v>449</v>
      </c>
      <c r="K271" s="112"/>
      <c r="L271" s="111"/>
    </row>
    <row r="272" spans="1:12" ht="15.75" thickBot="1" x14ac:dyDescent="0.3">
      <c r="A272" s="4" t="str">
        <f t="shared" si="7"/>
        <v>REF. CLIENTE:  BLV 06-GG</v>
      </c>
      <c r="B272" s="149" t="str">
        <f t="shared" si="7"/>
        <v xml:space="preserve">REF. SHO SL - bolovo </v>
      </c>
      <c r="C272" s="150"/>
      <c r="D272" s="150"/>
      <c r="E272" s="150"/>
      <c r="F272" s="151"/>
      <c r="G272" s="149" t="str">
        <f>G7</f>
        <v>COLECAO : VERÃO /2020</v>
      </c>
      <c r="H272" s="150"/>
      <c r="I272" s="151"/>
      <c r="J272" s="143">
        <f>J7</f>
        <v>2</v>
      </c>
      <c r="K272" s="144"/>
      <c r="L272" s="145"/>
    </row>
    <row r="273" spans="1:12" ht="15.75" thickBot="1" x14ac:dyDescent="0.3">
      <c r="A273" s="4" t="str">
        <f t="shared" si="7"/>
        <v xml:space="preserve">REF:  ls :  SHO LS : 692 </v>
      </c>
      <c r="B273" s="149" t="str">
        <f t="shared" si="7"/>
        <v xml:space="preserve">MODELO: shoulder  com bolso frente redondo E TELA </v>
      </c>
      <c r="C273" s="150"/>
      <c r="D273" s="150"/>
      <c r="E273" s="150"/>
      <c r="F273" s="150"/>
      <c r="G273" s="150"/>
      <c r="H273" s="150"/>
      <c r="I273" s="151"/>
      <c r="J273" s="146"/>
      <c r="K273" s="147"/>
      <c r="L273" s="148"/>
    </row>
    <row r="274" spans="1:12" x14ac:dyDescent="0.25">
      <c r="A274" s="326" t="s">
        <v>14</v>
      </c>
      <c r="B274" s="328" t="str">
        <f>B226</f>
        <v>EMERSOM</v>
      </c>
      <c r="C274" s="329"/>
      <c r="D274" s="329"/>
      <c r="E274" s="329"/>
      <c r="F274" s="330"/>
      <c r="G274" s="334" t="s">
        <v>47</v>
      </c>
      <c r="H274" s="335"/>
      <c r="I274" s="272"/>
      <c r="J274" s="273"/>
      <c r="K274" s="273"/>
      <c r="L274" s="274"/>
    </row>
    <row r="275" spans="1:12" ht="6" customHeight="1" thickBot="1" x14ac:dyDescent="0.3">
      <c r="A275" s="327"/>
      <c r="B275" s="331"/>
      <c r="C275" s="332"/>
      <c r="D275" s="332"/>
      <c r="E275" s="332"/>
      <c r="F275" s="333"/>
      <c r="G275" s="336"/>
      <c r="H275" s="337"/>
      <c r="I275" s="285"/>
      <c r="J275" s="338"/>
      <c r="K275" s="338"/>
      <c r="L275" s="286"/>
    </row>
    <row r="276" spans="1:12" x14ac:dyDescent="0.25">
      <c r="A276" s="339" t="s">
        <v>1</v>
      </c>
      <c r="B276" s="339" t="s">
        <v>2</v>
      </c>
      <c r="C276" s="341">
        <f>C228</f>
        <v>7</v>
      </c>
      <c r="D276" s="184" t="s">
        <v>23</v>
      </c>
      <c r="E276" s="186"/>
      <c r="F276" s="343">
        <f>F228</f>
        <v>100</v>
      </c>
      <c r="G276" s="309" t="s">
        <v>22</v>
      </c>
      <c r="H276" s="313"/>
      <c r="I276" s="310"/>
      <c r="J276" s="357">
        <f>J228</f>
        <v>700</v>
      </c>
      <c r="K276" s="358"/>
      <c r="L276" s="359"/>
    </row>
    <row r="277" spans="1:12" ht="15.75" thickBot="1" x14ac:dyDescent="0.3">
      <c r="A277" s="340"/>
      <c r="B277" s="340"/>
      <c r="C277" s="342"/>
      <c r="D277" s="187"/>
      <c r="E277" s="189"/>
      <c r="F277" s="344"/>
      <c r="G277" s="311"/>
      <c r="H277" s="314"/>
      <c r="I277" s="312"/>
      <c r="J277" s="360"/>
      <c r="K277" s="361"/>
      <c r="L277" s="362"/>
    </row>
    <row r="278" spans="1:12" ht="15" customHeight="1" x14ac:dyDescent="0.25">
      <c r="A278" s="309" t="s">
        <v>95</v>
      </c>
      <c r="B278" s="310"/>
      <c r="C278" s="309" t="s">
        <v>96</v>
      </c>
      <c r="D278" s="313"/>
      <c r="E278" s="313"/>
      <c r="F278" s="313"/>
      <c r="G278" s="313"/>
      <c r="H278" s="310"/>
      <c r="I278" s="309" t="s">
        <v>49</v>
      </c>
      <c r="J278" s="313"/>
      <c r="K278" s="313"/>
      <c r="L278" s="310"/>
    </row>
    <row r="279" spans="1:12" ht="15.75" customHeight="1" thickBot="1" x14ac:dyDescent="0.3">
      <c r="A279" s="311"/>
      <c r="B279" s="312"/>
      <c r="C279" s="311"/>
      <c r="D279" s="314"/>
      <c r="E279" s="314"/>
      <c r="F279" s="314"/>
      <c r="G279" s="314"/>
      <c r="H279" s="312"/>
      <c r="I279" s="311"/>
      <c r="J279" s="314"/>
      <c r="K279" s="314"/>
      <c r="L279" s="312"/>
    </row>
    <row r="280" spans="1:12" x14ac:dyDescent="0.25">
      <c r="A280" s="272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4"/>
    </row>
    <row r="281" spans="1:12" ht="5.25" customHeight="1" thickBot="1" x14ac:dyDescent="0.3">
      <c r="A281" s="285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286"/>
    </row>
    <row r="282" spans="1:12" ht="15" customHeight="1" x14ac:dyDescent="0.25">
      <c r="A282" s="363" t="s">
        <v>561</v>
      </c>
      <c r="B282" s="364"/>
      <c r="C282" s="364"/>
      <c r="D282" s="364"/>
      <c r="E282" s="364"/>
      <c r="F282" s="365"/>
      <c r="G282" s="345" t="s">
        <v>51</v>
      </c>
      <c r="H282" s="346"/>
      <c r="I282" s="346"/>
      <c r="J282" s="347"/>
      <c r="K282" s="345" t="s">
        <v>18</v>
      </c>
      <c r="L282" s="347"/>
    </row>
    <row r="283" spans="1:12" ht="15.75" customHeight="1" thickBot="1" x14ac:dyDescent="0.3">
      <c r="A283" s="366"/>
      <c r="B283" s="367"/>
      <c r="C283" s="367"/>
      <c r="D283" s="367"/>
      <c r="E283" s="367"/>
      <c r="F283" s="368"/>
      <c r="G283" s="348"/>
      <c r="H283" s="349"/>
      <c r="I283" s="349"/>
      <c r="J283" s="350"/>
      <c r="K283" s="348"/>
      <c r="L283" s="350"/>
    </row>
    <row r="284" spans="1:12" ht="15" customHeight="1" x14ac:dyDescent="0.25">
      <c r="A284" s="363" t="s">
        <v>562</v>
      </c>
      <c r="B284" s="364"/>
      <c r="C284" s="364"/>
      <c r="D284" s="364"/>
      <c r="E284" s="364"/>
      <c r="F284" s="365"/>
      <c r="G284" s="345" t="s">
        <v>52</v>
      </c>
      <c r="H284" s="346"/>
      <c r="I284" s="346"/>
      <c r="J284" s="347"/>
      <c r="K284" s="345" t="s">
        <v>18</v>
      </c>
      <c r="L284" s="347"/>
    </row>
    <row r="285" spans="1:12" ht="15.75" customHeight="1" thickBot="1" x14ac:dyDescent="0.3">
      <c r="A285" s="366"/>
      <c r="B285" s="367"/>
      <c r="C285" s="367"/>
      <c r="D285" s="367"/>
      <c r="E285" s="367"/>
      <c r="F285" s="368"/>
      <c r="G285" s="348"/>
      <c r="H285" s="349"/>
      <c r="I285" s="349"/>
      <c r="J285" s="350"/>
      <c r="K285" s="348"/>
      <c r="L285" s="350"/>
    </row>
    <row r="286" spans="1:12" x14ac:dyDescent="0.25">
      <c r="A286" s="272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4"/>
    </row>
    <row r="287" spans="1:12" x14ac:dyDescent="0.25">
      <c r="A287" s="275"/>
      <c r="B287" s="276"/>
      <c r="C287" s="276"/>
      <c r="D287" s="276"/>
      <c r="E287" s="276"/>
      <c r="F287" s="276"/>
      <c r="G287" s="276"/>
      <c r="H287" s="276"/>
      <c r="I287" s="276"/>
      <c r="J287" s="276"/>
      <c r="K287" s="276"/>
      <c r="L287" s="277"/>
    </row>
    <row r="288" spans="1:12" x14ac:dyDescent="0.25">
      <c r="A288" s="275"/>
      <c r="B288" s="276"/>
      <c r="C288" s="276"/>
      <c r="D288" s="276"/>
      <c r="E288" s="276"/>
      <c r="F288" s="276"/>
      <c r="G288" s="276"/>
      <c r="H288" s="276"/>
      <c r="I288" s="276"/>
      <c r="J288" s="276"/>
      <c r="K288" s="276"/>
      <c r="L288" s="277"/>
    </row>
    <row r="289" spans="1:12" x14ac:dyDescent="0.25">
      <c r="A289" s="275"/>
      <c r="B289" s="276"/>
      <c r="C289" s="276"/>
      <c r="D289" s="276"/>
      <c r="E289" s="276"/>
      <c r="F289" s="276"/>
      <c r="G289" s="276"/>
      <c r="H289" s="276"/>
      <c r="I289" s="276"/>
      <c r="J289" s="276"/>
      <c r="K289" s="276"/>
      <c r="L289" s="277"/>
    </row>
    <row r="290" spans="1:12" x14ac:dyDescent="0.25">
      <c r="A290" s="275"/>
      <c r="B290" s="276"/>
      <c r="C290" s="276"/>
      <c r="D290" s="276"/>
      <c r="E290" s="276"/>
      <c r="F290" s="276"/>
      <c r="G290" s="276"/>
      <c r="H290" s="276"/>
      <c r="I290" s="276"/>
      <c r="J290" s="276"/>
      <c r="K290" s="276"/>
      <c r="L290" s="277"/>
    </row>
    <row r="291" spans="1:12" x14ac:dyDescent="0.25">
      <c r="A291" s="275"/>
      <c r="B291" s="276"/>
      <c r="C291" s="276"/>
      <c r="D291" s="276"/>
      <c r="E291" s="276"/>
      <c r="F291" s="276"/>
      <c r="G291" s="276"/>
      <c r="H291" s="276"/>
      <c r="I291" s="276"/>
      <c r="J291" s="276"/>
      <c r="K291" s="276"/>
      <c r="L291" s="277"/>
    </row>
    <row r="292" spans="1:12" x14ac:dyDescent="0.25">
      <c r="A292" s="275"/>
      <c r="B292" s="276"/>
      <c r="C292" s="276"/>
      <c r="D292" s="276"/>
      <c r="E292" s="276"/>
      <c r="F292" s="276"/>
      <c r="G292" s="276"/>
      <c r="H292" s="276"/>
      <c r="I292" s="276"/>
      <c r="J292" s="276"/>
      <c r="K292" s="276"/>
      <c r="L292" s="277"/>
    </row>
    <row r="293" spans="1:12" x14ac:dyDescent="0.25">
      <c r="A293" s="275"/>
      <c r="B293" s="276"/>
      <c r="C293" s="276"/>
      <c r="D293" s="276"/>
      <c r="E293" s="276"/>
      <c r="F293" s="276"/>
      <c r="G293" s="276"/>
      <c r="H293" s="276"/>
      <c r="I293" s="276"/>
      <c r="J293" s="276"/>
      <c r="K293" s="276"/>
      <c r="L293" s="277"/>
    </row>
    <row r="294" spans="1:12" x14ac:dyDescent="0.25">
      <c r="A294" s="275"/>
      <c r="B294" s="276"/>
      <c r="C294" s="276"/>
      <c r="D294" s="276"/>
      <c r="E294" s="276"/>
      <c r="F294" s="276"/>
      <c r="G294" s="276"/>
      <c r="H294" s="276"/>
      <c r="I294" s="276"/>
      <c r="J294" s="276"/>
      <c r="K294" s="276"/>
      <c r="L294" s="277"/>
    </row>
    <row r="295" spans="1:12" x14ac:dyDescent="0.25">
      <c r="A295" s="275"/>
      <c r="B295" s="276"/>
      <c r="C295" s="276"/>
      <c r="D295" s="276"/>
      <c r="E295" s="276"/>
      <c r="F295" s="276"/>
      <c r="G295" s="276"/>
      <c r="H295" s="276"/>
      <c r="I295" s="276"/>
      <c r="J295" s="276"/>
      <c r="K295" s="276"/>
      <c r="L295" s="277"/>
    </row>
    <row r="296" spans="1:12" ht="66.75" customHeight="1" thickBot="1" x14ac:dyDescent="0.3">
      <c r="A296" s="285"/>
      <c r="B296" s="338"/>
      <c r="C296" s="338"/>
      <c r="D296" s="338"/>
      <c r="E296" s="338"/>
      <c r="F296" s="338"/>
      <c r="G296" s="338"/>
      <c r="H296" s="338"/>
      <c r="I296" s="338"/>
      <c r="J296" s="338"/>
      <c r="K296" s="338"/>
      <c r="L296" s="286"/>
    </row>
    <row r="297" spans="1:12" x14ac:dyDescent="0.25">
      <c r="A297" s="143" t="str">
        <f>A1</f>
        <v xml:space="preserve">LS </v>
      </c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5"/>
    </row>
    <row r="298" spans="1:12" ht="15.75" thickBot="1" x14ac:dyDescent="0.3">
      <c r="A298" s="146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8"/>
    </row>
    <row r="299" spans="1:12" x14ac:dyDescent="0.25">
      <c r="A299" s="369" t="s">
        <v>305</v>
      </c>
      <c r="B299" s="370"/>
      <c r="C299" s="370"/>
      <c r="D299" s="370"/>
      <c r="E299" s="370"/>
      <c r="F299" s="370"/>
      <c r="G299" s="370"/>
      <c r="H299" s="370"/>
      <c r="I299" s="370"/>
      <c r="J299" s="370"/>
      <c r="K299" s="370"/>
      <c r="L299" s="371"/>
    </row>
    <row r="300" spans="1:12" ht="15.75" thickBot="1" x14ac:dyDescent="0.3">
      <c r="A300" s="372"/>
      <c r="B300" s="373"/>
      <c r="C300" s="373"/>
      <c r="D300" s="373"/>
      <c r="E300" s="373"/>
      <c r="F300" s="373"/>
      <c r="G300" s="373"/>
      <c r="H300" s="373"/>
      <c r="I300" s="373"/>
      <c r="J300" s="373"/>
      <c r="K300" s="373"/>
      <c r="L300" s="374"/>
    </row>
    <row r="301" spans="1:12" ht="15.75" thickBot="1" x14ac:dyDescent="0.3">
      <c r="A301" s="3" t="str">
        <f t="shared" ref="A301:B303" si="8">A6</f>
        <v xml:space="preserve">CLIENTE: bolovo </v>
      </c>
      <c r="B301" s="149" t="str">
        <f t="shared" si="8"/>
        <v>REPRESENTANTE: Antonio</v>
      </c>
      <c r="C301" s="150"/>
      <c r="D301" s="150"/>
      <c r="E301" s="150"/>
      <c r="F301" s="151"/>
      <c r="G301" s="149" t="str">
        <f>G6</f>
        <v>PEDIDO: /20</v>
      </c>
      <c r="H301" s="150"/>
      <c r="I301" s="151"/>
      <c r="J301" s="110" t="str">
        <f>J6</f>
        <v xml:space="preserve">QTD. MOSTR. LS </v>
      </c>
      <c r="K301" s="112"/>
      <c r="L301" s="111"/>
    </row>
    <row r="302" spans="1:12" ht="15.75" thickBot="1" x14ac:dyDescent="0.3">
      <c r="A302" s="4" t="str">
        <f t="shared" si="8"/>
        <v>REF. CLIENTE:  BLV 06-GG</v>
      </c>
      <c r="B302" s="149" t="str">
        <f t="shared" si="8"/>
        <v xml:space="preserve">REF. SHO SL - bolovo </v>
      </c>
      <c r="C302" s="150"/>
      <c r="D302" s="150"/>
      <c r="E302" s="150"/>
      <c r="F302" s="151"/>
      <c r="G302" s="149" t="str">
        <f>G7</f>
        <v>COLECAO : VERÃO /2020</v>
      </c>
      <c r="H302" s="150"/>
      <c r="I302" s="151"/>
      <c r="J302" s="143">
        <f>J7</f>
        <v>2</v>
      </c>
      <c r="K302" s="144"/>
      <c r="L302" s="145"/>
    </row>
    <row r="303" spans="1:12" ht="15.75" thickBot="1" x14ac:dyDescent="0.3">
      <c r="A303" s="4" t="str">
        <f t="shared" si="8"/>
        <v xml:space="preserve">REF:  ls :  SHO LS : 692 </v>
      </c>
      <c r="B303" s="149" t="str">
        <f t="shared" si="8"/>
        <v xml:space="preserve">MODELO: shoulder  com bolso frente redondo E TELA </v>
      </c>
      <c r="C303" s="150"/>
      <c r="D303" s="150"/>
      <c r="E303" s="150"/>
      <c r="F303" s="150"/>
      <c r="G303" s="150"/>
      <c r="H303" s="150"/>
      <c r="I303" s="151"/>
      <c r="J303" s="146"/>
      <c r="K303" s="147"/>
      <c r="L303" s="148"/>
    </row>
    <row r="304" spans="1:12" ht="15.75" thickBot="1" x14ac:dyDescent="0.3">
      <c r="A304" s="110" t="s">
        <v>55</v>
      </c>
      <c r="B304" s="112"/>
      <c r="C304" s="112"/>
      <c r="D304" s="111"/>
      <c r="E304" s="345" t="s">
        <v>59</v>
      </c>
      <c r="F304" s="346"/>
      <c r="G304" s="346"/>
      <c r="H304" s="346"/>
      <c r="I304" s="346"/>
      <c r="J304" s="346"/>
      <c r="K304" s="346"/>
      <c r="L304" s="347"/>
    </row>
    <row r="305" spans="1:12" ht="15.75" thickBot="1" x14ac:dyDescent="0.3">
      <c r="A305" s="184" t="s">
        <v>56</v>
      </c>
      <c r="B305" s="185"/>
      <c r="C305" s="185"/>
      <c r="D305" s="186"/>
      <c r="E305" s="348"/>
      <c r="F305" s="349"/>
      <c r="G305" s="349"/>
      <c r="H305" s="349"/>
      <c r="I305" s="349"/>
      <c r="J305" s="349"/>
      <c r="K305" s="349"/>
      <c r="L305" s="350"/>
    </row>
    <row r="306" spans="1:12" ht="15.75" thickBot="1" x14ac:dyDescent="0.3">
      <c r="A306" s="187"/>
      <c r="B306" s="188"/>
      <c r="C306" s="188"/>
      <c r="D306" s="189"/>
      <c r="E306" s="375" t="s">
        <v>58</v>
      </c>
      <c r="F306" s="376"/>
      <c r="G306" s="376"/>
      <c r="H306" s="376"/>
      <c r="I306" s="376"/>
      <c r="J306" s="376"/>
      <c r="K306" s="376"/>
      <c r="L306" s="377"/>
    </row>
    <row r="307" spans="1:12" x14ac:dyDescent="0.25">
      <c r="A307" s="184" t="s">
        <v>57</v>
      </c>
      <c r="B307" s="185"/>
      <c r="C307" s="185"/>
      <c r="D307" s="186"/>
      <c r="E307" s="378"/>
      <c r="F307" s="379"/>
      <c r="G307" s="379"/>
      <c r="H307" s="379"/>
      <c r="I307" s="379"/>
      <c r="J307" s="379"/>
      <c r="K307" s="379"/>
      <c r="L307" s="380"/>
    </row>
    <row r="308" spans="1:12" ht="15.75" thickBot="1" x14ac:dyDescent="0.3">
      <c r="A308" s="187"/>
      <c r="B308" s="188"/>
      <c r="C308" s="188"/>
      <c r="D308" s="189"/>
      <c r="E308" s="381"/>
      <c r="F308" s="382"/>
      <c r="G308" s="382"/>
      <c r="H308" s="382"/>
      <c r="I308" s="382"/>
      <c r="J308" s="382"/>
      <c r="K308" s="382"/>
      <c r="L308" s="383"/>
    </row>
    <row r="309" spans="1:12" ht="15.75" customHeight="1" thickBot="1" x14ac:dyDescent="0.3">
      <c r="A309" s="5" t="s">
        <v>28</v>
      </c>
      <c r="B309" s="2"/>
      <c r="C309" s="110">
        <f>C87</f>
        <v>400</v>
      </c>
      <c r="D309" s="112"/>
      <c r="E309" s="111"/>
      <c r="F309" s="110" t="s">
        <v>43</v>
      </c>
      <c r="G309" s="111"/>
      <c r="H309" s="110">
        <f>H87</f>
        <v>0</v>
      </c>
      <c r="I309" s="111"/>
      <c r="J309" s="262" t="s">
        <v>43</v>
      </c>
      <c r="K309" s="263"/>
      <c r="L309" s="92" t="s">
        <v>41</v>
      </c>
    </row>
    <row r="310" spans="1:12" ht="15.75" customHeight="1" thickBot="1" x14ac:dyDescent="0.3">
      <c r="A310" s="5" t="s">
        <v>42</v>
      </c>
      <c r="B310" s="4" t="s">
        <v>6</v>
      </c>
      <c r="C310" s="4" t="s">
        <v>15</v>
      </c>
      <c r="D310" s="110" t="s">
        <v>7</v>
      </c>
      <c r="E310" s="111"/>
      <c r="F310" s="234" t="s">
        <v>19</v>
      </c>
      <c r="G310" s="236"/>
      <c r="H310" s="4" t="s">
        <v>9</v>
      </c>
      <c r="I310" s="5" t="s">
        <v>10</v>
      </c>
      <c r="J310" s="234" t="s">
        <v>19</v>
      </c>
      <c r="K310" s="236"/>
      <c r="L310" s="7"/>
    </row>
    <row r="311" spans="1:12" ht="15.75" customHeight="1" thickBot="1" x14ac:dyDescent="0.3">
      <c r="A311" s="13" t="str">
        <f t="shared" ref="A311:C317" si="9">A89</f>
        <v>Etiqueta Composição - bolovo 100% POLIANIDA</v>
      </c>
      <c r="B311" s="6">
        <f t="shared" si="9"/>
        <v>1</v>
      </c>
      <c r="C311" s="6" t="str">
        <f t="shared" si="9"/>
        <v>Branco</v>
      </c>
      <c r="D311" s="264">
        <f>SUM(B311*C309)</f>
        <v>400</v>
      </c>
      <c r="E311" s="265"/>
      <c r="F311" s="266"/>
      <c r="G311" s="267"/>
      <c r="H311" s="6">
        <f t="shared" ref="H311:H338" si="10">H89</f>
        <v>0</v>
      </c>
      <c r="I311" s="8">
        <f>SUM(B311*H309)</f>
        <v>0</v>
      </c>
      <c r="J311" s="266"/>
      <c r="K311" s="267"/>
      <c r="L311" s="6"/>
    </row>
    <row r="312" spans="1:12" ht="15.75" customHeight="1" thickBot="1" x14ac:dyDescent="0.3">
      <c r="A312" s="13" t="str">
        <f t="shared" si="9"/>
        <v>Linha 60</v>
      </c>
      <c r="B312" s="6">
        <f t="shared" si="9"/>
        <v>0.06</v>
      </c>
      <c r="C312" s="6" t="str">
        <f t="shared" si="9"/>
        <v xml:space="preserve">ROXA </v>
      </c>
      <c r="D312" s="264">
        <f>SUM(B312*C309)</f>
        <v>24</v>
      </c>
      <c r="E312" s="265"/>
      <c r="F312" s="266"/>
      <c r="G312" s="267"/>
      <c r="H312" s="6">
        <f t="shared" si="10"/>
        <v>0</v>
      </c>
      <c r="I312" s="8">
        <f>SUM(B312*H309)</f>
        <v>0</v>
      </c>
      <c r="J312" s="266"/>
      <c r="K312" s="267"/>
      <c r="L312" s="6"/>
    </row>
    <row r="313" spans="1:12" ht="15.75" customHeight="1" thickBot="1" x14ac:dyDescent="0.3">
      <c r="A313" s="13">
        <f t="shared" si="9"/>
        <v>0</v>
      </c>
      <c r="B313" s="6">
        <f t="shared" si="9"/>
        <v>0</v>
      </c>
      <c r="C313" s="6">
        <f t="shared" si="9"/>
        <v>0</v>
      </c>
      <c r="D313" s="264">
        <f>SUM(B313*C309)</f>
        <v>0</v>
      </c>
      <c r="E313" s="265"/>
      <c r="F313" s="266"/>
      <c r="G313" s="267"/>
      <c r="H313" s="6">
        <f t="shared" si="10"/>
        <v>0</v>
      </c>
      <c r="I313" s="8">
        <f>SUM(B313*H309)</f>
        <v>0</v>
      </c>
      <c r="J313" s="266"/>
      <c r="K313" s="267"/>
      <c r="L313" s="6"/>
    </row>
    <row r="314" spans="1:12" ht="15.75" customHeight="1" thickBot="1" x14ac:dyDescent="0.3">
      <c r="A314" s="13">
        <f t="shared" si="9"/>
        <v>0</v>
      </c>
      <c r="B314" s="6">
        <f t="shared" si="9"/>
        <v>0</v>
      </c>
      <c r="C314" s="6">
        <f t="shared" si="9"/>
        <v>0</v>
      </c>
      <c r="D314" s="264">
        <f>SUM(B314*C309)</f>
        <v>0</v>
      </c>
      <c r="E314" s="265"/>
      <c r="F314" s="266"/>
      <c r="G314" s="267"/>
      <c r="H314" s="6">
        <f t="shared" si="10"/>
        <v>0</v>
      </c>
      <c r="I314" s="8">
        <f>SUM(B314*H309)</f>
        <v>0</v>
      </c>
      <c r="J314" s="266"/>
      <c r="K314" s="267"/>
      <c r="L314" s="6"/>
    </row>
    <row r="315" spans="1:12" ht="15.75" customHeight="1" thickBot="1" x14ac:dyDescent="0.3">
      <c r="A315" s="13">
        <f t="shared" si="9"/>
        <v>0</v>
      </c>
      <c r="B315" s="6">
        <f t="shared" si="9"/>
        <v>0</v>
      </c>
      <c r="C315" s="6">
        <f t="shared" si="9"/>
        <v>0</v>
      </c>
      <c r="D315" s="264">
        <f>SUM(B315*C309)</f>
        <v>0</v>
      </c>
      <c r="E315" s="265"/>
      <c r="F315" s="266"/>
      <c r="G315" s="267"/>
      <c r="H315" s="6">
        <f t="shared" si="10"/>
        <v>0</v>
      </c>
      <c r="I315" s="8">
        <f>SUM(B315*H309)</f>
        <v>0</v>
      </c>
      <c r="J315" s="266"/>
      <c r="K315" s="267"/>
      <c r="L315" s="6"/>
    </row>
    <row r="316" spans="1:12" ht="15.75" customHeight="1" thickBot="1" x14ac:dyDescent="0.3">
      <c r="A316" s="13">
        <f t="shared" si="9"/>
        <v>0</v>
      </c>
      <c r="B316" s="6">
        <f t="shared" si="9"/>
        <v>0</v>
      </c>
      <c r="C316" s="6">
        <f t="shared" si="9"/>
        <v>0</v>
      </c>
      <c r="D316" s="264">
        <f>SUM(B316*C309)</f>
        <v>0</v>
      </c>
      <c r="E316" s="265"/>
      <c r="F316" s="266"/>
      <c r="G316" s="267"/>
      <c r="H316" s="6">
        <f t="shared" si="10"/>
        <v>0</v>
      </c>
      <c r="I316" s="8">
        <f>SUM(B316*H309)</f>
        <v>0</v>
      </c>
      <c r="J316" s="266"/>
      <c r="K316" s="267"/>
      <c r="L316" s="6"/>
    </row>
    <row r="317" spans="1:12" ht="15.75" customHeight="1" thickBot="1" x14ac:dyDescent="0.3">
      <c r="A317" s="13" t="str">
        <f t="shared" si="9"/>
        <v>FITA CA 25</v>
      </c>
      <c r="B317" s="6">
        <f t="shared" si="9"/>
        <v>1.53</v>
      </c>
      <c r="C317" s="16" t="str">
        <f t="shared" si="9"/>
        <v>PRETO</v>
      </c>
      <c r="D317" s="264">
        <f>SUM(B317*C309)</f>
        <v>612</v>
      </c>
      <c r="E317" s="265"/>
      <c r="F317" s="266"/>
      <c r="G317" s="267"/>
      <c r="H317" s="6">
        <f t="shared" si="10"/>
        <v>0</v>
      </c>
      <c r="I317" s="8">
        <f>SUM(B317*H309)</f>
        <v>0</v>
      </c>
      <c r="J317" s="266"/>
      <c r="K317" s="267"/>
      <c r="L317" s="6"/>
    </row>
    <row r="318" spans="1:12" ht="15.75" customHeight="1" thickBot="1" x14ac:dyDescent="0.3">
      <c r="A318" s="13" t="str">
        <f t="shared" ref="A318:A338" si="11">A96</f>
        <v>Fita alça de ombro  - 1,45m (1x)</v>
      </c>
      <c r="B318" s="6"/>
      <c r="C318" s="6"/>
      <c r="D318" s="264"/>
      <c r="E318" s="265"/>
      <c r="F318" s="266"/>
      <c r="G318" s="267"/>
      <c r="H318" s="6">
        <f t="shared" si="10"/>
        <v>0</v>
      </c>
      <c r="I318" s="8">
        <f>SUM(B318*H309)</f>
        <v>0</v>
      </c>
      <c r="J318" s="266"/>
      <c r="K318" s="267"/>
      <c r="L318" s="6"/>
    </row>
    <row r="319" spans="1:12" ht="15.75" customHeight="1" thickBot="1" x14ac:dyDescent="0.3">
      <c r="A319" s="13" t="str">
        <f t="shared" si="11"/>
        <v>Fita do regulador  - 0,08m (1x)</v>
      </c>
      <c r="B319" s="6"/>
      <c r="C319" s="6"/>
      <c r="D319" s="264"/>
      <c r="E319" s="265"/>
      <c r="F319" s="266"/>
      <c r="G319" s="267"/>
      <c r="H319" s="6">
        <f t="shared" si="10"/>
        <v>0</v>
      </c>
      <c r="I319" s="8">
        <f>SUM(B319*H309)</f>
        <v>0</v>
      </c>
      <c r="J319" s="266"/>
      <c r="K319" s="267"/>
      <c r="L319" s="6"/>
    </row>
    <row r="320" spans="1:12" ht="15.75" customHeight="1" thickBot="1" x14ac:dyDescent="0.3">
      <c r="A320" s="13" t="str">
        <f t="shared" si="11"/>
        <v xml:space="preserve">Ziper 8 COMUM </v>
      </c>
      <c r="B320" s="6">
        <f t="shared" ref="B320:C338" si="12">B98</f>
        <v>0.6</v>
      </c>
      <c r="C320" s="6" t="str">
        <f t="shared" si="12"/>
        <v xml:space="preserve">PRETRO </v>
      </c>
      <c r="D320" s="264">
        <f>SUM(B320*C309)</f>
        <v>240</v>
      </c>
      <c r="E320" s="265"/>
      <c r="F320" s="266"/>
      <c r="G320" s="267"/>
      <c r="H320" s="6">
        <f t="shared" si="10"/>
        <v>0</v>
      </c>
      <c r="I320" s="8">
        <f>SUM(B320*H309)</f>
        <v>0</v>
      </c>
      <c r="J320" s="266"/>
      <c r="K320" s="267"/>
      <c r="L320" s="6"/>
    </row>
    <row r="321" spans="1:12" ht="15.75" customHeight="1" thickBot="1" x14ac:dyDescent="0.3">
      <c r="A321" s="13" t="str">
        <f t="shared" si="11"/>
        <v xml:space="preserve">Cursor 8 BBT INVERTIDO </v>
      </c>
      <c r="B321" s="6">
        <f t="shared" si="12"/>
        <v>3</v>
      </c>
      <c r="C321" s="6" t="str">
        <f t="shared" si="12"/>
        <v>PRETO</v>
      </c>
      <c r="D321" s="264">
        <f>SUM(B321*C309)</f>
        <v>1200</v>
      </c>
      <c r="E321" s="265"/>
      <c r="F321" s="266"/>
      <c r="G321" s="267"/>
      <c r="H321" s="6">
        <f t="shared" si="10"/>
        <v>0</v>
      </c>
      <c r="I321" s="8">
        <f>SUM(B321*H309)</f>
        <v>0</v>
      </c>
      <c r="J321" s="266"/>
      <c r="K321" s="267"/>
      <c r="L321" s="6"/>
    </row>
    <row r="322" spans="1:12" ht="15.75" customHeight="1" thickBot="1" x14ac:dyDescent="0.3">
      <c r="A322" s="13" t="str">
        <f t="shared" si="11"/>
        <v xml:space="preserve">Gorgurão Acabamento  </v>
      </c>
      <c r="B322" s="6">
        <f t="shared" si="12"/>
        <v>2.2000000000000002</v>
      </c>
      <c r="C322" s="6" t="str">
        <f t="shared" si="12"/>
        <v>PRETO</v>
      </c>
      <c r="D322" s="264">
        <f>SUM(B322*C309)</f>
        <v>880.00000000000011</v>
      </c>
      <c r="E322" s="265"/>
      <c r="F322" s="266"/>
      <c r="G322" s="267"/>
      <c r="H322" s="6">
        <f t="shared" si="10"/>
        <v>0</v>
      </c>
      <c r="I322" s="8">
        <f>SUM(B322*H309)</f>
        <v>0</v>
      </c>
      <c r="J322" s="266"/>
      <c r="K322" s="267"/>
      <c r="L322" s="6"/>
    </row>
    <row r="323" spans="1:12" ht="15.75" customHeight="1" thickBot="1" x14ac:dyDescent="0.3">
      <c r="A323" s="13" t="str">
        <f t="shared" si="11"/>
        <v>Regulador 25 poliacetal</v>
      </c>
      <c r="B323" s="6">
        <f t="shared" si="12"/>
        <v>1</v>
      </c>
      <c r="C323" s="6" t="str">
        <f t="shared" si="12"/>
        <v xml:space="preserve">PRETO </v>
      </c>
      <c r="D323" s="264">
        <f>SUM(B323*C309)</f>
        <v>400</v>
      </c>
      <c r="E323" s="265"/>
      <c r="F323" s="266"/>
      <c r="G323" s="267"/>
      <c r="H323" s="6">
        <f t="shared" si="10"/>
        <v>0</v>
      </c>
      <c r="I323" s="8">
        <f>SUM(B323*H309)</f>
        <v>0</v>
      </c>
      <c r="J323" s="266"/>
      <c r="K323" s="267"/>
      <c r="L323" s="6"/>
    </row>
    <row r="324" spans="1:12" ht="15.75" customHeight="1" thickBot="1" x14ac:dyDescent="0.3">
      <c r="A324" s="13" t="str">
        <f t="shared" si="11"/>
        <v xml:space="preserve">Passante  25 poliacetal </v>
      </c>
      <c r="B324" s="6">
        <f t="shared" si="12"/>
        <v>1</v>
      </c>
      <c r="C324" s="6" t="str">
        <f t="shared" si="12"/>
        <v>PRETO</v>
      </c>
      <c r="D324" s="264">
        <f>SUM(B324*C309)</f>
        <v>400</v>
      </c>
      <c r="E324" s="265"/>
      <c r="F324" s="266"/>
      <c r="G324" s="267"/>
      <c r="H324" s="6">
        <f t="shared" si="10"/>
        <v>0</v>
      </c>
      <c r="I324" s="8">
        <f>SUM(B324*H309)</f>
        <v>0</v>
      </c>
      <c r="J324" s="266"/>
      <c r="K324" s="267"/>
      <c r="L324" s="6"/>
    </row>
    <row r="325" spans="1:12" ht="15.75" customHeight="1" thickBot="1" x14ac:dyDescent="0.3">
      <c r="A325" s="13" t="str">
        <f t="shared" si="11"/>
        <v>Fita de 10 mm</v>
      </c>
      <c r="B325" s="6">
        <f t="shared" si="12"/>
        <v>0</v>
      </c>
      <c r="C325" s="6">
        <f t="shared" si="12"/>
        <v>0</v>
      </c>
      <c r="D325" s="264">
        <f>SUM(B325*C309)</f>
        <v>0</v>
      </c>
      <c r="E325" s="265"/>
      <c r="F325" s="266"/>
      <c r="G325" s="267"/>
      <c r="H325" s="6">
        <f t="shared" si="10"/>
        <v>0</v>
      </c>
      <c r="I325" s="8">
        <f>SUM(B325*H309)</f>
        <v>0</v>
      </c>
      <c r="J325" s="266"/>
      <c r="K325" s="267"/>
      <c r="L325" s="6"/>
    </row>
    <row r="326" spans="1:12" ht="15.75" customHeight="1" thickBot="1" x14ac:dyDescent="0.3">
      <c r="A326" s="13" t="str">
        <f t="shared" si="11"/>
        <v xml:space="preserve">suporte do mosquetinho 0,10 (1x) </v>
      </c>
      <c r="B326" s="6">
        <f t="shared" si="12"/>
        <v>1</v>
      </c>
      <c r="C326" s="6" t="str">
        <f t="shared" si="12"/>
        <v xml:space="preserve">preta </v>
      </c>
      <c r="D326" s="264">
        <f>SUM(B326*C309)</f>
        <v>400</v>
      </c>
      <c r="E326" s="265"/>
      <c r="F326" s="266"/>
      <c r="G326" s="267"/>
      <c r="H326" s="6">
        <f t="shared" si="10"/>
        <v>0</v>
      </c>
      <c r="I326" s="8">
        <f>SUM(B326*H309)</f>
        <v>0</v>
      </c>
      <c r="J326" s="266"/>
      <c r="K326" s="267"/>
      <c r="L326" s="6"/>
    </row>
    <row r="327" spans="1:12" ht="15.75" customHeight="1" thickBot="1" x14ac:dyDescent="0.3">
      <c r="A327" s="13" t="str">
        <f t="shared" si="11"/>
        <v>FITA TRAVETE 0,12 (3X)</v>
      </c>
      <c r="B327" s="6">
        <f t="shared" si="12"/>
        <v>1</v>
      </c>
      <c r="C327" s="6" t="str">
        <f t="shared" si="12"/>
        <v xml:space="preserve">preto </v>
      </c>
      <c r="D327" s="264">
        <f>SUM(B327*C309)</f>
        <v>400</v>
      </c>
      <c r="E327" s="265"/>
      <c r="F327" s="266"/>
      <c r="G327" s="267"/>
      <c r="H327" s="6">
        <f t="shared" si="10"/>
        <v>0</v>
      </c>
      <c r="I327" s="8">
        <f>SUM(B327*H309)</f>
        <v>0</v>
      </c>
      <c r="J327" s="266"/>
      <c r="K327" s="267"/>
      <c r="L327" s="6"/>
    </row>
    <row r="328" spans="1:12" ht="15.75" customHeight="1" thickBot="1" x14ac:dyDescent="0.3">
      <c r="A328" s="13" t="str">
        <f t="shared" si="11"/>
        <v xml:space="preserve">mosquetinho piterpan </v>
      </c>
      <c r="B328" s="6">
        <f t="shared" si="12"/>
        <v>1</v>
      </c>
      <c r="C328" s="6" t="str">
        <f t="shared" si="12"/>
        <v xml:space="preserve">preto </v>
      </c>
      <c r="D328" s="264">
        <f>SUM(B328*C309)</f>
        <v>400</v>
      </c>
      <c r="E328" s="265"/>
      <c r="F328" s="266"/>
      <c r="G328" s="267"/>
      <c r="H328" s="6">
        <f t="shared" si="10"/>
        <v>0</v>
      </c>
      <c r="I328" s="8">
        <f>SUM(B328*H309)</f>
        <v>0</v>
      </c>
      <c r="J328" s="266"/>
      <c r="K328" s="267"/>
      <c r="L328" s="6"/>
    </row>
    <row r="329" spans="1:12" ht="15.75" customHeight="1" thickBot="1" x14ac:dyDescent="0.3">
      <c r="A329" s="13" t="str">
        <f t="shared" si="11"/>
        <v xml:space="preserve">Velcro 25 mm </v>
      </c>
      <c r="B329" s="6">
        <f t="shared" si="12"/>
        <v>0.18</v>
      </c>
      <c r="C329" s="6" t="str">
        <f t="shared" si="12"/>
        <v xml:space="preserve">Branco </v>
      </c>
      <c r="D329" s="264">
        <f>SUM(B329*C309)</f>
        <v>72</v>
      </c>
      <c r="E329" s="265"/>
      <c r="F329" s="266"/>
      <c r="G329" s="267"/>
      <c r="H329" s="6">
        <f t="shared" si="10"/>
        <v>0</v>
      </c>
      <c r="I329" s="8">
        <f>SUM(B329*H309)</f>
        <v>0</v>
      </c>
      <c r="J329" s="266"/>
      <c r="K329" s="267"/>
      <c r="L329" s="6"/>
    </row>
    <row r="330" spans="1:12" ht="15.75" customHeight="1" thickBot="1" x14ac:dyDescent="0.3">
      <c r="A330" s="13" t="str">
        <f t="shared" si="11"/>
        <v xml:space="preserve">Boslo costa ,04m ( 1 x ) macho e femea </v>
      </c>
      <c r="B330" s="6">
        <f t="shared" si="12"/>
        <v>0</v>
      </c>
      <c r="C330" s="6" t="str">
        <f t="shared" si="12"/>
        <v>preto</v>
      </c>
      <c r="D330" s="264">
        <f>SUM(B330*C309)</f>
        <v>0</v>
      </c>
      <c r="E330" s="265"/>
      <c r="F330" s="266"/>
      <c r="G330" s="267"/>
      <c r="H330" s="6">
        <f t="shared" si="10"/>
        <v>0</v>
      </c>
      <c r="I330" s="8">
        <f>SUM(B330*H309)</f>
        <v>0</v>
      </c>
      <c r="J330" s="266"/>
      <c r="K330" s="267"/>
      <c r="L330" s="6"/>
    </row>
    <row r="331" spans="1:12" ht="15.75" customHeight="1" thickBot="1" x14ac:dyDescent="0.3">
      <c r="A331" s="13" t="str">
        <f t="shared" si="11"/>
        <v xml:space="preserve">Bolso secreto ,14 ( 1x) macho e femea </v>
      </c>
      <c r="B331" s="6">
        <f t="shared" si="12"/>
        <v>0</v>
      </c>
      <c r="C331" s="6">
        <f t="shared" si="12"/>
        <v>0</v>
      </c>
      <c r="D331" s="264">
        <f>SUM(B331*C309)</f>
        <v>0</v>
      </c>
      <c r="E331" s="265"/>
      <c r="F331" s="266"/>
      <c r="G331" s="267"/>
      <c r="H331" s="6">
        <f t="shared" si="10"/>
        <v>0</v>
      </c>
      <c r="I331" s="8">
        <f>SUM(B331*H309)</f>
        <v>0</v>
      </c>
      <c r="J331" s="266"/>
      <c r="K331" s="267"/>
      <c r="L331" s="6"/>
    </row>
    <row r="332" spans="1:12" ht="15.75" customHeight="1" thickBot="1" x14ac:dyDescent="0.3">
      <c r="A332" s="13" t="str">
        <f t="shared" si="11"/>
        <v xml:space="preserve">Vivo corpo </v>
      </c>
      <c r="B332" s="6">
        <f t="shared" si="12"/>
        <v>1.5</v>
      </c>
      <c r="C332" s="6" t="str">
        <f t="shared" si="12"/>
        <v>***</v>
      </c>
      <c r="D332" s="264">
        <f>SUM(B332*C309)</f>
        <v>600</v>
      </c>
      <c r="E332" s="265"/>
      <c r="F332" s="266"/>
      <c r="G332" s="267"/>
      <c r="H332" s="6">
        <f t="shared" si="10"/>
        <v>0</v>
      </c>
      <c r="I332" s="8">
        <f>SUM(B332*H309)</f>
        <v>0</v>
      </c>
      <c r="J332" s="266"/>
      <c r="K332" s="267"/>
      <c r="L332" s="6"/>
    </row>
    <row r="333" spans="1:12" ht="15.75" customHeight="1" thickBot="1" x14ac:dyDescent="0.3">
      <c r="A333" s="13">
        <f t="shared" si="11"/>
        <v>0</v>
      </c>
      <c r="B333" s="6">
        <f t="shared" si="12"/>
        <v>0</v>
      </c>
      <c r="C333" s="6">
        <f t="shared" si="12"/>
        <v>0</v>
      </c>
      <c r="D333" s="264">
        <f>SUM(B333*C309)</f>
        <v>0</v>
      </c>
      <c r="E333" s="265"/>
      <c r="F333" s="266"/>
      <c r="G333" s="267"/>
      <c r="H333" s="6">
        <f t="shared" si="10"/>
        <v>0</v>
      </c>
      <c r="I333" s="8">
        <f>SUM(B333*H309)</f>
        <v>0</v>
      </c>
      <c r="J333" s="266"/>
      <c r="K333" s="267"/>
      <c r="L333" s="6"/>
    </row>
    <row r="334" spans="1:12" ht="15.75" customHeight="1" thickBot="1" x14ac:dyDescent="0.3">
      <c r="A334" s="13">
        <f t="shared" si="11"/>
        <v>0</v>
      </c>
      <c r="B334" s="6">
        <f t="shared" si="12"/>
        <v>0</v>
      </c>
      <c r="C334" s="6">
        <f t="shared" si="12"/>
        <v>0</v>
      </c>
      <c r="D334" s="264">
        <f>SUM(B334*C309)</f>
        <v>0</v>
      </c>
      <c r="E334" s="265"/>
      <c r="F334" s="266"/>
      <c r="G334" s="267"/>
      <c r="H334" s="6">
        <f t="shared" si="10"/>
        <v>0</v>
      </c>
      <c r="I334" s="8">
        <f>SUM(B334*H309)</f>
        <v>0</v>
      </c>
      <c r="J334" s="266"/>
      <c r="K334" s="267"/>
      <c r="L334" s="6"/>
    </row>
    <row r="335" spans="1:12" ht="15.75" customHeight="1" thickBot="1" x14ac:dyDescent="0.3">
      <c r="A335" s="13">
        <f t="shared" si="11"/>
        <v>0</v>
      </c>
      <c r="B335" s="6">
        <f t="shared" si="12"/>
        <v>0</v>
      </c>
      <c r="C335" s="6">
        <f t="shared" si="12"/>
        <v>0</v>
      </c>
      <c r="D335" s="264">
        <f>SUM(B335*C309)</f>
        <v>0</v>
      </c>
      <c r="E335" s="265"/>
      <c r="F335" s="266"/>
      <c r="G335" s="267"/>
      <c r="H335" s="6">
        <f t="shared" si="10"/>
        <v>0</v>
      </c>
      <c r="I335" s="8">
        <f>SUM(B335*H309)</f>
        <v>0</v>
      </c>
      <c r="J335" s="266"/>
      <c r="K335" s="267"/>
      <c r="L335" s="6"/>
    </row>
    <row r="336" spans="1:12" ht="15.75" customHeight="1" thickBot="1" x14ac:dyDescent="0.3">
      <c r="A336" s="13">
        <f t="shared" si="11"/>
        <v>0</v>
      </c>
      <c r="B336" s="6">
        <f t="shared" si="12"/>
        <v>0</v>
      </c>
      <c r="C336" s="6">
        <f t="shared" si="12"/>
        <v>0</v>
      </c>
      <c r="D336" s="264">
        <f>SUM(B336*C309)</f>
        <v>0</v>
      </c>
      <c r="E336" s="265"/>
      <c r="F336" s="266"/>
      <c r="G336" s="267"/>
      <c r="H336" s="6">
        <f t="shared" si="10"/>
        <v>0</v>
      </c>
      <c r="I336" s="8">
        <f>SUM(B336*H309)</f>
        <v>0</v>
      </c>
      <c r="J336" s="266"/>
      <c r="K336" s="267"/>
      <c r="L336" s="6"/>
    </row>
    <row r="337" spans="1:12" ht="15.75" customHeight="1" thickBot="1" x14ac:dyDescent="0.3">
      <c r="A337" s="13">
        <f t="shared" si="11"/>
        <v>0</v>
      </c>
      <c r="B337" s="6">
        <f t="shared" si="12"/>
        <v>0</v>
      </c>
      <c r="C337" s="6">
        <f t="shared" si="12"/>
        <v>0</v>
      </c>
      <c r="D337" s="264">
        <f>SUM(B337*C309)</f>
        <v>0</v>
      </c>
      <c r="E337" s="265"/>
      <c r="F337" s="266"/>
      <c r="G337" s="267"/>
      <c r="H337" s="6">
        <f t="shared" si="10"/>
        <v>0</v>
      </c>
      <c r="I337" s="8">
        <f>SUM(B337*H309)</f>
        <v>0</v>
      </c>
      <c r="J337" s="266"/>
      <c r="K337" s="267"/>
      <c r="L337" s="6"/>
    </row>
    <row r="338" spans="1:12" ht="15.75" customHeight="1" thickBot="1" x14ac:dyDescent="0.3">
      <c r="A338" s="13">
        <f t="shared" si="11"/>
        <v>0</v>
      </c>
      <c r="B338" s="6">
        <f t="shared" si="12"/>
        <v>0</v>
      </c>
      <c r="C338" s="6">
        <f t="shared" si="12"/>
        <v>0</v>
      </c>
      <c r="D338" s="264">
        <f>SUM(B338*C309)</f>
        <v>0</v>
      </c>
      <c r="E338" s="265"/>
      <c r="F338" s="266"/>
      <c r="G338" s="267"/>
      <c r="H338" s="6">
        <f t="shared" si="10"/>
        <v>0</v>
      </c>
      <c r="I338" s="8">
        <f>SUM(B338*H309)</f>
        <v>0</v>
      </c>
      <c r="J338" s="266"/>
      <c r="K338" s="267"/>
      <c r="L338" s="6"/>
    </row>
    <row r="339" spans="1:12" ht="15.75" thickBot="1" x14ac:dyDescent="0.3">
      <c r="A339" s="4" t="s">
        <v>60</v>
      </c>
      <c r="B339" s="149" t="s">
        <v>61</v>
      </c>
      <c r="C339" s="150"/>
      <c r="D339" s="150"/>
      <c r="E339" s="150"/>
      <c r="F339" s="150"/>
      <c r="G339" s="150"/>
      <c r="H339" s="151"/>
      <c r="I339" s="149" t="s">
        <v>62</v>
      </c>
      <c r="J339" s="150"/>
      <c r="K339" s="150"/>
      <c r="L339" s="151"/>
    </row>
    <row r="340" spans="1:12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" customHeight="1" x14ac:dyDescent="0.25">
      <c r="A341" s="143" t="s">
        <v>113</v>
      </c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5"/>
    </row>
    <row r="342" spans="1:12" ht="15.75" customHeight="1" thickBot="1" x14ac:dyDescent="0.3">
      <c r="A342" s="146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8"/>
    </row>
    <row r="343" spans="1:12" ht="15.75" thickBot="1" x14ac:dyDescent="0.3">
      <c r="A343" s="3" t="str">
        <f t="shared" ref="A343:B345" si="13">A6</f>
        <v xml:space="preserve">CLIENTE: bolovo </v>
      </c>
      <c r="B343" s="149" t="str">
        <f t="shared" si="13"/>
        <v>REPRESENTANTE: Antonio</v>
      </c>
      <c r="C343" s="150"/>
      <c r="D343" s="150"/>
      <c r="E343" s="150"/>
      <c r="F343" s="151"/>
      <c r="G343" s="149" t="str">
        <f>G6</f>
        <v>PEDIDO: /20</v>
      </c>
      <c r="H343" s="150"/>
      <c r="I343" s="151"/>
      <c r="J343" s="110" t="s">
        <v>116</v>
      </c>
      <c r="K343" s="112"/>
      <c r="L343" s="111"/>
    </row>
    <row r="344" spans="1:12" ht="15.75" thickBot="1" x14ac:dyDescent="0.3">
      <c r="A344" s="4" t="str">
        <f t="shared" si="13"/>
        <v>REF. CLIENTE:  BLV 06-GG</v>
      </c>
      <c r="B344" s="149" t="str">
        <f t="shared" si="13"/>
        <v xml:space="preserve">REF. SHO SL - bolovo </v>
      </c>
      <c r="C344" s="150"/>
      <c r="D344" s="150"/>
      <c r="E344" s="150"/>
      <c r="F344" s="151"/>
      <c r="G344" s="149" t="str">
        <f>G7</f>
        <v>COLECAO : VERÃO /2020</v>
      </c>
      <c r="H344" s="150"/>
      <c r="I344" s="151"/>
      <c r="J344" s="143">
        <f>J7</f>
        <v>2</v>
      </c>
      <c r="K344" s="144"/>
      <c r="L344" s="145"/>
    </row>
    <row r="345" spans="1:12" ht="15.75" thickBot="1" x14ac:dyDescent="0.3">
      <c r="A345" s="4" t="str">
        <f t="shared" si="13"/>
        <v xml:space="preserve">REF:  ls :  SHO LS : 692 </v>
      </c>
      <c r="B345" s="149" t="str">
        <f t="shared" si="13"/>
        <v xml:space="preserve">MODELO: shoulder  com bolso frente redondo E TELA </v>
      </c>
      <c r="C345" s="150"/>
      <c r="D345" s="150"/>
      <c r="E345" s="150"/>
      <c r="F345" s="150"/>
      <c r="G345" s="150"/>
      <c r="H345" s="150"/>
      <c r="I345" s="151"/>
      <c r="J345" s="146"/>
      <c r="K345" s="147"/>
      <c r="L345" s="148"/>
    </row>
    <row r="346" spans="1:12" ht="15" customHeight="1" thickBot="1" x14ac:dyDescent="0.3">
      <c r="A346" s="92" t="s">
        <v>14</v>
      </c>
      <c r="B346" s="110" t="s">
        <v>65</v>
      </c>
      <c r="C346" s="112"/>
      <c r="D346" s="111"/>
      <c r="E346" s="384" t="s">
        <v>66</v>
      </c>
      <c r="F346" s="385"/>
      <c r="G346" s="385"/>
      <c r="H346" s="386"/>
      <c r="I346" s="110" t="s">
        <v>67</v>
      </c>
      <c r="J346" s="111"/>
      <c r="K346" s="110" t="s">
        <v>68</v>
      </c>
      <c r="L346" s="111"/>
    </row>
    <row r="347" spans="1:12" x14ac:dyDescent="0.25">
      <c r="A347" s="326" t="s">
        <v>63</v>
      </c>
      <c r="B347" s="220" t="s">
        <v>69</v>
      </c>
      <c r="C347" s="221"/>
      <c r="D347" s="222"/>
      <c r="E347" s="220" t="s">
        <v>69</v>
      </c>
      <c r="F347" s="221"/>
      <c r="G347" s="221"/>
      <c r="H347" s="222"/>
      <c r="I347" s="122" t="s">
        <v>70</v>
      </c>
      <c r="J347" s="124"/>
      <c r="K347" s="122" t="s">
        <v>70</v>
      </c>
      <c r="L347" s="124"/>
    </row>
    <row r="348" spans="1:12" ht="15.75" thickBot="1" x14ac:dyDescent="0.3">
      <c r="A348" s="327"/>
      <c r="B348" s="223"/>
      <c r="C348" s="224"/>
      <c r="D348" s="225"/>
      <c r="E348" s="223"/>
      <c r="F348" s="224"/>
      <c r="G348" s="224"/>
      <c r="H348" s="225"/>
      <c r="I348" s="125"/>
      <c r="J348" s="127"/>
      <c r="K348" s="125"/>
      <c r="L348" s="127"/>
    </row>
    <row r="349" spans="1:12" x14ac:dyDescent="0.25">
      <c r="A349" s="326" t="s">
        <v>64</v>
      </c>
      <c r="B349" s="220" t="s">
        <v>69</v>
      </c>
      <c r="C349" s="221"/>
      <c r="D349" s="222"/>
      <c r="E349" s="220" t="s">
        <v>69</v>
      </c>
      <c r="F349" s="221"/>
      <c r="G349" s="221"/>
      <c r="H349" s="222"/>
      <c r="I349" s="122" t="s">
        <v>70</v>
      </c>
      <c r="J349" s="124"/>
      <c r="K349" s="122" t="s">
        <v>70</v>
      </c>
      <c r="L349" s="124"/>
    </row>
    <row r="350" spans="1:12" ht="15.75" thickBot="1" x14ac:dyDescent="0.3">
      <c r="A350" s="327"/>
      <c r="B350" s="223"/>
      <c r="C350" s="224"/>
      <c r="D350" s="225"/>
      <c r="E350" s="223"/>
      <c r="F350" s="224"/>
      <c r="G350" s="224"/>
      <c r="H350" s="225"/>
      <c r="I350" s="125"/>
      <c r="J350" s="127"/>
      <c r="K350" s="125"/>
      <c r="L350" s="127"/>
    </row>
    <row r="351" spans="1:12" ht="15.75" thickBot="1" x14ac:dyDescent="0.3">
      <c r="A351" s="110" t="s">
        <v>71</v>
      </c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1"/>
    </row>
    <row r="352" spans="1:12" x14ac:dyDescent="0.25">
      <c r="A352" s="272"/>
      <c r="B352" s="273"/>
      <c r="C352" s="273"/>
      <c r="D352" s="273"/>
      <c r="E352" s="273"/>
      <c r="F352" s="273"/>
      <c r="G352" s="273"/>
      <c r="H352" s="273"/>
      <c r="I352" s="273"/>
      <c r="J352" s="273"/>
      <c r="K352" s="273"/>
      <c r="L352" s="274"/>
    </row>
    <row r="353" spans="1:12" ht="6.75" customHeight="1" thickBot="1" x14ac:dyDescent="0.3">
      <c r="A353" s="285"/>
      <c r="B353" s="338"/>
      <c r="C353" s="338"/>
      <c r="D353" s="338"/>
      <c r="E353" s="338"/>
      <c r="F353" s="338"/>
      <c r="G353" s="338"/>
      <c r="H353" s="338"/>
      <c r="I353" s="338"/>
      <c r="J353" s="338"/>
      <c r="K353" s="338"/>
      <c r="L353" s="286"/>
    </row>
    <row r="354" spans="1:12" x14ac:dyDescent="0.25">
      <c r="A354" s="272"/>
      <c r="B354" s="273"/>
      <c r="C354" s="273"/>
      <c r="D354" s="273"/>
      <c r="E354" s="273"/>
      <c r="F354" s="273"/>
      <c r="G354" s="273"/>
      <c r="H354" s="273"/>
      <c r="I354" s="273"/>
      <c r="J354" s="273"/>
      <c r="K354" s="273"/>
      <c r="L354" s="274"/>
    </row>
    <row r="355" spans="1:12" ht="6.75" customHeight="1" thickBot="1" x14ac:dyDescent="0.3">
      <c r="A355" s="285"/>
      <c r="B355" s="338"/>
      <c r="C355" s="338"/>
      <c r="D355" s="338"/>
      <c r="E355" s="338"/>
      <c r="F355" s="338"/>
      <c r="G355" s="338"/>
      <c r="H355" s="338"/>
      <c r="I355" s="338"/>
      <c r="J355" s="338"/>
      <c r="K355" s="338"/>
      <c r="L355" s="286"/>
    </row>
    <row r="356" spans="1:12" ht="15.75" thickBo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spans="1:12" x14ac:dyDescent="0.25">
      <c r="A357" s="143" t="s">
        <v>114</v>
      </c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5"/>
    </row>
    <row r="358" spans="1:12" ht="15.75" thickBot="1" x14ac:dyDescent="0.3">
      <c r="A358" s="146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8"/>
    </row>
    <row r="359" spans="1:12" ht="15.75" thickBot="1" x14ac:dyDescent="0.3">
      <c r="A359" s="3" t="str">
        <f t="shared" ref="A359:B361" si="14">A6</f>
        <v xml:space="preserve">CLIENTE: bolovo </v>
      </c>
      <c r="B359" s="149" t="str">
        <f t="shared" si="14"/>
        <v>REPRESENTANTE: Antonio</v>
      </c>
      <c r="C359" s="150"/>
      <c r="D359" s="150"/>
      <c r="E359" s="150"/>
      <c r="F359" s="151"/>
      <c r="G359" s="149" t="str">
        <f>G6</f>
        <v>PEDIDO: /20</v>
      </c>
      <c r="H359" s="150"/>
      <c r="I359" s="151"/>
      <c r="J359" s="110" t="s">
        <v>116</v>
      </c>
      <c r="K359" s="112"/>
      <c r="L359" s="111"/>
    </row>
    <row r="360" spans="1:12" ht="15.75" thickBot="1" x14ac:dyDescent="0.3">
      <c r="A360" s="4" t="str">
        <f t="shared" si="14"/>
        <v>REF. CLIENTE:  BLV 06-GG</v>
      </c>
      <c r="B360" s="149" t="str">
        <f t="shared" si="14"/>
        <v xml:space="preserve">REF. SHO SL - bolovo </v>
      </c>
      <c r="C360" s="150"/>
      <c r="D360" s="150"/>
      <c r="E360" s="150"/>
      <c r="F360" s="151"/>
      <c r="G360" s="149" t="str">
        <f>G7</f>
        <v>COLECAO : VERÃO /2020</v>
      </c>
      <c r="H360" s="150"/>
      <c r="I360" s="151"/>
      <c r="J360" s="143">
        <f>J7</f>
        <v>2</v>
      </c>
      <c r="K360" s="144"/>
      <c r="L360" s="145"/>
    </row>
    <row r="361" spans="1:12" ht="15.75" thickBot="1" x14ac:dyDescent="0.3">
      <c r="A361" s="4" t="str">
        <f t="shared" si="14"/>
        <v xml:space="preserve">REF:  ls :  SHO LS : 692 </v>
      </c>
      <c r="B361" s="149" t="str">
        <f t="shared" si="14"/>
        <v xml:space="preserve">MODELO: shoulder  com bolso frente redondo E TELA </v>
      </c>
      <c r="C361" s="150"/>
      <c r="D361" s="150"/>
      <c r="E361" s="150"/>
      <c r="F361" s="150"/>
      <c r="G361" s="150"/>
      <c r="H361" s="150"/>
      <c r="I361" s="151"/>
      <c r="J361" s="146"/>
      <c r="K361" s="147"/>
      <c r="L361" s="148"/>
    </row>
    <row r="362" spans="1:12" ht="15" customHeight="1" thickBot="1" x14ac:dyDescent="0.3">
      <c r="A362" s="92" t="s">
        <v>14</v>
      </c>
      <c r="B362" s="110" t="s">
        <v>72</v>
      </c>
      <c r="C362" s="112"/>
      <c r="D362" s="111"/>
      <c r="E362" s="110" t="s">
        <v>73</v>
      </c>
      <c r="F362" s="112"/>
      <c r="G362" s="112"/>
      <c r="H362" s="111"/>
      <c r="I362" s="193" t="s">
        <v>67</v>
      </c>
      <c r="J362" s="194"/>
      <c r="K362" s="110" t="s">
        <v>68</v>
      </c>
      <c r="L362" s="111"/>
    </row>
    <row r="363" spans="1:12" ht="15" customHeight="1" x14ac:dyDescent="0.25">
      <c r="A363" s="387" t="s">
        <v>20</v>
      </c>
      <c r="B363" s="220" t="s">
        <v>69</v>
      </c>
      <c r="C363" s="221"/>
      <c r="D363" s="222"/>
      <c r="E363" s="220" t="s">
        <v>69</v>
      </c>
      <c r="F363" s="221"/>
      <c r="G363" s="221"/>
      <c r="H363" s="222"/>
      <c r="I363" s="122" t="s">
        <v>70</v>
      </c>
      <c r="J363" s="124"/>
      <c r="K363" s="122" t="s">
        <v>70</v>
      </c>
      <c r="L363" s="124"/>
    </row>
    <row r="364" spans="1:12" ht="15.75" customHeight="1" thickBot="1" x14ac:dyDescent="0.3">
      <c r="A364" s="388"/>
      <c r="B364" s="223"/>
      <c r="C364" s="224"/>
      <c r="D364" s="225"/>
      <c r="E364" s="223"/>
      <c r="F364" s="224"/>
      <c r="G364" s="224"/>
      <c r="H364" s="225"/>
      <c r="I364" s="125"/>
      <c r="J364" s="127"/>
      <c r="K364" s="125"/>
      <c r="L364" s="127"/>
    </row>
    <row r="365" spans="1:12" ht="15" customHeight="1" x14ac:dyDescent="0.25">
      <c r="A365" s="388"/>
      <c r="B365" s="220" t="s">
        <v>74</v>
      </c>
      <c r="C365" s="221"/>
      <c r="D365" s="222"/>
      <c r="E365" s="220" t="s">
        <v>75</v>
      </c>
      <c r="F365" s="221"/>
      <c r="G365" s="221"/>
      <c r="H365" s="222"/>
      <c r="I365" s="122" t="s">
        <v>70</v>
      </c>
      <c r="J365" s="124"/>
      <c r="K365" s="122" t="s">
        <v>70</v>
      </c>
      <c r="L365" s="124"/>
    </row>
    <row r="366" spans="1:12" ht="15.75" customHeight="1" thickBot="1" x14ac:dyDescent="0.3">
      <c r="A366" s="389"/>
      <c r="B366" s="223"/>
      <c r="C366" s="224"/>
      <c r="D366" s="225"/>
      <c r="E366" s="223"/>
      <c r="F366" s="224"/>
      <c r="G366" s="224"/>
      <c r="H366" s="225"/>
      <c r="I366" s="125"/>
      <c r="J366" s="127"/>
      <c r="K366" s="125"/>
      <c r="L366" s="127"/>
    </row>
    <row r="367" spans="1:12" x14ac:dyDescent="0.25">
      <c r="A367" s="272"/>
      <c r="B367" s="273"/>
      <c r="C367" s="273"/>
      <c r="D367" s="273"/>
      <c r="E367" s="273"/>
      <c r="F367" s="273"/>
      <c r="G367" s="273"/>
      <c r="H367" s="273"/>
      <c r="I367" s="273"/>
      <c r="J367" s="273"/>
      <c r="K367" s="273"/>
      <c r="L367" s="274"/>
    </row>
    <row r="368" spans="1:12" ht="6" customHeight="1" thickBot="1" x14ac:dyDescent="0.3">
      <c r="A368" s="285"/>
      <c r="B368" s="338"/>
      <c r="C368" s="338"/>
      <c r="D368" s="338"/>
      <c r="E368" s="338"/>
      <c r="F368" s="338"/>
      <c r="G368" s="338"/>
      <c r="H368" s="338"/>
      <c r="I368" s="338"/>
      <c r="J368" s="338"/>
      <c r="K368" s="338"/>
      <c r="L368" s="286"/>
    </row>
    <row r="369" spans="1:12" x14ac:dyDescent="0.25">
      <c r="A369" s="272"/>
      <c r="B369" s="273"/>
      <c r="C369" s="273"/>
      <c r="D369" s="273"/>
      <c r="E369" s="273"/>
      <c r="F369" s="273"/>
      <c r="G369" s="273"/>
      <c r="H369" s="273"/>
      <c r="I369" s="273"/>
      <c r="J369" s="273"/>
      <c r="K369" s="273"/>
      <c r="L369" s="274"/>
    </row>
    <row r="370" spans="1:12" ht="6" customHeight="1" thickBot="1" x14ac:dyDescent="0.3">
      <c r="A370" s="285"/>
      <c r="B370" s="338"/>
      <c r="C370" s="338"/>
      <c r="D370" s="338"/>
      <c r="E370" s="338"/>
      <c r="F370" s="338"/>
      <c r="G370" s="338"/>
      <c r="H370" s="338"/>
      <c r="I370" s="338"/>
      <c r="J370" s="338"/>
      <c r="K370" s="338"/>
      <c r="L370" s="286"/>
    </row>
  </sheetData>
  <mergeCells count="757">
    <mergeCell ref="A367:L368"/>
    <mergeCell ref="A369:L370"/>
    <mergeCell ref="A363:A366"/>
    <mergeCell ref="B363:D364"/>
    <mergeCell ref="E363:H364"/>
    <mergeCell ref="I363:J364"/>
    <mergeCell ref="K363:L364"/>
    <mergeCell ref="B365:D366"/>
    <mergeCell ref="E365:H366"/>
    <mergeCell ref="I365:J366"/>
    <mergeCell ref="K365:L366"/>
    <mergeCell ref="B360:F360"/>
    <mergeCell ref="G360:I360"/>
    <mergeCell ref="J360:L361"/>
    <mergeCell ref="B361:I361"/>
    <mergeCell ref="B362:D362"/>
    <mergeCell ref="E362:H362"/>
    <mergeCell ref="I362:J362"/>
    <mergeCell ref="K362:L362"/>
    <mergeCell ref="A352:L353"/>
    <mergeCell ref="A354:L355"/>
    <mergeCell ref="A357:L358"/>
    <mergeCell ref="B359:F359"/>
    <mergeCell ref="G359:I359"/>
    <mergeCell ref="J359:L359"/>
    <mergeCell ref="A349:A350"/>
    <mergeCell ref="B349:D350"/>
    <mergeCell ref="E349:H350"/>
    <mergeCell ref="I349:J350"/>
    <mergeCell ref="K349:L350"/>
    <mergeCell ref="A351:L351"/>
    <mergeCell ref="B346:D346"/>
    <mergeCell ref="E346:H346"/>
    <mergeCell ref="I346:J346"/>
    <mergeCell ref="K346:L346"/>
    <mergeCell ref="A347:A348"/>
    <mergeCell ref="B347:D348"/>
    <mergeCell ref="E347:H348"/>
    <mergeCell ref="I347:J348"/>
    <mergeCell ref="K347:L348"/>
    <mergeCell ref="B343:F343"/>
    <mergeCell ref="G343:I343"/>
    <mergeCell ref="J343:L343"/>
    <mergeCell ref="B344:F344"/>
    <mergeCell ref="G344:I344"/>
    <mergeCell ref="J344:L345"/>
    <mergeCell ref="B345:I345"/>
    <mergeCell ref="B339:H339"/>
    <mergeCell ref="I339:L339"/>
    <mergeCell ref="A341:L342"/>
    <mergeCell ref="D338:E338"/>
    <mergeCell ref="F338:G338"/>
    <mergeCell ref="J338:K338"/>
    <mergeCell ref="D336:E336"/>
    <mergeCell ref="F336:G336"/>
    <mergeCell ref="J336:K336"/>
    <mergeCell ref="D337:E337"/>
    <mergeCell ref="F337:G337"/>
    <mergeCell ref="J337:K337"/>
    <mergeCell ref="D334:E334"/>
    <mergeCell ref="F334:G334"/>
    <mergeCell ref="J334:K334"/>
    <mergeCell ref="D335:E335"/>
    <mergeCell ref="F335:G335"/>
    <mergeCell ref="J335:K335"/>
    <mergeCell ref="D332:E332"/>
    <mergeCell ref="F332:G332"/>
    <mergeCell ref="J332:K332"/>
    <mergeCell ref="D333:E333"/>
    <mergeCell ref="F333:G333"/>
    <mergeCell ref="J333:K333"/>
    <mergeCell ref="D330:E330"/>
    <mergeCell ref="F330:G330"/>
    <mergeCell ref="J330:K330"/>
    <mergeCell ref="D331:E331"/>
    <mergeCell ref="F331:G331"/>
    <mergeCell ref="J331:K331"/>
    <mergeCell ref="D328:E328"/>
    <mergeCell ref="F328:G328"/>
    <mergeCell ref="J328:K328"/>
    <mergeCell ref="D329:E329"/>
    <mergeCell ref="F329:G329"/>
    <mergeCell ref="J329:K329"/>
    <mergeCell ref="D326:E326"/>
    <mergeCell ref="F326:G326"/>
    <mergeCell ref="J326:K326"/>
    <mergeCell ref="D327:E327"/>
    <mergeCell ref="F327:G327"/>
    <mergeCell ref="J327:K327"/>
    <mergeCell ref="D324:E324"/>
    <mergeCell ref="F324:G324"/>
    <mergeCell ref="J324:K324"/>
    <mergeCell ref="D325:E325"/>
    <mergeCell ref="F325:G325"/>
    <mergeCell ref="J325:K325"/>
    <mergeCell ref="D322:E322"/>
    <mergeCell ref="F322:G322"/>
    <mergeCell ref="J322:K322"/>
    <mergeCell ref="D323:E323"/>
    <mergeCell ref="F323:G323"/>
    <mergeCell ref="J323:K323"/>
    <mergeCell ref="D320:E320"/>
    <mergeCell ref="F320:G320"/>
    <mergeCell ref="J320:K320"/>
    <mergeCell ref="D321:E321"/>
    <mergeCell ref="F321:G321"/>
    <mergeCell ref="J321:K321"/>
    <mergeCell ref="D318:E318"/>
    <mergeCell ref="F318:G318"/>
    <mergeCell ref="J318:K318"/>
    <mergeCell ref="D319:E319"/>
    <mergeCell ref="F319:G319"/>
    <mergeCell ref="J319:K319"/>
    <mergeCell ref="D316:E316"/>
    <mergeCell ref="F316:G316"/>
    <mergeCell ref="J316:K316"/>
    <mergeCell ref="D317:E317"/>
    <mergeCell ref="F317:G317"/>
    <mergeCell ref="J317:K317"/>
    <mergeCell ref="D314:E314"/>
    <mergeCell ref="F314:G314"/>
    <mergeCell ref="J314:K314"/>
    <mergeCell ref="D315:E315"/>
    <mergeCell ref="F315:G315"/>
    <mergeCell ref="J315:K315"/>
    <mergeCell ref="D312:E312"/>
    <mergeCell ref="F312:G312"/>
    <mergeCell ref="J312:K312"/>
    <mergeCell ref="D313:E313"/>
    <mergeCell ref="F313:G313"/>
    <mergeCell ref="J313:K313"/>
    <mergeCell ref="D310:E310"/>
    <mergeCell ref="F310:G310"/>
    <mergeCell ref="J310:K310"/>
    <mergeCell ref="D311:E311"/>
    <mergeCell ref="F311:G311"/>
    <mergeCell ref="J311:K311"/>
    <mergeCell ref="A304:D304"/>
    <mergeCell ref="E304:L305"/>
    <mergeCell ref="A305:D306"/>
    <mergeCell ref="E306:L308"/>
    <mergeCell ref="A307:D308"/>
    <mergeCell ref="C309:E309"/>
    <mergeCell ref="F309:G309"/>
    <mergeCell ref="H309:I309"/>
    <mergeCell ref="J309:K309"/>
    <mergeCell ref="B301:F301"/>
    <mergeCell ref="G301:I301"/>
    <mergeCell ref="J301:L301"/>
    <mergeCell ref="B302:F302"/>
    <mergeCell ref="G302:I302"/>
    <mergeCell ref="J302:L303"/>
    <mergeCell ref="B303:I303"/>
    <mergeCell ref="A284:F285"/>
    <mergeCell ref="G284:J285"/>
    <mergeCell ref="K284:L285"/>
    <mergeCell ref="A286:L296"/>
    <mergeCell ref="A297:L298"/>
    <mergeCell ref="A299:L300"/>
    <mergeCell ref="J276:L277"/>
    <mergeCell ref="A278:B279"/>
    <mergeCell ref="C278:H279"/>
    <mergeCell ref="I278:L279"/>
    <mergeCell ref="A280:L281"/>
    <mergeCell ref="A282:F283"/>
    <mergeCell ref="G282:J283"/>
    <mergeCell ref="K282:L283"/>
    <mergeCell ref="A276:A277"/>
    <mergeCell ref="B276:B277"/>
    <mergeCell ref="C276:C277"/>
    <mergeCell ref="D276:E277"/>
    <mergeCell ref="F276:F277"/>
    <mergeCell ref="G276:I277"/>
    <mergeCell ref="B272:F272"/>
    <mergeCell ref="G272:I272"/>
    <mergeCell ref="J272:L273"/>
    <mergeCell ref="B273:I273"/>
    <mergeCell ref="A274:A275"/>
    <mergeCell ref="B274:F275"/>
    <mergeCell ref="G274:H275"/>
    <mergeCell ref="I274:L275"/>
    <mergeCell ref="A266:F267"/>
    <mergeCell ref="G266:J267"/>
    <mergeCell ref="K266:L267"/>
    <mergeCell ref="A269:L270"/>
    <mergeCell ref="B271:F271"/>
    <mergeCell ref="G271:I271"/>
    <mergeCell ref="J271:L271"/>
    <mergeCell ref="A258:L259"/>
    <mergeCell ref="A260:L261"/>
    <mergeCell ref="A262:L263"/>
    <mergeCell ref="A264:F265"/>
    <mergeCell ref="G264:J265"/>
    <mergeCell ref="K264:L265"/>
    <mergeCell ref="J250:L251"/>
    <mergeCell ref="A252:B253"/>
    <mergeCell ref="C252:H253"/>
    <mergeCell ref="I252:L253"/>
    <mergeCell ref="A254:L255"/>
    <mergeCell ref="A256:L257"/>
    <mergeCell ref="A248:A249"/>
    <mergeCell ref="B248:F249"/>
    <mergeCell ref="G248:H249"/>
    <mergeCell ref="I248:L249"/>
    <mergeCell ref="A250:A251"/>
    <mergeCell ref="B250:B251"/>
    <mergeCell ref="C250:C251"/>
    <mergeCell ref="D250:E251"/>
    <mergeCell ref="F250:F251"/>
    <mergeCell ref="G250:I251"/>
    <mergeCell ref="A243:L244"/>
    <mergeCell ref="B245:F245"/>
    <mergeCell ref="G245:I245"/>
    <mergeCell ref="J245:L245"/>
    <mergeCell ref="B246:F246"/>
    <mergeCell ref="G246:I246"/>
    <mergeCell ref="J246:L247"/>
    <mergeCell ref="B247:I247"/>
    <mergeCell ref="A236:L237"/>
    <mergeCell ref="A238:F239"/>
    <mergeCell ref="G238:J239"/>
    <mergeCell ref="K238:L239"/>
    <mergeCell ref="A240:F241"/>
    <mergeCell ref="G240:J241"/>
    <mergeCell ref="K240:L241"/>
    <mergeCell ref="J228:L229"/>
    <mergeCell ref="A230:B231"/>
    <mergeCell ref="C230:H231"/>
    <mergeCell ref="I230:L231"/>
    <mergeCell ref="A232:L233"/>
    <mergeCell ref="A234:L235"/>
    <mergeCell ref="A226:A227"/>
    <mergeCell ref="B226:F227"/>
    <mergeCell ref="G226:H227"/>
    <mergeCell ref="I226:L227"/>
    <mergeCell ref="A228:A229"/>
    <mergeCell ref="B228:B229"/>
    <mergeCell ref="C228:C229"/>
    <mergeCell ref="D228:E229"/>
    <mergeCell ref="F228:F229"/>
    <mergeCell ref="G228:I229"/>
    <mergeCell ref="B223:F223"/>
    <mergeCell ref="G223:I223"/>
    <mergeCell ref="J223:L223"/>
    <mergeCell ref="B224:F224"/>
    <mergeCell ref="G224:I224"/>
    <mergeCell ref="J224:L225"/>
    <mergeCell ref="B225:I225"/>
    <mergeCell ref="A218:L220"/>
    <mergeCell ref="A221:L222"/>
    <mergeCell ref="D214:E214"/>
    <mergeCell ref="F214:I214"/>
    <mergeCell ref="D215:E215"/>
    <mergeCell ref="F215:I215"/>
    <mergeCell ref="D217:E217"/>
    <mergeCell ref="F217:I217"/>
    <mergeCell ref="D211:E211"/>
    <mergeCell ref="F211:I211"/>
    <mergeCell ref="D212:E212"/>
    <mergeCell ref="F212:I212"/>
    <mergeCell ref="D213:E213"/>
    <mergeCell ref="F213:I213"/>
    <mergeCell ref="D209:E209"/>
    <mergeCell ref="F209:I209"/>
    <mergeCell ref="D210:E210"/>
    <mergeCell ref="F210:I210"/>
    <mergeCell ref="D205:E205"/>
    <mergeCell ref="F205:I205"/>
    <mergeCell ref="D206:E206"/>
    <mergeCell ref="F206:I206"/>
    <mergeCell ref="D207:E207"/>
    <mergeCell ref="F207:I207"/>
    <mergeCell ref="D201:E201"/>
    <mergeCell ref="F201:I201"/>
    <mergeCell ref="D202:E202"/>
    <mergeCell ref="F202:I202"/>
    <mergeCell ref="D203:E203"/>
    <mergeCell ref="F203:I203"/>
    <mergeCell ref="D204:E204"/>
    <mergeCell ref="F204:I204"/>
    <mergeCell ref="D208:E208"/>
    <mergeCell ref="F208:I208"/>
    <mergeCell ref="D198:E198"/>
    <mergeCell ref="F198:I198"/>
    <mergeCell ref="D199:E199"/>
    <mergeCell ref="F199:I199"/>
    <mergeCell ref="D200:E200"/>
    <mergeCell ref="F200:I200"/>
    <mergeCell ref="D195:E195"/>
    <mergeCell ref="F195:I195"/>
    <mergeCell ref="D196:E196"/>
    <mergeCell ref="F196:I196"/>
    <mergeCell ref="D197:E197"/>
    <mergeCell ref="F197:I197"/>
    <mergeCell ref="D192:E192"/>
    <mergeCell ref="F192:I192"/>
    <mergeCell ref="D193:E193"/>
    <mergeCell ref="F193:I193"/>
    <mergeCell ref="D194:E194"/>
    <mergeCell ref="F194:I194"/>
    <mergeCell ref="D189:E189"/>
    <mergeCell ref="F189:I189"/>
    <mergeCell ref="D190:E190"/>
    <mergeCell ref="F190:I190"/>
    <mergeCell ref="D191:E191"/>
    <mergeCell ref="F191:I191"/>
    <mergeCell ref="A186:A187"/>
    <mergeCell ref="B186:E187"/>
    <mergeCell ref="F186:H187"/>
    <mergeCell ref="I186:J187"/>
    <mergeCell ref="K186:L187"/>
    <mergeCell ref="D188:E188"/>
    <mergeCell ref="F188:I188"/>
    <mergeCell ref="A184:A185"/>
    <mergeCell ref="B184:E185"/>
    <mergeCell ref="F184:H185"/>
    <mergeCell ref="I184:L184"/>
    <mergeCell ref="I185:J185"/>
    <mergeCell ref="K185:L185"/>
    <mergeCell ref="A180:A181"/>
    <mergeCell ref="B180:E181"/>
    <mergeCell ref="F180:H181"/>
    <mergeCell ref="I180:J181"/>
    <mergeCell ref="K180:L181"/>
    <mergeCell ref="A182:L183"/>
    <mergeCell ref="A176:L177"/>
    <mergeCell ref="A178:A179"/>
    <mergeCell ref="B178:E179"/>
    <mergeCell ref="F178:H179"/>
    <mergeCell ref="I178:L178"/>
    <mergeCell ref="I179:J179"/>
    <mergeCell ref="K179:L179"/>
    <mergeCell ref="A172:A173"/>
    <mergeCell ref="B172:E173"/>
    <mergeCell ref="F172:H173"/>
    <mergeCell ref="I172:J173"/>
    <mergeCell ref="K172:L173"/>
    <mergeCell ref="A174:A175"/>
    <mergeCell ref="B174:E175"/>
    <mergeCell ref="F174:H175"/>
    <mergeCell ref="I174:J175"/>
    <mergeCell ref="K174:L175"/>
    <mergeCell ref="A168:L169"/>
    <mergeCell ref="A170:A171"/>
    <mergeCell ref="B170:E171"/>
    <mergeCell ref="F170:H171"/>
    <mergeCell ref="I170:L170"/>
    <mergeCell ref="I171:J171"/>
    <mergeCell ref="K171:L171"/>
    <mergeCell ref="A166:B167"/>
    <mergeCell ref="C166:C167"/>
    <mergeCell ref="D166:E167"/>
    <mergeCell ref="F166:J167"/>
    <mergeCell ref="K166:K167"/>
    <mergeCell ref="L166:L167"/>
    <mergeCell ref="A164:B165"/>
    <mergeCell ref="C164:C165"/>
    <mergeCell ref="D164:E165"/>
    <mergeCell ref="F164:J165"/>
    <mergeCell ref="K164:K165"/>
    <mergeCell ref="L164:L165"/>
    <mergeCell ref="A162:B163"/>
    <mergeCell ref="C162:C163"/>
    <mergeCell ref="D162:E163"/>
    <mergeCell ref="F162:J163"/>
    <mergeCell ref="K162:K163"/>
    <mergeCell ref="L162:L163"/>
    <mergeCell ref="A160:B161"/>
    <mergeCell ref="C160:C161"/>
    <mergeCell ref="D160:E161"/>
    <mergeCell ref="F160:J161"/>
    <mergeCell ref="K160:K161"/>
    <mergeCell ref="L160:L161"/>
    <mergeCell ref="K156:K157"/>
    <mergeCell ref="L156:L157"/>
    <mergeCell ref="A158:B159"/>
    <mergeCell ref="C158:C159"/>
    <mergeCell ref="D158:E159"/>
    <mergeCell ref="F158:J159"/>
    <mergeCell ref="K158:K159"/>
    <mergeCell ref="L158:L159"/>
    <mergeCell ref="A155:B155"/>
    <mergeCell ref="D155:E155"/>
    <mergeCell ref="F155:J155"/>
    <mergeCell ref="A156:B157"/>
    <mergeCell ref="C156:C157"/>
    <mergeCell ref="D156:E157"/>
    <mergeCell ref="F156:J157"/>
    <mergeCell ref="B152:F152"/>
    <mergeCell ref="G152:I152"/>
    <mergeCell ref="J152:L152"/>
    <mergeCell ref="B153:F153"/>
    <mergeCell ref="G153:I153"/>
    <mergeCell ref="J153:L154"/>
    <mergeCell ref="B154:I154"/>
    <mergeCell ref="D137:E137"/>
    <mergeCell ref="F137:G137"/>
    <mergeCell ref="J137:K137"/>
    <mergeCell ref="A138:L146"/>
    <mergeCell ref="A147:L149"/>
    <mergeCell ref="A150:L151"/>
    <mergeCell ref="D135:E135"/>
    <mergeCell ref="F135:G135"/>
    <mergeCell ref="J135:K135"/>
    <mergeCell ref="D136:E136"/>
    <mergeCell ref="F136:G136"/>
    <mergeCell ref="J136:K136"/>
    <mergeCell ref="D133:E133"/>
    <mergeCell ref="F133:G133"/>
    <mergeCell ref="J133:K133"/>
    <mergeCell ref="D134:E134"/>
    <mergeCell ref="F134:G134"/>
    <mergeCell ref="J134:K134"/>
    <mergeCell ref="D131:E131"/>
    <mergeCell ref="F131:G131"/>
    <mergeCell ref="J131:K131"/>
    <mergeCell ref="D132:E132"/>
    <mergeCell ref="F132:G132"/>
    <mergeCell ref="J132:K132"/>
    <mergeCell ref="D129:E129"/>
    <mergeCell ref="F129:G129"/>
    <mergeCell ref="J129:K129"/>
    <mergeCell ref="D130:E130"/>
    <mergeCell ref="F130:G130"/>
    <mergeCell ref="J130:K130"/>
    <mergeCell ref="D127:E127"/>
    <mergeCell ref="F127:G127"/>
    <mergeCell ref="J127:K127"/>
    <mergeCell ref="D128:E128"/>
    <mergeCell ref="F128:G128"/>
    <mergeCell ref="J128:K128"/>
    <mergeCell ref="D125:E125"/>
    <mergeCell ref="F125:G125"/>
    <mergeCell ref="J125:K125"/>
    <mergeCell ref="D126:E126"/>
    <mergeCell ref="F126:G126"/>
    <mergeCell ref="J126:K126"/>
    <mergeCell ref="D123:E123"/>
    <mergeCell ref="F123:G123"/>
    <mergeCell ref="J123:K123"/>
    <mergeCell ref="D124:E124"/>
    <mergeCell ref="F124:G124"/>
    <mergeCell ref="J124:K124"/>
    <mergeCell ref="D121:E121"/>
    <mergeCell ref="F121:G121"/>
    <mergeCell ref="J121:K121"/>
    <mergeCell ref="D122:E122"/>
    <mergeCell ref="F122:G122"/>
    <mergeCell ref="J122:K122"/>
    <mergeCell ref="D119:E119"/>
    <mergeCell ref="F119:G119"/>
    <mergeCell ref="J119:K119"/>
    <mergeCell ref="D120:E120"/>
    <mergeCell ref="F120:G120"/>
    <mergeCell ref="J120:K120"/>
    <mergeCell ref="D117:E117"/>
    <mergeCell ref="F117:G117"/>
    <mergeCell ref="J117:K117"/>
    <mergeCell ref="D116:E116"/>
    <mergeCell ref="F116:G116"/>
    <mergeCell ref="J116:K116"/>
    <mergeCell ref="D118:E118"/>
    <mergeCell ref="F118:G118"/>
    <mergeCell ref="J118:K118"/>
    <mergeCell ref="D114:E114"/>
    <mergeCell ref="F114:G114"/>
    <mergeCell ref="J114:K114"/>
    <mergeCell ref="D115:E115"/>
    <mergeCell ref="F115:G115"/>
    <mergeCell ref="J115:K115"/>
    <mergeCell ref="D112:E112"/>
    <mergeCell ref="F112:G112"/>
    <mergeCell ref="J112:K112"/>
    <mergeCell ref="D113:E113"/>
    <mergeCell ref="F113:G113"/>
    <mergeCell ref="J113:K113"/>
    <mergeCell ref="F110:G110"/>
    <mergeCell ref="J110:K110"/>
    <mergeCell ref="D111:E111"/>
    <mergeCell ref="F111:G111"/>
    <mergeCell ref="J111:K111"/>
    <mergeCell ref="F108:G108"/>
    <mergeCell ref="J108:K108"/>
    <mergeCell ref="F109:G109"/>
    <mergeCell ref="J109:K109"/>
    <mergeCell ref="D106:E106"/>
    <mergeCell ref="F106:G106"/>
    <mergeCell ref="J106:K106"/>
    <mergeCell ref="D107:E107"/>
    <mergeCell ref="F107:G107"/>
    <mergeCell ref="J107:K107"/>
    <mergeCell ref="D104:E104"/>
    <mergeCell ref="F104:G104"/>
    <mergeCell ref="J104:K104"/>
    <mergeCell ref="D105:E105"/>
    <mergeCell ref="F105:G105"/>
    <mergeCell ref="J105:K105"/>
    <mergeCell ref="D102:E102"/>
    <mergeCell ref="F102:G102"/>
    <mergeCell ref="J102:K102"/>
    <mergeCell ref="D103:E103"/>
    <mergeCell ref="F103:G103"/>
    <mergeCell ref="J103:K103"/>
    <mergeCell ref="D100:E100"/>
    <mergeCell ref="F100:G100"/>
    <mergeCell ref="J100:K100"/>
    <mergeCell ref="D101:E101"/>
    <mergeCell ref="F101:G101"/>
    <mergeCell ref="J101:K101"/>
    <mergeCell ref="D98:E98"/>
    <mergeCell ref="F98:G98"/>
    <mergeCell ref="J98:K98"/>
    <mergeCell ref="D99:E99"/>
    <mergeCell ref="F99:G99"/>
    <mergeCell ref="J99:K99"/>
    <mergeCell ref="D96:E96"/>
    <mergeCell ref="F96:G96"/>
    <mergeCell ref="J96:K96"/>
    <mergeCell ref="D97:E97"/>
    <mergeCell ref="F97:G97"/>
    <mergeCell ref="J97:K97"/>
    <mergeCell ref="D94:E94"/>
    <mergeCell ref="F94:G94"/>
    <mergeCell ref="J94:K94"/>
    <mergeCell ref="D95:E95"/>
    <mergeCell ref="F95:G95"/>
    <mergeCell ref="J95:K95"/>
    <mergeCell ref="D92:E92"/>
    <mergeCell ref="F92:G92"/>
    <mergeCell ref="J92:K92"/>
    <mergeCell ref="D93:E93"/>
    <mergeCell ref="F93:G93"/>
    <mergeCell ref="J93:K93"/>
    <mergeCell ref="D90:E90"/>
    <mergeCell ref="F90:G90"/>
    <mergeCell ref="J90:K90"/>
    <mergeCell ref="D91:E91"/>
    <mergeCell ref="F91:G91"/>
    <mergeCell ref="J91:K91"/>
    <mergeCell ref="D88:E88"/>
    <mergeCell ref="F88:G88"/>
    <mergeCell ref="J88:K88"/>
    <mergeCell ref="D89:E89"/>
    <mergeCell ref="F89:G89"/>
    <mergeCell ref="J89:K89"/>
    <mergeCell ref="A85:A86"/>
    <mergeCell ref="B85:F86"/>
    <mergeCell ref="G85:I86"/>
    <mergeCell ref="J85:L86"/>
    <mergeCell ref="C87:E87"/>
    <mergeCell ref="F87:G87"/>
    <mergeCell ref="H87:I87"/>
    <mergeCell ref="J87:K87"/>
    <mergeCell ref="B82:F82"/>
    <mergeCell ref="G82:I82"/>
    <mergeCell ref="J82:L82"/>
    <mergeCell ref="B83:F83"/>
    <mergeCell ref="G83:I83"/>
    <mergeCell ref="J83:L84"/>
    <mergeCell ref="B84:I84"/>
    <mergeCell ref="A64:L75"/>
    <mergeCell ref="B76:D76"/>
    <mergeCell ref="F76:I76"/>
    <mergeCell ref="J76:L76"/>
    <mergeCell ref="A77:L79"/>
    <mergeCell ref="A80:L81"/>
    <mergeCell ref="A61:K61"/>
    <mergeCell ref="A62:B62"/>
    <mergeCell ref="D62:G62"/>
    <mergeCell ref="H62:K62"/>
    <mergeCell ref="L62:L63"/>
    <mergeCell ref="A63:B63"/>
    <mergeCell ref="D63:G63"/>
    <mergeCell ref="H63:K63"/>
    <mergeCell ref="A58:K58"/>
    <mergeCell ref="A59:B59"/>
    <mergeCell ref="D59:G59"/>
    <mergeCell ref="H59:K59"/>
    <mergeCell ref="L59:L60"/>
    <mergeCell ref="A60:B60"/>
    <mergeCell ref="D60:G60"/>
    <mergeCell ref="H60:K60"/>
    <mergeCell ref="A56:B56"/>
    <mergeCell ref="D56:G56"/>
    <mergeCell ref="H56:K56"/>
    <mergeCell ref="L56:L57"/>
    <mergeCell ref="A57:B57"/>
    <mergeCell ref="D57:G57"/>
    <mergeCell ref="H57:K57"/>
    <mergeCell ref="A53:A54"/>
    <mergeCell ref="B53:E54"/>
    <mergeCell ref="F53:H54"/>
    <mergeCell ref="I53:J54"/>
    <mergeCell ref="K53:L54"/>
    <mergeCell ref="A55:K55"/>
    <mergeCell ref="A51:A52"/>
    <mergeCell ref="B51:E52"/>
    <mergeCell ref="F51:H52"/>
    <mergeCell ref="I51:L51"/>
    <mergeCell ref="I52:J52"/>
    <mergeCell ref="K52:L52"/>
    <mergeCell ref="A47:A48"/>
    <mergeCell ref="B47:E48"/>
    <mergeCell ref="F47:H48"/>
    <mergeCell ref="I47:J48"/>
    <mergeCell ref="K47:L48"/>
    <mergeCell ref="A49:L50"/>
    <mergeCell ref="A43:L44"/>
    <mergeCell ref="A45:A46"/>
    <mergeCell ref="B45:E46"/>
    <mergeCell ref="F45:H46"/>
    <mergeCell ref="I45:L45"/>
    <mergeCell ref="I46:J46"/>
    <mergeCell ref="K46:L46"/>
    <mergeCell ref="A39:A40"/>
    <mergeCell ref="B39:E40"/>
    <mergeCell ref="F39:H40"/>
    <mergeCell ref="I39:J40"/>
    <mergeCell ref="K39:L40"/>
    <mergeCell ref="A41:A42"/>
    <mergeCell ref="B41:E42"/>
    <mergeCell ref="F41:H42"/>
    <mergeCell ref="I41:J42"/>
    <mergeCell ref="K41:L42"/>
    <mergeCell ref="A35:L36"/>
    <mergeCell ref="A37:A38"/>
    <mergeCell ref="B37:E38"/>
    <mergeCell ref="F37:H38"/>
    <mergeCell ref="I37:L37"/>
    <mergeCell ref="I38:J38"/>
    <mergeCell ref="K38:L38"/>
    <mergeCell ref="G33:G34"/>
    <mergeCell ref="H33:H34"/>
    <mergeCell ref="I33:I34"/>
    <mergeCell ref="J33:J34"/>
    <mergeCell ref="K33:K34"/>
    <mergeCell ref="L33:L34"/>
    <mergeCell ref="L28:L29"/>
    <mergeCell ref="G28:G29"/>
    <mergeCell ref="D30:E30"/>
    <mergeCell ref="H31:H32"/>
    <mergeCell ref="I31:I32"/>
    <mergeCell ref="J31:J32"/>
    <mergeCell ref="K31:K32"/>
    <mergeCell ref="L31:L32"/>
    <mergeCell ref="A33:A34"/>
    <mergeCell ref="B33:B34"/>
    <mergeCell ref="C33:C34"/>
    <mergeCell ref="D33:E34"/>
    <mergeCell ref="F33:F34"/>
    <mergeCell ref="A31:A32"/>
    <mergeCell ref="B31:B32"/>
    <mergeCell ref="C31:C32"/>
    <mergeCell ref="D31:E32"/>
    <mergeCell ref="F31:F32"/>
    <mergeCell ref="G31:G32"/>
    <mergeCell ref="A28:A29"/>
    <mergeCell ref="B28:B29"/>
    <mergeCell ref="C28:C29"/>
    <mergeCell ref="D28:E29"/>
    <mergeCell ref="F28:F29"/>
    <mergeCell ref="H28:H29"/>
    <mergeCell ref="I28:I29"/>
    <mergeCell ref="J28:J29"/>
    <mergeCell ref="K28:K29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</mergeCells>
  <pageMargins left="0.25" right="0.25" top="0.75" bottom="0.75" header="0.3" footer="0.3"/>
  <pageSetup paperSize="9" scale="6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8D18-4A95-49CF-846B-3A1977011F3B}">
  <dimension ref="A1:L402"/>
  <sheetViews>
    <sheetView zoomScale="112" zoomScaleNormal="112" workbookViewId="0">
      <selection activeCell="N6" sqref="N6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109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130</v>
      </c>
      <c r="B6" s="149" t="s">
        <v>115</v>
      </c>
      <c r="C6" s="150"/>
      <c r="D6" s="150"/>
      <c r="E6" s="150"/>
      <c r="F6" s="151"/>
      <c r="G6" s="149" t="s">
        <v>515</v>
      </c>
      <c r="H6" s="150"/>
      <c r="I6" s="151"/>
      <c r="J6" s="110" t="s">
        <v>116</v>
      </c>
      <c r="K6" s="112"/>
      <c r="L6" s="111"/>
    </row>
    <row r="7" spans="1:12" ht="15.75" thickBot="1" x14ac:dyDescent="0.3">
      <c r="A7" s="4" t="s">
        <v>513</v>
      </c>
      <c r="B7" s="149" t="s">
        <v>307</v>
      </c>
      <c r="C7" s="150"/>
      <c r="D7" s="150"/>
      <c r="E7" s="150"/>
      <c r="F7" s="151"/>
      <c r="G7" s="149" t="s">
        <v>413</v>
      </c>
      <c r="H7" s="150"/>
      <c r="I7" s="151"/>
      <c r="J7" s="143">
        <v>1</v>
      </c>
      <c r="K7" s="144"/>
      <c r="L7" s="145"/>
    </row>
    <row r="8" spans="1:12" ht="15.75" thickBot="1" x14ac:dyDescent="0.3">
      <c r="A8" s="4" t="s">
        <v>293</v>
      </c>
      <c r="B8" s="149" t="s">
        <v>514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83" t="s">
        <v>1</v>
      </c>
      <c r="B9" s="85" t="s">
        <v>2</v>
      </c>
      <c r="C9" s="14">
        <v>6.5</v>
      </c>
      <c r="D9" s="110" t="s">
        <v>23</v>
      </c>
      <c r="E9" s="111"/>
      <c r="F9" s="15">
        <v>100</v>
      </c>
      <c r="G9" s="110" t="s">
        <v>22</v>
      </c>
      <c r="H9" s="112"/>
      <c r="I9" s="111"/>
      <c r="J9" s="113">
        <f>SUM(C9*F9)</f>
        <v>650</v>
      </c>
      <c r="K9" s="112"/>
      <c r="L9" s="111"/>
    </row>
    <row r="10" spans="1:12" x14ac:dyDescent="0.25">
      <c r="A10" s="114" t="s">
        <v>26</v>
      </c>
      <c r="B10" s="116">
        <v>44140</v>
      </c>
      <c r="C10" s="117"/>
      <c r="D10" s="117"/>
      <c r="E10" s="117"/>
      <c r="F10" s="118"/>
      <c r="G10" s="122" t="s">
        <v>25</v>
      </c>
      <c r="H10" s="123"/>
      <c r="I10" s="124"/>
      <c r="J10" s="390">
        <v>44139</v>
      </c>
      <c r="K10" s="391"/>
      <c r="L10" s="392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393"/>
      <c r="K11" s="394"/>
      <c r="L11" s="395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100</v>
      </c>
      <c r="D14" s="112"/>
      <c r="E14" s="111"/>
      <c r="F14" s="158" t="s">
        <v>3</v>
      </c>
      <c r="G14" s="83" t="s">
        <v>30</v>
      </c>
      <c r="H14" s="110"/>
      <c r="I14" s="111"/>
      <c r="J14" s="158" t="s">
        <v>3</v>
      </c>
      <c r="K14" s="83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84" t="s">
        <v>8</v>
      </c>
      <c r="H15" s="4" t="s">
        <v>110</v>
      </c>
      <c r="I15" s="5" t="s">
        <v>10</v>
      </c>
      <c r="J15" s="159"/>
      <c r="K15" s="84" t="s">
        <v>8</v>
      </c>
      <c r="L15" s="161"/>
    </row>
    <row r="16" spans="1:12" x14ac:dyDescent="0.25">
      <c r="A16" s="180" t="s">
        <v>516</v>
      </c>
      <c r="B16" s="174">
        <f>0.017+0.021+0.008+0.016+0.048</f>
        <v>0.11000000000000001</v>
      </c>
      <c r="C16" s="166" t="s">
        <v>208</v>
      </c>
      <c r="D16" s="168">
        <f>SUM(B16*C14)</f>
        <v>11.000000000000002</v>
      </c>
      <c r="E16" s="169"/>
      <c r="F16" s="166"/>
      <c r="G16" s="158"/>
      <c r="H16" s="166"/>
      <c r="I16" s="176">
        <f>SUM(B16*H14)</f>
        <v>0</v>
      </c>
      <c r="J16" s="166"/>
      <c r="K16" s="166"/>
      <c r="L16" s="166"/>
    </row>
    <row r="17" spans="1:12" ht="15.75" thickBot="1" x14ac:dyDescent="0.3">
      <c r="A17" s="181"/>
      <c r="B17" s="175"/>
      <c r="C17" s="167"/>
      <c r="D17" s="170"/>
      <c r="E17" s="171"/>
      <c r="F17" s="167"/>
      <c r="G17" s="159"/>
      <c r="H17" s="167"/>
      <c r="I17" s="177"/>
      <c r="J17" s="167"/>
      <c r="K17" s="167"/>
      <c r="L17" s="167"/>
    </row>
    <row r="18" spans="1:12" ht="15" customHeight="1" x14ac:dyDescent="0.25">
      <c r="A18" s="396" t="s">
        <v>517</v>
      </c>
      <c r="B18" s="164">
        <v>0.15</v>
      </c>
      <c r="C18" s="166" t="s">
        <v>415</v>
      </c>
      <c r="D18" s="168">
        <f>SUM(B18*C$14)</f>
        <v>15</v>
      </c>
      <c r="E18" s="169"/>
      <c r="F18" s="166"/>
      <c r="G18" s="166"/>
      <c r="H18" s="166"/>
      <c r="I18" s="176">
        <f>SUM(B18*H14)</f>
        <v>0</v>
      </c>
      <c r="J18" s="166"/>
      <c r="K18" s="166"/>
      <c r="L18" s="166"/>
    </row>
    <row r="19" spans="1:12" ht="15.75" customHeight="1" thickBot="1" x14ac:dyDescent="0.3">
      <c r="A19" s="397"/>
      <c r="B19" s="165"/>
      <c r="C19" s="167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2" ht="15" customHeight="1" x14ac:dyDescent="0.25">
      <c r="A20" s="178" t="s">
        <v>518</v>
      </c>
      <c r="B20" s="164">
        <v>1.9E-2</v>
      </c>
      <c r="C20" s="166" t="s">
        <v>519</v>
      </c>
      <c r="D20" s="168">
        <f>SUM(B20*C$14)</f>
        <v>1.9</v>
      </c>
      <c r="E20" s="169"/>
      <c r="F20" s="166"/>
      <c r="G20" s="166"/>
      <c r="H20" s="166"/>
      <c r="I20" s="176">
        <f>SUM(B20*H14)</f>
        <v>0</v>
      </c>
      <c r="J20" s="166"/>
      <c r="K20" s="166"/>
      <c r="L20" s="166"/>
    </row>
    <row r="21" spans="1:12" ht="15.75" customHeight="1" thickBot="1" x14ac:dyDescent="0.3">
      <c r="A21" s="179"/>
      <c r="B21" s="165"/>
      <c r="C21" s="167"/>
      <c r="D21" s="170"/>
      <c r="E21" s="171"/>
      <c r="F21" s="167"/>
      <c r="G21" s="167"/>
      <c r="H21" s="167"/>
      <c r="I21" s="177"/>
      <c r="J21" s="167"/>
      <c r="K21" s="167"/>
      <c r="L21" s="167"/>
    </row>
    <row r="22" spans="1:12" ht="15" customHeight="1" x14ac:dyDescent="0.25">
      <c r="A22" s="396" t="s">
        <v>522</v>
      </c>
      <c r="B22" s="164">
        <v>2.5999999999999999E-2</v>
      </c>
      <c r="C22" s="166" t="s">
        <v>415</v>
      </c>
      <c r="D22" s="168">
        <f>SUM(B22*C$14)</f>
        <v>2.6</v>
      </c>
      <c r="E22" s="169"/>
      <c r="F22" s="166"/>
      <c r="G22" s="166"/>
      <c r="H22" s="166"/>
      <c r="I22" s="176">
        <f>SUM(B22*H14)</f>
        <v>0</v>
      </c>
      <c r="J22" s="166"/>
      <c r="K22" s="166"/>
      <c r="L22" s="166"/>
    </row>
    <row r="23" spans="1:12" ht="15.75" customHeight="1" thickBot="1" x14ac:dyDescent="0.3">
      <c r="A23" s="397"/>
      <c r="B23" s="165"/>
      <c r="C23" s="167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2" ht="15" customHeight="1" x14ac:dyDescent="0.25">
      <c r="A24" s="178" t="s">
        <v>520</v>
      </c>
      <c r="B24" s="164">
        <v>1.2E-2</v>
      </c>
      <c r="C24" s="166" t="s">
        <v>521</v>
      </c>
      <c r="D24" s="168">
        <f>SUM(B24*C14)</f>
        <v>1.2</v>
      </c>
      <c r="E24" s="169"/>
      <c r="F24" s="166"/>
      <c r="G24" s="166"/>
      <c r="H24" s="166"/>
      <c r="I24" s="176">
        <f>SUM(B24*H14)</f>
        <v>0</v>
      </c>
      <c r="J24" s="166"/>
      <c r="K24" s="166"/>
      <c r="L24" s="166"/>
    </row>
    <row r="25" spans="1:12" ht="15.75" customHeight="1" thickBot="1" x14ac:dyDescent="0.3">
      <c r="A25" s="179"/>
      <c r="B25" s="165"/>
      <c r="C25" s="167"/>
      <c r="D25" s="170"/>
      <c r="E25" s="171"/>
      <c r="F25" s="167"/>
      <c r="G25" s="167"/>
      <c r="H25" s="167"/>
      <c r="I25" s="177"/>
      <c r="J25" s="167"/>
      <c r="K25" s="167"/>
      <c r="L25" s="167"/>
    </row>
    <row r="26" spans="1:12" ht="15" customHeight="1" x14ac:dyDescent="0.25">
      <c r="A26" s="178"/>
      <c r="B26" s="164"/>
      <c r="C26" s="166"/>
      <c r="D26" s="168"/>
      <c r="E26" s="169"/>
      <c r="F26" s="166"/>
      <c r="G26" s="166"/>
      <c r="H26" s="166"/>
      <c r="I26" s="176">
        <f>SUM(B26*H14)</f>
        <v>0</v>
      </c>
      <c r="J26" s="166"/>
      <c r="K26" s="166"/>
      <c r="L26" s="166"/>
    </row>
    <row r="27" spans="1:12" ht="15.75" customHeight="1" thickBot="1" x14ac:dyDescent="0.3">
      <c r="A27" s="179"/>
      <c r="B27" s="165"/>
      <c r="C27" s="167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2" ht="15" customHeight="1" x14ac:dyDescent="0.25">
      <c r="A28" s="178"/>
      <c r="B28" s="164">
        <v>0</v>
      </c>
      <c r="C28" s="166"/>
      <c r="D28" s="168">
        <f>SUM(B28*C14)</f>
        <v>0</v>
      </c>
      <c r="E28" s="169"/>
      <c r="F28" s="166"/>
      <c r="G28" s="166"/>
      <c r="H28" s="166"/>
      <c r="I28" s="176">
        <f>SUM(B28*H14)</f>
        <v>0</v>
      </c>
      <c r="J28" s="166"/>
      <c r="K28" s="166"/>
      <c r="L28" s="166"/>
    </row>
    <row r="29" spans="1:12" ht="15.75" customHeight="1" thickBot="1" x14ac:dyDescent="0.3">
      <c r="A29" s="179"/>
      <c r="B29" s="165"/>
      <c r="C29" s="167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2" x14ac:dyDescent="0.25">
      <c r="A30" s="178"/>
      <c r="B30" s="164">
        <v>0</v>
      </c>
      <c r="C30" s="166"/>
      <c r="D30" s="168">
        <f>SUM(B30*C14)</f>
        <v>0</v>
      </c>
      <c r="E30" s="169"/>
      <c r="F30" s="166"/>
      <c r="G30" s="166"/>
      <c r="H30" s="166"/>
      <c r="I30" s="176">
        <f>SUM(B30*H14)</f>
        <v>0</v>
      </c>
      <c r="J30" s="166"/>
      <c r="K30" s="166"/>
      <c r="L30" s="166"/>
    </row>
    <row r="31" spans="1:12" ht="15.75" thickBot="1" x14ac:dyDescent="0.3">
      <c r="A31" s="179"/>
      <c r="B31" s="165"/>
      <c r="C31" s="167"/>
      <c r="D31" s="170"/>
      <c r="E31" s="171"/>
      <c r="F31" s="167"/>
      <c r="G31" s="167"/>
      <c r="H31" s="167"/>
      <c r="I31" s="177"/>
      <c r="J31" s="167"/>
      <c r="K31" s="167"/>
      <c r="L31" s="167"/>
    </row>
    <row r="32" spans="1:12" x14ac:dyDescent="0.25">
      <c r="A32" s="178"/>
      <c r="B32" s="164">
        <v>0</v>
      </c>
      <c r="C32" s="166"/>
      <c r="D32" s="168">
        <f>SUM(B32*C14)</f>
        <v>0</v>
      </c>
      <c r="E32" s="169"/>
      <c r="F32" s="166"/>
      <c r="G32" s="166"/>
      <c r="H32" s="166"/>
      <c r="I32" s="176">
        <f>SUM(B32*H14)</f>
        <v>0</v>
      </c>
      <c r="J32" s="166"/>
      <c r="K32" s="166"/>
      <c r="L32" s="166"/>
    </row>
    <row r="33" spans="1:12" ht="15.75" thickBot="1" x14ac:dyDescent="0.3">
      <c r="A33" s="179"/>
      <c r="B33" s="165"/>
      <c r="C33" s="167"/>
      <c r="D33" s="170"/>
      <c r="E33" s="171"/>
      <c r="F33" s="167"/>
      <c r="G33" s="167"/>
      <c r="H33" s="167"/>
      <c r="I33" s="177"/>
      <c r="J33" s="167"/>
      <c r="K33" s="167"/>
      <c r="L33" s="167"/>
    </row>
    <row r="34" spans="1:12" x14ac:dyDescent="0.25">
      <c r="A34" s="178"/>
      <c r="B34" s="164">
        <v>0</v>
      </c>
      <c r="C34" s="166"/>
      <c r="D34" s="168">
        <f>SUM(B34*C14)</f>
        <v>0</v>
      </c>
      <c r="E34" s="169"/>
      <c r="F34" s="166"/>
      <c r="G34" s="166"/>
      <c r="H34" s="166"/>
      <c r="I34" s="176">
        <f>SUM(B34*H14)</f>
        <v>0</v>
      </c>
      <c r="J34" s="166"/>
      <c r="K34" s="166"/>
      <c r="L34" s="166"/>
    </row>
    <row r="35" spans="1:12" ht="15.75" thickBot="1" x14ac:dyDescent="0.3">
      <c r="A35" s="179"/>
      <c r="B35" s="165"/>
      <c r="C35" s="167"/>
      <c r="D35" s="170"/>
      <c r="E35" s="171"/>
      <c r="F35" s="167"/>
      <c r="G35" s="167"/>
      <c r="H35" s="167"/>
      <c r="I35" s="177"/>
      <c r="J35" s="167"/>
      <c r="K35" s="167"/>
      <c r="L35" s="167"/>
    </row>
    <row r="36" spans="1:12" x14ac:dyDescent="0.25">
      <c r="A36" s="180"/>
      <c r="B36" s="164">
        <v>0</v>
      </c>
      <c r="C36" s="166"/>
      <c r="D36" s="168">
        <f>SUM(B36*C14)</f>
        <v>0</v>
      </c>
      <c r="E36" s="169"/>
      <c r="F36" s="166"/>
      <c r="G36" s="166"/>
      <c r="H36" s="166"/>
      <c r="I36" s="176">
        <f>SUM(B36*H14)</f>
        <v>0</v>
      </c>
      <c r="J36" s="166"/>
      <c r="K36" s="166"/>
      <c r="L36" s="166"/>
    </row>
    <row r="37" spans="1:12" ht="15.75" thickBot="1" x14ac:dyDescent="0.3">
      <c r="A37" s="181"/>
      <c r="B37" s="165"/>
      <c r="C37" s="167"/>
      <c r="D37" s="170"/>
      <c r="E37" s="171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168">
        <f>SUM(B38*C14)</f>
        <v>0</v>
      </c>
      <c r="E38" s="169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170"/>
      <c r="E39" s="171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33</v>
      </c>
      <c r="C42" s="123"/>
      <c r="D42" s="123"/>
      <c r="E42" s="124"/>
      <c r="F42" s="184" t="s">
        <v>34</v>
      </c>
      <c r="G42" s="185"/>
      <c r="H42" s="186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187"/>
      <c r="G43" s="188"/>
      <c r="H43" s="189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398" t="str">
        <f>A22</f>
        <v xml:space="preserve">Cor 4- NYLON 70 PVC VIVO E VIES </v>
      </c>
      <c r="B44" s="198">
        <v>2.5</v>
      </c>
      <c r="C44" s="199"/>
      <c r="D44" s="199"/>
      <c r="E44" s="200"/>
      <c r="F44" s="204">
        <v>1.75</v>
      </c>
      <c r="G44" s="205"/>
      <c r="H44" s="206"/>
      <c r="I44" s="204">
        <f>C14*F44</f>
        <v>175</v>
      </c>
      <c r="J44" s="206"/>
      <c r="K44" s="205">
        <f>SUM(F44*H14)</f>
        <v>0</v>
      </c>
      <c r="L44" s="206"/>
    </row>
    <row r="45" spans="1:12" ht="15.75" customHeight="1" thickBot="1" x14ac:dyDescent="0.3">
      <c r="A45" s="399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/>
      <c r="B46" s="198"/>
      <c r="C46" s="199"/>
      <c r="D46" s="199"/>
      <c r="E46" s="200"/>
      <c r="F46" s="204"/>
      <c r="G46" s="205"/>
      <c r="H46" s="206"/>
      <c r="I46" s="204"/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82" t="s">
        <v>41</v>
      </c>
    </row>
    <row r="61" spans="1:12" ht="15.75" customHeight="1" thickBot="1" x14ac:dyDescent="0.3">
      <c r="A61" s="237" t="s">
        <v>198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239" t="s">
        <v>523</v>
      </c>
      <c r="B62" s="240"/>
      <c r="C62" s="12">
        <v>1.6</v>
      </c>
      <c r="D62" s="241" t="s">
        <v>81</v>
      </c>
      <c r="E62" s="242"/>
      <c r="F62" s="242"/>
      <c r="G62" s="243"/>
      <c r="H62" s="226" t="s">
        <v>81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82" t="s">
        <v>41</v>
      </c>
    </row>
    <row r="64" spans="1:12" ht="15.75" customHeight="1" thickBot="1" x14ac:dyDescent="0.3">
      <c r="A64" s="229" t="s">
        <v>38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39</v>
      </c>
      <c r="B65" s="151"/>
      <c r="C65" s="12">
        <v>0</v>
      </c>
      <c r="D65" s="231" t="s">
        <v>81</v>
      </c>
      <c r="E65" s="232"/>
      <c r="F65" s="232"/>
      <c r="G65" s="233"/>
      <c r="H65" s="110" t="s">
        <v>81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82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20.25" customHeight="1" thickBot="1" x14ac:dyDescent="0.3">
      <c r="A80" s="250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2"/>
    </row>
    <row r="81" spans="1:12" ht="15.75" customHeight="1" thickBot="1" x14ac:dyDescent="0.3">
      <c r="A81" s="4" t="s">
        <v>87</v>
      </c>
      <c r="B81" s="110">
        <v>8</v>
      </c>
      <c r="C81" s="112"/>
      <c r="D81" s="111"/>
      <c r="E81" s="10"/>
      <c r="F81" s="149" t="s">
        <v>88</v>
      </c>
      <c r="G81" s="150"/>
      <c r="H81" s="150"/>
      <c r="I81" s="151"/>
      <c r="J81" s="110">
        <v>2</v>
      </c>
      <c r="K81" s="112"/>
      <c r="L81" s="111"/>
    </row>
    <row r="82" spans="1:12" ht="15" customHeight="1" x14ac:dyDescent="0.25">
      <c r="A82" s="198" t="str">
        <f>A1</f>
        <v xml:space="preserve">LS </v>
      </c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200"/>
    </row>
    <row r="83" spans="1:12" ht="15" customHeight="1" x14ac:dyDescent="0.25">
      <c r="A83" s="253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5"/>
    </row>
    <row r="84" spans="1:12" ht="15.75" customHeight="1" thickBot="1" x14ac:dyDescent="0.3">
      <c r="A84" s="201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3"/>
    </row>
    <row r="85" spans="1:12" ht="15" customHeight="1" x14ac:dyDescent="0.25">
      <c r="A85" s="143" t="s">
        <v>79</v>
      </c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5"/>
    </row>
    <row r="86" spans="1:12" ht="15.75" customHeight="1" thickBot="1" x14ac:dyDescent="0.3">
      <c r="A86" s="146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8"/>
    </row>
    <row r="87" spans="1:12" ht="15.75" customHeight="1" thickBot="1" x14ac:dyDescent="0.3">
      <c r="A87" s="3" t="str">
        <f t="shared" ref="A87:B89" si="0">A6</f>
        <v xml:space="preserve">CLIENTE: bolovo </v>
      </c>
      <c r="B87" s="149" t="str">
        <f t="shared" si="0"/>
        <v>REPRESENTANTE: Antonio</v>
      </c>
      <c r="C87" s="150"/>
      <c r="D87" s="150"/>
      <c r="E87" s="150"/>
      <c r="F87" s="151"/>
      <c r="G87" s="149" t="str">
        <f>G6</f>
        <v>PEDIDO: /20</v>
      </c>
      <c r="H87" s="150"/>
      <c r="I87" s="151"/>
      <c r="J87" s="110" t="str">
        <f>J6</f>
        <v xml:space="preserve">QTD. MOSTR. LS </v>
      </c>
      <c r="K87" s="112"/>
      <c r="L87" s="111"/>
    </row>
    <row r="88" spans="1:12" ht="15.75" customHeight="1" thickBot="1" x14ac:dyDescent="0.3">
      <c r="A88" s="4" t="str">
        <f t="shared" si="0"/>
        <v xml:space="preserve">REF. CLIENTE:  BLV 06-KE </v>
      </c>
      <c r="B88" s="149" t="str">
        <f t="shared" si="0"/>
        <v xml:space="preserve">REF. SHO SL - bolovo </v>
      </c>
      <c r="C88" s="150"/>
      <c r="D88" s="150"/>
      <c r="E88" s="150"/>
      <c r="F88" s="151"/>
      <c r="G88" s="149" t="str">
        <f>G7</f>
        <v>COLECAO : VERÃO /2020</v>
      </c>
      <c r="H88" s="150"/>
      <c r="I88" s="151"/>
      <c r="J88" s="143">
        <f>J7</f>
        <v>1</v>
      </c>
      <c r="K88" s="144"/>
      <c r="L88" s="145"/>
    </row>
    <row r="89" spans="1:12" ht="15.75" customHeight="1" thickBot="1" x14ac:dyDescent="0.3">
      <c r="A89" s="4" t="str">
        <f t="shared" si="0"/>
        <v xml:space="preserve">REF:  ls :  SHO LS : 692 </v>
      </c>
      <c r="B89" s="149" t="str">
        <f t="shared" si="0"/>
        <v xml:space="preserve">MODELO: shoulder  com bolso frente redondo E TELA </v>
      </c>
      <c r="C89" s="150"/>
      <c r="D89" s="150"/>
      <c r="E89" s="150"/>
      <c r="F89" s="150"/>
      <c r="G89" s="150"/>
      <c r="H89" s="150"/>
      <c r="I89" s="151"/>
      <c r="J89" s="146"/>
      <c r="K89" s="147"/>
      <c r="L89" s="148"/>
    </row>
    <row r="90" spans="1:12" ht="15" customHeight="1" x14ac:dyDescent="0.25">
      <c r="A90" s="114" t="s">
        <v>26</v>
      </c>
      <c r="B90" s="116">
        <v>43709</v>
      </c>
      <c r="C90" s="117"/>
      <c r="D90" s="117"/>
      <c r="E90" s="117"/>
      <c r="F90" s="118"/>
      <c r="G90" s="122" t="s">
        <v>25</v>
      </c>
      <c r="H90" s="123"/>
      <c r="I90" s="124"/>
      <c r="J90" s="116">
        <v>43721</v>
      </c>
      <c r="K90" s="117"/>
      <c r="L90" s="118"/>
    </row>
    <row r="91" spans="1:12" ht="15.75" customHeight="1" thickBot="1" x14ac:dyDescent="0.3">
      <c r="A91" s="115"/>
      <c r="B91" s="119"/>
      <c r="C91" s="120"/>
      <c r="D91" s="120"/>
      <c r="E91" s="120"/>
      <c r="F91" s="121"/>
      <c r="G91" s="125"/>
      <c r="H91" s="126"/>
      <c r="I91" s="127"/>
      <c r="J91" s="119"/>
      <c r="K91" s="120"/>
      <c r="L91" s="121"/>
    </row>
    <row r="92" spans="1:12" ht="15.75" customHeight="1" thickBot="1" x14ac:dyDescent="0.3">
      <c r="A92" s="5" t="s">
        <v>28</v>
      </c>
      <c r="B92" s="2"/>
      <c r="C92" s="110">
        <f>C14</f>
        <v>100</v>
      </c>
      <c r="D92" s="112"/>
      <c r="E92" s="111"/>
      <c r="F92" s="262" t="s">
        <v>43</v>
      </c>
      <c r="G92" s="263"/>
      <c r="H92" s="110">
        <f>H14</f>
        <v>0</v>
      </c>
      <c r="I92" s="111"/>
      <c r="J92" s="262" t="s">
        <v>43</v>
      </c>
      <c r="K92" s="263"/>
      <c r="L92" s="83" t="s">
        <v>41</v>
      </c>
    </row>
    <row r="93" spans="1:12" ht="15.75" customHeight="1" thickBot="1" x14ac:dyDescent="0.3">
      <c r="A93" s="5" t="s">
        <v>42</v>
      </c>
      <c r="B93" s="4" t="s">
        <v>6</v>
      </c>
      <c r="C93" s="4" t="s">
        <v>15</v>
      </c>
      <c r="D93" s="110" t="s">
        <v>7</v>
      </c>
      <c r="E93" s="111"/>
      <c r="F93" s="234" t="s">
        <v>19</v>
      </c>
      <c r="G93" s="236"/>
      <c r="H93" s="4" t="s">
        <v>9</v>
      </c>
      <c r="I93" s="5" t="s">
        <v>10</v>
      </c>
      <c r="J93" s="234" t="s">
        <v>19</v>
      </c>
      <c r="K93" s="236"/>
      <c r="L93" s="7"/>
    </row>
    <row r="94" spans="1:12" ht="15.75" customHeight="1" thickBot="1" x14ac:dyDescent="0.3">
      <c r="A94" s="13" t="s">
        <v>216</v>
      </c>
      <c r="B94" s="13">
        <v>1</v>
      </c>
      <c r="C94" s="6" t="s">
        <v>89</v>
      </c>
      <c r="D94" s="264">
        <f>SUM(B94*C92)</f>
        <v>100</v>
      </c>
      <c r="E94" s="265"/>
      <c r="F94" s="266"/>
      <c r="G94" s="267"/>
      <c r="H94" s="6"/>
      <c r="I94" s="8">
        <f>SUM(B94*H92)</f>
        <v>0</v>
      </c>
      <c r="J94" s="266"/>
      <c r="K94" s="267"/>
      <c r="L94" s="6"/>
    </row>
    <row r="95" spans="1:12" ht="15.75" customHeight="1" thickBot="1" x14ac:dyDescent="0.3">
      <c r="A95" s="13" t="s">
        <v>82</v>
      </c>
      <c r="B95" s="13">
        <v>0.04</v>
      </c>
      <c r="C95" s="6" t="s">
        <v>525</v>
      </c>
      <c r="D95" s="264">
        <f>SUM(B95*C92)</f>
        <v>4</v>
      </c>
      <c r="E95" s="265"/>
      <c r="F95" s="266"/>
      <c r="G95" s="267"/>
      <c r="H95" s="6"/>
      <c r="I95" s="8">
        <f>SUM(B95*H92)</f>
        <v>0</v>
      </c>
      <c r="J95" s="266"/>
      <c r="K95" s="267"/>
      <c r="L95" s="6"/>
    </row>
    <row r="96" spans="1:12" ht="15.75" customHeight="1" thickBot="1" x14ac:dyDescent="0.3">
      <c r="A96" s="13"/>
      <c r="B96" s="13">
        <v>0.02</v>
      </c>
      <c r="C96" s="6" t="s">
        <v>524</v>
      </c>
      <c r="D96" s="264">
        <f>SUM(B96*C92)</f>
        <v>2</v>
      </c>
      <c r="E96" s="265"/>
      <c r="F96" s="266"/>
      <c r="G96" s="267"/>
      <c r="H96" s="6"/>
      <c r="I96" s="8">
        <f>SUM(B96*H92)</f>
        <v>0</v>
      </c>
      <c r="J96" s="266"/>
      <c r="K96" s="267"/>
      <c r="L96" s="6"/>
    </row>
    <row r="97" spans="1:12" ht="15.75" customHeight="1" thickBot="1" x14ac:dyDescent="0.3">
      <c r="A97" s="13"/>
      <c r="B97" s="13">
        <v>0.04</v>
      </c>
      <c r="C97" s="6" t="s">
        <v>148</v>
      </c>
      <c r="D97" s="264">
        <f>SUM(B97*C92)</f>
        <v>4</v>
      </c>
      <c r="E97" s="265"/>
      <c r="F97" s="266"/>
      <c r="G97" s="267"/>
      <c r="H97" s="6"/>
      <c r="I97" s="8">
        <f>SUM(B97*H92)</f>
        <v>0</v>
      </c>
      <c r="J97" s="266"/>
      <c r="K97" s="267"/>
      <c r="L97" s="6"/>
    </row>
    <row r="98" spans="1:12" ht="15.75" customHeight="1" thickBot="1" x14ac:dyDescent="0.3">
      <c r="A98" s="13" t="s">
        <v>82</v>
      </c>
      <c r="B98" s="13">
        <v>0.02</v>
      </c>
      <c r="C98" s="6" t="s">
        <v>288</v>
      </c>
      <c r="D98" s="264">
        <f>SUM(B98*C92)</f>
        <v>2</v>
      </c>
      <c r="E98" s="265"/>
      <c r="F98" s="266"/>
      <c r="G98" s="267"/>
      <c r="H98" s="6"/>
      <c r="I98" s="8">
        <f>SUM(B98*H92)</f>
        <v>0</v>
      </c>
      <c r="J98" s="266"/>
      <c r="K98" s="267"/>
      <c r="L98" s="6"/>
    </row>
    <row r="99" spans="1:12" ht="15.75" customHeight="1" thickBot="1" x14ac:dyDescent="0.3">
      <c r="A99" s="13"/>
      <c r="B99" s="13"/>
      <c r="C99" s="6"/>
      <c r="D99" s="264"/>
      <c r="E99" s="265"/>
      <c r="F99" s="266"/>
      <c r="G99" s="267"/>
      <c r="H99" s="6"/>
      <c r="I99" s="8">
        <f>SUM(B99*H92)</f>
        <v>0</v>
      </c>
      <c r="J99" s="266"/>
      <c r="K99" s="267"/>
      <c r="L99" s="6"/>
    </row>
    <row r="100" spans="1:12" ht="15.75" customHeight="1" thickBot="1" x14ac:dyDescent="0.3">
      <c r="A100" s="52" t="s">
        <v>295</v>
      </c>
      <c r="B100" s="31">
        <v>1.53</v>
      </c>
      <c r="C100" s="86" t="s">
        <v>288</v>
      </c>
      <c r="D100" s="268">
        <f>SUM(B100*C$92)</f>
        <v>153</v>
      </c>
      <c r="E100" s="269"/>
      <c r="F100" s="270"/>
      <c r="G100" s="271"/>
      <c r="H100" s="6"/>
      <c r="I100" s="8">
        <f>SUM(B100*H92)</f>
        <v>0</v>
      </c>
      <c r="J100" s="266"/>
      <c r="K100" s="267"/>
      <c r="L100" s="6"/>
    </row>
    <row r="101" spans="1:12" ht="15.75" customHeight="1" thickBot="1" x14ac:dyDescent="0.3">
      <c r="A101" s="31" t="s">
        <v>374</v>
      </c>
      <c r="B101" s="31">
        <v>0</v>
      </c>
      <c r="C101" s="87"/>
      <c r="D101" s="268">
        <f t="shared" ref="D101:D115" si="1">SUM(B101*C$92)</f>
        <v>0</v>
      </c>
      <c r="E101" s="269"/>
      <c r="F101" s="270"/>
      <c r="G101" s="271"/>
      <c r="H101" s="6"/>
      <c r="I101" s="8">
        <f>SUM(B101*H92)</f>
        <v>0</v>
      </c>
      <c r="J101" s="266"/>
      <c r="K101" s="267"/>
      <c r="L101" s="6"/>
    </row>
    <row r="102" spans="1:12" ht="15.75" customHeight="1" thickBot="1" x14ac:dyDescent="0.3">
      <c r="A102" s="31" t="s">
        <v>375</v>
      </c>
      <c r="B102" s="31">
        <v>0</v>
      </c>
      <c r="C102" s="31"/>
      <c r="D102" s="268">
        <f t="shared" si="1"/>
        <v>0</v>
      </c>
      <c r="E102" s="269"/>
      <c r="F102" s="270"/>
      <c r="G102" s="271"/>
      <c r="H102" s="6"/>
      <c r="I102" s="8">
        <f>SUM(B102*H92)</f>
        <v>0</v>
      </c>
      <c r="J102" s="266"/>
      <c r="K102" s="267"/>
      <c r="L102" s="6"/>
    </row>
    <row r="103" spans="1:12" ht="15.75" customHeight="1" thickBot="1" x14ac:dyDescent="0.3">
      <c r="A103" s="13" t="s">
        <v>526</v>
      </c>
      <c r="B103" s="13">
        <v>0.6</v>
      </c>
      <c r="C103" s="16" t="s">
        <v>288</v>
      </c>
      <c r="D103" s="264">
        <f t="shared" si="1"/>
        <v>60</v>
      </c>
      <c r="E103" s="265"/>
      <c r="F103" s="266"/>
      <c r="G103" s="267"/>
      <c r="H103" s="6"/>
      <c r="I103" s="8">
        <f>SUM(B103*H92)</f>
        <v>0</v>
      </c>
      <c r="J103" s="266"/>
      <c r="K103" s="267"/>
      <c r="L103" s="6"/>
    </row>
    <row r="104" spans="1:12" ht="15.75" customHeight="1" thickBot="1" x14ac:dyDescent="0.3">
      <c r="A104" s="13" t="s">
        <v>527</v>
      </c>
      <c r="B104" s="13">
        <v>2</v>
      </c>
      <c r="C104" s="6" t="s">
        <v>136</v>
      </c>
      <c r="D104" s="264">
        <f t="shared" si="1"/>
        <v>200</v>
      </c>
      <c r="E104" s="265"/>
      <c r="F104" s="266"/>
      <c r="G104" s="267"/>
      <c r="H104" s="6"/>
      <c r="I104" s="8">
        <f>SUM(B104*H92)</f>
        <v>0</v>
      </c>
      <c r="J104" s="266"/>
      <c r="K104" s="267"/>
      <c r="L104" s="6"/>
    </row>
    <row r="105" spans="1:12" ht="15.75" customHeight="1" thickBot="1" x14ac:dyDescent="0.3">
      <c r="A105" s="13" t="s">
        <v>107</v>
      </c>
      <c r="B105" s="13">
        <v>2.2000000000000002</v>
      </c>
      <c r="C105" s="6" t="s">
        <v>528</v>
      </c>
      <c r="D105" s="264">
        <f t="shared" si="1"/>
        <v>220.00000000000003</v>
      </c>
      <c r="E105" s="265"/>
      <c r="F105" s="266"/>
      <c r="G105" s="267"/>
      <c r="H105" s="6"/>
      <c r="I105" s="8">
        <f>SUM(B105*H92)</f>
        <v>0</v>
      </c>
      <c r="J105" s="266"/>
      <c r="K105" s="267"/>
      <c r="L105" s="6"/>
    </row>
    <row r="106" spans="1:12" ht="15.75" customHeight="1" thickBot="1" x14ac:dyDescent="0.3">
      <c r="A106" s="13" t="s">
        <v>320</v>
      </c>
      <c r="B106" s="13">
        <v>1</v>
      </c>
      <c r="C106" s="6" t="s">
        <v>288</v>
      </c>
      <c r="D106" s="264">
        <f t="shared" si="1"/>
        <v>100</v>
      </c>
      <c r="E106" s="265"/>
      <c r="F106" s="266"/>
      <c r="G106" s="267"/>
      <c r="H106" s="6"/>
      <c r="I106" s="8">
        <v>0</v>
      </c>
      <c r="J106" s="266"/>
      <c r="K106" s="267"/>
      <c r="L106" s="6"/>
    </row>
    <row r="107" spans="1:12" ht="15.75" customHeight="1" thickBot="1" x14ac:dyDescent="0.3">
      <c r="A107" s="67" t="s">
        <v>530</v>
      </c>
      <c r="B107" s="13">
        <v>1</v>
      </c>
      <c r="C107" s="6" t="s">
        <v>135</v>
      </c>
      <c r="D107" s="264">
        <f t="shared" si="1"/>
        <v>100</v>
      </c>
      <c r="E107" s="265"/>
      <c r="F107" s="266"/>
      <c r="G107" s="267"/>
      <c r="H107" s="6"/>
      <c r="I107" s="8">
        <f>SUM(B107*H$92)</f>
        <v>0</v>
      </c>
      <c r="J107" s="266"/>
      <c r="K107" s="267"/>
      <c r="L107" s="6"/>
    </row>
    <row r="108" spans="1:12" ht="15.75" customHeight="1" thickBot="1" x14ac:dyDescent="0.3">
      <c r="A108" s="32" t="s">
        <v>529</v>
      </c>
      <c r="B108" s="13">
        <v>0</v>
      </c>
      <c r="C108" s="6"/>
      <c r="D108" s="264">
        <f t="shared" si="1"/>
        <v>0</v>
      </c>
      <c r="E108" s="265"/>
      <c r="F108" s="266"/>
      <c r="G108" s="267"/>
      <c r="H108" s="6"/>
      <c r="I108" s="8">
        <f>SUM(B108*H$92)</f>
        <v>0</v>
      </c>
      <c r="J108" s="266"/>
      <c r="K108" s="267"/>
      <c r="L108" s="6"/>
    </row>
    <row r="109" spans="1:12" ht="15.75" customHeight="1" thickBot="1" x14ac:dyDescent="0.3">
      <c r="A109" s="13" t="s">
        <v>323</v>
      </c>
      <c r="B109" s="13">
        <v>1</v>
      </c>
      <c r="C109" s="6" t="s">
        <v>186</v>
      </c>
      <c r="D109" s="264">
        <f t="shared" si="1"/>
        <v>100</v>
      </c>
      <c r="E109" s="265"/>
      <c r="F109" s="266"/>
      <c r="G109" s="267"/>
      <c r="H109" s="6"/>
      <c r="I109" s="8">
        <f>SUM(B109*H92)</f>
        <v>0</v>
      </c>
      <c r="J109" s="266"/>
      <c r="K109" s="267"/>
      <c r="L109" s="6"/>
    </row>
    <row r="110" spans="1:12" ht="15.75" customHeight="1" thickBot="1" x14ac:dyDescent="0.3">
      <c r="A110" s="13" t="s">
        <v>324</v>
      </c>
      <c r="B110" s="13">
        <v>1</v>
      </c>
      <c r="C110" s="6" t="s">
        <v>162</v>
      </c>
      <c r="D110" s="264">
        <f t="shared" si="1"/>
        <v>100</v>
      </c>
      <c r="E110" s="265"/>
      <c r="F110" s="266"/>
      <c r="G110" s="267"/>
      <c r="H110" s="6"/>
      <c r="I110" s="8">
        <f>SUM(B110*H92)</f>
        <v>0</v>
      </c>
      <c r="J110" s="266"/>
      <c r="K110" s="267"/>
      <c r="L110" s="6"/>
    </row>
    <row r="111" spans="1:12" ht="15.75" customHeight="1" thickBot="1" x14ac:dyDescent="0.3">
      <c r="A111" s="32" t="s">
        <v>531</v>
      </c>
      <c r="B111" s="13">
        <v>0.18</v>
      </c>
      <c r="C111" s="16" t="s">
        <v>136</v>
      </c>
      <c r="D111" s="264">
        <f t="shared" si="1"/>
        <v>18</v>
      </c>
      <c r="E111" s="265"/>
      <c r="F111" s="266"/>
      <c r="G111" s="267"/>
      <c r="H111" s="6"/>
      <c r="I111" s="8">
        <f>SUM(B111*H92)</f>
        <v>0</v>
      </c>
      <c r="J111" s="266"/>
      <c r="K111" s="267"/>
      <c r="L111" s="6"/>
    </row>
    <row r="112" spans="1:12" ht="15.75" customHeight="1" thickBot="1" x14ac:dyDescent="0.3">
      <c r="A112" s="13" t="s">
        <v>532</v>
      </c>
      <c r="B112" s="13"/>
      <c r="C112" s="16" t="s">
        <v>101</v>
      </c>
      <c r="D112" s="264">
        <f t="shared" si="1"/>
        <v>0</v>
      </c>
      <c r="E112" s="265"/>
      <c r="F112" s="266"/>
      <c r="G112" s="267"/>
      <c r="H112" s="6"/>
      <c r="I112" s="8">
        <f>SUM(B112*H92)</f>
        <v>0</v>
      </c>
      <c r="J112" s="266"/>
      <c r="K112" s="267"/>
      <c r="L112" s="6"/>
    </row>
    <row r="113" spans="1:12" ht="15.75" customHeight="1" thickBot="1" x14ac:dyDescent="0.3">
      <c r="A113" s="13" t="s">
        <v>533</v>
      </c>
      <c r="B113" s="13">
        <v>0</v>
      </c>
      <c r="C113" s="6"/>
      <c r="D113" s="264">
        <f t="shared" si="1"/>
        <v>0</v>
      </c>
      <c r="E113" s="265"/>
      <c r="F113" s="266"/>
      <c r="G113" s="267"/>
      <c r="H113" s="6"/>
      <c r="I113" s="8">
        <f>SUM(B113*H92)</f>
        <v>0</v>
      </c>
      <c r="J113" s="266"/>
      <c r="K113" s="267"/>
      <c r="L113" s="6"/>
    </row>
    <row r="114" spans="1:12" ht="15.75" customHeight="1" thickBot="1" x14ac:dyDescent="0.3">
      <c r="A114" s="13" t="s">
        <v>534</v>
      </c>
      <c r="B114" s="13">
        <v>1.5</v>
      </c>
      <c r="C114" s="6" t="s">
        <v>535</v>
      </c>
      <c r="D114" s="264">
        <f t="shared" si="1"/>
        <v>150</v>
      </c>
      <c r="E114" s="265"/>
      <c r="F114" s="266"/>
      <c r="G114" s="267"/>
      <c r="H114" s="6"/>
      <c r="I114" s="8">
        <f>SUM(B114*H92)</f>
        <v>0</v>
      </c>
      <c r="J114" s="266"/>
      <c r="K114" s="267"/>
      <c r="L114" s="6"/>
    </row>
    <row r="115" spans="1:12" ht="15.75" customHeight="1" thickBot="1" x14ac:dyDescent="0.3">
      <c r="A115" s="13"/>
      <c r="B115" s="13">
        <v>0</v>
      </c>
      <c r="C115" s="6"/>
      <c r="D115" s="264">
        <f t="shared" si="1"/>
        <v>0</v>
      </c>
      <c r="E115" s="265"/>
      <c r="F115" s="266" t="s">
        <v>300</v>
      </c>
      <c r="G115" s="267"/>
      <c r="H115" s="6"/>
      <c r="I115" s="8">
        <f>SUM(B115*H92)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SUM(B116*C92)</f>
        <v>0</v>
      </c>
      <c r="E116" s="265"/>
      <c r="F116" s="266"/>
      <c r="G116" s="267"/>
      <c r="H116" s="6"/>
      <c r="I116" s="8">
        <f>SUM(B116*H92)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>SUM(B117*C92)</f>
        <v>0</v>
      </c>
      <c r="E117" s="265"/>
      <c r="F117" s="266"/>
      <c r="G117" s="267"/>
      <c r="H117" s="6"/>
      <c r="I117" s="8">
        <f>SUM(B117*H92)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>SUM(B118*C92)</f>
        <v>0</v>
      </c>
      <c r="E118" s="265"/>
      <c r="F118" s="266"/>
      <c r="G118" s="267"/>
      <c r="H118" s="6"/>
      <c r="I118" s="8">
        <f>SUM(B118*H92)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>SUM(B119*C92)</f>
        <v>0</v>
      </c>
      <c r="E119" s="265"/>
      <c r="F119" s="266"/>
      <c r="G119" s="267"/>
      <c r="H119" s="6"/>
      <c r="I119" s="8">
        <f>SUM(B119*H92)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>SUM(B120*C92)</f>
        <v>0</v>
      </c>
      <c r="E120" s="265"/>
      <c r="F120" s="266"/>
      <c r="G120" s="267"/>
      <c r="H120" s="6"/>
      <c r="I120" s="8">
        <f>SUM(B120*H92)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>SUM(B121*C92)</f>
        <v>0</v>
      </c>
      <c r="E121" s="265"/>
      <c r="F121" s="266"/>
      <c r="G121" s="267"/>
      <c r="H121" s="6"/>
      <c r="I121" s="8">
        <f>SUM(B121*H92)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>SUM(B122*C92)</f>
        <v>0</v>
      </c>
      <c r="E122" s="265"/>
      <c r="F122" s="266"/>
      <c r="G122" s="267"/>
      <c r="H122" s="6"/>
      <c r="I122" s="8">
        <f>SUM(B122*H92)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>SUM(B123*C92)</f>
        <v>0</v>
      </c>
      <c r="E123" s="265"/>
      <c r="F123" s="266"/>
      <c r="G123" s="267"/>
      <c r="H123" s="6"/>
      <c r="I123" s="8">
        <f>SUM(B123*H92)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>SUM(B124*C92)</f>
        <v>0</v>
      </c>
      <c r="E124" s="265"/>
      <c r="F124" s="266"/>
      <c r="G124" s="267"/>
      <c r="H124" s="6"/>
      <c r="I124" s="8">
        <f>SUM(B124*H92)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>SUM(B125*C92)</f>
        <v>0</v>
      </c>
      <c r="E125" s="265"/>
      <c r="F125" s="266"/>
      <c r="G125" s="267"/>
      <c r="H125" s="6"/>
      <c r="I125" s="8">
        <f>SUM(B125*H92)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>SUM(B126*C92)</f>
        <v>0</v>
      </c>
      <c r="E126" s="265"/>
      <c r="F126" s="266"/>
      <c r="G126" s="267"/>
      <c r="H126" s="6"/>
      <c r="I126" s="8">
        <f>SUM(B126*H92)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>SUM(B127*C92)</f>
        <v>0</v>
      </c>
      <c r="E127" s="265"/>
      <c r="F127" s="266"/>
      <c r="G127" s="267"/>
      <c r="H127" s="6"/>
      <c r="I127" s="8">
        <f>SUM(B127*H92)</f>
        <v>0</v>
      </c>
      <c r="J127" s="266"/>
      <c r="K127" s="267"/>
      <c r="L127" s="6"/>
    </row>
    <row r="128" spans="1:12" ht="15.75" customHeight="1" thickBot="1" x14ac:dyDescent="0.3">
      <c r="A128" s="5" t="s">
        <v>12</v>
      </c>
      <c r="B128" s="5" t="s">
        <v>6</v>
      </c>
      <c r="C128" s="5" t="s">
        <v>15</v>
      </c>
      <c r="D128" s="110" t="s">
        <v>7</v>
      </c>
      <c r="E128" s="111"/>
      <c r="F128" s="110" t="s">
        <v>45</v>
      </c>
      <c r="G128" s="111"/>
      <c r="H128" s="5" t="s">
        <v>9</v>
      </c>
      <c r="I128" s="5" t="s">
        <v>10</v>
      </c>
      <c r="J128" s="110" t="s">
        <v>45</v>
      </c>
      <c r="K128" s="111"/>
      <c r="L128" s="83" t="s">
        <v>41</v>
      </c>
    </row>
    <row r="129" spans="1:12" ht="15.75" customHeight="1" thickBot="1" x14ac:dyDescent="0.3">
      <c r="A129" s="13" t="s">
        <v>103</v>
      </c>
      <c r="B129" s="13">
        <v>1</v>
      </c>
      <c r="C129" s="6" t="s">
        <v>98</v>
      </c>
      <c r="D129" s="264">
        <f>SUM(B129*C92)</f>
        <v>100</v>
      </c>
      <c r="E129" s="265"/>
      <c r="F129" s="266"/>
      <c r="G129" s="267"/>
      <c r="H129" s="6"/>
      <c r="I129" s="8">
        <f>SUM(B129*H92)</f>
        <v>0</v>
      </c>
      <c r="J129" s="266"/>
      <c r="K129" s="267"/>
      <c r="L129" s="6"/>
    </row>
    <row r="130" spans="1:12" ht="15.75" customHeight="1" thickBot="1" x14ac:dyDescent="0.3">
      <c r="A130" s="13" t="s">
        <v>84</v>
      </c>
      <c r="B130" s="13">
        <v>0.03</v>
      </c>
      <c r="C130" s="6" t="s">
        <v>99</v>
      </c>
      <c r="D130" s="264">
        <f>SUM(B130*C92)</f>
        <v>3</v>
      </c>
      <c r="E130" s="265"/>
      <c r="F130" s="266"/>
      <c r="G130" s="267"/>
      <c r="H130" s="6"/>
      <c r="I130" s="8">
        <f>SUM(B130*H92)</f>
        <v>0</v>
      </c>
      <c r="J130" s="266"/>
      <c r="K130" s="267"/>
      <c r="L130" s="6"/>
    </row>
    <row r="131" spans="1:12" ht="15.75" customHeight="1" thickBot="1" x14ac:dyDescent="0.3">
      <c r="A131" s="13" t="s">
        <v>85</v>
      </c>
      <c r="B131" s="13">
        <v>0</v>
      </c>
      <c r="C131" s="6"/>
      <c r="D131" s="264">
        <f>SUM(B131*C92)</f>
        <v>0</v>
      </c>
      <c r="E131" s="265"/>
      <c r="F131" s="266"/>
      <c r="G131" s="267"/>
      <c r="H131" s="6"/>
      <c r="I131" s="8">
        <f>SUM(B131*H92)</f>
        <v>0</v>
      </c>
      <c r="J131" s="266"/>
      <c r="K131" s="267"/>
      <c r="L131" s="6"/>
    </row>
    <row r="132" spans="1:12" ht="15.75" customHeight="1" thickBot="1" x14ac:dyDescent="0.3">
      <c r="A132" s="13" t="s">
        <v>86</v>
      </c>
      <c r="B132" s="13">
        <v>0.12</v>
      </c>
      <c r="C132" s="6" t="s">
        <v>99</v>
      </c>
      <c r="D132" s="264">
        <f>SUM(B132*C92)</f>
        <v>12</v>
      </c>
      <c r="E132" s="265"/>
      <c r="F132" s="266"/>
      <c r="G132" s="267"/>
      <c r="H132" s="6"/>
      <c r="I132" s="8">
        <f>SUM(B132*H92)</f>
        <v>0</v>
      </c>
      <c r="J132" s="266"/>
      <c r="K132" s="267"/>
      <c r="L132" s="6"/>
    </row>
    <row r="133" spans="1:12" ht="15.75" customHeight="1" thickBot="1" x14ac:dyDescent="0.3">
      <c r="A133" s="13"/>
      <c r="B133" s="13"/>
      <c r="C133" s="6"/>
      <c r="D133" s="264">
        <f>SUM(B133*C92)</f>
        <v>0</v>
      </c>
      <c r="E133" s="265"/>
      <c r="F133" s="266"/>
      <c r="G133" s="267"/>
      <c r="H133" s="6"/>
      <c r="I133" s="8">
        <f>SUM(B133*H92)</f>
        <v>0</v>
      </c>
      <c r="J133" s="266"/>
      <c r="K133" s="267"/>
      <c r="L133" s="6"/>
    </row>
    <row r="134" spans="1:12" ht="15.75" customHeight="1" thickBot="1" x14ac:dyDescent="0.3">
      <c r="A134" s="6"/>
      <c r="B134" s="13">
        <v>2</v>
      </c>
      <c r="C134" s="6"/>
      <c r="D134" s="264">
        <f>SUM(B134*C92)</f>
        <v>200</v>
      </c>
      <c r="E134" s="265"/>
      <c r="F134" s="266"/>
      <c r="G134" s="267"/>
      <c r="H134" s="6"/>
      <c r="I134" s="8">
        <f>SUM(B134*H92)</f>
        <v>0</v>
      </c>
      <c r="J134" s="266"/>
      <c r="K134" s="267"/>
      <c r="L134" s="6"/>
    </row>
    <row r="135" spans="1:12" ht="15.75" customHeight="1" thickBot="1" x14ac:dyDescent="0.3">
      <c r="A135" s="6"/>
      <c r="B135" s="13">
        <v>0</v>
      </c>
      <c r="C135" s="6"/>
      <c r="D135" s="264">
        <f>SUM(B135*C92)</f>
        <v>0</v>
      </c>
      <c r="E135" s="265"/>
      <c r="F135" s="266"/>
      <c r="G135" s="267"/>
      <c r="H135" s="6"/>
      <c r="I135" s="8">
        <f>SUM(B135*H92)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SUM(B136*C92)</f>
        <v>0</v>
      </c>
      <c r="E136" s="265"/>
      <c r="F136" s="266"/>
      <c r="G136" s="267"/>
      <c r="H136" s="6"/>
      <c r="I136" s="8">
        <f>SUM(B136*H92)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SUM(B137*C92)</f>
        <v>0</v>
      </c>
      <c r="E137" s="265"/>
      <c r="F137" s="266"/>
      <c r="G137" s="267"/>
      <c r="H137" s="6"/>
      <c r="I137" s="8">
        <f>SUM(B137*H92)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SUM(B138*C92)</f>
        <v>0</v>
      </c>
      <c r="E138" s="265"/>
      <c r="F138" s="266"/>
      <c r="G138" s="267"/>
      <c r="H138" s="6"/>
      <c r="I138" s="8">
        <f>SUM(B138*H92)</f>
        <v>0</v>
      </c>
      <c r="J138" s="266"/>
      <c r="K138" s="267"/>
      <c r="L138" s="6"/>
    </row>
    <row r="139" spans="1:12" ht="15.75" customHeight="1" thickBot="1" x14ac:dyDescent="0.3">
      <c r="A139" s="5" t="s">
        <v>44</v>
      </c>
      <c r="B139" s="5" t="s">
        <v>6</v>
      </c>
      <c r="C139" s="5" t="s">
        <v>15</v>
      </c>
      <c r="D139" s="110" t="s">
        <v>7</v>
      </c>
      <c r="E139" s="111"/>
      <c r="F139" s="110" t="s">
        <v>45</v>
      </c>
      <c r="G139" s="111"/>
      <c r="H139" s="5" t="s">
        <v>9</v>
      </c>
      <c r="I139" s="5" t="s">
        <v>10</v>
      </c>
      <c r="J139" s="110" t="s">
        <v>45</v>
      </c>
      <c r="K139" s="111"/>
      <c r="L139" s="83" t="s">
        <v>41</v>
      </c>
    </row>
    <row r="140" spans="1:12" ht="15.75" customHeight="1" thickBot="1" x14ac:dyDescent="0.3">
      <c r="A140" s="81" t="s">
        <v>542</v>
      </c>
      <c r="B140" s="13">
        <v>1</v>
      </c>
      <c r="C140" s="6" t="s">
        <v>186</v>
      </c>
      <c r="D140" s="264">
        <f>SUM(B140*C92)</f>
        <v>100</v>
      </c>
      <c r="E140" s="265"/>
      <c r="F140" s="266"/>
      <c r="G140" s="267"/>
      <c r="H140" s="6"/>
      <c r="I140" s="8">
        <f>SUM(B140*H92)</f>
        <v>0</v>
      </c>
      <c r="J140" s="266"/>
      <c r="K140" s="267"/>
      <c r="L140" s="6"/>
    </row>
    <row r="141" spans="1:12" ht="15.75" customHeight="1" thickBot="1" x14ac:dyDescent="0.3">
      <c r="A141" s="81" t="s">
        <v>543</v>
      </c>
      <c r="B141" s="13">
        <v>1</v>
      </c>
      <c r="C141" s="6" t="s">
        <v>186</v>
      </c>
      <c r="D141" s="264">
        <f>SUM(B141*C92)</f>
        <v>100</v>
      </c>
      <c r="E141" s="265"/>
      <c r="F141" s="266"/>
      <c r="G141" s="267"/>
      <c r="H141" s="6"/>
      <c r="I141" s="8">
        <f>SUM(B141*H92)</f>
        <v>0</v>
      </c>
      <c r="J141" s="266"/>
      <c r="K141" s="267"/>
      <c r="L141" s="6"/>
    </row>
    <row r="142" spans="1:12" ht="15.75" customHeight="1" thickBot="1" x14ac:dyDescent="0.3">
      <c r="A142" s="16" t="s">
        <v>544</v>
      </c>
      <c r="B142" s="13">
        <v>0</v>
      </c>
      <c r="C142" s="6"/>
      <c r="D142" s="264">
        <f>SUM(B142*C92)</f>
        <v>0</v>
      </c>
      <c r="E142" s="265"/>
      <c r="F142" s="266"/>
      <c r="G142" s="267"/>
      <c r="H142" s="6"/>
      <c r="I142" s="8">
        <f>SUM(B142*H92)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SUM(B143*C92)</f>
        <v>0</v>
      </c>
      <c r="E143" s="265"/>
      <c r="F143" s="266"/>
      <c r="G143" s="267"/>
      <c r="H143" s="6"/>
      <c r="I143" s="8">
        <f>SUM(B143*H92)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SUM(B144*C92)</f>
        <v>0</v>
      </c>
      <c r="E144" s="265"/>
      <c r="F144" s="266"/>
      <c r="G144" s="267"/>
      <c r="H144" s="6"/>
      <c r="I144" s="8">
        <f>SUM(B144*H92)</f>
        <v>0</v>
      </c>
      <c r="J144" s="266"/>
      <c r="K144" s="267"/>
      <c r="L144" s="6"/>
    </row>
    <row r="145" spans="1:12" ht="15.75" customHeight="1" thickBot="1" x14ac:dyDescent="0.3">
      <c r="A145" s="5" t="s">
        <v>13</v>
      </c>
      <c r="B145" s="5" t="s">
        <v>6</v>
      </c>
      <c r="C145" s="5" t="s">
        <v>15</v>
      </c>
      <c r="D145" s="110" t="s">
        <v>7</v>
      </c>
      <c r="E145" s="111"/>
      <c r="F145" s="110" t="s">
        <v>45</v>
      </c>
      <c r="G145" s="111"/>
      <c r="H145" s="5" t="s">
        <v>9</v>
      </c>
      <c r="I145" s="5" t="s">
        <v>10</v>
      </c>
      <c r="J145" s="110" t="s">
        <v>45</v>
      </c>
      <c r="K145" s="111"/>
      <c r="L145" s="83" t="s">
        <v>41</v>
      </c>
    </row>
    <row r="146" spans="1:12" ht="15.75" customHeight="1" thickBot="1" x14ac:dyDescent="0.3">
      <c r="A146" s="13"/>
      <c r="B146" s="13"/>
      <c r="C146" s="6" t="s">
        <v>110</v>
      </c>
      <c r="D146" s="264">
        <f>SUM(B146*C92)</f>
        <v>0</v>
      </c>
      <c r="E146" s="265"/>
      <c r="F146" s="266"/>
      <c r="G146" s="267"/>
      <c r="H146" s="6" t="s">
        <v>110</v>
      </c>
      <c r="I146" s="8">
        <f>SUM(B146*H92)</f>
        <v>0</v>
      </c>
      <c r="J146" s="266"/>
      <c r="K146" s="267"/>
      <c r="L146" s="6"/>
    </row>
    <row r="147" spans="1:12" ht="15.75" customHeight="1" thickBot="1" x14ac:dyDescent="0.3">
      <c r="A147" s="13"/>
      <c r="B147" s="13">
        <v>0</v>
      </c>
      <c r="C147" s="6"/>
      <c r="D147" s="264">
        <f>SUM(B147*C92)</f>
        <v>0</v>
      </c>
      <c r="E147" s="265"/>
      <c r="F147" s="266"/>
      <c r="G147" s="267"/>
      <c r="H147" s="6"/>
      <c r="I147" s="8">
        <f>SUM(B147*H92)</f>
        <v>0</v>
      </c>
      <c r="J147" s="266"/>
      <c r="K147" s="267"/>
      <c r="L147" s="6"/>
    </row>
    <row r="148" spans="1:12" ht="15" customHeight="1" x14ac:dyDescent="0.25">
      <c r="A148" s="272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4"/>
    </row>
    <row r="149" spans="1:12" ht="15" customHeight="1" x14ac:dyDescent="0.25">
      <c r="A149" s="275"/>
      <c r="B149" s="276"/>
      <c r="C149" s="276"/>
      <c r="D149" s="276"/>
      <c r="E149" s="276"/>
      <c r="F149" s="276"/>
      <c r="G149" s="276"/>
      <c r="H149" s="276"/>
      <c r="I149" s="276"/>
      <c r="J149" s="276"/>
      <c r="K149" s="276"/>
      <c r="L149" s="277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21" customHeight="1" thickBot="1" x14ac:dyDescent="0.3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x14ac:dyDescent="0.25">
      <c r="A162" s="143" t="str">
        <f>A1</f>
        <v xml:space="preserve">LS </v>
      </c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5"/>
    </row>
    <row r="163" spans="1:12" x14ac:dyDescent="0.25">
      <c r="A163" s="278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80"/>
    </row>
    <row r="164" spans="1:12" ht="15.75" thickBot="1" x14ac:dyDescent="0.3">
      <c r="A164" s="146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8"/>
    </row>
    <row r="165" spans="1:12" ht="15" customHeight="1" x14ac:dyDescent="0.25">
      <c r="A165" s="143" t="s">
        <v>80</v>
      </c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5"/>
    </row>
    <row r="166" spans="1:12" ht="15.75" customHeight="1" thickBot="1" x14ac:dyDescent="0.3">
      <c r="A166" s="146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8"/>
    </row>
    <row r="167" spans="1:12" ht="15.75" thickBot="1" x14ac:dyDescent="0.3">
      <c r="A167" s="3" t="str">
        <f t="shared" ref="A167:B169" si="2">A6</f>
        <v xml:space="preserve">CLIENTE: bolovo </v>
      </c>
      <c r="B167" s="149" t="str">
        <f t="shared" si="2"/>
        <v>REPRESENTANTE: Antonio</v>
      </c>
      <c r="C167" s="150"/>
      <c r="D167" s="150"/>
      <c r="E167" s="150"/>
      <c r="F167" s="151"/>
      <c r="G167" s="149" t="str">
        <f>G6</f>
        <v>PEDIDO: /20</v>
      </c>
      <c r="H167" s="150"/>
      <c r="I167" s="151"/>
      <c r="J167" s="110" t="str">
        <f>J6</f>
        <v xml:space="preserve">QTD. MOSTR. LS </v>
      </c>
      <c r="K167" s="112"/>
      <c r="L167" s="111"/>
    </row>
    <row r="168" spans="1:12" ht="15.75" thickBot="1" x14ac:dyDescent="0.3">
      <c r="A168" s="4" t="str">
        <f t="shared" si="2"/>
        <v xml:space="preserve">REF. CLIENTE:  BLV 06-KE </v>
      </c>
      <c r="B168" s="149" t="str">
        <f>B7</f>
        <v xml:space="preserve">REF. SHO SL - bolovo </v>
      </c>
      <c r="C168" s="150"/>
      <c r="D168" s="150"/>
      <c r="E168" s="150"/>
      <c r="F168" s="151"/>
      <c r="G168" s="149" t="str">
        <f>G7</f>
        <v>COLECAO : VERÃO /2020</v>
      </c>
      <c r="H168" s="150"/>
      <c r="I168" s="151"/>
      <c r="J168" s="143">
        <f>J7</f>
        <v>1</v>
      </c>
      <c r="K168" s="144"/>
      <c r="L168" s="145"/>
    </row>
    <row r="169" spans="1:12" ht="15.75" thickBot="1" x14ac:dyDescent="0.3">
      <c r="A169" s="4" t="str">
        <f t="shared" si="2"/>
        <v xml:space="preserve">REF:  ls :  SHO LS : 692 </v>
      </c>
      <c r="B169" s="149" t="str">
        <f t="shared" si="2"/>
        <v xml:space="preserve">MODELO: shoulder  com bolso frente redondo E TELA </v>
      </c>
      <c r="C169" s="150"/>
      <c r="D169" s="150"/>
      <c r="E169" s="150"/>
      <c r="F169" s="150"/>
      <c r="G169" s="150"/>
      <c r="H169" s="150"/>
      <c r="I169" s="151"/>
      <c r="J169" s="146"/>
      <c r="K169" s="147"/>
      <c r="L169" s="148"/>
    </row>
    <row r="170" spans="1:12" ht="15.75" thickBot="1" x14ac:dyDescent="0.3">
      <c r="A170" s="110" t="s">
        <v>29</v>
      </c>
      <c r="B170" s="236"/>
      <c r="C170" s="7" t="s">
        <v>15</v>
      </c>
      <c r="D170" s="234" t="s">
        <v>9</v>
      </c>
      <c r="E170" s="236"/>
      <c r="F170" s="110" t="s">
        <v>29</v>
      </c>
      <c r="G170" s="112"/>
      <c r="H170" s="112"/>
      <c r="I170" s="112"/>
      <c r="J170" s="111"/>
      <c r="K170" s="7" t="s">
        <v>15</v>
      </c>
      <c r="L170" s="4" t="s">
        <v>9</v>
      </c>
    </row>
    <row r="171" spans="1:12" x14ac:dyDescent="0.25">
      <c r="A171" s="281" t="str">
        <f>A16</f>
        <v xml:space="preserve">Cor 1 - NYLON 70 EMBORRACHDO  </v>
      </c>
      <c r="B171" s="282"/>
      <c r="C171" s="166" t="str">
        <f>C16</f>
        <v xml:space="preserve">AZUL ROYAL </v>
      </c>
      <c r="D171" s="272">
        <f>H16</f>
        <v>0</v>
      </c>
      <c r="E171" s="274"/>
      <c r="F171" s="281"/>
      <c r="G171" s="287"/>
      <c r="H171" s="287"/>
      <c r="I171" s="287"/>
      <c r="J171" s="282"/>
      <c r="K171" s="289">
        <f>C28</f>
        <v>0</v>
      </c>
      <c r="L171" s="289">
        <f>H28</f>
        <v>0</v>
      </c>
    </row>
    <row r="172" spans="1:12" ht="15.75" thickBot="1" x14ac:dyDescent="0.3">
      <c r="A172" s="283"/>
      <c r="B172" s="284"/>
      <c r="C172" s="167"/>
      <c r="D172" s="285"/>
      <c r="E172" s="286"/>
      <c r="F172" s="283"/>
      <c r="G172" s="288"/>
      <c r="H172" s="288"/>
      <c r="I172" s="288"/>
      <c r="J172" s="284"/>
      <c r="K172" s="290"/>
      <c r="L172" s="290"/>
    </row>
    <row r="173" spans="1:12" x14ac:dyDescent="0.25">
      <c r="A173" s="281" t="str">
        <f>A18</f>
        <v xml:space="preserve">Cor 2- NYLON 70 EMBORRACHADO FORRO </v>
      </c>
      <c r="B173" s="282"/>
      <c r="C173" s="166" t="str">
        <f>C18</f>
        <v xml:space="preserve">ROXO </v>
      </c>
      <c r="D173" s="272">
        <f>H18</f>
        <v>0</v>
      </c>
      <c r="E173" s="274"/>
      <c r="F173" s="281">
        <f>A30</f>
        <v>0</v>
      </c>
      <c r="G173" s="287"/>
      <c r="H173" s="287"/>
      <c r="I173" s="287"/>
      <c r="J173" s="282"/>
      <c r="K173" s="289">
        <f>C30</f>
        <v>0</v>
      </c>
      <c r="L173" s="289">
        <f>H30</f>
        <v>0</v>
      </c>
    </row>
    <row r="174" spans="1:12" ht="15.75" thickBot="1" x14ac:dyDescent="0.3">
      <c r="A174" s="283"/>
      <c r="B174" s="284"/>
      <c r="C174" s="167"/>
      <c r="D174" s="285"/>
      <c r="E174" s="286"/>
      <c r="F174" s="283"/>
      <c r="G174" s="288"/>
      <c r="H174" s="288"/>
      <c r="I174" s="288"/>
      <c r="J174" s="284"/>
      <c r="K174" s="290"/>
      <c r="L174" s="290"/>
    </row>
    <row r="175" spans="1:12" x14ac:dyDescent="0.25">
      <c r="A175" s="281" t="str">
        <f>A20</f>
        <v xml:space="preserve">COR 3 - NYLON 70 PVC </v>
      </c>
      <c r="B175" s="282"/>
      <c r="C175" s="166" t="str">
        <f>C20</f>
        <v>AMARELO</v>
      </c>
      <c r="D175" s="272">
        <f>H20</f>
        <v>0</v>
      </c>
      <c r="E175" s="274"/>
      <c r="F175" s="281">
        <f>A32</f>
        <v>0</v>
      </c>
      <c r="G175" s="287"/>
      <c r="H175" s="287"/>
      <c r="I175" s="287"/>
      <c r="J175" s="282"/>
      <c r="K175" s="289">
        <f>C32</f>
        <v>0</v>
      </c>
      <c r="L175" s="289">
        <f>H32</f>
        <v>0</v>
      </c>
    </row>
    <row r="176" spans="1:12" ht="15.75" thickBot="1" x14ac:dyDescent="0.3">
      <c r="A176" s="283"/>
      <c r="B176" s="284"/>
      <c r="C176" s="167"/>
      <c r="D176" s="285"/>
      <c r="E176" s="286"/>
      <c r="F176" s="283"/>
      <c r="G176" s="288"/>
      <c r="H176" s="288"/>
      <c r="I176" s="288"/>
      <c r="J176" s="284"/>
      <c r="K176" s="290"/>
      <c r="L176" s="290"/>
    </row>
    <row r="177" spans="1:12" x14ac:dyDescent="0.25">
      <c r="A177" s="281" t="str">
        <f>A22</f>
        <v xml:space="preserve">Cor 4- NYLON 70 PVC VIVO E VIES </v>
      </c>
      <c r="B177" s="282"/>
      <c r="C177" s="166" t="str">
        <f>C22</f>
        <v xml:space="preserve">ROXO </v>
      </c>
      <c r="D177" s="272">
        <f>H22</f>
        <v>0</v>
      </c>
      <c r="E177" s="274"/>
      <c r="F177" s="281">
        <f>A34</f>
        <v>0</v>
      </c>
      <c r="G177" s="287"/>
      <c r="H177" s="287"/>
      <c r="I177" s="287"/>
      <c r="J177" s="282"/>
      <c r="K177" s="289">
        <f>C34</f>
        <v>0</v>
      </c>
      <c r="L177" s="289">
        <f>H34</f>
        <v>0</v>
      </c>
    </row>
    <row r="178" spans="1:12" ht="15.75" thickBot="1" x14ac:dyDescent="0.3">
      <c r="A178" s="283"/>
      <c r="B178" s="284"/>
      <c r="C178" s="167"/>
      <c r="D178" s="285"/>
      <c r="E178" s="286"/>
      <c r="F178" s="283"/>
      <c r="G178" s="288"/>
      <c r="H178" s="288"/>
      <c r="I178" s="288"/>
      <c r="J178" s="284"/>
      <c r="K178" s="290"/>
      <c r="L178" s="290"/>
    </row>
    <row r="179" spans="1:12" x14ac:dyDescent="0.25">
      <c r="A179" s="281" t="str">
        <f>A24</f>
        <v xml:space="preserve">Cor 5 - TELA SMART </v>
      </c>
      <c r="B179" s="282"/>
      <c r="C179" s="166" t="str">
        <f>C24</f>
        <v xml:space="preserve">ROSA </v>
      </c>
      <c r="D179" s="272">
        <f>H24</f>
        <v>0</v>
      </c>
      <c r="E179" s="274"/>
      <c r="F179" s="281">
        <f>A36</f>
        <v>0</v>
      </c>
      <c r="G179" s="287"/>
      <c r="H179" s="287"/>
      <c r="I179" s="287"/>
      <c r="J179" s="282"/>
      <c r="K179" s="289">
        <f>C36</f>
        <v>0</v>
      </c>
      <c r="L179" s="289">
        <f>H36</f>
        <v>0</v>
      </c>
    </row>
    <row r="180" spans="1:12" ht="15.75" thickBot="1" x14ac:dyDescent="0.3">
      <c r="A180" s="283"/>
      <c r="B180" s="284"/>
      <c r="C180" s="167"/>
      <c r="D180" s="285"/>
      <c r="E180" s="286"/>
      <c r="F180" s="283"/>
      <c r="G180" s="288"/>
      <c r="H180" s="288"/>
      <c r="I180" s="288"/>
      <c r="J180" s="284"/>
      <c r="K180" s="290"/>
      <c r="L180" s="290"/>
    </row>
    <row r="181" spans="1:12" x14ac:dyDescent="0.25">
      <c r="A181" s="281">
        <f>A26</f>
        <v>0</v>
      </c>
      <c r="B181" s="282"/>
      <c r="C181" s="166">
        <f>C26</f>
        <v>0</v>
      </c>
      <c r="D181" s="272">
        <f>H26</f>
        <v>0</v>
      </c>
      <c r="E181" s="274"/>
      <c r="F181" s="281">
        <f>A38</f>
        <v>0</v>
      </c>
      <c r="G181" s="287"/>
      <c r="H181" s="287"/>
      <c r="I181" s="287"/>
      <c r="J181" s="282"/>
      <c r="K181" s="289">
        <f>C38</f>
        <v>0</v>
      </c>
      <c r="L181" s="289">
        <f>H38</f>
        <v>0</v>
      </c>
    </row>
    <row r="182" spans="1:12" ht="15.75" thickBot="1" x14ac:dyDescent="0.3">
      <c r="A182" s="283"/>
      <c r="B182" s="284"/>
      <c r="C182" s="167"/>
      <c r="D182" s="285"/>
      <c r="E182" s="286"/>
      <c r="F182" s="283"/>
      <c r="G182" s="288"/>
      <c r="H182" s="288"/>
      <c r="I182" s="288"/>
      <c r="J182" s="284"/>
      <c r="K182" s="290"/>
      <c r="L182" s="290"/>
    </row>
    <row r="183" spans="1:12" x14ac:dyDescent="0.25">
      <c r="A183" s="143" t="s">
        <v>31</v>
      </c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5"/>
    </row>
    <row r="184" spans="1:12" ht="15.75" thickBot="1" x14ac:dyDescent="0.3">
      <c r="A184" s="146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8"/>
    </row>
    <row r="185" spans="1:12" ht="15" customHeight="1" thickBot="1" x14ac:dyDescent="0.35">
      <c r="A185" s="182" t="s">
        <v>17</v>
      </c>
      <c r="B185" s="122" t="s">
        <v>33</v>
      </c>
      <c r="C185" s="123"/>
      <c r="D185" s="123"/>
      <c r="E185" s="124"/>
      <c r="F185" s="184" t="s">
        <v>34</v>
      </c>
      <c r="G185" s="185"/>
      <c r="H185" s="186"/>
      <c r="I185" s="190" t="s">
        <v>11</v>
      </c>
      <c r="J185" s="191"/>
      <c r="K185" s="191"/>
      <c r="L185" s="192"/>
    </row>
    <row r="186" spans="1:12" ht="15.75" customHeight="1" thickBot="1" x14ac:dyDescent="0.3">
      <c r="A186" s="183"/>
      <c r="B186" s="125"/>
      <c r="C186" s="126"/>
      <c r="D186" s="126"/>
      <c r="E186" s="127"/>
      <c r="F186" s="187"/>
      <c r="G186" s="188"/>
      <c r="H186" s="189"/>
      <c r="I186" s="193" t="s">
        <v>15</v>
      </c>
      <c r="J186" s="194"/>
      <c r="K186" s="195" t="s">
        <v>9</v>
      </c>
      <c r="L186" s="194"/>
    </row>
    <row r="187" spans="1:12" ht="15" customHeight="1" x14ac:dyDescent="0.25">
      <c r="A187" s="210"/>
      <c r="B187" s="198"/>
      <c r="C187" s="199"/>
      <c r="D187" s="199"/>
      <c r="E187" s="200"/>
      <c r="F187" s="204"/>
      <c r="G187" s="205"/>
      <c r="H187" s="206"/>
      <c r="I187" s="204"/>
      <c r="J187" s="206"/>
      <c r="K187" s="205"/>
      <c r="L187" s="206"/>
    </row>
    <row r="188" spans="1:12" ht="15.75" customHeight="1" thickBot="1" x14ac:dyDescent="0.3">
      <c r="A188" s="211"/>
      <c r="B188" s="201"/>
      <c r="C188" s="202"/>
      <c r="D188" s="202"/>
      <c r="E188" s="203"/>
      <c r="F188" s="207"/>
      <c r="G188" s="208"/>
      <c r="H188" s="209"/>
      <c r="I188" s="207"/>
      <c r="J188" s="209"/>
      <c r="K188" s="208"/>
      <c r="L188" s="209"/>
    </row>
    <row r="189" spans="1:12" ht="15" customHeight="1" x14ac:dyDescent="0.25">
      <c r="A189" s="210">
        <f>A46</f>
        <v>0</v>
      </c>
      <c r="B189" s="198"/>
      <c r="C189" s="199"/>
      <c r="D189" s="199"/>
      <c r="E189" s="200"/>
      <c r="F189" s="204">
        <f>F46</f>
        <v>0</v>
      </c>
      <c r="G189" s="205"/>
      <c r="H189" s="206"/>
      <c r="I189" s="204"/>
      <c r="J189" s="206"/>
      <c r="K189" s="205"/>
      <c r="L189" s="206"/>
    </row>
    <row r="190" spans="1:12" ht="15.75" customHeight="1" thickBot="1" x14ac:dyDescent="0.3">
      <c r="A190" s="211"/>
      <c r="B190" s="201"/>
      <c r="C190" s="202"/>
      <c r="D190" s="202"/>
      <c r="E190" s="203"/>
      <c r="F190" s="207"/>
      <c r="G190" s="208"/>
      <c r="H190" s="209"/>
      <c r="I190" s="207"/>
      <c r="J190" s="209"/>
      <c r="K190" s="208"/>
      <c r="L190" s="209"/>
    </row>
    <row r="191" spans="1:12" ht="15" customHeight="1" x14ac:dyDescent="0.25">
      <c r="A191" s="143" t="str">
        <f>A48</f>
        <v>CORTE PLACAS</v>
      </c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5"/>
    </row>
    <row r="192" spans="1:12" ht="15.75" customHeight="1" thickBot="1" x14ac:dyDescent="0.3">
      <c r="A192" s="146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8"/>
    </row>
    <row r="193" spans="1:12" ht="15" customHeight="1" thickBot="1" x14ac:dyDescent="0.35">
      <c r="A193" s="182" t="str">
        <f>A50</f>
        <v>COR</v>
      </c>
      <c r="B193" s="122" t="str">
        <f>B50</f>
        <v>MOLDE Nº / ALTURA</v>
      </c>
      <c r="C193" s="123"/>
      <c r="D193" s="123"/>
      <c r="E193" s="124"/>
      <c r="F193" s="291" t="str">
        <f>F50</f>
        <v>QTD. MOCH. POR PLC</v>
      </c>
      <c r="G193" s="292"/>
      <c r="H193" s="293"/>
      <c r="I193" s="190" t="s">
        <v>37</v>
      </c>
      <c r="J193" s="191"/>
      <c r="K193" s="191"/>
      <c r="L193" s="192"/>
    </row>
    <row r="194" spans="1:12" ht="15.75" customHeight="1" thickBot="1" x14ac:dyDescent="0.3">
      <c r="A194" s="183"/>
      <c r="B194" s="125"/>
      <c r="C194" s="126"/>
      <c r="D194" s="126"/>
      <c r="E194" s="127"/>
      <c r="F194" s="294"/>
      <c r="G194" s="295"/>
      <c r="H194" s="296"/>
      <c r="I194" s="193" t="s">
        <v>15</v>
      </c>
      <c r="J194" s="194"/>
      <c r="K194" s="195" t="s">
        <v>9</v>
      </c>
      <c r="L194" s="194"/>
    </row>
    <row r="195" spans="1:12" ht="15" customHeight="1" x14ac:dyDescent="0.25">
      <c r="A195" s="210">
        <f>A52</f>
        <v>0</v>
      </c>
      <c r="B195" s="198">
        <f>B52</f>
        <v>0</v>
      </c>
      <c r="C195" s="199"/>
      <c r="D195" s="199"/>
      <c r="E195" s="200"/>
      <c r="F195" s="204">
        <v>0</v>
      </c>
      <c r="G195" s="205"/>
      <c r="H195" s="206"/>
      <c r="I195" s="204"/>
      <c r="J195" s="206"/>
      <c r="K195" s="204"/>
      <c r="L195" s="206"/>
    </row>
    <row r="196" spans="1:12" ht="15.75" customHeight="1" thickBot="1" x14ac:dyDescent="0.3">
      <c r="A196" s="211"/>
      <c r="B196" s="201"/>
      <c r="C196" s="202"/>
      <c r="D196" s="202"/>
      <c r="E196" s="203"/>
      <c r="F196" s="207"/>
      <c r="G196" s="208"/>
      <c r="H196" s="209"/>
      <c r="I196" s="207"/>
      <c r="J196" s="209"/>
      <c r="K196" s="207"/>
      <c r="L196" s="209"/>
    </row>
    <row r="197" spans="1:12" ht="15" customHeight="1" x14ac:dyDescent="0.25">
      <c r="A197" s="143" t="s">
        <v>32</v>
      </c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5"/>
    </row>
    <row r="198" spans="1:12" ht="15.75" customHeight="1" thickBot="1" x14ac:dyDescent="0.3">
      <c r="A198" s="146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8"/>
    </row>
    <row r="199" spans="1:12" ht="15" customHeight="1" thickBot="1" x14ac:dyDescent="0.35">
      <c r="A199" s="182" t="str">
        <f>A56</f>
        <v>COR</v>
      </c>
      <c r="B199" s="122" t="str">
        <f>B56</f>
        <v>NUMERO MOLDE</v>
      </c>
      <c r="C199" s="123"/>
      <c r="D199" s="123"/>
      <c r="E199" s="124"/>
      <c r="F199" s="297" t="str">
        <f>F56</f>
        <v>QUANTIDADE POR PEÇA</v>
      </c>
      <c r="G199" s="298"/>
      <c r="H199" s="299"/>
      <c r="I199" s="190" t="s">
        <v>37</v>
      </c>
      <c r="J199" s="191"/>
      <c r="K199" s="191"/>
      <c r="L199" s="192"/>
    </row>
    <row r="200" spans="1:12" ht="15.75" customHeight="1" thickBot="1" x14ac:dyDescent="0.3">
      <c r="A200" s="183"/>
      <c r="B200" s="125"/>
      <c r="C200" s="126"/>
      <c r="D200" s="126"/>
      <c r="E200" s="127"/>
      <c r="F200" s="300"/>
      <c r="G200" s="301"/>
      <c r="H200" s="302"/>
      <c r="I200" s="193" t="s">
        <v>15</v>
      </c>
      <c r="J200" s="194"/>
      <c r="K200" s="195" t="s">
        <v>9</v>
      </c>
      <c r="L200" s="194"/>
    </row>
    <row r="201" spans="1:12" ht="15" customHeight="1" x14ac:dyDescent="0.25">
      <c r="A201" s="210">
        <f>A58</f>
        <v>0</v>
      </c>
      <c r="B201" s="198">
        <v>0</v>
      </c>
      <c r="C201" s="199"/>
      <c r="D201" s="199"/>
      <c r="E201" s="200"/>
      <c r="F201" s="204">
        <f>F58</f>
        <v>0</v>
      </c>
      <c r="G201" s="205"/>
      <c r="H201" s="206"/>
      <c r="I201" s="204">
        <f>C14*F201</f>
        <v>0</v>
      </c>
      <c r="J201" s="206"/>
      <c r="K201" s="204">
        <f>H14*F201</f>
        <v>0</v>
      </c>
      <c r="L201" s="206"/>
    </row>
    <row r="202" spans="1:12" ht="15.75" customHeight="1" thickBot="1" x14ac:dyDescent="0.3">
      <c r="A202" s="211"/>
      <c r="B202" s="201"/>
      <c r="C202" s="202"/>
      <c r="D202" s="202"/>
      <c r="E202" s="203"/>
      <c r="F202" s="207"/>
      <c r="G202" s="208"/>
      <c r="H202" s="209"/>
      <c r="I202" s="207"/>
      <c r="J202" s="209"/>
      <c r="K202" s="207"/>
      <c r="L202" s="209"/>
    </row>
    <row r="203" spans="1:12" ht="15.75" thickBot="1" x14ac:dyDescent="0.3">
      <c r="A203" s="5" t="s">
        <v>46</v>
      </c>
      <c r="B203" s="5" t="s">
        <v>16</v>
      </c>
      <c r="C203" s="5" t="s">
        <v>4</v>
      </c>
      <c r="D203" s="110" t="s">
        <v>17</v>
      </c>
      <c r="E203" s="111"/>
      <c r="F203" s="110" t="s">
        <v>46</v>
      </c>
      <c r="G203" s="112"/>
      <c r="H203" s="112"/>
      <c r="I203" s="111"/>
      <c r="J203" s="5" t="s">
        <v>16</v>
      </c>
      <c r="K203" s="5" t="s">
        <v>4</v>
      </c>
      <c r="L203" s="5" t="s">
        <v>17</v>
      </c>
    </row>
    <row r="204" spans="1:12" ht="15.75" thickBot="1" x14ac:dyDescent="0.3">
      <c r="A204" s="5" t="s">
        <v>536</v>
      </c>
      <c r="B204" s="5">
        <v>1</v>
      </c>
      <c r="C204" s="5" t="s">
        <v>277</v>
      </c>
      <c r="D204" s="110" t="s">
        <v>394</v>
      </c>
      <c r="E204" s="111"/>
      <c r="F204" s="110"/>
      <c r="G204" s="112"/>
      <c r="H204" s="112"/>
      <c r="I204" s="111"/>
      <c r="J204" s="5">
        <v>40</v>
      </c>
      <c r="K204" s="5"/>
      <c r="L204" s="5"/>
    </row>
    <row r="205" spans="1:12" ht="15.75" thickBot="1" x14ac:dyDescent="0.3">
      <c r="A205" s="5" t="s">
        <v>330</v>
      </c>
      <c r="B205" s="5">
        <v>2</v>
      </c>
      <c r="C205" s="5" t="s">
        <v>331</v>
      </c>
      <c r="D205" s="110" t="s">
        <v>537</v>
      </c>
      <c r="E205" s="111"/>
      <c r="F205" s="110"/>
      <c r="G205" s="112"/>
      <c r="H205" s="112"/>
      <c r="I205" s="111"/>
      <c r="J205" s="5">
        <v>41</v>
      </c>
      <c r="K205" s="5"/>
      <c r="L205" s="5"/>
    </row>
    <row r="206" spans="1:12" ht="15.75" thickBot="1" x14ac:dyDescent="0.3">
      <c r="A206" s="5" t="s">
        <v>329</v>
      </c>
      <c r="B206" s="5">
        <v>3</v>
      </c>
      <c r="C206" s="5" t="s">
        <v>333</v>
      </c>
      <c r="D206" s="110" t="s">
        <v>538</v>
      </c>
      <c r="E206" s="111"/>
      <c r="F206" s="110"/>
      <c r="G206" s="112"/>
      <c r="H206" s="112"/>
      <c r="I206" s="111"/>
      <c r="J206" s="5">
        <v>42</v>
      </c>
      <c r="K206" s="5"/>
      <c r="L206" s="5"/>
    </row>
    <row r="207" spans="1:12" ht="15.75" thickBot="1" x14ac:dyDescent="0.3">
      <c r="A207" s="5" t="s">
        <v>335</v>
      </c>
      <c r="B207" s="5">
        <v>4</v>
      </c>
      <c r="C207" s="5" t="s">
        <v>336</v>
      </c>
      <c r="D207" s="110" t="s">
        <v>539</v>
      </c>
      <c r="E207" s="111"/>
      <c r="F207" s="110"/>
      <c r="G207" s="112"/>
      <c r="H207" s="112"/>
      <c r="I207" s="111"/>
      <c r="J207" s="5">
        <v>43</v>
      </c>
      <c r="K207" s="5"/>
      <c r="L207" s="5"/>
    </row>
    <row r="208" spans="1:12" ht="15.75" thickBot="1" x14ac:dyDescent="0.3">
      <c r="A208" s="5" t="s">
        <v>301</v>
      </c>
      <c r="B208" s="5">
        <v>5</v>
      </c>
      <c r="C208" s="5" t="s">
        <v>337</v>
      </c>
      <c r="D208" s="110" t="s">
        <v>539</v>
      </c>
      <c r="E208" s="111"/>
      <c r="F208" s="110"/>
      <c r="G208" s="112"/>
      <c r="H208" s="112"/>
      <c r="I208" s="111"/>
      <c r="J208" s="5">
        <v>44</v>
      </c>
      <c r="K208" s="5"/>
      <c r="L208" s="5"/>
    </row>
    <row r="209" spans="1:12" ht="15.75" thickBot="1" x14ac:dyDescent="0.3">
      <c r="A209" s="5" t="s">
        <v>302</v>
      </c>
      <c r="B209" s="5">
        <v>6</v>
      </c>
      <c r="C209" s="5" t="s">
        <v>333</v>
      </c>
      <c r="D209" s="110" t="s">
        <v>361</v>
      </c>
      <c r="E209" s="111"/>
      <c r="F209" s="110"/>
      <c r="G209" s="112"/>
      <c r="H209" s="112"/>
      <c r="I209" s="111"/>
      <c r="J209" s="5">
        <v>45</v>
      </c>
      <c r="K209" s="5"/>
      <c r="L209" s="5"/>
    </row>
    <row r="210" spans="1:12" ht="15.75" thickBot="1" x14ac:dyDescent="0.3">
      <c r="A210" s="5" t="s">
        <v>540</v>
      </c>
      <c r="B210" s="5" t="s">
        <v>178</v>
      </c>
      <c r="C210" s="5" t="s">
        <v>341</v>
      </c>
      <c r="D210" s="110">
        <v>5</v>
      </c>
      <c r="E210" s="111"/>
      <c r="F210" s="110"/>
      <c r="G210" s="112"/>
      <c r="H210" s="112"/>
      <c r="I210" s="111"/>
      <c r="J210" s="5">
        <v>46</v>
      </c>
      <c r="K210" s="5"/>
      <c r="L210" s="5"/>
    </row>
    <row r="211" spans="1:12" ht="15.75" thickBot="1" x14ac:dyDescent="0.3">
      <c r="A211" s="5" t="s">
        <v>303</v>
      </c>
      <c r="B211" s="5">
        <v>8</v>
      </c>
      <c r="C211" s="5" t="s">
        <v>119</v>
      </c>
      <c r="D211" s="110">
        <v>4</v>
      </c>
      <c r="E211" s="111"/>
      <c r="F211" s="110"/>
      <c r="G211" s="112"/>
      <c r="H211" s="112"/>
      <c r="I211" s="111"/>
      <c r="J211" s="5">
        <v>47</v>
      </c>
      <c r="K211" s="5"/>
      <c r="L211" s="5"/>
    </row>
    <row r="212" spans="1:12" ht="15.75" thickBot="1" x14ac:dyDescent="0.3">
      <c r="A212" s="5" t="s">
        <v>541</v>
      </c>
      <c r="B212" s="5">
        <v>9</v>
      </c>
      <c r="C212" s="5" t="s">
        <v>100</v>
      </c>
      <c r="D212" s="110">
        <v>4</v>
      </c>
      <c r="E212" s="111"/>
      <c r="F212" s="110"/>
      <c r="G212" s="112"/>
      <c r="H212" s="112"/>
      <c r="I212" s="111"/>
      <c r="J212" s="5">
        <v>48</v>
      </c>
      <c r="K212" s="5"/>
      <c r="L212" s="5"/>
    </row>
    <row r="213" spans="1:12" ht="15.75" thickBot="1" x14ac:dyDescent="0.3">
      <c r="A213" s="5"/>
      <c r="B213" s="5">
        <v>10</v>
      </c>
      <c r="C213" s="5"/>
      <c r="D213" s="110"/>
      <c r="E213" s="111"/>
      <c r="F213" s="110"/>
      <c r="G213" s="112"/>
      <c r="H213" s="112"/>
      <c r="I213" s="111"/>
      <c r="J213" s="5">
        <v>49</v>
      </c>
      <c r="K213" s="5"/>
      <c r="L213" s="5"/>
    </row>
    <row r="214" spans="1:12" ht="15.75" thickBot="1" x14ac:dyDescent="0.3">
      <c r="A214" s="5"/>
      <c r="B214" s="5">
        <v>11</v>
      </c>
      <c r="C214" s="5"/>
      <c r="D214" s="110"/>
      <c r="E214" s="111"/>
      <c r="F214" s="110"/>
      <c r="G214" s="112"/>
      <c r="H214" s="112"/>
      <c r="I214" s="111"/>
      <c r="J214" s="5">
        <v>50</v>
      </c>
      <c r="K214" s="5"/>
      <c r="L214" s="5"/>
    </row>
    <row r="215" spans="1:12" ht="15.75" thickBot="1" x14ac:dyDescent="0.3">
      <c r="A215" s="5"/>
      <c r="B215" s="5">
        <v>12</v>
      </c>
      <c r="C215" s="5"/>
      <c r="D215" s="110"/>
      <c r="E215" s="111"/>
      <c r="F215" s="110"/>
      <c r="G215" s="112"/>
      <c r="H215" s="112"/>
      <c r="I215" s="111"/>
      <c r="J215" s="5">
        <v>51</v>
      </c>
      <c r="K215" s="5"/>
      <c r="L215" s="5"/>
    </row>
    <row r="216" spans="1:12" ht="15.75" thickBot="1" x14ac:dyDescent="0.3">
      <c r="A216" s="5"/>
      <c r="B216" s="5">
        <v>13</v>
      </c>
      <c r="C216" s="5"/>
      <c r="D216" s="110"/>
      <c r="E216" s="111"/>
      <c r="F216" s="110"/>
      <c r="G216" s="112"/>
      <c r="H216" s="112"/>
      <c r="I216" s="111"/>
      <c r="J216" s="5">
        <v>52</v>
      </c>
      <c r="K216" s="5"/>
      <c r="L216" s="5"/>
    </row>
    <row r="217" spans="1:12" ht="15.75" thickBot="1" x14ac:dyDescent="0.3">
      <c r="A217" s="5"/>
      <c r="B217" s="5">
        <v>14</v>
      </c>
      <c r="C217" s="5"/>
      <c r="D217" s="110"/>
      <c r="E217" s="111"/>
      <c r="F217" s="110"/>
      <c r="G217" s="112"/>
      <c r="H217" s="112"/>
      <c r="I217" s="111"/>
      <c r="J217" s="5">
        <v>53</v>
      </c>
      <c r="K217" s="5"/>
      <c r="L217" s="5"/>
    </row>
    <row r="218" spans="1:12" ht="15.75" thickBot="1" x14ac:dyDescent="0.3">
      <c r="A218" s="5"/>
      <c r="B218" s="5">
        <v>15</v>
      </c>
      <c r="C218" s="5"/>
      <c r="D218" s="110"/>
      <c r="E218" s="111"/>
      <c r="F218" s="110"/>
      <c r="G218" s="112"/>
      <c r="H218" s="112"/>
      <c r="I218" s="111"/>
      <c r="J218" s="5">
        <v>54</v>
      </c>
      <c r="K218" s="5"/>
      <c r="L218" s="5"/>
    </row>
    <row r="219" spans="1:12" ht="15.75" thickBot="1" x14ac:dyDescent="0.3">
      <c r="A219" s="5"/>
      <c r="B219" s="5">
        <v>16</v>
      </c>
      <c r="C219" s="5"/>
      <c r="D219" s="110"/>
      <c r="E219" s="111"/>
      <c r="F219" s="110"/>
      <c r="G219" s="112"/>
      <c r="H219" s="112"/>
      <c r="I219" s="111"/>
      <c r="J219" s="5">
        <v>55</v>
      </c>
      <c r="K219" s="5"/>
      <c r="L219" s="5"/>
    </row>
    <row r="220" spans="1:12" ht="15.75" thickBot="1" x14ac:dyDescent="0.3">
      <c r="A220" s="5"/>
      <c r="B220" s="5">
        <v>17</v>
      </c>
      <c r="C220" s="5"/>
      <c r="D220" s="110"/>
      <c r="E220" s="111"/>
      <c r="F220" s="110"/>
      <c r="G220" s="112"/>
      <c r="H220" s="112"/>
      <c r="I220" s="111"/>
      <c r="J220" s="5">
        <v>56</v>
      </c>
      <c r="K220" s="5"/>
      <c r="L220" s="5"/>
    </row>
    <row r="221" spans="1:12" ht="15.75" thickBot="1" x14ac:dyDescent="0.3">
      <c r="A221" s="5"/>
      <c r="B221" s="5">
        <v>18</v>
      </c>
      <c r="C221" s="5"/>
      <c r="D221" s="110"/>
      <c r="E221" s="111"/>
      <c r="F221" s="110"/>
      <c r="G221" s="112"/>
      <c r="H221" s="112"/>
      <c r="I221" s="111"/>
      <c r="J221" s="5">
        <v>57</v>
      </c>
      <c r="K221" s="5"/>
      <c r="L221" s="5"/>
    </row>
    <row r="222" spans="1:12" ht="15.75" thickBot="1" x14ac:dyDescent="0.3">
      <c r="A222" s="5"/>
      <c r="B222" s="5">
        <v>19</v>
      </c>
      <c r="C222" s="5"/>
      <c r="D222" s="110"/>
      <c r="E222" s="111"/>
      <c r="F222" s="110"/>
      <c r="G222" s="112"/>
      <c r="H222" s="112"/>
      <c r="I222" s="111"/>
      <c r="J222" s="5">
        <v>58</v>
      </c>
      <c r="K222" s="5"/>
      <c r="L222" s="5"/>
    </row>
    <row r="223" spans="1:12" ht="15.75" thickBot="1" x14ac:dyDescent="0.3">
      <c r="A223" s="5"/>
      <c r="B223" s="5">
        <v>20</v>
      </c>
      <c r="C223" s="5"/>
      <c r="D223" s="110"/>
      <c r="E223" s="111"/>
      <c r="F223" s="110"/>
      <c r="G223" s="112"/>
      <c r="H223" s="112"/>
      <c r="I223" s="111"/>
      <c r="J223" s="5">
        <v>59</v>
      </c>
      <c r="K223" s="5"/>
      <c r="L223" s="5"/>
    </row>
    <row r="224" spans="1:12" ht="15.75" thickBot="1" x14ac:dyDescent="0.3">
      <c r="A224" s="5"/>
      <c r="B224" s="5">
        <v>21</v>
      </c>
      <c r="C224" s="5"/>
      <c r="D224" s="110"/>
      <c r="E224" s="111"/>
      <c r="F224" s="110"/>
      <c r="G224" s="112"/>
      <c r="H224" s="112"/>
      <c r="I224" s="111"/>
      <c r="J224" s="5">
        <v>60</v>
      </c>
      <c r="K224" s="5"/>
      <c r="L224" s="5"/>
    </row>
    <row r="225" spans="1:12" ht="15.75" thickBot="1" x14ac:dyDescent="0.3">
      <c r="A225" s="5"/>
      <c r="B225" s="5">
        <v>22</v>
      </c>
      <c r="C225" s="5"/>
      <c r="D225" s="110"/>
      <c r="E225" s="111"/>
      <c r="F225" s="110"/>
      <c r="G225" s="112"/>
      <c r="H225" s="112"/>
      <c r="I225" s="111"/>
      <c r="J225" s="5">
        <v>61</v>
      </c>
      <c r="K225" s="5"/>
      <c r="L225" s="5"/>
    </row>
    <row r="226" spans="1:12" ht="15.75" thickBot="1" x14ac:dyDescent="0.3">
      <c r="A226" s="5"/>
      <c r="B226" s="5">
        <v>23</v>
      </c>
      <c r="C226" s="5"/>
      <c r="D226" s="110"/>
      <c r="E226" s="111"/>
      <c r="F226" s="110"/>
      <c r="G226" s="112"/>
      <c r="H226" s="112"/>
      <c r="I226" s="111"/>
      <c r="J226" s="5">
        <v>62</v>
      </c>
      <c r="K226" s="5"/>
      <c r="L226" s="5"/>
    </row>
    <row r="227" spans="1:12" ht="15.75" thickBot="1" x14ac:dyDescent="0.3">
      <c r="A227" s="5"/>
      <c r="B227" s="5">
        <v>24</v>
      </c>
      <c r="C227" s="5"/>
      <c r="D227" s="110"/>
      <c r="E227" s="111"/>
      <c r="F227" s="110"/>
      <c r="G227" s="112"/>
      <c r="H227" s="112"/>
      <c r="I227" s="111"/>
      <c r="J227" s="5">
        <v>63</v>
      </c>
      <c r="K227" s="5"/>
      <c r="L227" s="5"/>
    </row>
    <row r="228" spans="1:12" ht="15.75" thickBot="1" x14ac:dyDescent="0.3">
      <c r="A228" s="5"/>
      <c r="B228" s="5">
        <v>25</v>
      </c>
      <c r="C228" s="5"/>
      <c r="D228" s="110"/>
      <c r="E228" s="111"/>
      <c r="F228" s="110"/>
      <c r="G228" s="112"/>
      <c r="H228" s="112"/>
      <c r="I228" s="111"/>
      <c r="J228" s="5">
        <v>64</v>
      </c>
      <c r="K228" s="5"/>
      <c r="L228" s="5"/>
    </row>
    <row r="229" spans="1:12" ht="15.75" thickBot="1" x14ac:dyDescent="0.3">
      <c r="A229" s="5"/>
      <c r="B229" s="5">
        <v>26</v>
      </c>
      <c r="C229" s="5"/>
      <c r="D229" s="110"/>
      <c r="E229" s="111"/>
      <c r="F229" s="110"/>
      <c r="G229" s="112"/>
      <c r="H229" s="112"/>
      <c r="I229" s="111"/>
      <c r="J229" s="5">
        <v>65</v>
      </c>
      <c r="K229" s="5"/>
      <c r="L229" s="5"/>
    </row>
    <row r="230" spans="1:12" ht="15.75" thickBot="1" x14ac:dyDescent="0.3">
      <c r="A230" s="5"/>
      <c r="B230" s="5">
        <v>27</v>
      </c>
      <c r="C230" s="5"/>
      <c r="D230" s="110"/>
      <c r="E230" s="111"/>
      <c r="F230" s="110"/>
      <c r="G230" s="112"/>
      <c r="H230" s="112"/>
      <c r="I230" s="111"/>
      <c r="J230" s="5">
        <v>66</v>
      </c>
      <c r="K230" s="5"/>
      <c r="L230" s="5"/>
    </row>
    <row r="231" spans="1:12" ht="15.75" thickBot="1" x14ac:dyDescent="0.3">
      <c r="A231" s="5"/>
      <c r="B231" s="5">
        <v>28</v>
      </c>
      <c r="C231" s="5"/>
      <c r="D231" s="110"/>
      <c r="E231" s="111"/>
      <c r="F231" s="110"/>
      <c r="G231" s="112"/>
      <c r="H231" s="112"/>
      <c r="I231" s="111"/>
      <c r="J231" s="5">
        <v>67</v>
      </c>
      <c r="K231" s="5"/>
      <c r="L231" s="5"/>
    </row>
    <row r="232" spans="1:12" ht="15.75" thickBot="1" x14ac:dyDescent="0.3">
      <c r="A232" s="5"/>
      <c r="B232" s="5">
        <v>29</v>
      </c>
      <c r="C232" s="5"/>
      <c r="D232" s="110"/>
      <c r="E232" s="111"/>
      <c r="F232" s="110"/>
      <c r="G232" s="112"/>
      <c r="H232" s="112"/>
      <c r="I232" s="111"/>
      <c r="J232" s="5">
        <v>68</v>
      </c>
      <c r="K232" s="5"/>
      <c r="L232" s="5"/>
    </row>
    <row r="233" spans="1:12" ht="15.75" thickBot="1" x14ac:dyDescent="0.3">
      <c r="A233" s="5"/>
      <c r="B233" s="5">
        <v>30</v>
      </c>
      <c r="C233" s="5"/>
      <c r="D233" s="110"/>
      <c r="E233" s="111"/>
      <c r="F233" s="110"/>
      <c r="G233" s="112"/>
      <c r="H233" s="112"/>
      <c r="I233" s="111"/>
      <c r="J233" s="5">
        <v>69</v>
      </c>
      <c r="K233" s="5"/>
      <c r="L233" s="5"/>
    </row>
    <row r="234" spans="1:12" ht="15.75" thickBot="1" x14ac:dyDescent="0.3">
      <c r="A234" s="5"/>
      <c r="B234" s="5">
        <v>31</v>
      </c>
      <c r="C234" s="5"/>
      <c r="D234" s="110"/>
      <c r="E234" s="111"/>
      <c r="F234" s="110"/>
      <c r="G234" s="112"/>
      <c r="H234" s="112"/>
      <c r="I234" s="111"/>
      <c r="J234" s="5">
        <v>70</v>
      </c>
      <c r="K234" s="5"/>
      <c r="L234" s="5"/>
    </row>
    <row r="235" spans="1:12" ht="15.75" thickBot="1" x14ac:dyDescent="0.3">
      <c r="A235" s="5"/>
      <c r="B235" s="5">
        <v>32</v>
      </c>
      <c r="C235" s="5"/>
      <c r="D235" s="110"/>
      <c r="E235" s="111"/>
      <c r="F235" s="110"/>
      <c r="G235" s="112"/>
      <c r="H235" s="112"/>
      <c r="I235" s="111"/>
      <c r="J235" s="5">
        <v>71</v>
      </c>
      <c r="K235" s="5"/>
      <c r="L235" s="5"/>
    </row>
    <row r="236" spans="1:12" ht="15.75" thickBot="1" x14ac:dyDescent="0.3">
      <c r="A236" s="5"/>
      <c r="B236" s="5">
        <v>33</v>
      </c>
      <c r="C236" s="5"/>
      <c r="D236" s="110"/>
      <c r="E236" s="111"/>
      <c r="F236" s="110"/>
      <c r="G236" s="112"/>
      <c r="H236" s="112"/>
      <c r="I236" s="111"/>
      <c r="J236" s="5">
        <v>72</v>
      </c>
      <c r="K236" s="5"/>
      <c r="L236" s="5"/>
    </row>
    <row r="237" spans="1:12" ht="15.75" thickBot="1" x14ac:dyDescent="0.3">
      <c r="A237" s="5"/>
      <c r="B237" s="5">
        <v>34</v>
      </c>
      <c r="C237" s="5"/>
      <c r="D237" s="110"/>
      <c r="E237" s="111"/>
      <c r="F237" s="110"/>
      <c r="G237" s="112"/>
      <c r="H237" s="112"/>
      <c r="I237" s="111"/>
      <c r="J237" s="5">
        <v>73</v>
      </c>
      <c r="K237" s="5"/>
      <c r="L237" s="5"/>
    </row>
    <row r="238" spans="1:12" ht="15.75" thickBot="1" x14ac:dyDescent="0.3">
      <c r="A238" s="5"/>
      <c r="B238" s="5">
        <v>35</v>
      </c>
      <c r="C238" s="5"/>
      <c r="D238" s="110"/>
      <c r="E238" s="111"/>
      <c r="F238" s="110"/>
      <c r="G238" s="112"/>
      <c r="H238" s="112"/>
      <c r="I238" s="111"/>
      <c r="J238" s="5">
        <v>74</v>
      </c>
      <c r="K238" s="5"/>
      <c r="L238" s="5"/>
    </row>
    <row r="239" spans="1:12" ht="15.75" thickBot="1" x14ac:dyDescent="0.3">
      <c r="A239" s="5"/>
      <c r="B239" s="5">
        <v>36</v>
      </c>
      <c r="C239" s="5"/>
      <c r="D239" s="110"/>
      <c r="E239" s="111"/>
      <c r="F239" s="110"/>
      <c r="G239" s="112"/>
      <c r="H239" s="112"/>
      <c r="I239" s="111"/>
      <c r="J239" s="5">
        <v>75</v>
      </c>
      <c r="K239" s="5"/>
      <c r="L239" s="5"/>
    </row>
    <row r="240" spans="1:12" ht="15.75" thickBot="1" x14ac:dyDescent="0.3">
      <c r="A240" s="5"/>
      <c r="B240" s="5">
        <v>37</v>
      </c>
      <c r="C240" s="5"/>
      <c r="D240" s="110"/>
      <c r="E240" s="111"/>
      <c r="F240" s="110"/>
      <c r="G240" s="112"/>
      <c r="H240" s="112"/>
      <c r="I240" s="111"/>
      <c r="J240" s="5">
        <v>76</v>
      </c>
      <c r="K240" s="5"/>
      <c r="L240" s="5"/>
    </row>
    <row r="241" spans="1:12" ht="32.25" customHeight="1" thickBot="1" x14ac:dyDescent="0.3">
      <c r="A241" s="5"/>
      <c r="B241" s="5">
        <v>38</v>
      </c>
      <c r="C241" s="5"/>
      <c r="D241" s="110"/>
      <c r="E241" s="111"/>
      <c r="F241" s="110"/>
      <c r="G241" s="112"/>
      <c r="H241" s="112"/>
      <c r="I241" s="111"/>
      <c r="J241" s="5">
        <v>77</v>
      </c>
      <c r="K241" s="5"/>
      <c r="L241" s="5"/>
    </row>
    <row r="242" spans="1:12" x14ac:dyDescent="0.25">
      <c r="A242" s="143" t="str">
        <f>A1</f>
        <v xml:space="preserve">LS </v>
      </c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5"/>
    </row>
    <row r="243" spans="1:12" x14ac:dyDescent="0.25">
      <c r="A243" s="278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80"/>
    </row>
    <row r="244" spans="1:12" ht="15.75" thickBot="1" x14ac:dyDescent="0.3">
      <c r="A244" s="146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8"/>
    </row>
    <row r="245" spans="1:12" x14ac:dyDescent="0.25">
      <c r="A245" s="143" t="s">
        <v>106</v>
      </c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5"/>
    </row>
    <row r="246" spans="1:12" ht="15.75" thickBot="1" x14ac:dyDescent="0.3">
      <c r="A246" s="146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8"/>
    </row>
    <row r="247" spans="1:12" ht="15.75" thickBot="1" x14ac:dyDescent="0.3">
      <c r="A247" s="3" t="str">
        <f t="shared" ref="A247:B249" si="3">A6</f>
        <v xml:space="preserve">CLIENTE: bolovo </v>
      </c>
      <c r="B247" s="149" t="str">
        <f t="shared" si="3"/>
        <v>REPRESENTANTE: Antonio</v>
      </c>
      <c r="C247" s="150"/>
      <c r="D247" s="150"/>
      <c r="E247" s="150"/>
      <c r="F247" s="151"/>
      <c r="G247" s="149" t="str">
        <f>G6</f>
        <v>PEDIDO: /20</v>
      </c>
      <c r="H247" s="150"/>
      <c r="I247" s="151"/>
      <c r="J247" s="110" t="s">
        <v>116</v>
      </c>
      <c r="K247" s="112"/>
      <c r="L247" s="111"/>
    </row>
    <row r="248" spans="1:12" ht="15.75" thickBot="1" x14ac:dyDescent="0.3">
      <c r="A248" s="4" t="str">
        <f t="shared" si="3"/>
        <v xml:space="preserve">REF. CLIENTE:  BLV 06-KE </v>
      </c>
      <c r="B248" s="149" t="str">
        <f t="shared" si="3"/>
        <v xml:space="preserve">REF. SHO SL - bolovo </v>
      </c>
      <c r="C248" s="150"/>
      <c r="D248" s="150"/>
      <c r="E248" s="150"/>
      <c r="F248" s="151"/>
      <c r="G248" s="149" t="str">
        <f>G7</f>
        <v>COLECAO : VERÃO /2020</v>
      </c>
      <c r="H248" s="150"/>
      <c r="I248" s="151"/>
      <c r="J248" s="143">
        <f>J7</f>
        <v>1</v>
      </c>
      <c r="K248" s="144"/>
      <c r="L248" s="145"/>
    </row>
    <row r="249" spans="1:12" ht="15.75" thickBot="1" x14ac:dyDescent="0.3">
      <c r="A249" s="4" t="str">
        <f t="shared" si="3"/>
        <v xml:space="preserve">REF:  ls :  SHO LS : 692 </v>
      </c>
      <c r="B249" s="149" t="str">
        <f t="shared" si="3"/>
        <v xml:space="preserve">MODELO: shoulder  com bolso frente redondo E TELA </v>
      </c>
      <c r="C249" s="150"/>
      <c r="D249" s="150"/>
      <c r="E249" s="150"/>
      <c r="F249" s="150"/>
      <c r="G249" s="150"/>
      <c r="H249" s="150"/>
      <c r="I249" s="151"/>
      <c r="J249" s="146"/>
      <c r="K249" s="147"/>
      <c r="L249" s="148"/>
    </row>
    <row r="250" spans="1:12" ht="15" customHeight="1" x14ac:dyDescent="0.25">
      <c r="A250" s="326" t="s">
        <v>14</v>
      </c>
      <c r="B250" s="328" t="s">
        <v>343</v>
      </c>
      <c r="C250" s="329"/>
      <c r="D250" s="329"/>
      <c r="E250" s="329"/>
      <c r="F250" s="330"/>
      <c r="G250" s="334" t="s">
        <v>47</v>
      </c>
      <c r="H250" s="335"/>
      <c r="I250" s="272"/>
      <c r="J250" s="273"/>
      <c r="K250" s="273"/>
      <c r="L250" s="274"/>
    </row>
    <row r="251" spans="1:12" ht="15.75" customHeight="1" thickBot="1" x14ac:dyDescent="0.3">
      <c r="A251" s="327"/>
      <c r="B251" s="331"/>
      <c r="C251" s="332"/>
      <c r="D251" s="332"/>
      <c r="E251" s="332"/>
      <c r="F251" s="333"/>
      <c r="G251" s="336"/>
      <c r="H251" s="337"/>
      <c r="I251" s="285"/>
      <c r="J251" s="338"/>
      <c r="K251" s="338"/>
      <c r="L251" s="286"/>
    </row>
    <row r="252" spans="1:12" x14ac:dyDescent="0.25">
      <c r="A252" s="339" t="s">
        <v>1</v>
      </c>
      <c r="B252" s="339" t="s">
        <v>2</v>
      </c>
      <c r="C252" s="341">
        <f>C9</f>
        <v>6.5</v>
      </c>
      <c r="D252" s="184" t="s">
        <v>23</v>
      </c>
      <c r="E252" s="186"/>
      <c r="F252" s="343">
        <v>100</v>
      </c>
      <c r="G252" s="309" t="s">
        <v>22</v>
      </c>
      <c r="H252" s="313"/>
      <c r="I252" s="310"/>
      <c r="J252" s="303">
        <f>C252*F252</f>
        <v>650</v>
      </c>
      <c r="K252" s="304"/>
      <c r="L252" s="305"/>
    </row>
    <row r="253" spans="1:12" ht="15.75" thickBot="1" x14ac:dyDescent="0.3">
      <c r="A253" s="340"/>
      <c r="B253" s="340"/>
      <c r="C253" s="342"/>
      <c r="D253" s="187"/>
      <c r="E253" s="189"/>
      <c r="F253" s="344"/>
      <c r="G253" s="311"/>
      <c r="H253" s="314"/>
      <c r="I253" s="312"/>
      <c r="J253" s="306"/>
      <c r="K253" s="307"/>
      <c r="L253" s="308"/>
    </row>
    <row r="254" spans="1:12" ht="15" customHeight="1" x14ac:dyDescent="0.25">
      <c r="A254" s="309" t="s">
        <v>94</v>
      </c>
      <c r="B254" s="310"/>
      <c r="C254" s="309" t="s">
        <v>50</v>
      </c>
      <c r="D254" s="313"/>
      <c r="E254" s="313"/>
      <c r="F254" s="313"/>
      <c r="G254" s="313"/>
      <c r="H254" s="310"/>
      <c r="I254" s="309" t="s">
        <v>49</v>
      </c>
      <c r="J254" s="313"/>
      <c r="K254" s="313"/>
      <c r="L254" s="310"/>
    </row>
    <row r="255" spans="1:12" ht="15.75" customHeight="1" thickBot="1" x14ac:dyDescent="0.3">
      <c r="A255" s="311"/>
      <c r="B255" s="312"/>
      <c r="C255" s="311"/>
      <c r="D255" s="314"/>
      <c r="E255" s="314"/>
      <c r="F255" s="314"/>
      <c r="G255" s="314"/>
      <c r="H255" s="312"/>
      <c r="I255" s="311"/>
      <c r="J255" s="314"/>
      <c r="K255" s="314"/>
      <c r="L255" s="312"/>
    </row>
    <row r="256" spans="1:12" x14ac:dyDescent="0.25">
      <c r="A256" s="272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4"/>
    </row>
    <row r="257" spans="1:12" ht="15.75" thickBot="1" x14ac:dyDescent="0.3">
      <c r="A257" s="285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286"/>
    </row>
    <row r="258" spans="1:12" x14ac:dyDescent="0.25">
      <c r="A258" s="272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4"/>
    </row>
    <row r="259" spans="1:12" ht="15.75" thickBot="1" x14ac:dyDescent="0.3">
      <c r="A259" s="285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286"/>
    </row>
    <row r="260" spans="1:12" x14ac:dyDescent="0.25">
      <c r="A260" s="272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4"/>
    </row>
    <row r="261" spans="1:12" ht="15.75" thickBot="1" x14ac:dyDescent="0.3">
      <c r="A261" s="285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286"/>
    </row>
    <row r="262" spans="1:12" ht="15" customHeight="1" x14ac:dyDescent="0.25">
      <c r="A262" s="272"/>
      <c r="B262" s="273"/>
      <c r="C262" s="273"/>
      <c r="D262" s="273"/>
      <c r="E262" s="273"/>
      <c r="F262" s="274"/>
      <c r="G262" s="345" t="s">
        <v>51</v>
      </c>
      <c r="H262" s="346"/>
      <c r="I262" s="346"/>
      <c r="J262" s="347"/>
      <c r="K262" s="345" t="s">
        <v>18</v>
      </c>
      <c r="L262" s="347"/>
    </row>
    <row r="263" spans="1:12" ht="15.75" customHeight="1" thickBot="1" x14ac:dyDescent="0.3">
      <c r="A263" s="285"/>
      <c r="B263" s="338"/>
      <c r="C263" s="338"/>
      <c r="D263" s="338"/>
      <c r="E263" s="338"/>
      <c r="F263" s="286"/>
      <c r="G263" s="348"/>
      <c r="H263" s="349"/>
      <c r="I263" s="349"/>
      <c r="J263" s="350"/>
      <c r="K263" s="348"/>
      <c r="L263" s="350"/>
    </row>
    <row r="264" spans="1:12" x14ac:dyDescent="0.25">
      <c r="A264" s="272"/>
      <c r="B264" s="273"/>
      <c r="C264" s="273"/>
      <c r="D264" s="273"/>
      <c r="E264" s="273"/>
      <c r="F264" s="274"/>
      <c r="G264" s="345" t="s">
        <v>52</v>
      </c>
      <c r="H264" s="346"/>
      <c r="I264" s="346"/>
      <c r="J264" s="347"/>
      <c r="K264" s="345" t="s">
        <v>18</v>
      </c>
      <c r="L264" s="347"/>
    </row>
    <row r="265" spans="1:12" ht="15.75" thickBot="1" x14ac:dyDescent="0.3">
      <c r="A265" s="285"/>
      <c r="B265" s="338"/>
      <c r="C265" s="338"/>
      <c r="D265" s="338"/>
      <c r="E265" s="338"/>
      <c r="F265" s="286"/>
      <c r="G265" s="348"/>
      <c r="H265" s="349"/>
      <c r="I265" s="349"/>
      <c r="J265" s="350"/>
      <c r="K265" s="348"/>
      <c r="L265" s="350"/>
    </row>
    <row r="266" spans="1:12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43" t="s">
        <v>0</v>
      </c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5"/>
    </row>
    <row r="268" spans="1:12" ht="15.75" thickBot="1" x14ac:dyDescent="0.3">
      <c r="A268" s="146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8"/>
    </row>
    <row r="269" spans="1:12" ht="15.75" thickBot="1" x14ac:dyDescent="0.3">
      <c r="A269" s="3" t="str">
        <f t="shared" ref="A269:B271" si="4">A6</f>
        <v xml:space="preserve">CLIENTE: bolovo </v>
      </c>
      <c r="B269" s="149" t="str">
        <f t="shared" si="4"/>
        <v>REPRESENTANTE: Antonio</v>
      </c>
      <c r="C269" s="150"/>
      <c r="D269" s="150"/>
      <c r="E269" s="150"/>
      <c r="F269" s="151"/>
      <c r="G269" s="149" t="str">
        <f>G6</f>
        <v>PEDIDO: /20</v>
      </c>
      <c r="H269" s="150"/>
      <c r="I269" s="151"/>
      <c r="J269" s="110" t="str">
        <f>J6</f>
        <v xml:space="preserve">QTD. MOSTR. LS </v>
      </c>
      <c r="K269" s="112"/>
      <c r="L269" s="111"/>
    </row>
    <row r="270" spans="1:12" ht="15.75" thickBot="1" x14ac:dyDescent="0.3">
      <c r="A270" s="4" t="str">
        <f t="shared" si="4"/>
        <v xml:space="preserve">REF. CLIENTE:  BLV 06-KE </v>
      </c>
      <c r="B270" s="149" t="str">
        <f t="shared" si="4"/>
        <v xml:space="preserve">REF. SHO SL - bolovo </v>
      </c>
      <c r="C270" s="150"/>
      <c r="D270" s="150"/>
      <c r="E270" s="150"/>
      <c r="F270" s="151"/>
      <c r="G270" s="149" t="str">
        <f>G7</f>
        <v>COLECAO : VERÃO /2020</v>
      </c>
      <c r="H270" s="150"/>
      <c r="I270" s="151"/>
      <c r="J270" s="143">
        <f>J7</f>
        <v>1</v>
      </c>
      <c r="K270" s="144"/>
      <c r="L270" s="145"/>
    </row>
    <row r="271" spans="1:12" ht="15.75" thickBot="1" x14ac:dyDescent="0.3">
      <c r="A271" s="4" t="str">
        <f t="shared" si="4"/>
        <v xml:space="preserve">REF:  ls :  SHO LS : 692 </v>
      </c>
      <c r="B271" s="149" t="str">
        <f t="shared" si="4"/>
        <v xml:space="preserve">MODELO: shoulder  com bolso frente redondo E TELA </v>
      </c>
      <c r="C271" s="150"/>
      <c r="D271" s="150"/>
      <c r="E271" s="150"/>
      <c r="F271" s="150"/>
      <c r="G271" s="150"/>
      <c r="H271" s="150"/>
      <c r="I271" s="151"/>
      <c r="J271" s="146"/>
      <c r="K271" s="147"/>
      <c r="L271" s="148"/>
    </row>
    <row r="272" spans="1:12" ht="15" customHeight="1" x14ac:dyDescent="0.25">
      <c r="A272" s="326" t="s">
        <v>14</v>
      </c>
      <c r="B272" s="328" t="str">
        <f>B250</f>
        <v>EMERSOM</v>
      </c>
      <c r="C272" s="329"/>
      <c r="D272" s="329"/>
      <c r="E272" s="329"/>
      <c r="F272" s="330"/>
      <c r="G272" s="334" t="s">
        <v>47</v>
      </c>
      <c r="H272" s="335"/>
      <c r="I272" s="272"/>
      <c r="J272" s="273"/>
      <c r="K272" s="273"/>
      <c r="L272" s="274"/>
    </row>
    <row r="273" spans="1:12" ht="15.75" customHeight="1" thickBot="1" x14ac:dyDescent="0.3">
      <c r="A273" s="327"/>
      <c r="B273" s="331"/>
      <c r="C273" s="332"/>
      <c r="D273" s="332"/>
      <c r="E273" s="332"/>
      <c r="F273" s="333"/>
      <c r="G273" s="336"/>
      <c r="H273" s="337"/>
      <c r="I273" s="285"/>
      <c r="J273" s="338"/>
      <c r="K273" s="338"/>
      <c r="L273" s="286"/>
    </row>
    <row r="274" spans="1:12" x14ac:dyDescent="0.25">
      <c r="A274" s="339" t="s">
        <v>1</v>
      </c>
      <c r="B274" s="339" t="s">
        <v>2</v>
      </c>
      <c r="C274" s="341">
        <f>C252</f>
        <v>6.5</v>
      </c>
      <c r="D274" s="184" t="s">
        <v>23</v>
      </c>
      <c r="E274" s="186"/>
      <c r="F274" s="343">
        <f>F252</f>
        <v>100</v>
      </c>
      <c r="G274" s="309" t="s">
        <v>22</v>
      </c>
      <c r="H274" s="313"/>
      <c r="I274" s="310"/>
      <c r="J274" s="357">
        <f>J252</f>
        <v>650</v>
      </c>
      <c r="K274" s="358"/>
      <c r="L274" s="359"/>
    </row>
    <row r="275" spans="1:12" ht="15.75" thickBot="1" x14ac:dyDescent="0.3">
      <c r="A275" s="340"/>
      <c r="B275" s="340"/>
      <c r="C275" s="342"/>
      <c r="D275" s="187"/>
      <c r="E275" s="189"/>
      <c r="F275" s="344"/>
      <c r="G275" s="311"/>
      <c r="H275" s="314"/>
      <c r="I275" s="312"/>
      <c r="J275" s="360"/>
      <c r="K275" s="361"/>
      <c r="L275" s="362"/>
    </row>
    <row r="276" spans="1:12" x14ac:dyDescent="0.25">
      <c r="A276" s="309" t="s">
        <v>48</v>
      </c>
      <c r="B276" s="310"/>
      <c r="C276" s="309" t="s">
        <v>50</v>
      </c>
      <c r="D276" s="313"/>
      <c r="E276" s="313"/>
      <c r="F276" s="313"/>
      <c r="G276" s="313"/>
      <c r="H276" s="310"/>
      <c r="I276" s="309" t="s">
        <v>49</v>
      </c>
      <c r="J276" s="313"/>
      <c r="K276" s="313"/>
      <c r="L276" s="310"/>
    </row>
    <row r="277" spans="1:12" ht="15.75" thickBot="1" x14ac:dyDescent="0.3">
      <c r="A277" s="311"/>
      <c r="B277" s="312"/>
      <c r="C277" s="311"/>
      <c r="D277" s="314"/>
      <c r="E277" s="314"/>
      <c r="F277" s="314"/>
      <c r="G277" s="314"/>
      <c r="H277" s="312"/>
      <c r="I277" s="311"/>
      <c r="J277" s="314"/>
      <c r="K277" s="314"/>
      <c r="L277" s="312"/>
    </row>
    <row r="278" spans="1:12" x14ac:dyDescent="0.25">
      <c r="A278" s="272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4"/>
    </row>
    <row r="279" spans="1:12" ht="15.75" thickBot="1" x14ac:dyDescent="0.3">
      <c r="A279" s="285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286"/>
    </row>
    <row r="280" spans="1:12" x14ac:dyDescent="0.25">
      <c r="A280" s="272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4"/>
    </row>
    <row r="281" spans="1:12" ht="15.75" thickBot="1" x14ac:dyDescent="0.3">
      <c r="A281" s="285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286"/>
    </row>
    <row r="282" spans="1:12" x14ac:dyDescent="0.25">
      <c r="A282" s="272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4"/>
    </row>
    <row r="283" spans="1:12" ht="15.75" thickBot="1" x14ac:dyDescent="0.3">
      <c r="A283" s="285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286"/>
    </row>
    <row r="284" spans="1:12" x14ac:dyDescent="0.25">
      <c r="A284" s="272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4"/>
    </row>
    <row r="285" spans="1:12" ht="15.75" thickBot="1" x14ac:dyDescent="0.3">
      <c r="A285" s="285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286"/>
    </row>
    <row r="286" spans="1:12" x14ac:dyDescent="0.25">
      <c r="A286" s="272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4"/>
    </row>
    <row r="287" spans="1:12" ht="15.75" thickBot="1" x14ac:dyDescent="0.3">
      <c r="A287" s="285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286"/>
    </row>
    <row r="288" spans="1:12" x14ac:dyDescent="0.25">
      <c r="A288" s="272"/>
      <c r="B288" s="273"/>
      <c r="C288" s="273"/>
      <c r="D288" s="273"/>
      <c r="E288" s="273"/>
      <c r="F288" s="274"/>
      <c r="G288" s="345" t="s">
        <v>51</v>
      </c>
      <c r="H288" s="346"/>
      <c r="I288" s="346"/>
      <c r="J288" s="347"/>
      <c r="K288" s="345" t="s">
        <v>18</v>
      </c>
      <c r="L288" s="347"/>
    </row>
    <row r="289" spans="1:12" ht="15.75" thickBot="1" x14ac:dyDescent="0.3">
      <c r="A289" s="285"/>
      <c r="B289" s="338"/>
      <c r="C289" s="338"/>
      <c r="D289" s="338"/>
      <c r="E289" s="338"/>
      <c r="F289" s="286"/>
      <c r="G289" s="348"/>
      <c r="H289" s="349"/>
      <c r="I289" s="349"/>
      <c r="J289" s="350"/>
      <c r="K289" s="348"/>
      <c r="L289" s="350"/>
    </row>
    <row r="290" spans="1:12" x14ac:dyDescent="0.25">
      <c r="A290" s="272"/>
      <c r="B290" s="273"/>
      <c r="C290" s="273"/>
      <c r="D290" s="273"/>
      <c r="E290" s="273"/>
      <c r="F290" s="274"/>
      <c r="G290" s="345" t="s">
        <v>52</v>
      </c>
      <c r="H290" s="346"/>
      <c r="I290" s="346"/>
      <c r="J290" s="347"/>
      <c r="K290" s="345" t="s">
        <v>18</v>
      </c>
      <c r="L290" s="347"/>
    </row>
    <row r="291" spans="1:12" ht="15.75" thickBot="1" x14ac:dyDescent="0.3">
      <c r="A291" s="285"/>
      <c r="B291" s="338"/>
      <c r="C291" s="338"/>
      <c r="D291" s="338"/>
      <c r="E291" s="338"/>
      <c r="F291" s="286"/>
      <c r="G291" s="348"/>
      <c r="H291" s="349"/>
      <c r="I291" s="349"/>
      <c r="J291" s="350"/>
      <c r="K291" s="348"/>
      <c r="L291" s="350"/>
    </row>
    <row r="292" spans="1:12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272"/>
      <c r="B293" s="273"/>
      <c r="C293" s="273"/>
      <c r="D293" s="273"/>
      <c r="E293" s="273"/>
      <c r="F293" s="273"/>
      <c r="G293" s="273"/>
      <c r="H293" s="273"/>
      <c r="I293" s="273"/>
      <c r="J293" s="273"/>
      <c r="K293" s="273"/>
      <c r="L293" s="274"/>
    </row>
    <row r="294" spans="1:12" ht="15.75" thickBot="1" x14ac:dyDescent="0.3">
      <c r="A294" s="285"/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286"/>
    </row>
    <row r="295" spans="1:12" x14ac:dyDescent="0.25">
      <c r="A295" s="143" t="s">
        <v>304</v>
      </c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5"/>
    </row>
    <row r="296" spans="1:12" ht="15.75" thickBot="1" x14ac:dyDescent="0.3">
      <c r="A296" s="146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8"/>
    </row>
    <row r="297" spans="1:12" ht="15.75" thickBot="1" x14ac:dyDescent="0.3">
      <c r="A297" s="3" t="str">
        <f t="shared" ref="A297:B299" si="5">A6</f>
        <v xml:space="preserve">CLIENTE: bolovo </v>
      </c>
      <c r="B297" s="149" t="str">
        <f t="shared" si="5"/>
        <v>REPRESENTANTE: Antonio</v>
      </c>
      <c r="C297" s="150"/>
      <c r="D297" s="150"/>
      <c r="E297" s="150"/>
      <c r="F297" s="151"/>
      <c r="G297" s="149" t="str">
        <f>G6</f>
        <v>PEDIDO: /20</v>
      </c>
      <c r="H297" s="150"/>
      <c r="I297" s="151"/>
      <c r="J297" s="110" t="s">
        <v>116</v>
      </c>
      <c r="K297" s="112"/>
      <c r="L297" s="111"/>
    </row>
    <row r="298" spans="1:12" ht="15.75" thickBot="1" x14ac:dyDescent="0.3">
      <c r="A298" s="4" t="str">
        <f t="shared" si="5"/>
        <v xml:space="preserve">REF. CLIENTE:  BLV 06-KE </v>
      </c>
      <c r="B298" s="149" t="str">
        <f t="shared" si="5"/>
        <v xml:space="preserve">REF. SHO SL - bolovo </v>
      </c>
      <c r="C298" s="150"/>
      <c r="D298" s="150"/>
      <c r="E298" s="150"/>
      <c r="F298" s="151"/>
      <c r="G298" s="149" t="str">
        <f>G7</f>
        <v>COLECAO : VERÃO /2020</v>
      </c>
      <c r="H298" s="150"/>
      <c r="I298" s="151"/>
      <c r="J298" s="143">
        <f>J7</f>
        <v>1</v>
      </c>
      <c r="K298" s="144"/>
      <c r="L298" s="145"/>
    </row>
    <row r="299" spans="1:12" ht="15.75" thickBot="1" x14ac:dyDescent="0.3">
      <c r="A299" s="4" t="str">
        <f t="shared" si="5"/>
        <v xml:space="preserve">REF:  ls :  SHO LS : 692 </v>
      </c>
      <c r="B299" s="149" t="str">
        <f t="shared" si="5"/>
        <v xml:space="preserve">MODELO: shoulder  com bolso frente redondo E TELA </v>
      </c>
      <c r="C299" s="150"/>
      <c r="D299" s="150"/>
      <c r="E299" s="150"/>
      <c r="F299" s="150"/>
      <c r="G299" s="150"/>
      <c r="H299" s="150"/>
      <c r="I299" s="151"/>
      <c r="J299" s="146"/>
      <c r="K299" s="147"/>
      <c r="L299" s="148"/>
    </row>
    <row r="300" spans="1:12" x14ac:dyDescent="0.25">
      <c r="A300" s="326" t="s">
        <v>14</v>
      </c>
      <c r="B300" s="328" t="str">
        <f>B250</f>
        <v>EMERSOM</v>
      </c>
      <c r="C300" s="329"/>
      <c r="D300" s="329"/>
      <c r="E300" s="329"/>
      <c r="F300" s="330"/>
      <c r="G300" s="334" t="s">
        <v>47</v>
      </c>
      <c r="H300" s="335"/>
      <c r="I300" s="272"/>
      <c r="J300" s="273"/>
      <c r="K300" s="273"/>
      <c r="L300" s="274"/>
    </row>
    <row r="301" spans="1:12" ht="15.75" thickBot="1" x14ac:dyDescent="0.3">
      <c r="A301" s="327"/>
      <c r="B301" s="331"/>
      <c r="C301" s="332"/>
      <c r="D301" s="332"/>
      <c r="E301" s="332"/>
      <c r="F301" s="333"/>
      <c r="G301" s="336"/>
      <c r="H301" s="337"/>
      <c r="I301" s="285"/>
      <c r="J301" s="338"/>
      <c r="K301" s="338"/>
      <c r="L301" s="286"/>
    </row>
    <row r="302" spans="1:12" x14ac:dyDescent="0.25">
      <c r="A302" s="339" t="s">
        <v>1</v>
      </c>
      <c r="B302" s="339" t="s">
        <v>2</v>
      </c>
      <c r="C302" s="341">
        <f>C252</f>
        <v>6.5</v>
      </c>
      <c r="D302" s="184" t="s">
        <v>23</v>
      </c>
      <c r="E302" s="186"/>
      <c r="F302" s="343">
        <f>F252</f>
        <v>100</v>
      </c>
      <c r="G302" s="309" t="s">
        <v>22</v>
      </c>
      <c r="H302" s="313"/>
      <c r="I302" s="310"/>
      <c r="J302" s="357">
        <f>J252</f>
        <v>650</v>
      </c>
      <c r="K302" s="358"/>
      <c r="L302" s="359"/>
    </row>
    <row r="303" spans="1:12" ht="15.75" thickBot="1" x14ac:dyDescent="0.3">
      <c r="A303" s="340"/>
      <c r="B303" s="340"/>
      <c r="C303" s="342"/>
      <c r="D303" s="187"/>
      <c r="E303" s="189"/>
      <c r="F303" s="344"/>
      <c r="G303" s="311"/>
      <c r="H303" s="314"/>
      <c r="I303" s="312"/>
      <c r="J303" s="360"/>
      <c r="K303" s="361"/>
      <c r="L303" s="362"/>
    </row>
    <row r="304" spans="1:12" ht="15" customHeight="1" x14ac:dyDescent="0.25">
      <c r="A304" s="309" t="s">
        <v>95</v>
      </c>
      <c r="B304" s="310"/>
      <c r="C304" s="309" t="s">
        <v>96</v>
      </c>
      <c r="D304" s="313"/>
      <c r="E304" s="313"/>
      <c r="F304" s="313"/>
      <c r="G304" s="313"/>
      <c r="H304" s="310"/>
      <c r="I304" s="309" t="s">
        <v>49</v>
      </c>
      <c r="J304" s="313"/>
      <c r="K304" s="313"/>
      <c r="L304" s="310"/>
    </row>
    <row r="305" spans="1:12" ht="15.75" customHeight="1" thickBot="1" x14ac:dyDescent="0.3">
      <c r="A305" s="311"/>
      <c r="B305" s="312"/>
      <c r="C305" s="311"/>
      <c r="D305" s="314"/>
      <c r="E305" s="314"/>
      <c r="F305" s="314"/>
      <c r="G305" s="314"/>
      <c r="H305" s="312"/>
      <c r="I305" s="311"/>
      <c r="J305" s="314"/>
      <c r="K305" s="314"/>
      <c r="L305" s="312"/>
    </row>
    <row r="306" spans="1:12" x14ac:dyDescent="0.25">
      <c r="A306" s="272"/>
      <c r="B306" s="273"/>
      <c r="C306" s="273"/>
      <c r="D306" s="273"/>
      <c r="E306" s="273"/>
      <c r="F306" s="273"/>
      <c r="G306" s="273"/>
      <c r="H306" s="273"/>
      <c r="I306" s="273"/>
      <c r="J306" s="273"/>
      <c r="K306" s="273"/>
      <c r="L306" s="274"/>
    </row>
    <row r="307" spans="1:12" ht="15.75" thickBot="1" x14ac:dyDescent="0.3">
      <c r="A307" s="285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286"/>
    </row>
    <row r="308" spans="1:12" x14ac:dyDescent="0.25">
      <c r="A308" s="272"/>
      <c r="B308" s="273"/>
      <c r="C308" s="273"/>
      <c r="D308" s="273"/>
      <c r="E308" s="273"/>
      <c r="F308" s="274"/>
      <c r="G308" s="345" t="s">
        <v>51</v>
      </c>
      <c r="H308" s="346"/>
      <c r="I308" s="346"/>
      <c r="J308" s="347"/>
      <c r="K308" s="345" t="s">
        <v>18</v>
      </c>
      <c r="L308" s="347"/>
    </row>
    <row r="309" spans="1:12" ht="15.75" thickBot="1" x14ac:dyDescent="0.3">
      <c r="A309" s="285"/>
      <c r="B309" s="338"/>
      <c r="C309" s="338"/>
      <c r="D309" s="338"/>
      <c r="E309" s="338"/>
      <c r="F309" s="286"/>
      <c r="G309" s="348"/>
      <c r="H309" s="349"/>
      <c r="I309" s="349"/>
      <c r="J309" s="350"/>
      <c r="K309" s="348"/>
      <c r="L309" s="350"/>
    </row>
    <row r="310" spans="1:12" x14ac:dyDescent="0.25">
      <c r="A310" s="272"/>
      <c r="B310" s="273"/>
      <c r="C310" s="273"/>
      <c r="D310" s="273"/>
      <c r="E310" s="273"/>
      <c r="F310" s="274"/>
      <c r="G310" s="345" t="s">
        <v>52</v>
      </c>
      <c r="H310" s="346"/>
      <c r="I310" s="346"/>
      <c r="J310" s="347"/>
      <c r="K310" s="345" t="s">
        <v>18</v>
      </c>
      <c r="L310" s="347"/>
    </row>
    <row r="311" spans="1:12" ht="15.75" thickBot="1" x14ac:dyDescent="0.3">
      <c r="A311" s="285"/>
      <c r="B311" s="338"/>
      <c r="C311" s="338"/>
      <c r="D311" s="338"/>
      <c r="E311" s="338"/>
      <c r="F311" s="286"/>
      <c r="G311" s="348"/>
      <c r="H311" s="349"/>
      <c r="I311" s="349"/>
      <c r="J311" s="350"/>
      <c r="K311" s="348"/>
      <c r="L311" s="350"/>
    </row>
    <row r="312" spans="1:12" x14ac:dyDescent="0.25">
      <c r="A312" s="272"/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4"/>
    </row>
    <row r="313" spans="1:12" x14ac:dyDescent="0.25">
      <c r="A313" s="275"/>
      <c r="B313" s="276"/>
      <c r="C313" s="276"/>
      <c r="D313" s="276"/>
      <c r="E313" s="276"/>
      <c r="F313" s="276"/>
      <c r="G313" s="276"/>
      <c r="H313" s="276"/>
      <c r="I313" s="276"/>
      <c r="J313" s="276"/>
      <c r="K313" s="276"/>
      <c r="L313" s="277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ht="33.75" customHeight="1" thickBot="1" x14ac:dyDescent="0.3">
      <c r="A322" s="285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286"/>
    </row>
    <row r="323" spans="1:12" x14ac:dyDescent="0.25">
      <c r="A323" s="143" t="str">
        <f>A1</f>
        <v xml:space="preserve">LS </v>
      </c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5"/>
    </row>
    <row r="324" spans="1:12" ht="15.75" thickBot="1" x14ac:dyDescent="0.3">
      <c r="A324" s="146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8"/>
    </row>
    <row r="325" spans="1:12" x14ac:dyDescent="0.25">
      <c r="A325" s="369" t="s">
        <v>305</v>
      </c>
      <c r="B325" s="370"/>
      <c r="C325" s="370"/>
      <c r="D325" s="370"/>
      <c r="E325" s="370"/>
      <c r="F325" s="370"/>
      <c r="G325" s="370"/>
      <c r="H325" s="370"/>
      <c r="I325" s="370"/>
      <c r="J325" s="370"/>
      <c r="K325" s="370"/>
      <c r="L325" s="371"/>
    </row>
    <row r="326" spans="1:12" ht="15.75" thickBot="1" x14ac:dyDescent="0.3">
      <c r="A326" s="372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4"/>
    </row>
    <row r="327" spans="1:12" ht="15.75" thickBot="1" x14ac:dyDescent="0.3">
      <c r="A327" s="3" t="str">
        <f t="shared" ref="A327:B329" si="6">A6</f>
        <v xml:space="preserve">CLIENTE: bolovo </v>
      </c>
      <c r="B327" s="149" t="str">
        <f t="shared" si="6"/>
        <v>REPRESENTANTE: Antonio</v>
      </c>
      <c r="C327" s="150"/>
      <c r="D327" s="150"/>
      <c r="E327" s="150"/>
      <c r="F327" s="151"/>
      <c r="G327" s="149" t="str">
        <f>G6</f>
        <v>PEDIDO: /20</v>
      </c>
      <c r="H327" s="150"/>
      <c r="I327" s="151"/>
      <c r="J327" s="110" t="str">
        <f>J6</f>
        <v xml:space="preserve">QTD. MOSTR. LS </v>
      </c>
      <c r="K327" s="112"/>
      <c r="L327" s="111"/>
    </row>
    <row r="328" spans="1:12" ht="15.75" thickBot="1" x14ac:dyDescent="0.3">
      <c r="A328" s="4" t="str">
        <f t="shared" si="6"/>
        <v xml:space="preserve">REF. CLIENTE:  BLV 06-KE </v>
      </c>
      <c r="B328" s="149" t="str">
        <f t="shared" si="6"/>
        <v xml:space="preserve">REF. SHO SL - bolovo </v>
      </c>
      <c r="C328" s="150"/>
      <c r="D328" s="150"/>
      <c r="E328" s="150"/>
      <c r="F328" s="151"/>
      <c r="G328" s="149" t="str">
        <f>G7</f>
        <v>COLECAO : VERÃO /2020</v>
      </c>
      <c r="H328" s="150"/>
      <c r="I328" s="151"/>
      <c r="J328" s="143">
        <f>J7</f>
        <v>1</v>
      </c>
      <c r="K328" s="144"/>
      <c r="L328" s="145"/>
    </row>
    <row r="329" spans="1:12" ht="15.75" thickBot="1" x14ac:dyDescent="0.3">
      <c r="A329" s="4" t="str">
        <f t="shared" si="6"/>
        <v xml:space="preserve">REF:  ls :  SHO LS : 692 </v>
      </c>
      <c r="B329" s="149" t="str">
        <f t="shared" si="6"/>
        <v xml:space="preserve">MODELO: shoulder  com bolso frente redondo E TELA </v>
      </c>
      <c r="C329" s="150"/>
      <c r="D329" s="150"/>
      <c r="E329" s="150"/>
      <c r="F329" s="150"/>
      <c r="G329" s="150"/>
      <c r="H329" s="150"/>
      <c r="I329" s="151"/>
      <c r="J329" s="146"/>
      <c r="K329" s="147"/>
      <c r="L329" s="148"/>
    </row>
    <row r="330" spans="1:12" ht="15.75" thickBot="1" x14ac:dyDescent="0.3">
      <c r="A330" s="110" t="s">
        <v>55</v>
      </c>
      <c r="B330" s="112"/>
      <c r="C330" s="112"/>
      <c r="D330" s="111"/>
      <c r="E330" s="345" t="s">
        <v>59</v>
      </c>
      <c r="F330" s="346"/>
      <c r="G330" s="346"/>
      <c r="H330" s="346"/>
      <c r="I330" s="346"/>
      <c r="J330" s="346"/>
      <c r="K330" s="346"/>
      <c r="L330" s="347"/>
    </row>
    <row r="331" spans="1:12" ht="15.75" thickBot="1" x14ac:dyDescent="0.3">
      <c r="A331" s="184" t="s">
        <v>56</v>
      </c>
      <c r="B331" s="185"/>
      <c r="C331" s="185"/>
      <c r="D331" s="186"/>
      <c r="E331" s="348"/>
      <c r="F331" s="349"/>
      <c r="G331" s="349"/>
      <c r="H331" s="349"/>
      <c r="I331" s="349"/>
      <c r="J331" s="349"/>
      <c r="K331" s="349"/>
      <c r="L331" s="350"/>
    </row>
    <row r="332" spans="1:12" ht="15.75" thickBot="1" x14ac:dyDescent="0.3">
      <c r="A332" s="187"/>
      <c r="B332" s="188"/>
      <c r="C332" s="188"/>
      <c r="D332" s="189"/>
      <c r="E332" s="375" t="s">
        <v>58</v>
      </c>
      <c r="F332" s="376"/>
      <c r="G332" s="376"/>
      <c r="H332" s="376"/>
      <c r="I332" s="376"/>
      <c r="J332" s="376"/>
      <c r="K332" s="376"/>
      <c r="L332" s="377"/>
    </row>
    <row r="333" spans="1:12" x14ac:dyDescent="0.25">
      <c r="A333" s="184" t="s">
        <v>57</v>
      </c>
      <c r="B333" s="185"/>
      <c r="C333" s="185"/>
      <c r="D333" s="186"/>
      <c r="E333" s="378"/>
      <c r="F333" s="379"/>
      <c r="G333" s="379"/>
      <c r="H333" s="379"/>
      <c r="I333" s="379"/>
      <c r="J333" s="379"/>
      <c r="K333" s="379"/>
      <c r="L333" s="380"/>
    </row>
    <row r="334" spans="1:12" ht="15.75" thickBot="1" x14ac:dyDescent="0.3">
      <c r="A334" s="187"/>
      <c r="B334" s="188"/>
      <c r="C334" s="188"/>
      <c r="D334" s="189"/>
      <c r="E334" s="381"/>
      <c r="F334" s="382"/>
      <c r="G334" s="382"/>
      <c r="H334" s="382"/>
      <c r="I334" s="382"/>
      <c r="J334" s="382"/>
      <c r="K334" s="382"/>
      <c r="L334" s="383"/>
    </row>
    <row r="335" spans="1:12" ht="15.75" customHeight="1" thickBot="1" x14ac:dyDescent="0.3">
      <c r="A335" s="5" t="s">
        <v>28</v>
      </c>
      <c r="B335" s="2"/>
      <c r="C335" s="110">
        <f>C92</f>
        <v>100</v>
      </c>
      <c r="D335" s="112"/>
      <c r="E335" s="111"/>
      <c r="F335" s="110" t="s">
        <v>43</v>
      </c>
      <c r="G335" s="111"/>
      <c r="H335" s="110">
        <f>H92</f>
        <v>0</v>
      </c>
      <c r="I335" s="111"/>
      <c r="J335" s="262" t="s">
        <v>43</v>
      </c>
      <c r="K335" s="263"/>
      <c r="L335" s="83" t="s">
        <v>41</v>
      </c>
    </row>
    <row r="336" spans="1:12" ht="15.75" customHeight="1" thickBot="1" x14ac:dyDescent="0.3">
      <c r="A336" s="5" t="s">
        <v>42</v>
      </c>
      <c r="B336" s="4" t="s">
        <v>6</v>
      </c>
      <c r="C336" s="4" t="s">
        <v>15</v>
      </c>
      <c r="D336" s="110" t="s">
        <v>7</v>
      </c>
      <c r="E336" s="111"/>
      <c r="F336" s="234" t="s">
        <v>19</v>
      </c>
      <c r="G336" s="236"/>
      <c r="H336" s="4" t="s">
        <v>9</v>
      </c>
      <c r="I336" s="5" t="s">
        <v>10</v>
      </c>
      <c r="J336" s="234" t="s">
        <v>19</v>
      </c>
      <c r="K336" s="236"/>
      <c r="L336" s="7"/>
    </row>
    <row r="337" spans="1:12" ht="15.75" customHeight="1" thickBot="1" x14ac:dyDescent="0.3">
      <c r="A337" s="13" t="str">
        <f t="shared" ref="A337:C352" si="7">A94</f>
        <v xml:space="preserve">Etiqueta Composição - EC - bolovo </v>
      </c>
      <c r="B337" s="6">
        <f t="shared" si="7"/>
        <v>1</v>
      </c>
      <c r="C337" s="6" t="str">
        <f t="shared" si="7"/>
        <v>Branco</v>
      </c>
      <c r="D337" s="264">
        <f>SUM(B337*C335)</f>
        <v>100</v>
      </c>
      <c r="E337" s="265"/>
      <c r="F337" s="266"/>
      <c r="G337" s="267"/>
      <c r="H337" s="6">
        <f>H94</f>
        <v>0</v>
      </c>
      <c r="I337" s="8">
        <f>SUM(B337*H335)</f>
        <v>0</v>
      </c>
      <c r="J337" s="266"/>
      <c r="K337" s="267"/>
      <c r="L337" s="6"/>
    </row>
    <row r="338" spans="1:12" ht="15.75" customHeight="1" thickBot="1" x14ac:dyDescent="0.3">
      <c r="A338" s="13" t="str">
        <f t="shared" si="7"/>
        <v>Linha 60</v>
      </c>
      <c r="B338" s="6">
        <f t="shared" si="7"/>
        <v>0.04</v>
      </c>
      <c r="C338" s="6" t="str">
        <f t="shared" si="7"/>
        <v xml:space="preserve">ROXA </v>
      </c>
      <c r="D338" s="264">
        <f>SUM(B338*C335)</f>
        <v>4</v>
      </c>
      <c r="E338" s="265"/>
      <c r="F338" s="266"/>
      <c r="G338" s="267"/>
      <c r="H338" s="6">
        <f>H95</f>
        <v>0</v>
      </c>
      <c r="I338" s="8">
        <f>SUM(B338*H335)</f>
        <v>0</v>
      </c>
      <c r="J338" s="266"/>
      <c r="K338" s="267"/>
      <c r="L338" s="6"/>
    </row>
    <row r="339" spans="1:12" ht="15.75" customHeight="1" thickBot="1" x14ac:dyDescent="0.3">
      <c r="A339" s="13">
        <f t="shared" si="7"/>
        <v>0</v>
      </c>
      <c r="B339" s="6">
        <f t="shared" si="7"/>
        <v>0.02</v>
      </c>
      <c r="C339" s="6" t="str">
        <f t="shared" si="7"/>
        <v>AMARELA</v>
      </c>
      <c r="D339" s="264">
        <f>SUM(B339*C335)</f>
        <v>2</v>
      </c>
      <c r="E339" s="265"/>
      <c r="F339" s="266"/>
      <c r="G339" s="267"/>
      <c r="H339" s="6">
        <f t="shared" ref="H339:H370" si="8">H96</f>
        <v>0</v>
      </c>
      <c r="I339" s="8">
        <f>SUM(B339*H335)</f>
        <v>0</v>
      </c>
      <c r="J339" s="266"/>
      <c r="K339" s="267"/>
      <c r="L339" s="6"/>
    </row>
    <row r="340" spans="1:12" ht="15.75" customHeight="1" thickBot="1" x14ac:dyDescent="0.3">
      <c r="A340" s="13">
        <f t="shared" si="7"/>
        <v>0</v>
      </c>
      <c r="B340" s="6">
        <f t="shared" si="7"/>
        <v>0.04</v>
      </c>
      <c r="C340" s="6" t="str">
        <f t="shared" si="7"/>
        <v>azul royal</v>
      </c>
      <c r="D340" s="264">
        <f>SUM(B340*C335)</f>
        <v>4</v>
      </c>
      <c r="E340" s="265"/>
      <c r="F340" s="266"/>
      <c r="G340" s="267"/>
      <c r="H340" s="6">
        <f t="shared" si="8"/>
        <v>0</v>
      </c>
      <c r="I340" s="8">
        <f>SUM(B340*H335)</f>
        <v>0</v>
      </c>
      <c r="J340" s="266"/>
      <c r="K340" s="267"/>
      <c r="L340" s="6"/>
    </row>
    <row r="341" spans="1:12" ht="15.75" customHeight="1" thickBot="1" x14ac:dyDescent="0.3">
      <c r="A341" s="13" t="str">
        <f t="shared" si="7"/>
        <v>Linha 60</v>
      </c>
      <c r="B341" s="6">
        <f t="shared" si="7"/>
        <v>0.02</v>
      </c>
      <c r="C341" s="6" t="str">
        <f t="shared" si="7"/>
        <v xml:space="preserve">branca </v>
      </c>
      <c r="D341" s="264">
        <f>SUM(B341*C335)</f>
        <v>2</v>
      </c>
      <c r="E341" s="265"/>
      <c r="F341" s="266"/>
      <c r="G341" s="267"/>
      <c r="H341" s="6">
        <f t="shared" si="8"/>
        <v>0</v>
      </c>
      <c r="I341" s="8">
        <f>SUM(B341*H335)</f>
        <v>0</v>
      </c>
      <c r="J341" s="266"/>
      <c r="K341" s="267"/>
      <c r="L341" s="6"/>
    </row>
    <row r="342" spans="1:12" ht="15.75" customHeight="1" thickBot="1" x14ac:dyDescent="0.3">
      <c r="A342" s="13">
        <f t="shared" si="7"/>
        <v>0</v>
      </c>
      <c r="B342" s="6">
        <f t="shared" si="7"/>
        <v>0</v>
      </c>
      <c r="C342" s="6">
        <f t="shared" si="7"/>
        <v>0</v>
      </c>
      <c r="D342" s="264">
        <f>SUM(B342*C335)</f>
        <v>0</v>
      </c>
      <c r="E342" s="265"/>
      <c r="F342" s="266"/>
      <c r="G342" s="267"/>
      <c r="H342" s="6">
        <f t="shared" si="8"/>
        <v>0</v>
      </c>
      <c r="I342" s="8">
        <f>SUM(B342*H335)</f>
        <v>0</v>
      </c>
      <c r="J342" s="266"/>
      <c r="K342" s="267"/>
      <c r="L342" s="6"/>
    </row>
    <row r="343" spans="1:12" ht="15.75" customHeight="1" thickBot="1" x14ac:dyDescent="0.3">
      <c r="A343" s="13" t="str">
        <f t="shared" si="7"/>
        <v>FITA CA 25</v>
      </c>
      <c r="B343" s="6">
        <v>16</v>
      </c>
      <c r="C343" s="16" t="str">
        <f t="shared" si="7"/>
        <v xml:space="preserve">branca </v>
      </c>
      <c r="D343" s="264">
        <f>SUM(B343*C335)</f>
        <v>1600</v>
      </c>
      <c r="E343" s="265"/>
      <c r="F343" s="266"/>
      <c r="G343" s="267"/>
      <c r="H343" s="6">
        <f t="shared" si="8"/>
        <v>0</v>
      </c>
      <c r="I343" s="8">
        <f>SUM(B343*H335)</f>
        <v>0</v>
      </c>
      <c r="J343" s="266"/>
      <c r="K343" s="267"/>
      <c r="L343" s="6"/>
    </row>
    <row r="344" spans="1:12" ht="15.75" customHeight="1" thickBot="1" x14ac:dyDescent="0.3">
      <c r="A344" s="13" t="str">
        <f t="shared" si="7"/>
        <v>Fita alça de ombro  - 1,45m (1x)</v>
      </c>
      <c r="B344" s="6">
        <f t="shared" si="7"/>
        <v>0</v>
      </c>
      <c r="C344" s="6">
        <f t="shared" si="7"/>
        <v>0</v>
      </c>
      <c r="D344" s="264">
        <f>SUM(B344*C335)</f>
        <v>0</v>
      </c>
      <c r="E344" s="265"/>
      <c r="F344" s="266"/>
      <c r="G344" s="267"/>
      <c r="H344" s="6">
        <f t="shared" si="8"/>
        <v>0</v>
      </c>
      <c r="I344" s="8">
        <f>SUM(B344*H335)</f>
        <v>0</v>
      </c>
      <c r="J344" s="266"/>
      <c r="K344" s="267"/>
      <c r="L344" s="6"/>
    </row>
    <row r="345" spans="1:12" ht="15.75" customHeight="1" thickBot="1" x14ac:dyDescent="0.3">
      <c r="A345" s="13" t="str">
        <f>A102</f>
        <v>Fita do regulador  - 0,08m (1x)</v>
      </c>
      <c r="B345" s="6">
        <f t="shared" si="7"/>
        <v>0</v>
      </c>
      <c r="C345" s="6">
        <f t="shared" si="7"/>
        <v>0</v>
      </c>
      <c r="D345" s="264">
        <f>SUM(B345*C335)</f>
        <v>0</v>
      </c>
      <c r="E345" s="265"/>
      <c r="F345" s="266"/>
      <c r="G345" s="267"/>
      <c r="H345" s="6">
        <f t="shared" si="8"/>
        <v>0</v>
      </c>
      <c r="I345" s="8">
        <f>SUM(B345*H335)</f>
        <v>0</v>
      </c>
      <c r="J345" s="266"/>
      <c r="K345" s="267"/>
      <c r="L345" s="6"/>
    </row>
    <row r="346" spans="1:12" ht="15.75" customHeight="1" thickBot="1" x14ac:dyDescent="0.3">
      <c r="A346" s="13" t="str">
        <f t="shared" si="7"/>
        <v xml:space="preserve">Ziper 8 TRATOR </v>
      </c>
      <c r="B346" s="6">
        <f t="shared" si="7"/>
        <v>0.6</v>
      </c>
      <c r="C346" s="6" t="str">
        <f t="shared" si="7"/>
        <v xml:space="preserve">branca </v>
      </c>
      <c r="D346" s="264">
        <f>SUM(B346*C335)</f>
        <v>60</v>
      </c>
      <c r="E346" s="265"/>
      <c r="F346" s="266"/>
      <c r="G346" s="267"/>
      <c r="H346" s="6">
        <f t="shared" si="8"/>
        <v>0</v>
      </c>
      <c r="I346" s="8">
        <f>SUM(B346*H335)</f>
        <v>0</v>
      </c>
      <c r="J346" s="266"/>
      <c r="K346" s="267"/>
      <c r="L346" s="6"/>
    </row>
    <row r="347" spans="1:12" ht="15.75" customHeight="1" thickBot="1" x14ac:dyDescent="0.3">
      <c r="A347" s="13" t="str">
        <f t="shared" si="7"/>
        <v xml:space="preserve">Cursor Trator </v>
      </c>
      <c r="B347" s="6">
        <f t="shared" si="7"/>
        <v>2</v>
      </c>
      <c r="C347" s="6" t="str">
        <f t="shared" si="7"/>
        <v xml:space="preserve">Branco </v>
      </c>
      <c r="D347" s="264">
        <f>SUM(B347*C335)</f>
        <v>200</v>
      </c>
      <c r="E347" s="265"/>
      <c r="F347" s="266"/>
      <c r="G347" s="267"/>
      <c r="H347" s="6">
        <f t="shared" si="8"/>
        <v>0</v>
      </c>
      <c r="I347" s="8">
        <f>SUM(B347*H335)</f>
        <v>0</v>
      </c>
      <c r="J347" s="266"/>
      <c r="K347" s="267"/>
      <c r="L347" s="6"/>
    </row>
    <row r="348" spans="1:12" ht="15.75" customHeight="1" thickBot="1" x14ac:dyDescent="0.3">
      <c r="A348" s="13" t="str">
        <f t="shared" si="7"/>
        <v xml:space="preserve">Gorgurão Acabamento  </v>
      </c>
      <c r="B348" s="6">
        <f t="shared" si="7"/>
        <v>2.2000000000000002</v>
      </c>
      <c r="C348" s="6" t="str">
        <f t="shared" si="7"/>
        <v xml:space="preserve">roxo </v>
      </c>
      <c r="D348" s="264">
        <f>SUM(B348*C335)</f>
        <v>220.00000000000003</v>
      </c>
      <c r="E348" s="265"/>
      <c r="F348" s="266"/>
      <c r="G348" s="267"/>
      <c r="H348" s="6">
        <f t="shared" si="8"/>
        <v>0</v>
      </c>
      <c r="I348" s="8">
        <f>SUM(B348*H335)</f>
        <v>0</v>
      </c>
      <c r="J348" s="266"/>
      <c r="K348" s="267"/>
      <c r="L348" s="6"/>
    </row>
    <row r="349" spans="1:12" ht="15.75" customHeight="1" thickBot="1" x14ac:dyDescent="0.3">
      <c r="A349" s="13" t="str">
        <f t="shared" si="7"/>
        <v>Regulador 25 poliacetal</v>
      </c>
      <c r="B349" s="6">
        <f t="shared" si="7"/>
        <v>1</v>
      </c>
      <c r="C349" s="6" t="str">
        <f t="shared" si="7"/>
        <v xml:space="preserve">branca </v>
      </c>
      <c r="D349" s="264">
        <f>SUM(B349*C335)</f>
        <v>100</v>
      </c>
      <c r="E349" s="265"/>
      <c r="F349" s="266"/>
      <c r="G349" s="267"/>
      <c r="H349" s="6">
        <f t="shared" si="8"/>
        <v>0</v>
      </c>
      <c r="I349" s="8">
        <f>SUM(B349*H335)</f>
        <v>0</v>
      </c>
      <c r="J349" s="266"/>
      <c r="K349" s="267"/>
      <c r="L349" s="6"/>
    </row>
    <row r="350" spans="1:12" ht="15.75" customHeight="1" thickBot="1" x14ac:dyDescent="0.3">
      <c r="A350" s="13" t="str">
        <f t="shared" si="7"/>
        <v xml:space="preserve">Passante  25 poliacetal ou nylon </v>
      </c>
      <c r="B350" s="6">
        <f t="shared" si="7"/>
        <v>1</v>
      </c>
      <c r="C350" s="6" t="str">
        <f t="shared" si="7"/>
        <v xml:space="preserve">Branca </v>
      </c>
      <c r="D350" s="264">
        <f>SUM(B350*C335)</f>
        <v>100</v>
      </c>
      <c r="E350" s="265"/>
      <c r="F350" s="266"/>
      <c r="G350" s="267"/>
      <c r="H350" s="6">
        <f t="shared" si="8"/>
        <v>0</v>
      </c>
      <c r="I350" s="8">
        <f>SUM(B350*H335)</f>
        <v>0</v>
      </c>
      <c r="J350" s="266"/>
      <c r="K350" s="267"/>
      <c r="L350" s="6"/>
    </row>
    <row r="351" spans="1:12" ht="15.75" customHeight="1" thickBot="1" x14ac:dyDescent="0.3">
      <c r="A351" s="13" t="str">
        <f t="shared" si="7"/>
        <v>Fita de 10 mm</v>
      </c>
      <c r="B351" s="6">
        <f t="shared" si="7"/>
        <v>0</v>
      </c>
      <c r="C351" s="6">
        <f t="shared" si="7"/>
        <v>0</v>
      </c>
      <c r="D351" s="264">
        <f>SUM(B351*C335)</f>
        <v>0</v>
      </c>
      <c r="E351" s="265"/>
      <c r="F351" s="266"/>
      <c r="G351" s="267"/>
      <c r="H351" s="6">
        <f t="shared" si="8"/>
        <v>0</v>
      </c>
      <c r="I351" s="8">
        <f>SUM(B351*H335)</f>
        <v>0</v>
      </c>
      <c r="J351" s="266"/>
      <c r="K351" s="267"/>
      <c r="L351" s="6"/>
    </row>
    <row r="352" spans="1:12" ht="15.75" customHeight="1" thickBot="1" x14ac:dyDescent="0.3">
      <c r="A352" s="13" t="str">
        <f t="shared" si="7"/>
        <v xml:space="preserve">suporte do mosquetinho 0,10 (1x) </v>
      </c>
      <c r="B352" s="6">
        <f t="shared" si="7"/>
        <v>1</v>
      </c>
      <c r="C352" s="6" t="str">
        <f t="shared" si="7"/>
        <v xml:space="preserve">preta </v>
      </c>
      <c r="D352" s="264">
        <f>SUM(B352*C335)</f>
        <v>100</v>
      </c>
      <c r="E352" s="265"/>
      <c r="F352" s="266"/>
      <c r="G352" s="267"/>
      <c r="H352" s="6">
        <f t="shared" si="8"/>
        <v>0</v>
      </c>
      <c r="I352" s="8">
        <f>SUM(B352*H335)</f>
        <v>0</v>
      </c>
      <c r="J352" s="266"/>
      <c r="K352" s="267"/>
      <c r="L352" s="6"/>
    </row>
    <row r="353" spans="1:12" ht="15.75" customHeight="1" thickBot="1" x14ac:dyDescent="0.3">
      <c r="A353" s="13" t="str">
        <f t="shared" ref="A353:C368" si="9">A110</f>
        <v xml:space="preserve">mosquetinho piterpan </v>
      </c>
      <c r="B353" s="6">
        <f t="shared" si="9"/>
        <v>1</v>
      </c>
      <c r="C353" s="6" t="str">
        <f t="shared" si="9"/>
        <v xml:space="preserve">preto </v>
      </c>
      <c r="D353" s="264">
        <f>SUM(B353*C335)</f>
        <v>100</v>
      </c>
      <c r="E353" s="265"/>
      <c r="F353" s="266"/>
      <c r="G353" s="267"/>
      <c r="H353" s="6">
        <f t="shared" si="8"/>
        <v>0</v>
      </c>
      <c r="I353" s="8">
        <f>SUM(B353*H335)</f>
        <v>0</v>
      </c>
      <c r="J353" s="266"/>
      <c r="K353" s="267"/>
      <c r="L353" s="6"/>
    </row>
    <row r="354" spans="1:12" ht="15.75" customHeight="1" thickBot="1" x14ac:dyDescent="0.3">
      <c r="A354" s="13" t="str">
        <f t="shared" si="9"/>
        <v xml:space="preserve">Velcro 25 mm </v>
      </c>
      <c r="B354" s="6">
        <f t="shared" si="9"/>
        <v>0.18</v>
      </c>
      <c r="C354" s="6" t="str">
        <f t="shared" si="9"/>
        <v xml:space="preserve">Branco </v>
      </c>
      <c r="D354" s="264">
        <f>SUM(B354*C335)</f>
        <v>18</v>
      </c>
      <c r="E354" s="265"/>
      <c r="F354" s="266"/>
      <c r="G354" s="267"/>
      <c r="H354" s="6">
        <f t="shared" si="8"/>
        <v>0</v>
      </c>
      <c r="I354" s="8">
        <f>SUM(B354*H335)</f>
        <v>0</v>
      </c>
      <c r="J354" s="266"/>
      <c r="K354" s="267"/>
      <c r="L354" s="6"/>
    </row>
    <row r="355" spans="1:12" ht="15.75" customHeight="1" thickBot="1" x14ac:dyDescent="0.3">
      <c r="A355" s="13" t="str">
        <f t="shared" si="9"/>
        <v xml:space="preserve">Boslo costa ,04m ( 1 x ) </v>
      </c>
      <c r="B355" s="6">
        <f t="shared" si="9"/>
        <v>0</v>
      </c>
      <c r="C355" s="6" t="str">
        <f t="shared" si="9"/>
        <v>preto</v>
      </c>
      <c r="D355" s="264">
        <f>SUM(B355*C335)</f>
        <v>0</v>
      </c>
      <c r="E355" s="265"/>
      <c r="F355" s="266"/>
      <c r="G355" s="267"/>
      <c r="H355" s="6">
        <f t="shared" si="8"/>
        <v>0</v>
      </c>
      <c r="I355" s="8">
        <f>SUM(B355*H335)</f>
        <v>0</v>
      </c>
      <c r="J355" s="266"/>
      <c r="K355" s="267"/>
      <c r="L355" s="6"/>
    </row>
    <row r="356" spans="1:12" ht="15.75" customHeight="1" thickBot="1" x14ac:dyDescent="0.3">
      <c r="A356" s="13" t="str">
        <f t="shared" si="9"/>
        <v xml:space="preserve">Bolso sevreto ,14 ( 1x) </v>
      </c>
      <c r="B356" s="6">
        <f t="shared" si="9"/>
        <v>0</v>
      </c>
      <c r="C356" s="6">
        <f t="shared" si="9"/>
        <v>0</v>
      </c>
      <c r="D356" s="264">
        <f>SUM(B356*C335)</f>
        <v>0</v>
      </c>
      <c r="E356" s="265"/>
      <c r="F356" s="266"/>
      <c r="G356" s="267"/>
      <c r="H356" s="6">
        <f t="shared" si="8"/>
        <v>0</v>
      </c>
      <c r="I356" s="8">
        <f>SUM(B356*H335)</f>
        <v>0</v>
      </c>
      <c r="J356" s="266"/>
      <c r="K356" s="267"/>
      <c r="L356" s="6"/>
    </row>
    <row r="357" spans="1:12" ht="15.75" customHeight="1" thickBot="1" x14ac:dyDescent="0.3">
      <c r="A357" s="13" t="str">
        <f t="shared" si="9"/>
        <v xml:space="preserve">Vivo corpo </v>
      </c>
      <c r="B357" s="6">
        <f t="shared" si="9"/>
        <v>1.5</v>
      </c>
      <c r="C357" s="6" t="str">
        <f t="shared" si="9"/>
        <v>***</v>
      </c>
      <c r="D357" s="264">
        <f>SUM(B357*C335)</f>
        <v>150</v>
      </c>
      <c r="E357" s="265"/>
      <c r="F357" s="266"/>
      <c r="G357" s="267"/>
      <c r="H357" s="6">
        <f t="shared" si="8"/>
        <v>0</v>
      </c>
      <c r="I357" s="8">
        <f>SUM(B357*H335)</f>
        <v>0</v>
      </c>
      <c r="J357" s="266"/>
      <c r="K357" s="267"/>
      <c r="L357" s="6"/>
    </row>
    <row r="358" spans="1:12" ht="15.75" customHeight="1" thickBot="1" x14ac:dyDescent="0.3">
      <c r="A358" s="13">
        <f t="shared" si="9"/>
        <v>0</v>
      </c>
      <c r="B358" s="6">
        <f t="shared" si="9"/>
        <v>0</v>
      </c>
      <c r="C358" s="6">
        <f t="shared" si="9"/>
        <v>0</v>
      </c>
      <c r="D358" s="264">
        <f>SUM(B358*C335)</f>
        <v>0</v>
      </c>
      <c r="E358" s="265"/>
      <c r="F358" s="266"/>
      <c r="G358" s="267"/>
      <c r="H358" s="6">
        <f t="shared" si="8"/>
        <v>0</v>
      </c>
      <c r="I358" s="8">
        <f>SUM(B358*H335)</f>
        <v>0</v>
      </c>
      <c r="J358" s="266"/>
      <c r="K358" s="267"/>
      <c r="L358" s="6"/>
    </row>
    <row r="359" spans="1:12" ht="15.75" customHeight="1" thickBot="1" x14ac:dyDescent="0.3">
      <c r="A359" s="13">
        <f t="shared" si="9"/>
        <v>0</v>
      </c>
      <c r="B359" s="6">
        <f t="shared" si="9"/>
        <v>0</v>
      </c>
      <c r="C359" s="6">
        <f t="shared" si="9"/>
        <v>0</v>
      </c>
      <c r="D359" s="264">
        <f>SUM(B359*C335)</f>
        <v>0</v>
      </c>
      <c r="E359" s="265"/>
      <c r="F359" s="266"/>
      <c r="G359" s="267"/>
      <c r="H359" s="6">
        <f t="shared" si="8"/>
        <v>0</v>
      </c>
      <c r="I359" s="8">
        <f>SUM(B359*H335)</f>
        <v>0</v>
      </c>
      <c r="J359" s="266"/>
      <c r="K359" s="267"/>
      <c r="L359" s="6"/>
    </row>
    <row r="360" spans="1:12" ht="15.75" customHeight="1" thickBot="1" x14ac:dyDescent="0.3">
      <c r="A360" s="13">
        <f t="shared" si="9"/>
        <v>0</v>
      </c>
      <c r="B360" s="6">
        <f t="shared" si="9"/>
        <v>0</v>
      </c>
      <c r="C360" s="6">
        <f t="shared" si="9"/>
        <v>0</v>
      </c>
      <c r="D360" s="264">
        <f>SUM(B360*C335)</f>
        <v>0</v>
      </c>
      <c r="E360" s="265"/>
      <c r="F360" s="266"/>
      <c r="G360" s="267"/>
      <c r="H360" s="6">
        <f t="shared" si="8"/>
        <v>0</v>
      </c>
      <c r="I360" s="8">
        <f>SUM(B360*H335)</f>
        <v>0</v>
      </c>
      <c r="J360" s="266"/>
      <c r="K360" s="267"/>
      <c r="L360" s="6"/>
    </row>
    <row r="361" spans="1:12" ht="15.75" customHeight="1" thickBot="1" x14ac:dyDescent="0.3">
      <c r="A361" s="13">
        <f t="shared" si="9"/>
        <v>0</v>
      </c>
      <c r="B361" s="6">
        <f t="shared" si="9"/>
        <v>0</v>
      </c>
      <c r="C361" s="6">
        <f t="shared" si="9"/>
        <v>0</v>
      </c>
      <c r="D361" s="264">
        <f>SUM(B361*C335)</f>
        <v>0</v>
      </c>
      <c r="E361" s="265"/>
      <c r="F361" s="266"/>
      <c r="G361" s="267"/>
      <c r="H361" s="6">
        <f t="shared" si="8"/>
        <v>0</v>
      </c>
      <c r="I361" s="8">
        <f>SUM(B361*H335)</f>
        <v>0</v>
      </c>
      <c r="J361" s="266"/>
      <c r="K361" s="267"/>
      <c r="L361" s="6"/>
    </row>
    <row r="362" spans="1:12" ht="15.75" customHeight="1" thickBot="1" x14ac:dyDescent="0.3">
      <c r="A362" s="13">
        <f t="shared" si="9"/>
        <v>0</v>
      </c>
      <c r="B362" s="6">
        <f t="shared" si="9"/>
        <v>0</v>
      </c>
      <c r="C362" s="6">
        <f t="shared" si="9"/>
        <v>0</v>
      </c>
      <c r="D362" s="264">
        <f>SUM(B362*C335)</f>
        <v>0</v>
      </c>
      <c r="E362" s="265"/>
      <c r="F362" s="266"/>
      <c r="G362" s="267"/>
      <c r="H362" s="6">
        <f t="shared" si="8"/>
        <v>0</v>
      </c>
      <c r="I362" s="8">
        <f>SUM(B362*H335)</f>
        <v>0</v>
      </c>
      <c r="J362" s="266"/>
      <c r="K362" s="267"/>
      <c r="L362" s="6"/>
    </row>
    <row r="363" spans="1:12" ht="15.75" customHeight="1" thickBot="1" x14ac:dyDescent="0.3">
      <c r="A363" s="13">
        <f t="shared" si="9"/>
        <v>0</v>
      </c>
      <c r="B363" s="6">
        <f t="shared" si="9"/>
        <v>0</v>
      </c>
      <c r="C363" s="6">
        <f t="shared" si="9"/>
        <v>0</v>
      </c>
      <c r="D363" s="264">
        <f>SUM(B363*C335)</f>
        <v>0</v>
      </c>
      <c r="E363" s="265"/>
      <c r="F363" s="266"/>
      <c r="G363" s="267"/>
      <c r="H363" s="6">
        <f t="shared" si="8"/>
        <v>0</v>
      </c>
      <c r="I363" s="8">
        <f>SUM(B363*H335)</f>
        <v>0</v>
      </c>
      <c r="J363" s="266"/>
      <c r="K363" s="267"/>
      <c r="L363" s="6"/>
    </row>
    <row r="364" spans="1:12" ht="15.75" customHeight="1" thickBot="1" x14ac:dyDescent="0.3">
      <c r="A364" s="13">
        <f t="shared" si="9"/>
        <v>0</v>
      </c>
      <c r="B364" s="6">
        <f t="shared" si="9"/>
        <v>0</v>
      </c>
      <c r="C364" s="6">
        <f t="shared" si="9"/>
        <v>0</v>
      </c>
      <c r="D364" s="264">
        <f>SUM(B364*C335)</f>
        <v>0</v>
      </c>
      <c r="E364" s="265"/>
      <c r="F364" s="266"/>
      <c r="G364" s="267"/>
      <c r="H364" s="6">
        <f t="shared" si="8"/>
        <v>0</v>
      </c>
      <c r="I364" s="8">
        <f>SUM(B364*H335)</f>
        <v>0</v>
      </c>
      <c r="J364" s="266"/>
      <c r="K364" s="267"/>
      <c r="L364" s="6"/>
    </row>
    <row r="365" spans="1:12" ht="15.75" customHeight="1" thickBot="1" x14ac:dyDescent="0.3">
      <c r="A365" s="13">
        <f t="shared" si="9"/>
        <v>0</v>
      </c>
      <c r="B365" s="6">
        <f t="shared" si="9"/>
        <v>0</v>
      </c>
      <c r="C365" s="6">
        <f t="shared" si="9"/>
        <v>0</v>
      </c>
      <c r="D365" s="264">
        <f>SUM(B365*C335)</f>
        <v>0</v>
      </c>
      <c r="E365" s="265"/>
      <c r="F365" s="266"/>
      <c r="G365" s="267"/>
      <c r="H365" s="6">
        <f t="shared" si="8"/>
        <v>0</v>
      </c>
      <c r="I365" s="8">
        <f>SUM(B365*H335)</f>
        <v>0</v>
      </c>
      <c r="J365" s="266"/>
      <c r="K365" s="267"/>
      <c r="L365" s="6"/>
    </row>
    <row r="366" spans="1:12" ht="15.75" customHeight="1" thickBot="1" x14ac:dyDescent="0.3">
      <c r="A366" s="13">
        <f t="shared" si="9"/>
        <v>0</v>
      </c>
      <c r="B366" s="6">
        <f t="shared" si="9"/>
        <v>0</v>
      </c>
      <c r="C366" s="6">
        <f t="shared" si="9"/>
        <v>0</v>
      </c>
      <c r="D366" s="264">
        <f>SUM(B366*C335)</f>
        <v>0</v>
      </c>
      <c r="E366" s="265"/>
      <c r="F366" s="266"/>
      <c r="G366" s="267"/>
      <c r="H366" s="6">
        <f t="shared" si="8"/>
        <v>0</v>
      </c>
      <c r="I366" s="8">
        <f>SUM(B366*H335)</f>
        <v>0</v>
      </c>
      <c r="J366" s="266"/>
      <c r="K366" s="267"/>
      <c r="L366" s="6"/>
    </row>
    <row r="367" spans="1:12" ht="15.75" customHeight="1" thickBot="1" x14ac:dyDescent="0.3">
      <c r="A367" s="13">
        <f t="shared" si="9"/>
        <v>0</v>
      </c>
      <c r="B367" s="6">
        <f t="shared" si="9"/>
        <v>0</v>
      </c>
      <c r="C367" s="6">
        <f t="shared" si="9"/>
        <v>0</v>
      </c>
      <c r="D367" s="264">
        <f>SUM(B367*C335)</f>
        <v>0</v>
      </c>
      <c r="E367" s="265"/>
      <c r="F367" s="266"/>
      <c r="G367" s="267"/>
      <c r="H367" s="6">
        <f t="shared" si="8"/>
        <v>0</v>
      </c>
      <c r="I367" s="8">
        <f>SUM(B367*H335)</f>
        <v>0</v>
      </c>
      <c r="J367" s="266"/>
      <c r="K367" s="267"/>
      <c r="L367" s="6"/>
    </row>
    <row r="368" spans="1:12" ht="15.75" customHeight="1" thickBot="1" x14ac:dyDescent="0.3">
      <c r="A368" s="13">
        <f t="shared" si="9"/>
        <v>0</v>
      </c>
      <c r="B368" s="6">
        <f t="shared" si="9"/>
        <v>0</v>
      </c>
      <c r="C368" s="6">
        <f t="shared" si="9"/>
        <v>0</v>
      </c>
      <c r="D368" s="264">
        <f>SUM(B368*C335)</f>
        <v>0</v>
      </c>
      <c r="E368" s="265"/>
      <c r="F368" s="266"/>
      <c r="G368" s="267"/>
      <c r="H368" s="6">
        <f t="shared" si="8"/>
        <v>0</v>
      </c>
      <c r="I368" s="8">
        <f>SUM(B368*H335)</f>
        <v>0</v>
      </c>
      <c r="J368" s="266"/>
      <c r="K368" s="267"/>
      <c r="L368" s="6"/>
    </row>
    <row r="369" spans="1:12" ht="15.75" customHeight="1" thickBot="1" x14ac:dyDescent="0.3">
      <c r="A369" s="13">
        <f t="shared" ref="A369:C370" si="10">A126</f>
        <v>0</v>
      </c>
      <c r="B369" s="6">
        <f t="shared" si="10"/>
        <v>0</v>
      </c>
      <c r="C369" s="6">
        <f t="shared" si="10"/>
        <v>0</v>
      </c>
      <c r="D369" s="264">
        <f>SUM(B369*C335)</f>
        <v>0</v>
      </c>
      <c r="E369" s="265"/>
      <c r="F369" s="266"/>
      <c r="G369" s="267"/>
      <c r="H369" s="6">
        <f t="shared" si="8"/>
        <v>0</v>
      </c>
      <c r="I369" s="8">
        <f>SUM(B369*H335)</f>
        <v>0</v>
      </c>
      <c r="J369" s="266"/>
      <c r="K369" s="267"/>
      <c r="L369" s="6"/>
    </row>
    <row r="370" spans="1:12" ht="15.75" customHeight="1" thickBot="1" x14ac:dyDescent="0.3">
      <c r="A370" s="13">
        <f t="shared" si="10"/>
        <v>0</v>
      </c>
      <c r="B370" s="6">
        <f t="shared" si="10"/>
        <v>0</v>
      </c>
      <c r="C370" s="6">
        <f t="shared" si="10"/>
        <v>0</v>
      </c>
      <c r="D370" s="264">
        <f>SUM(B370*C335)</f>
        <v>0</v>
      </c>
      <c r="E370" s="265"/>
      <c r="F370" s="266"/>
      <c r="G370" s="267"/>
      <c r="H370" s="6">
        <f t="shared" si="8"/>
        <v>0</v>
      </c>
      <c r="I370" s="8">
        <f>SUM(B370*H335)</f>
        <v>0</v>
      </c>
      <c r="J370" s="266"/>
      <c r="K370" s="267"/>
      <c r="L370" s="6"/>
    </row>
    <row r="371" spans="1:12" ht="15.75" thickBot="1" x14ac:dyDescent="0.3">
      <c r="A371" s="4" t="s">
        <v>60</v>
      </c>
      <c r="B371" s="149" t="s">
        <v>61</v>
      </c>
      <c r="C371" s="150"/>
      <c r="D371" s="150"/>
      <c r="E371" s="150"/>
      <c r="F371" s="150"/>
      <c r="G371" s="150"/>
      <c r="H371" s="151"/>
      <c r="I371" s="149" t="s">
        <v>62</v>
      </c>
      <c r="J371" s="150"/>
      <c r="K371" s="150"/>
      <c r="L371" s="151"/>
    </row>
    <row r="372" spans="1:12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" customHeight="1" x14ac:dyDescent="0.25">
      <c r="A373" s="143" t="s">
        <v>113</v>
      </c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5"/>
    </row>
    <row r="374" spans="1:12" ht="15.75" customHeight="1" thickBot="1" x14ac:dyDescent="0.3">
      <c r="A374" s="146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8"/>
    </row>
    <row r="375" spans="1:12" ht="15.75" thickBot="1" x14ac:dyDescent="0.3">
      <c r="A375" s="3" t="str">
        <f t="shared" ref="A375:B377" si="11">A6</f>
        <v xml:space="preserve">CLIENTE: bolovo </v>
      </c>
      <c r="B375" s="149" t="str">
        <f t="shared" si="11"/>
        <v>REPRESENTANTE: Antonio</v>
      </c>
      <c r="C375" s="150"/>
      <c r="D375" s="150"/>
      <c r="E375" s="150"/>
      <c r="F375" s="151"/>
      <c r="G375" s="149" t="str">
        <f>G6</f>
        <v>PEDIDO: /20</v>
      </c>
      <c r="H375" s="150"/>
      <c r="I375" s="151"/>
      <c r="J375" s="110" t="s">
        <v>116</v>
      </c>
      <c r="K375" s="112"/>
      <c r="L375" s="111"/>
    </row>
    <row r="376" spans="1:12" ht="15.75" thickBot="1" x14ac:dyDescent="0.3">
      <c r="A376" s="4" t="str">
        <f t="shared" si="11"/>
        <v xml:space="preserve">REF. CLIENTE:  BLV 06-KE </v>
      </c>
      <c r="B376" s="149" t="str">
        <f t="shared" si="11"/>
        <v xml:space="preserve">REF. SHO SL - bolovo </v>
      </c>
      <c r="C376" s="150"/>
      <c r="D376" s="150"/>
      <c r="E376" s="150"/>
      <c r="F376" s="151"/>
      <c r="G376" s="149" t="str">
        <f>G7</f>
        <v>COLECAO : VERÃO /2020</v>
      </c>
      <c r="H376" s="150"/>
      <c r="I376" s="151"/>
      <c r="J376" s="143">
        <f>J7</f>
        <v>1</v>
      </c>
      <c r="K376" s="144"/>
      <c r="L376" s="145"/>
    </row>
    <row r="377" spans="1:12" ht="15.75" thickBot="1" x14ac:dyDescent="0.3">
      <c r="A377" s="4" t="str">
        <f t="shared" si="11"/>
        <v xml:space="preserve">REF:  ls :  SHO LS : 692 </v>
      </c>
      <c r="B377" s="149" t="str">
        <f t="shared" si="11"/>
        <v xml:space="preserve">MODELO: shoulder  com bolso frente redondo E TELA </v>
      </c>
      <c r="C377" s="150"/>
      <c r="D377" s="150"/>
      <c r="E377" s="150"/>
      <c r="F377" s="150"/>
      <c r="G377" s="150"/>
      <c r="H377" s="150"/>
      <c r="I377" s="151"/>
      <c r="J377" s="146"/>
      <c r="K377" s="147"/>
      <c r="L377" s="148"/>
    </row>
    <row r="378" spans="1:12" ht="15" customHeight="1" thickBot="1" x14ac:dyDescent="0.3">
      <c r="A378" s="83" t="s">
        <v>14</v>
      </c>
      <c r="B378" s="110" t="s">
        <v>65</v>
      </c>
      <c r="C378" s="112"/>
      <c r="D378" s="111"/>
      <c r="E378" s="384" t="s">
        <v>66</v>
      </c>
      <c r="F378" s="385"/>
      <c r="G378" s="385"/>
      <c r="H378" s="386"/>
      <c r="I378" s="110" t="s">
        <v>67</v>
      </c>
      <c r="J378" s="111"/>
      <c r="K378" s="110" t="s">
        <v>68</v>
      </c>
      <c r="L378" s="111"/>
    </row>
    <row r="379" spans="1:12" x14ac:dyDescent="0.25">
      <c r="A379" s="326" t="s">
        <v>63</v>
      </c>
      <c r="B379" s="220" t="s">
        <v>69</v>
      </c>
      <c r="C379" s="221"/>
      <c r="D379" s="222"/>
      <c r="E379" s="220" t="s">
        <v>69</v>
      </c>
      <c r="F379" s="221"/>
      <c r="G379" s="221"/>
      <c r="H379" s="222"/>
      <c r="I379" s="122" t="s">
        <v>70</v>
      </c>
      <c r="J379" s="124"/>
      <c r="K379" s="122" t="s">
        <v>70</v>
      </c>
      <c r="L379" s="124"/>
    </row>
    <row r="380" spans="1:12" ht="15.75" thickBot="1" x14ac:dyDescent="0.3">
      <c r="A380" s="327"/>
      <c r="B380" s="223"/>
      <c r="C380" s="224"/>
      <c r="D380" s="225"/>
      <c r="E380" s="223"/>
      <c r="F380" s="224"/>
      <c r="G380" s="224"/>
      <c r="H380" s="225"/>
      <c r="I380" s="125"/>
      <c r="J380" s="127"/>
      <c r="K380" s="125"/>
      <c r="L380" s="127"/>
    </row>
    <row r="381" spans="1:12" x14ac:dyDescent="0.25">
      <c r="A381" s="326" t="s">
        <v>64</v>
      </c>
      <c r="B381" s="220" t="s">
        <v>69</v>
      </c>
      <c r="C381" s="221"/>
      <c r="D381" s="222"/>
      <c r="E381" s="220" t="s">
        <v>69</v>
      </c>
      <c r="F381" s="221"/>
      <c r="G381" s="221"/>
      <c r="H381" s="222"/>
      <c r="I381" s="122" t="s">
        <v>70</v>
      </c>
      <c r="J381" s="124"/>
      <c r="K381" s="122" t="s">
        <v>70</v>
      </c>
      <c r="L381" s="124"/>
    </row>
    <row r="382" spans="1:12" ht="15.75" thickBot="1" x14ac:dyDescent="0.3">
      <c r="A382" s="327"/>
      <c r="B382" s="223"/>
      <c r="C382" s="224"/>
      <c r="D382" s="225"/>
      <c r="E382" s="223"/>
      <c r="F382" s="224"/>
      <c r="G382" s="224"/>
      <c r="H382" s="225"/>
      <c r="I382" s="125"/>
      <c r="J382" s="127"/>
      <c r="K382" s="125"/>
      <c r="L382" s="127"/>
    </row>
    <row r="383" spans="1:12" ht="15.75" thickBot="1" x14ac:dyDescent="0.3">
      <c r="A383" s="110" t="s">
        <v>71</v>
      </c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1"/>
    </row>
    <row r="384" spans="1:12" x14ac:dyDescent="0.25">
      <c r="A384" s="272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4"/>
    </row>
    <row r="385" spans="1:12" ht="15.75" thickBot="1" x14ac:dyDescent="0.3">
      <c r="A385" s="285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286"/>
    </row>
    <row r="386" spans="1:12" x14ac:dyDescent="0.25">
      <c r="A386" s="272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4"/>
    </row>
    <row r="387" spans="1:12" ht="15.75" thickBot="1" x14ac:dyDescent="0.3">
      <c r="A387" s="285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286"/>
    </row>
    <row r="388" spans="1:12" ht="15.75" thickBo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x14ac:dyDescent="0.25">
      <c r="A389" s="143" t="s">
        <v>114</v>
      </c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5"/>
    </row>
    <row r="390" spans="1:12" ht="15.75" thickBot="1" x14ac:dyDescent="0.3">
      <c r="A390" s="146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8"/>
    </row>
    <row r="391" spans="1:12" ht="15.75" thickBot="1" x14ac:dyDescent="0.3">
      <c r="A391" s="3" t="str">
        <f t="shared" ref="A391:B393" si="12">A6</f>
        <v xml:space="preserve">CLIENTE: bolovo </v>
      </c>
      <c r="B391" s="149" t="str">
        <f t="shared" si="12"/>
        <v>REPRESENTANTE: Antonio</v>
      </c>
      <c r="C391" s="150"/>
      <c r="D391" s="150"/>
      <c r="E391" s="150"/>
      <c r="F391" s="151"/>
      <c r="G391" s="149" t="str">
        <f>G6</f>
        <v>PEDIDO: /20</v>
      </c>
      <c r="H391" s="150"/>
      <c r="I391" s="151"/>
      <c r="J391" s="110" t="s">
        <v>21</v>
      </c>
      <c r="K391" s="112"/>
      <c r="L391" s="111"/>
    </row>
    <row r="392" spans="1:12" ht="15.75" thickBot="1" x14ac:dyDescent="0.3">
      <c r="A392" s="4" t="str">
        <f t="shared" si="12"/>
        <v xml:space="preserve">REF. CLIENTE:  BLV 06-KE </v>
      </c>
      <c r="B392" s="149" t="str">
        <f t="shared" si="12"/>
        <v xml:space="preserve">REF. SHO SL - bolovo </v>
      </c>
      <c r="C392" s="150"/>
      <c r="D392" s="150"/>
      <c r="E392" s="150"/>
      <c r="F392" s="151"/>
      <c r="G392" s="149" t="str">
        <f>G7</f>
        <v>COLECAO : VERÃO /2020</v>
      </c>
      <c r="H392" s="150"/>
      <c r="I392" s="151"/>
      <c r="J392" s="143">
        <f>J7</f>
        <v>1</v>
      </c>
      <c r="K392" s="144"/>
      <c r="L392" s="145"/>
    </row>
    <row r="393" spans="1:12" ht="15.75" thickBot="1" x14ac:dyDescent="0.3">
      <c r="A393" s="4" t="str">
        <f t="shared" si="12"/>
        <v xml:space="preserve">REF:  ls :  SHO LS : 692 </v>
      </c>
      <c r="B393" s="149" t="str">
        <f t="shared" si="12"/>
        <v xml:space="preserve">MODELO: shoulder  com bolso frente redondo E TELA </v>
      </c>
      <c r="C393" s="150"/>
      <c r="D393" s="150"/>
      <c r="E393" s="150"/>
      <c r="F393" s="150"/>
      <c r="G393" s="150"/>
      <c r="H393" s="150"/>
      <c r="I393" s="151"/>
      <c r="J393" s="146"/>
      <c r="K393" s="147"/>
      <c r="L393" s="148"/>
    </row>
    <row r="394" spans="1:12" ht="15" customHeight="1" thickBot="1" x14ac:dyDescent="0.3">
      <c r="A394" s="83" t="s">
        <v>14</v>
      </c>
      <c r="B394" s="110" t="s">
        <v>72</v>
      </c>
      <c r="C394" s="112"/>
      <c r="D394" s="111"/>
      <c r="E394" s="110" t="s">
        <v>73</v>
      </c>
      <c r="F394" s="112"/>
      <c r="G394" s="112"/>
      <c r="H394" s="111"/>
      <c r="I394" s="193" t="s">
        <v>67</v>
      </c>
      <c r="J394" s="194"/>
      <c r="K394" s="110" t="s">
        <v>68</v>
      </c>
      <c r="L394" s="111"/>
    </row>
    <row r="395" spans="1:12" ht="15" customHeight="1" x14ac:dyDescent="0.25">
      <c r="A395" s="387" t="s">
        <v>20</v>
      </c>
      <c r="B395" s="220" t="s">
        <v>69</v>
      </c>
      <c r="C395" s="221"/>
      <c r="D395" s="222"/>
      <c r="E395" s="220" t="s">
        <v>69</v>
      </c>
      <c r="F395" s="221"/>
      <c r="G395" s="221"/>
      <c r="H395" s="222"/>
      <c r="I395" s="122" t="s">
        <v>70</v>
      </c>
      <c r="J395" s="124"/>
      <c r="K395" s="122" t="s">
        <v>70</v>
      </c>
      <c r="L395" s="124"/>
    </row>
    <row r="396" spans="1:12" ht="15.75" customHeight="1" thickBot="1" x14ac:dyDescent="0.3">
      <c r="A396" s="388"/>
      <c r="B396" s="223"/>
      <c r="C396" s="224"/>
      <c r="D396" s="225"/>
      <c r="E396" s="223"/>
      <c r="F396" s="224"/>
      <c r="G396" s="224"/>
      <c r="H396" s="225"/>
      <c r="I396" s="125"/>
      <c r="J396" s="127"/>
      <c r="K396" s="125"/>
      <c r="L396" s="127"/>
    </row>
    <row r="397" spans="1:12" ht="15" customHeight="1" x14ac:dyDescent="0.25">
      <c r="A397" s="388"/>
      <c r="B397" s="220" t="s">
        <v>74</v>
      </c>
      <c r="C397" s="221"/>
      <c r="D397" s="222"/>
      <c r="E397" s="220" t="s">
        <v>75</v>
      </c>
      <c r="F397" s="221"/>
      <c r="G397" s="221"/>
      <c r="H397" s="222"/>
      <c r="I397" s="122" t="s">
        <v>70</v>
      </c>
      <c r="J397" s="124"/>
      <c r="K397" s="122" t="s">
        <v>70</v>
      </c>
      <c r="L397" s="124"/>
    </row>
    <row r="398" spans="1:12" ht="15.75" customHeight="1" thickBot="1" x14ac:dyDescent="0.3">
      <c r="A398" s="389"/>
      <c r="B398" s="223"/>
      <c r="C398" s="224"/>
      <c r="D398" s="225"/>
      <c r="E398" s="223"/>
      <c r="F398" s="224"/>
      <c r="G398" s="224"/>
      <c r="H398" s="225"/>
      <c r="I398" s="125"/>
      <c r="J398" s="127"/>
      <c r="K398" s="125"/>
      <c r="L398" s="127"/>
    </row>
    <row r="399" spans="1:12" x14ac:dyDescent="0.25">
      <c r="A399" s="272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4"/>
    </row>
    <row r="400" spans="1:12" ht="15.75" thickBot="1" x14ac:dyDescent="0.3">
      <c r="A400" s="285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286"/>
    </row>
    <row r="401" spans="1:12" x14ac:dyDescent="0.25">
      <c r="A401" s="272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4"/>
    </row>
    <row r="402" spans="1:12" ht="15.75" thickBot="1" x14ac:dyDescent="0.3">
      <c r="A402" s="285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286"/>
    </row>
  </sheetData>
  <mergeCells count="846">
    <mergeCell ref="A399:L400"/>
    <mergeCell ref="A401:L402"/>
    <mergeCell ref="A395:A398"/>
    <mergeCell ref="B395:D396"/>
    <mergeCell ref="E395:H396"/>
    <mergeCell ref="I395:J396"/>
    <mergeCell ref="K395:L396"/>
    <mergeCell ref="B397:D398"/>
    <mergeCell ref="E397:H398"/>
    <mergeCell ref="I397:J398"/>
    <mergeCell ref="K397:L398"/>
    <mergeCell ref="B392:F392"/>
    <mergeCell ref="G392:I392"/>
    <mergeCell ref="J392:L393"/>
    <mergeCell ref="B393:I393"/>
    <mergeCell ref="B394:D394"/>
    <mergeCell ref="E394:H394"/>
    <mergeCell ref="I394:J394"/>
    <mergeCell ref="K394:L394"/>
    <mergeCell ref="A384:L385"/>
    <mergeCell ref="A386:L387"/>
    <mergeCell ref="A389:L390"/>
    <mergeCell ref="B391:F391"/>
    <mergeCell ref="G391:I391"/>
    <mergeCell ref="J391:L391"/>
    <mergeCell ref="A381:A382"/>
    <mergeCell ref="B381:D382"/>
    <mergeCell ref="E381:H382"/>
    <mergeCell ref="I381:J382"/>
    <mergeCell ref="K381:L382"/>
    <mergeCell ref="A383:L383"/>
    <mergeCell ref="B378:D378"/>
    <mergeCell ref="E378:H378"/>
    <mergeCell ref="I378:J378"/>
    <mergeCell ref="K378:L378"/>
    <mergeCell ref="A379:A380"/>
    <mergeCell ref="B379:D380"/>
    <mergeCell ref="E379:H380"/>
    <mergeCell ref="I379:J380"/>
    <mergeCell ref="K379:L380"/>
    <mergeCell ref="B375:F375"/>
    <mergeCell ref="G375:I375"/>
    <mergeCell ref="J375:L375"/>
    <mergeCell ref="B376:F376"/>
    <mergeCell ref="G376:I376"/>
    <mergeCell ref="J376:L377"/>
    <mergeCell ref="B377:I377"/>
    <mergeCell ref="D370:E370"/>
    <mergeCell ref="F370:G370"/>
    <mergeCell ref="J370:K370"/>
    <mergeCell ref="B371:H371"/>
    <mergeCell ref="I371:L371"/>
    <mergeCell ref="A373:L374"/>
    <mergeCell ref="D368:E368"/>
    <mergeCell ref="F368:G368"/>
    <mergeCell ref="J368:K368"/>
    <mergeCell ref="D369:E369"/>
    <mergeCell ref="F369:G369"/>
    <mergeCell ref="J369:K369"/>
    <mergeCell ref="D366:E366"/>
    <mergeCell ref="F366:G366"/>
    <mergeCell ref="J366:K366"/>
    <mergeCell ref="D367:E367"/>
    <mergeCell ref="F367:G367"/>
    <mergeCell ref="J367:K367"/>
    <mergeCell ref="D364:E364"/>
    <mergeCell ref="F364:G364"/>
    <mergeCell ref="J364:K364"/>
    <mergeCell ref="D365:E365"/>
    <mergeCell ref="F365:G365"/>
    <mergeCell ref="J365:K365"/>
    <mergeCell ref="D362:E362"/>
    <mergeCell ref="F362:G362"/>
    <mergeCell ref="J362:K362"/>
    <mergeCell ref="D363:E363"/>
    <mergeCell ref="F363:G363"/>
    <mergeCell ref="J363:K363"/>
    <mergeCell ref="D360:E360"/>
    <mergeCell ref="F360:G360"/>
    <mergeCell ref="J360:K360"/>
    <mergeCell ref="D361:E361"/>
    <mergeCell ref="F361:G361"/>
    <mergeCell ref="J361:K361"/>
    <mergeCell ref="D358:E358"/>
    <mergeCell ref="F358:G358"/>
    <mergeCell ref="J358:K358"/>
    <mergeCell ref="D359:E359"/>
    <mergeCell ref="F359:G359"/>
    <mergeCell ref="J359:K359"/>
    <mergeCell ref="D356:E356"/>
    <mergeCell ref="F356:G356"/>
    <mergeCell ref="J356:K356"/>
    <mergeCell ref="D357:E357"/>
    <mergeCell ref="F357:G357"/>
    <mergeCell ref="J357:K357"/>
    <mergeCell ref="D354:E354"/>
    <mergeCell ref="F354:G354"/>
    <mergeCell ref="J354:K354"/>
    <mergeCell ref="D355:E355"/>
    <mergeCell ref="F355:G355"/>
    <mergeCell ref="J355:K355"/>
    <mergeCell ref="D352:E352"/>
    <mergeCell ref="F352:G352"/>
    <mergeCell ref="J352:K352"/>
    <mergeCell ref="D353:E353"/>
    <mergeCell ref="F353:G353"/>
    <mergeCell ref="J353:K353"/>
    <mergeCell ref="D350:E350"/>
    <mergeCell ref="F350:G350"/>
    <mergeCell ref="J350:K350"/>
    <mergeCell ref="D351:E351"/>
    <mergeCell ref="F351:G351"/>
    <mergeCell ref="J351:K351"/>
    <mergeCell ref="D348:E348"/>
    <mergeCell ref="F348:G348"/>
    <mergeCell ref="J348:K348"/>
    <mergeCell ref="D349:E349"/>
    <mergeCell ref="F349:G349"/>
    <mergeCell ref="J349:K349"/>
    <mergeCell ref="D346:E346"/>
    <mergeCell ref="F346:G346"/>
    <mergeCell ref="J346:K346"/>
    <mergeCell ref="D347:E347"/>
    <mergeCell ref="F347:G347"/>
    <mergeCell ref="J347:K347"/>
    <mergeCell ref="D344:E344"/>
    <mergeCell ref="F344:G344"/>
    <mergeCell ref="J344:K344"/>
    <mergeCell ref="D345:E345"/>
    <mergeCell ref="F345:G345"/>
    <mergeCell ref="J345:K345"/>
    <mergeCell ref="D342:E342"/>
    <mergeCell ref="F342:G342"/>
    <mergeCell ref="J342:K342"/>
    <mergeCell ref="D343:E343"/>
    <mergeCell ref="F343:G343"/>
    <mergeCell ref="J343:K343"/>
    <mergeCell ref="D340:E340"/>
    <mergeCell ref="F340:G340"/>
    <mergeCell ref="J340:K340"/>
    <mergeCell ref="D341:E341"/>
    <mergeCell ref="F341:G341"/>
    <mergeCell ref="J341:K341"/>
    <mergeCell ref="D338:E338"/>
    <mergeCell ref="F338:G338"/>
    <mergeCell ref="J338:K338"/>
    <mergeCell ref="D339:E339"/>
    <mergeCell ref="F339:G339"/>
    <mergeCell ref="J339:K339"/>
    <mergeCell ref="D336:E336"/>
    <mergeCell ref="F336:G336"/>
    <mergeCell ref="J336:K336"/>
    <mergeCell ref="D337:E337"/>
    <mergeCell ref="F337:G337"/>
    <mergeCell ref="J337:K337"/>
    <mergeCell ref="A330:D330"/>
    <mergeCell ref="E330:L331"/>
    <mergeCell ref="A331:D332"/>
    <mergeCell ref="E332:L334"/>
    <mergeCell ref="A333:D334"/>
    <mergeCell ref="C335:E335"/>
    <mergeCell ref="F335:G335"/>
    <mergeCell ref="H335:I335"/>
    <mergeCell ref="J335:K335"/>
    <mergeCell ref="B327:F327"/>
    <mergeCell ref="G327:I327"/>
    <mergeCell ref="J327:L327"/>
    <mergeCell ref="B328:F328"/>
    <mergeCell ref="G328:I328"/>
    <mergeCell ref="J328:L329"/>
    <mergeCell ref="B329:I329"/>
    <mergeCell ref="A310:F311"/>
    <mergeCell ref="G310:J311"/>
    <mergeCell ref="K310:L311"/>
    <mergeCell ref="A312:L322"/>
    <mergeCell ref="A323:L324"/>
    <mergeCell ref="A325:L326"/>
    <mergeCell ref="J302:L303"/>
    <mergeCell ref="A304:B305"/>
    <mergeCell ref="C304:H305"/>
    <mergeCell ref="I304:L305"/>
    <mergeCell ref="A306:L307"/>
    <mergeCell ref="A308:F309"/>
    <mergeCell ref="G308:J309"/>
    <mergeCell ref="K308:L309"/>
    <mergeCell ref="A302:A303"/>
    <mergeCell ref="B302:B303"/>
    <mergeCell ref="C302:C303"/>
    <mergeCell ref="D302:E303"/>
    <mergeCell ref="F302:F303"/>
    <mergeCell ref="G302:I303"/>
    <mergeCell ref="B298:F298"/>
    <mergeCell ref="G298:I298"/>
    <mergeCell ref="J298:L299"/>
    <mergeCell ref="B299:I299"/>
    <mergeCell ref="A300:A301"/>
    <mergeCell ref="B300:F301"/>
    <mergeCell ref="G300:H301"/>
    <mergeCell ref="I300:L301"/>
    <mergeCell ref="A290:F291"/>
    <mergeCell ref="G290:J291"/>
    <mergeCell ref="K290:L291"/>
    <mergeCell ref="A293:L294"/>
    <mergeCell ref="A295:L296"/>
    <mergeCell ref="B297:F297"/>
    <mergeCell ref="G297:I297"/>
    <mergeCell ref="J297:L297"/>
    <mergeCell ref="A282:L283"/>
    <mergeCell ref="A284:L285"/>
    <mergeCell ref="A286:L287"/>
    <mergeCell ref="A288:F289"/>
    <mergeCell ref="G288:J289"/>
    <mergeCell ref="K288:L289"/>
    <mergeCell ref="J274:L275"/>
    <mergeCell ref="A276:B277"/>
    <mergeCell ref="C276:H277"/>
    <mergeCell ref="I276:L277"/>
    <mergeCell ref="A278:L279"/>
    <mergeCell ref="A280:L281"/>
    <mergeCell ref="A272:A273"/>
    <mergeCell ref="B272:F273"/>
    <mergeCell ref="G272:H273"/>
    <mergeCell ref="I272:L273"/>
    <mergeCell ref="A274:A275"/>
    <mergeCell ref="B274:B275"/>
    <mergeCell ref="C274:C275"/>
    <mergeCell ref="D274:E275"/>
    <mergeCell ref="F274:F275"/>
    <mergeCell ref="G274:I275"/>
    <mergeCell ref="A267:L268"/>
    <mergeCell ref="B269:F269"/>
    <mergeCell ref="G269:I269"/>
    <mergeCell ref="J269:L269"/>
    <mergeCell ref="B270:F270"/>
    <mergeCell ref="G270:I270"/>
    <mergeCell ref="J270:L271"/>
    <mergeCell ref="B271:I271"/>
    <mergeCell ref="A260:L261"/>
    <mergeCell ref="A262:F263"/>
    <mergeCell ref="G262:J263"/>
    <mergeCell ref="K262:L263"/>
    <mergeCell ref="A264:F265"/>
    <mergeCell ref="G264:J265"/>
    <mergeCell ref="K264:L265"/>
    <mergeCell ref="J252:L253"/>
    <mergeCell ref="A254:B255"/>
    <mergeCell ref="C254:H255"/>
    <mergeCell ref="I254:L255"/>
    <mergeCell ref="A256:L257"/>
    <mergeCell ref="A258:L259"/>
    <mergeCell ref="A250:A251"/>
    <mergeCell ref="B250:F251"/>
    <mergeCell ref="G250:H251"/>
    <mergeCell ref="I250:L251"/>
    <mergeCell ref="A252:A253"/>
    <mergeCell ref="B252:B253"/>
    <mergeCell ref="C252:C253"/>
    <mergeCell ref="D252:E253"/>
    <mergeCell ref="F252:F253"/>
    <mergeCell ref="G252:I253"/>
    <mergeCell ref="B247:F247"/>
    <mergeCell ref="G247:I247"/>
    <mergeCell ref="J247:L247"/>
    <mergeCell ref="B248:F248"/>
    <mergeCell ref="G248:I248"/>
    <mergeCell ref="J248:L249"/>
    <mergeCell ref="B249:I249"/>
    <mergeCell ref="D240:E240"/>
    <mergeCell ref="F240:I240"/>
    <mergeCell ref="D241:E241"/>
    <mergeCell ref="F241:I241"/>
    <mergeCell ref="A242:L244"/>
    <mergeCell ref="A245:L246"/>
    <mergeCell ref="D237:E237"/>
    <mergeCell ref="F237:I237"/>
    <mergeCell ref="D238:E238"/>
    <mergeCell ref="F238:I238"/>
    <mergeCell ref="D239:E239"/>
    <mergeCell ref="F239:I239"/>
    <mergeCell ref="D234:E234"/>
    <mergeCell ref="F234:I234"/>
    <mergeCell ref="D235:E235"/>
    <mergeCell ref="F235:I235"/>
    <mergeCell ref="D236:E236"/>
    <mergeCell ref="F236:I236"/>
    <mergeCell ref="D231:E231"/>
    <mergeCell ref="F231:I231"/>
    <mergeCell ref="D232:E232"/>
    <mergeCell ref="F232:I232"/>
    <mergeCell ref="D233:E233"/>
    <mergeCell ref="F233:I233"/>
    <mergeCell ref="D228:E228"/>
    <mergeCell ref="F228:I228"/>
    <mergeCell ref="D229:E229"/>
    <mergeCell ref="F229:I229"/>
    <mergeCell ref="D230:E230"/>
    <mergeCell ref="F230:I230"/>
    <mergeCell ref="D225:E225"/>
    <mergeCell ref="F225:I225"/>
    <mergeCell ref="D226:E226"/>
    <mergeCell ref="F226:I226"/>
    <mergeCell ref="D227:E227"/>
    <mergeCell ref="F227:I227"/>
    <mergeCell ref="D222:E222"/>
    <mergeCell ref="F222:I222"/>
    <mergeCell ref="D223:E223"/>
    <mergeCell ref="F223:I223"/>
    <mergeCell ref="D224:E224"/>
    <mergeCell ref="F224:I224"/>
    <mergeCell ref="D219:E219"/>
    <mergeCell ref="F219:I219"/>
    <mergeCell ref="D220:E220"/>
    <mergeCell ref="F220:I220"/>
    <mergeCell ref="D221:E221"/>
    <mergeCell ref="F221:I221"/>
    <mergeCell ref="D216:E216"/>
    <mergeCell ref="F216:I216"/>
    <mergeCell ref="D217:E217"/>
    <mergeCell ref="F217:I217"/>
    <mergeCell ref="D218:E218"/>
    <mergeCell ref="F218:I218"/>
    <mergeCell ref="D213:E213"/>
    <mergeCell ref="F213:I213"/>
    <mergeCell ref="D214:E214"/>
    <mergeCell ref="F214:I214"/>
    <mergeCell ref="D215:E215"/>
    <mergeCell ref="F215:I215"/>
    <mergeCell ref="D210:E210"/>
    <mergeCell ref="F210:I210"/>
    <mergeCell ref="D211:E211"/>
    <mergeCell ref="F211:I211"/>
    <mergeCell ref="D212:E212"/>
    <mergeCell ref="F212:I212"/>
    <mergeCell ref="D207:E207"/>
    <mergeCell ref="F207:I207"/>
    <mergeCell ref="D208:E208"/>
    <mergeCell ref="F208:I208"/>
    <mergeCell ref="D209:E209"/>
    <mergeCell ref="F209:I209"/>
    <mergeCell ref="D204:E204"/>
    <mergeCell ref="F204:I204"/>
    <mergeCell ref="D205:E205"/>
    <mergeCell ref="F205:I205"/>
    <mergeCell ref="D206:E206"/>
    <mergeCell ref="F206:I206"/>
    <mergeCell ref="A201:A202"/>
    <mergeCell ref="B201:E202"/>
    <mergeCell ref="F201:H202"/>
    <mergeCell ref="I201:J202"/>
    <mergeCell ref="K201:L202"/>
    <mergeCell ref="D203:E203"/>
    <mergeCell ref="F203:I203"/>
    <mergeCell ref="A199:A200"/>
    <mergeCell ref="B199:E200"/>
    <mergeCell ref="F199:H200"/>
    <mergeCell ref="I199:L199"/>
    <mergeCell ref="I200:J200"/>
    <mergeCell ref="K200:L200"/>
    <mergeCell ref="A195:A196"/>
    <mergeCell ref="B195:E196"/>
    <mergeCell ref="F195:H196"/>
    <mergeCell ref="I195:J196"/>
    <mergeCell ref="K195:L196"/>
    <mergeCell ref="A197:L198"/>
    <mergeCell ref="A191:L192"/>
    <mergeCell ref="A193:A194"/>
    <mergeCell ref="B193:E194"/>
    <mergeCell ref="F193:H194"/>
    <mergeCell ref="I193:L193"/>
    <mergeCell ref="I194:J194"/>
    <mergeCell ref="K194:L194"/>
    <mergeCell ref="A187:A188"/>
    <mergeCell ref="B187:E188"/>
    <mergeCell ref="F187:H188"/>
    <mergeCell ref="I187:J188"/>
    <mergeCell ref="K187:L188"/>
    <mergeCell ref="A189:A190"/>
    <mergeCell ref="B189:E190"/>
    <mergeCell ref="F189:H190"/>
    <mergeCell ref="I189:J190"/>
    <mergeCell ref="K189:L190"/>
    <mergeCell ref="A183:L184"/>
    <mergeCell ref="A185:A186"/>
    <mergeCell ref="B185:E186"/>
    <mergeCell ref="F185:H186"/>
    <mergeCell ref="I185:L185"/>
    <mergeCell ref="I186:J186"/>
    <mergeCell ref="K186:L186"/>
    <mergeCell ref="A181:B182"/>
    <mergeCell ref="C181:C182"/>
    <mergeCell ref="D181:E182"/>
    <mergeCell ref="F181:J182"/>
    <mergeCell ref="K181:K182"/>
    <mergeCell ref="L181:L182"/>
    <mergeCell ref="A179:B180"/>
    <mergeCell ref="C179:C180"/>
    <mergeCell ref="D179:E180"/>
    <mergeCell ref="F179:J180"/>
    <mergeCell ref="K179:K180"/>
    <mergeCell ref="L179:L180"/>
    <mergeCell ref="A177:B178"/>
    <mergeCell ref="C177:C178"/>
    <mergeCell ref="D177:E178"/>
    <mergeCell ref="F177:J178"/>
    <mergeCell ref="K177:K178"/>
    <mergeCell ref="L177:L178"/>
    <mergeCell ref="A175:B176"/>
    <mergeCell ref="C175:C176"/>
    <mergeCell ref="D175:E176"/>
    <mergeCell ref="F175:J176"/>
    <mergeCell ref="K175:K176"/>
    <mergeCell ref="L175:L176"/>
    <mergeCell ref="K171:K172"/>
    <mergeCell ref="L171:L172"/>
    <mergeCell ref="A173:B174"/>
    <mergeCell ref="C173:C174"/>
    <mergeCell ref="D173:E174"/>
    <mergeCell ref="F173:J174"/>
    <mergeCell ref="K173:K174"/>
    <mergeCell ref="L173:L174"/>
    <mergeCell ref="A170:B170"/>
    <mergeCell ref="D170:E170"/>
    <mergeCell ref="F170:J170"/>
    <mergeCell ref="A171:B172"/>
    <mergeCell ref="C171:C172"/>
    <mergeCell ref="D171:E172"/>
    <mergeCell ref="F171:J172"/>
    <mergeCell ref="B167:F167"/>
    <mergeCell ref="G167:I167"/>
    <mergeCell ref="J167:L167"/>
    <mergeCell ref="B168:F168"/>
    <mergeCell ref="G168:I168"/>
    <mergeCell ref="J168:L169"/>
    <mergeCell ref="B169:I169"/>
    <mergeCell ref="D147:E147"/>
    <mergeCell ref="F147:G147"/>
    <mergeCell ref="J147:K147"/>
    <mergeCell ref="A148:L161"/>
    <mergeCell ref="A162:L164"/>
    <mergeCell ref="A165:L166"/>
    <mergeCell ref="D145:E145"/>
    <mergeCell ref="F145:G145"/>
    <mergeCell ref="J145:K145"/>
    <mergeCell ref="D146:E146"/>
    <mergeCell ref="F146:G146"/>
    <mergeCell ref="J146:K146"/>
    <mergeCell ref="D143:E143"/>
    <mergeCell ref="F143:G143"/>
    <mergeCell ref="J143:K143"/>
    <mergeCell ref="D144:E144"/>
    <mergeCell ref="F144:G144"/>
    <mergeCell ref="J144:K144"/>
    <mergeCell ref="D141:E141"/>
    <mergeCell ref="F141:G141"/>
    <mergeCell ref="J141:K141"/>
    <mergeCell ref="D142:E142"/>
    <mergeCell ref="F142:G142"/>
    <mergeCell ref="J142:K142"/>
    <mergeCell ref="D139:E139"/>
    <mergeCell ref="F139:G139"/>
    <mergeCell ref="J139:K139"/>
    <mergeCell ref="D140:E140"/>
    <mergeCell ref="F140:G140"/>
    <mergeCell ref="J140:K140"/>
    <mergeCell ref="D137:E137"/>
    <mergeCell ref="F137:G137"/>
    <mergeCell ref="J137:K137"/>
    <mergeCell ref="D138:E138"/>
    <mergeCell ref="F138:G138"/>
    <mergeCell ref="J138:K138"/>
    <mergeCell ref="D135:E135"/>
    <mergeCell ref="F135:G135"/>
    <mergeCell ref="J135:K135"/>
    <mergeCell ref="D136:E136"/>
    <mergeCell ref="F136:G136"/>
    <mergeCell ref="J136:K136"/>
    <mergeCell ref="D133:E133"/>
    <mergeCell ref="F133:G133"/>
    <mergeCell ref="J133:K133"/>
    <mergeCell ref="D134:E134"/>
    <mergeCell ref="F134:G134"/>
    <mergeCell ref="J134:K134"/>
    <mergeCell ref="D131:E131"/>
    <mergeCell ref="F131:G131"/>
    <mergeCell ref="J131:K131"/>
    <mergeCell ref="D132:E132"/>
    <mergeCell ref="F132:G132"/>
    <mergeCell ref="J132:K132"/>
    <mergeCell ref="D129:E129"/>
    <mergeCell ref="F129:G129"/>
    <mergeCell ref="J129:K129"/>
    <mergeCell ref="D130:E130"/>
    <mergeCell ref="F130:G130"/>
    <mergeCell ref="J130:K130"/>
    <mergeCell ref="D127:E127"/>
    <mergeCell ref="F127:G127"/>
    <mergeCell ref="J127:K127"/>
    <mergeCell ref="D128:E128"/>
    <mergeCell ref="F128:G128"/>
    <mergeCell ref="J128:K128"/>
    <mergeCell ref="D125:E125"/>
    <mergeCell ref="F125:G125"/>
    <mergeCell ref="J125:K125"/>
    <mergeCell ref="D126:E126"/>
    <mergeCell ref="F126:G126"/>
    <mergeCell ref="J126:K126"/>
    <mergeCell ref="D123:E123"/>
    <mergeCell ref="F123:G123"/>
    <mergeCell ref="J123:K123"/>
    <mergeCell ref="D124:E124"/>
    <mergeCell ref="F124:G124"/>
    <mergeCell ref="J124:K124"/>
    <mergeCell ref="D121:E121"/>
    <mergeCell ref="F121:G121"/>
    <mergeCell ref="J121:K121"/>
    <mergeCell ref="D122:E122"/>
    <mergeCell ref="F122:G122"/>
    <mergeCell ref="J122:K122"/>
    <mergeCell ref="D119:E119"/>
    <mergeCell ref="F119:G119"/>
    <mergeCell ref="J119:K119"/>
    <mergeCell ref="D120:E120"/>
    <mergeCell ref="F120:G120"/>
    <mergeCell ref="J120:K120"/>
    <mergeCell ref="D117:E117"/>
    <mergeCell ref="F117:G117"/>
    <mergeCell ref="J117:K117"/>
    <mergeCell ref="D118:E118"/>
    <mergeCell ref="F118:G118"/>
    <mergeCell ref="J118:K118"/>
    <mergeCell ref="D115:E115"/>
    <mergeCell ref="F115:G115"/>
    <mergeCell ref="J115:K115"/>
    <mergeCell ref="D116:E116"/>
    <mergeCell ref="F116:G116"/>
    <mergeCell ref="J116:K116"/>
    <mergeCell ref="D113:E113"/>
    <mergeCell ref="F113:G113"/>
    <mergeCell ref="J113:K113"/>
    <mergeCell ref="D114:E114"/>
    <mergeCell ref="F114:G114"/>
    <mergeCell ref="J114:K114"/>
    <mergeCell ref="D111:E111"/>
    <mergeCell ref="F111:G111"/>
    <mergeCell ref="J111:K111"/>
    <mergeCell ref="D112:E112"/>
    <mergeCell ref="F112:G112"/>
    <mergeCell ref="J112:K112"/>
    <mergeCell ref="D109:E109"/>
    <mergeCell ref="F109:G109"/>
    <mergeCell ref="J109:K109"/>
    <mergeCell ref="D110:E110"/>
    <mergeCell ref="F110:G110"/>
    <mergeCell ref="J110:K110"/>
    <mergeCell ref="D107:E107"/>
    <mergeCell ref="F107:G107"/>
    <mergeCell ref="J107:K107"/>
    <mergeCell ref="D108:E108"/>
    <mergeCell ref="F108:G108"/>
    <mergeCell ref="J108:K108"/>
    <mergeCell ref="D105:E105"/>
    <mergeCell ref="F105:G105"/>
    <mergeCell ref="J105:K105"/>
    <mergeCell ref="D106:E106"/>
    <mergeCell ref="F106:G106"/>
    <mergeCell ref="J106:K106"/>
    <mergeCell ref="D103:E103"/>
    <mergeCell ref="F103:G103"/>
    <mergeCell ref="J103:K103"/>
    <mergeCell ref="D104:E104"/>
    <mergeCell ref="F104:G104"/>
    <mergeCell ref="J104:K104"/>
    <mergeCell ref="D101:E101"/>
    <mergeCell ref="F101:G101"/>
    <mergeCell ref="J101:K101"/>
    <mergeCell ref="D102:E102"/>
    <mergeCell ref="F102:G102"/>
    <mergeCell ref="J102:K102"/>
    <mergeCell ref="D99:E99"/>
    <mergeCell ref="F99:G99"/>
    <mergeCell ref="J99:K99"/>
    <mergeCell ref="D100:E100"/>
    <mergeCell ref="F100:G100"/>
    <mergeCell ref="J100:K100"/>
    <mergeCell ref="D97:E97"/>
    <mergeCell ref="F97:G97"/>
    <mergeCell ref="J97:K97"/>
    <mergeCell ref="D98:E98"/>
    <mergeCell ref="F98:G98"/>
    <mergeCell ref="J98:K98"/>
    <mergeCell ref="D95:E95"/>
    <mergeCell ref="F95:G95"/>
    <mergeCell ref="J95:K95"/>
    <mergeCell ref="D96:E96"/>
    <mergeCell ref="F96:G96"/>
    <mergeCell ref="J96:K96"/>
    <mergeCell ref="D93:E93"/>
    <mergeCell ref="F93:G93"/>
    <mergeCell ref="J93:K93"/>
    <mergeCell ref="D94:E94"/>
    <mergeCell ref="F94:G94"/>
    <mergeCell ref="J94:K94"/>
    <mergeCell ref="A90:A91"/>
    <mergeCell ref="B90:F91"/>
    <mergeCell ref="G90:I91"/>
    <mergeCell ref="J90:L91"/>
    <mergeCell ref="C92:E92"/>
    <mergeCell ref="F92:G92"/>
    <mergeCell ref="H92:I92"/>
    <mergeCell ref="J92:K92"/>
    <mergeCell ref="B87:F87"/>
    <mergeCell ref="G87:I87"/>
    <mergeCell ref="J87:L87"/>
    <mergeCell ref="B88:F88"/>
    <mergeCell ref="G88:I88"/>
    <mergeCell ref="J88:L89"/>
    <mergeCell ref="B89:I89"/>
    <mergeCell ref="A69:L80"/>
    <mergeCell ref="B81:D81"/>
    <mergeCell ref="F81:I81"/>
    <mergeCell ref="J81:L81"/>
    <mergeCell ref="A82:L84"/>
    <mergeCell ref="A85:L86"/>
    <mergeCell ref="A66:K66"/>
    <mergeCell ref="A67:B67"/>
    <mergeCell ref="D67:G67"/>
    <mergeCell ref="H67:K67"/>
    <mergeCell ref="L67:L68"/>
    <mergeCell ref="A68:B68"/>
    <mergeCell ref="D68:G68"/>
    <mergeCell ref="H68:K68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</mergeCells>
  <pageMargins left="0.25" right="0.25" top="0.75" bottom="0.75" header="0.3" footer="0.3"/>
  <pageSetup paperSize="9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9974-E187-4F3A-A380-670C8301C087}">
  <dimension ref="A1:L402"/>
  <sheetViews>
    <sheetView topLeftCell="A222" workbookViewId="0">
      <selection activeCell="A242" sqref="A242:L244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109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130</v>
      </c>
      <c r="B6" s="149" t="s">
        <v>115</v>
      </c>
      <c r="C6" s="150"/>
      <c r="D6" s="150"/>
      <c r="E6" s="150"/>
      <c r="F6" s="151"/>
      <c r="G6" s="149" t="s">
        <v>464</v>
      </c>
      <c r="H6" s="150"/>
      <c r="I6" s="151"/>
      <c r="J6" s="110" t="s">
        <v>116</v>
      </c>
      <c r="K6" s="112"/>
      <c r="L6" s="111"/>
    </row>
    <row r="7" spans="1:12" ht="15.75" thickBot="1" x14ac:dyDescent="0.3">
      <c r="A7" s="4" t="s">
        <v>503</v>
      </c>
      <c r="B7" s="149" t="s">
        <v>502</v>
      </c>
      <c r="C7" s="150"/>
      <c r="D7" s="150"/>
      <c r="E7" s="150"/>
      <c r="F7" s="151"/>
      <c r="G7" s="149" t="s">
        <v>413</v>
      </c>
      <c r="H7" s="150"/>
      <c r="I7" s="151"/>
      <c r="J7" s="143">
        <v>1</v>
      </c>
      <c r="K7" s="144"/>
      <c r="L7" s="145"/>
    </row>
    <row r="8" spans="1:12" ht="15.75" thickBot="1" x14ac:dyDescent="0.3">
      <c r="A8" s="4" t="s">
        <v>493</v>
      </c>
      <c r="B8" s="149"/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78" t="s">
        <v>1</v>
      </c>
      <c r="B9" s="80" t="s">
        <v>2</v>
      </c>
      <c r="C9" s="14">
        <v>3</v>
      </c>
      <c r="D9" s="110" t="s">
        <v>23</v>
      </c>
      <c r="E9" s="111"/>
      <c r="F9" s="15">
        <v>100</v>
      </c>
      <c r="G9" s="110" t="s">
        <v>22</v>
      </c>
      <c r="H9" s="112"/>
      <c r="I9" s="111"/>
      <c r="J9" s="113">
        <f>SUM(C9*F9)</f>
        <v>300</v>
      </c>
      <c r="K9" s="112"/>
      <c r="L9" s="111"/>
    </row>
    <row r="10" spans="1:12" x14ac:dyDescent="0.25">
      <c r="A10" s="114" t="s">
        <v>26</v>
      </c>
      <c r="B10" s="116">
        <v>44134</v>
      </c>
      <c r="C10" s="117"/>
      <c r="D10" s="117"/>
      <c r="E10" s="117"/>
      <c r="F10" s="118"/>
      <c r="G10" s="122" t="s">
        <v>25</v>
      </c>
      <c r="H10" s="123"/>
      <c r="I10" s="124"/>
      <c r="J10" s="390">
        <v>44139</v>
      </c>
      <c r="K10" s="391"/>
      <c r="L10" s="392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393"/>
      <c r="K11" s="394"/>
      <c r="L11" s="395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100</v>
      </c>
      <c r="D14" s="112"/>
      <c r="E14" s="111"/>
      <c r="F14" s="158" t="s">
        <v>3</v>
      </c>
      <c r="G14" s="78" t="s">
        <v>30</v>
      </c>
      <c r="H14" s="110">
        <v>0</v>
      </c>
      <c r="I14" s="111"/>
      <c r="J14" s="158" t="s">
        <v>3</v>
      </c>
      <c r="K14" s="78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79" t="s">
        <v>8</v>
      </c>
      <c r="H15" s="4" t="s">
        <v>110</v>
      </c>
      <c r="I15" s="5" t="s">
        <v>10</v>
      </c>
      <c r="J15" s="159"/>
      <c r="K15" s="79" t="s">
        <v>8</v>
      </c>
      <c r="L15" s="161"/>
    </row>
    <row r="16" spans="1:12" x14ac:dyDescent="0.25">
      <c r="A16" s="178" t="s">
        <v>505</v>
      </c>
      <c r="B16" s="174">
        <v>0.42</v>
      </c>
      <c r="C16" s="166" t="s">
        <v>101</v>
      </c>
      <c r="D16" s="168">
        <f>SUM(B16*C$14)</f>
        <v>42</v>
      </c>
      <c r="E16" s="169"/>
      <c r="F16" s="166"/>
      <c r="G16" s="158"/>
      <c r="H16" s="166"/>
      <c r="I16" s="176">
        <f>SUM(B16*H14)</f>
        <v>0</v>
      </c>
      <c r="J16" s="166"/>
      <c r="K16" s="166"/>
      <c r="L16" s="166"/>
    </row>
    <row r="17" spans="1:12" ht="15.75" thickBot="1" x14ac:dyDescent="0.3">
      <c r="A17" s="179"/>
      <c r="B17" s="175"/>
      <c r="C17" s="167"/>
      <c r="D17" s="170"/>
      <c r="E17" s="171"/>
      <c r="F17" s="167"/>
      <c r="G17" s="159"/>
      <c r="H17" s="167"/>
      <c r="I17" s="177"/>
      <c r="J17" s="167"/>
      <c r="K17" s="167"/>
      <c r="L17" s="167"/>
    </row>
    <row r="18" spans="1:12" ht="15" customHeight="1" x14ac:dyDescent="0.25">
      <c r="A18" s="178" t="s">
        <v>504</v>
      </c>
      <c r="B18" s="164">
        <v>0.12</v>
      </c>
      <c r="C18" s="408" t="s">
        <v>465</v>
      </c>
      <c r="D18" s="168">
        <f>SUM(B18*C$14)</f>
        <v>12</v>
      </c>
      <c r="E18" s="169"/>
      <c r="F18" s="166"/>
      <c r="G18" s="166"/>
      <c r="H18" s="166"/>
      <c r="I18" s="176">
        <f>SUM(B18*H14)</f>
        <v>0</v>
      </c>
      <c r="J18" s="166"/>
      <c r="K18" s="166"/>
      <c r="L18" s="166"/>
    </row>
    <row r="19" spans="1:12" ht="15.75" customHeight="1" thickBot="1" x14ac:dyDescent="0.3">
      <c r="A19" s="179"/>
      <c r="B19" s="165"/>
      <c r="C19" s="409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2" ht="15" customHeight="1" x14ac:dyDescent="0.25">
      <c r="A20" s="178"/>
      <c r="B20" s="164"/>
      <c r="C20" s="166"/>
      <c r="D20" s="168"/>
      <c r="E20" s="169"/>
      <c r="F20" s="166"/>
      <c r="G20" s="166"/>
      <c r="H20" s="166"/>
      <c r="I20" s="176">
        <f>SUM(B20*H14)</f>
        <v>0</v>
      </c>
      <c r="J20" s="166"/>
      <c r="K20" s="166"/>
      <c r="L20" s="166"/>
    </row>
    <row r="21" spans="1:12" ht="15.75" customHeight="1" thickBot="1" x14ac:dyDescent="0.3">
      <c r="A21" s="179"/>
      <c r="B21" s="165"/>
      <c r="C21" s="167"/>
      <c r="D21" s="170"/>
      <c r="E21" s="171"/>
      <c r="F21" s="167"/>
      <c r="G21" s="167"/>
      <c r="H21" s="167"/>
      <c r="I21" s="177"/>
      <c r="J21" s="167"/>
      <c r="K21" s="167"/>
      <c r="L21" s="167"/>
    </row>
    <row r="22" spans="1:12" ht="15" customHeight="1" x14ac:dyDescent="0.25">
      <c r="A22" s="178"/>
      <c r="B22" s="164"/>
      <c r="C22" s="166"/>
      <c r="D22" s="168"/>
      <c r="E22" s="169"/>
      <c r="F22" s="166"/>
      <c r="G22" s="166"/>
      <c r="H22" s="166"/>
      <c r="I22" s="176">
        <f>SUM(B22*H14)</f>
        <v>0</v>
      </c>
      <c r="J22" s="166"/>
      <c r="K22" s="166"/>
      <c r="L22" s="166"/>
    </row>
    <row r="23" spans="1:12" ht="15.75" customHeight="1" thickBot="1" x14ac:dyDescent="0.3">
      <c r="A23" s="179"/>
      <c r="B23" s="165"/>
      <c r="C23" s="167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2" x14ac:dyDescent="0.25">
      <c r="A24" s="178"/>
      <c r="B24" s="164">
        <v>0</v>
      </c>
      <c r="C24" s="166"/>
      <c r="D24" s="168">
        <f>SUM(B24*C14)</f>
        <v>0</v>
      </c>
      <c r="E24" s="169"/>
      <c r="F24" s="166"/>
      <c r="G24" s="166"/>
      <c r="H24" s="166"/>
      <c r="I24" s="176">
        <f>SUM(B24*H14)</f>
        <v>0</v>
      </c>
      <c r="J24" s="166"/>
      <c r="K24" s="166"/>
      <c r="L24" s="166"/>
    </row>
    <row r="25" spans="1:12" ht="15.75" thickBot="1" x14ac:dyDescent="0.3">
      <c r="A25" s="179"/>
      <c r="B25" s="165"/>
      <c r="C25" s="167"/>
      <c r="D25" s="170"/>
      <c r="E25" s="171"/>
      <c r="F25" s="167"/>
      <c r="G25" s="167"/>
      <c r="H25" s="167"/>
      <c r="I25" s="177"/>
      <c r="J25" s="167"/>
      <c r="K25" s="167"/>
      <c r="L25" s="167"/>
    </row>
    <row r="26" spans="1:12" x14ac:dyDescent="0.25">
      <c r="A26" s="178"/>
      <c r="B26" s="164">
        <v>0</v>
      </c>
      <c r="C26" s="166"/>
      <c r="D26" s="168">
        <f>SUM(B26*C14)</f>
        <v>0</v>
      </c>
      <c r="E26" s="169"/>
      <c r="F26" s="166"/>
      <c r="G26" s="166"/>
      <c r="H26" s="166"/>
      <c r="I26" s="176">
        <f>SUM(B26*H14)</f>
        <v>0</v>
      </c>
      <c r="J26" s="166"/>
      <c r="K26" s="166"/>
      <c r="L26" s="166"/>
    </row>
    <row r="27" spans="1:12" ht="15.75" thickBot="1" x14ac:dyDescent="0.3">
      <c r="A27" s="179"/>
      <c r="B27" s="165"/>
      <c r="C27" s="167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2" ht="15" customHeight="1" x14ac:dyDescent="0.25">
      <c r="A28" s="178"/>
      <c r="B28" s="164">
        <v>0</v>
      </c>
      <c r="C28" s="166"/>
      <c r="D28" s="168">
        <f>SUM(B28*C14)</f>
        <v>0</v>
      </c>
      <c r="E28" s="169"/>
      <c r="F28" s="166"/>
      <c r="G28" s="166"/>
      <c r="H28" s="166"/>
      <c r="I28" s="176">
        <f>SUM(B28*H14)</f>
        <v>0</v>
      </c>
      <c r="J28" s="166"/>
      <c r="K28" s="166"/>
      <c r="L28" s="166"/>
    </row>
    <row r="29" spans="1:12" ht="15.75" customHeight="1" thickBot="1" x14ac:dyDescent="0.3">
      <c r="A29" s="179"/>
      <c r="B29" s="165"/>
      <c r="C29" s="167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2" x14ac:dyDescent="0.25">
      <c r="A30" s="178"/>
      <c r="B30" s="164">
        <v>0</v>
      </c>
      <c r="C30" s="166"/>
      <c r="D30" s="168">
        <f>SUM(B30*C14)</f>
        <v>0</v>
      </c>
      <c r="E30" s="169"/>
      <c r="F30" s="166"/>
      <c r="G30" s="166"/>
      <c r="H30" s="166"/>
      <c r="I30" s="176">
        <f>SUM(B30*H14)</f>
        <v>0</v>
      </c>
      <c r="J30" s="166"/>
      <c r="K30" s="166"/>
      <c r="L30" s="166"/>
    </row>
    <row r="31" spans="1:12" ht="15.75" thickBot="1" x14ac:dyDescent="0.3">
      <c r="A31" s="179"/>
      <c r="B31" s="165"/>
      <c r="C31" s="167"/>
      <c r="D31" s="170"/>
      <c r="E31" s="171"/>
      <c r="F31" s="167"/>
      <c r="G31" s="167"/>
      <c r="H31" s="167"/>
      <c r="I31" s="177"/>
      <c r="J31" s="167"/>
      <c r="K31" s="167"/>
      <c r="L31" s="167"/>
    </row>
    <row r="32" spans="1:12" x14ac:dyDescent="0.25">
      <c r="A32" s="178"/>
      <c r="B32" s="164">
        <v>0</v>
      </c>
      <c r="C32" s="166"/>
      <c r="D32" s="168">
        <f>SUM(B32*C14)</f>
        <v>0</v>
      </c>
      <c r="E32" s="169"/>
      <c r="F32" s="166"/>
      <c r="G32" s="166"/>
      <c r="H32" s="166"/>
      <c r="I32" s="176">
        <f>SUM(B32*H14)</f>
        <v>0</v>
      </c>
      <c r="J32" s="166"/>
      <c r="K32" s="166"/>
      <c r="L32" s="166"/>
    </row>
    <row r="33" spans="1:12" ht="15.75" thickBot="1" x14ac:dyDescent="0.3">
      <c r="A33" s="179"/>
      <c r="B33" s="165"/>
      <c r="C33" s="167"/>
      <c r="D33" s="170"/>
      <c r="E33" s="171"/>
      <c r="F33" s="167"/>
      <c r="G33" s="167"/>
      <c r="H33" s="167"/>
      <c r="I33" s="177"/>
      <c r="J33" s="167"/>
      <c r="K33" s="167"/>
      <c r="L33" s="167"/>
    </row>
    <row r="34" spans="1:12" x14ac:dyDescent="0.25">
      <c r="A34" s="178"/>
      <c r="B34" s="164">
        <v>0</v>
      </c>
      <c r="C34" s="166"/>
      <c r="D34" s="168">
        <f>SUM(B34*C14)</f>
        <v>0</v>
      </c>
      <c r="E34" s="169"/>
      <c r="F34" s="166"/>
      <c r="G34" s="166"/>
      <c r="H34" s="166"/>
      <c r="I34" s="176">
        <f>SUM(B34*H14)</f>
        <v>0</v>
      </c>
      <c r="J34" s="166"/>
      <c r="K34" s="166"/>
      <c r="L34" s="166"/>
    </row>
    <row r="35" spans="1:12" ht="15.75" thickBot="1" x14ac:dyDescent="0.3">
      <c r="A35" s="179"/>
      <c r="B35" s="165"/>
      <c r="C35" s="167"/>
      <c r="D35" s="170"/>
      <c r="E35" s="171"/>
      <c r="F35" s="167"/>
      <c r="G35" s="167"/>
      <c r="H35" s="167"/>
      <c r="I35" s="177"/>
      <c r="J35" s="167"/>
      <c r="K35" s="167"/>
      <c r="L35" s="167"/>
    </row>
    <row r="36" spans="1:12" x14ac:dyDescent="0.25">
      <c r="A36" s="180"/>
      <c r="B36" s="164">
        <v>0</v>
      </c>
      <c r="C36" s="166"/>
      <c r="D36" s="168">
        <f>SUM(B36*C14)</f>
        <v>0</v>
      </c>
      <c r="E36" s="169"/>
      <c r="F36" s="166"/>
      <c r="G36" s="166"/>
      <c r="H36" s="166"/>
      <c r="I36" s="176">
        <f>SUM(B36*H14)</f>
        <v>0</v>
      </c>
      <c r="J36" s="166"/>
      <c r="K36" s="166"/>
      <c r="L36" s="166"/>
    </row>
    <row r="37" spans="1:12" ht="15.75" thickBot="1" x14ac:dyDescent="0.3">
      <c r="A37" s="181"/>
      <c r="B37" s="165"/>
      <c r="C37" s="167"/>
      <c r="D37" s="170"/>
      <c r="E37" s="171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168">
        <f>SUM(B38*C14)</f>
        <v>0</v>
      </c>
      <c r="E38" s="169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170"/>
      <c r="E39" s="171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33</v>
      </c>
      <c r="C42" s="123"/>
      <c r="D42" s="123"/>
      <c r="E42" s="124"/>
      <c r="F42" s="184" t="s">
        <v>34</v>
      </c>
      <c r="G42" s="185"/>
      <c r="H42" s="186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187"/>
      <c r="G43" s="188"/>
      <c r="H43" s="189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398" t="str">
        <f>A16</f>
        <v xml:space="preserve">Cor 1 - lona branca 10 </v>
      </c>
      <c r="B44" s="198" t="s">
        <v>466</v>
      </c>
      <c r="C44" s="199"/>
      <c r="D44" s="199"/>
      <c r="E44" s="200"/>
      <c r="F44" s="204">
        <v>2.7</v>
      </c>
      <c r="G44" s="205"/>
      <c r="H44" s="206"/>
      <c r="I44" s="204">
        <f>C$14*F44</f>
        <v>270</v>
      </c>
      <c r="J44" s="206"/>
      <c r="K44" s="205">
        <f>SUM(F44*H14)</f>
        <v>0</v>
      </c>
      <c r="L44" s="206"/>
    </row>
    <row r="45" spans="1:12" ht="15.75" customHeight="1" thickBot="1" x14ac:dyDescent="0.3">
      <c r="A45" s="399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 t="str">
        <f>A16</f>
        <v xml:space="preserve">Cor 1 - lona branca 10 </v>
      </c>
      <c r="B46" s="198" t="s">
        <v>467</v>
      </c>
      <c r="C46" s="199"/>
      <c r="D46" s="199"/>
      <c r="E46" s="200"/>
      <c r="F46" s="204">
        <v>1</v>
      </c>
      <c r="G46" s="205"/>
      <c r="H46" s="206"/>
      <c r="I46" s="204">
        <f>C$14*F46</f>
        <v>100</v>
      </c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77" t="s">
        <v>41</v>
      </c>
    </row>
    <row r="61" spans="1:12" ht="15.75" customHeight="1" thickBot="1" x14ac:dyDescent="0.3">
      <c r="A61" s="237" t="s">
        <v>451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 t="s">
        <v>468</v>
      </c>
      <c r="B62" s="407"/>
      <c r="C62" s="12">
        <v>1.7</v>
      </c>
      <c r="D62" s="241" t="s">
        <v>81</v>
      </c>
      <c r="E62" s="242"/>
      <c r="F62" s="242"/>
      <c r="G62" s="243"/>
      <c r="H62" s="226" t="s">
        <v>81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77" t="s">
        <v>41</v>
      </c>
    </row>
    <row r="64" spans="1:12" ht="15.75" customHeight="1" thickBot="1" x14ac:dyDescent="0.3">
      <c r="A64" s="229" t="s">
        <v>38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39</v>
      </c>
      <c r="B65" s="151"/>
      <c r="C65" s="12">
        <v>0</v>
      </c>
      <c r="D65" s="231" t="s">
        <v>81</v>
      </c>
      <c r="E65" s="232"/>
      <c r="F65" s="232"/>
      <c r="G65" s="233"/>
      <c r="H65" s="110" t="s">
        <v>81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77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15" customHeight="1" thickBot="1" x14ac:dyDescent="0.3">
      <c r="A80" s="250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2"/>
    </row>
    <row r="81" spans="1:12" ht="45.75" customHeight="1" thickBot="1" x14ac:dyDescent="0.3">
      <c r="A81" s="4" t="s">
        <v>87</v>
      </c>
      <c r="B81" s="110">
        <v>4</v>
      </c>
      <c r="C81" s="112"/>
      <c r="D81" s="111"/>
      <c r="E81" s="10"/>
      <c r="F81" s="149" t="s">
        <v>88</v>
      </c>
      <c r="G81" s="150"/>
      <c r="H81" s="150"/>
      <c r="I81" s="151"/>
      <c r="J81" s="110">
        <v>1</v>
      </c>
      <c r="K81" s="112"/>
      <c r="L81" s="111"/>
    </row>
    <row r="82" spans="1:12" ht="15" customHeight="1" x14ac:dyDescent="0.25">
      <c r="A82" s="198" t="str">
        <f>A1</f>
        <v xml:space="preserve">LS </v>
      </c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200"/>
    </row>
    <row r="83" spans="1:12" ht="15" customHeight="1" x14ac:dyDescent="0.25">
      <c r="A83" s="253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5"/>
    </row>
    <row r="84" spans="1:12" ht="15.75" customHeight="1" thickBot="1" x14ac:dyDescent="0.3">
      <c r="A84" s="201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3"/>
    </row>
    <row r="85" spans="1:12" ht="15" customHeight="1" x14ac:dyDescent="0.25">
      <c r="A85" s="143" t="s">
        <v>79</v>
      </c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5"/>
    </row>
    <row r="86" spans="1:12" ht="15.75" customHeight="1" thickBot="1" x14ac:dyDescent="0.3">
      <c r="A86" s="146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8"/>
    </row>
    <row r="87" spans="1:12" ht="15.75" customHeight="1" thickBot="1" x14ac:dyDescent="0.3">
      <c r="A87" s="3" t="str">
        <f t="shared" ref="A87:B89" si="0">A6</f>
        <v xml:space="preserve">CLIENTE: bolovo </v>
      </c>
      <c r="B87" s="149" t="str">
        <f t="shared" si="0"/>
        <v>REPRESENTANTE: Antonio</v>
      </c>
      <c r="C87" s="150"/>
      <c r="D87" s="150"/>
      <c r="E87" s="150"/>
      <c r="F87" s="151"/>
      <c r="G87" s="149" t="str">
        <f>G6</f>
        <v>PEDIDO: 13/2020</v>
      </c>
      <c r="H87" s="150"/>
      <c r="I87" s="151"/>
      <c r="J87" s="110" t="str">
        <f>J6</f>
        <v xml:space="preserve">QTD. MOSTR. LS </v>
      </c>
      <c r="K87" s="112"/>
      <c r="L87" s="111"/>
    </row>
    <row r="88" spans="1:12" ht="15.75" customHeight="1" thickBot="1" x14ac:dyDescent="0.3">
      <c r="A88" s="4" t="str">
        <f t="shared" si="0"/>
        <v>REF. CLIENTE:  TOTTER BAG tey  day</v>
      </c>
      <c r="B88" s="149" t="str">
        <f t="shared" si="0"/>
        <v>REF. MATRIZ  Ls  toter bag Bolovo  tey day</v>
      </c>
      <c r="C88" s="150"/>
      <c r="D88" s="150"/>
      <c r="E88" s="150"/>
      <c r="F88" s="151"/>
      <c r="G88" s="149" t="str">
        <f>G7</f>
        <v>COLECAO : VERÃO /2020</v>
      </c>
      <c r="H88" s="150"/>
      <c r="I88" s="151"/>
      <c r="J88" s="143">
        <f>J7</f>
        <v>1</v>
      </c>
      <c r="K88" s="144"/>
      <c r="L88" s="145"/>
    </row>
    <row r="89" spans="1:12" ht="15.75" customHeight="1" thickBot="1" x14ac:dyDescent="0.3">
      <c r="A89" s="4" t="str">
        <f t="shared" si="0"/>
        <v xml:space="preserve">REF:  ls :  SAC  LS = 04 </v>
      </c>
      <c r="B89" s="149">
        <f t="shared" si="0"/>
        <v>0</v>
      </c>
      <c r="C89" s="150"/>
      <c r="D89" s="150"/>
      <c r="E89" s="150"/>
      <c r="F89" s="150"/>
      <c r="G89" s="150"/>
      <c r="H89" s="150"/>
      <c r="I89" s="151"/>
      <c r="J89" s="146"/>
      <c r="K89" s="147"/>
      <c r="L89" s="148"/>
    </row>
    <row r="90" spans="1:12" ht="15" customHeight="1" x14ac:dyDescent="0.25">
      <c r="A90" s="114" t="s">
        <v>26</v>
      </c>
      <c r="B90" s="116">
        <f>B10</f>
        <v>44134</v>
      </c>
      <c r="C90" s="117"/>
      <c r="D90" s="117"/>
      <c r="E90" s="117"/>
      <c r="F90" s="118"/>
      <c r="G90" s="122" t="s">
        <v>25</v>
      </c>
      <c r="H90" s="123"/>
      <c r="I90" s="124"/>
      <c r="J90" s="116">
        <f>J10</f>
        <v>44139</v>
      </c>
      <c r="K90" s="117"/>
      <c r="L90" s="118"/>
    </row>
    <row r="91" spans="1:12" ht="15.75" customHeight="1" thickBot="1" x14ac:dyDescent="0.3">
      <c r="A91" s="115"/>
      <c r="B91" s="119"/>
      <c r="C91" s="120"/>
      <c r="D91" s="120"/>
      <c r="E91" s="120"/>
      <c r="F91" s="121"/>
      <c r="G91" s="125"/>
      <c r="H91" s="126"/>
      <c r="I91" s="127"/>
      <c r="J91" s="119"/>
      <c r="K91" s="120"/>
      <c r="L91" s="121"/>
    </row>
    <row r="92" spans="1:12" ht="15.75" customHeight="1" thickBot="1" x14ac:dyDescent="0.3">
      <c r="A92" s="5" t="s">
        <v>28</v>
      </c>
      <c r="B92" s="2"/>
      <c r="C92" s="110">
        <f>C14</f>
        <v>100</v>
      </c>
      <c r="D92" s="112"/>
      <c r="E92" s="111"/>
      <c r="F92" s="262" t="s">
        <v>43</v>
      </c>
      <c r="G92" s="263"/>
      <c r="H92" s="110">
        <f>H14</f>
        <v>0</v>
      </c>
      <c r="I92" s="111"/>
      <c r="J92" s="262" t="s">
        <v>43</v>
      </c>
      <c r="K92" s="263"/>
      <c r="L92" s="78" t="s">
        <v>41</v>
      </c>
    </row>
    <row r="93" spans="1:12" ht="15.75" customHeight="1" thickBot="1" x14ac:dyDescent="0.3">
      <c r="A93" s="5" t="s">
        <v>42</v>
      </c>
      <c r="B93" s="4" t="s">
        <v>6</v>
      </c>
      <c r="C93" s="4" t="s">
        <v>15</v>
      </c>
      <c r="D93" s="110" t="s">
        <v>7</v>
      </c>
      <c r="E93" s="111"/>
      <c r="F93" s="234" t="s">
        <v>19</v>
      </c>
      <c r="G93" s="236"/>
      <c r="H93" s="4" t="s">
        <v>9</v>
      </c>
      <c r="I93" s="5" t="s">
        <v>10</v>
      </c>
      <c r="J93" s="234" t="s">
        <v>19</v>
      </c>
      <c r="K93" s="236"/>
      <c r="L93" s="7"/>
    </row>
    <row r="94" spans="1:12" ht="15.75" customHeight="1" thickBot="1" x14ac:dyDescent="0.3">
      <c r="A94" s="81" t="s">
        <v>510</v>
      </c>
      <c r="B94" s="13">
        <v>1</v>
      </c>
      <c r="C94" s="6" t="s">
        <v>89</v>
      </c>
      <c r="D94" s="264">
        <f>SUM(B94*C$92)</f>
        <v>100</v>
      </c>
      <c r="E94" s="265"/>
      <c r="F94" s="266"/>
      <c r="G94" s="267"/>
      <c r="H94" s="6"/>
      <c r="I94" s="8">
        <f>SUM(B94*H92)</f>
        <v>0</v>
      </c>
      <c r="J94" s="266"/>
      <c r="K94" s="267"/>
      <c r="L94" s="6"/>
    </row>
    <row r="95" spans="1:12" ht="15.75" customHeight="1" thickBot="1" x14ac:dyDescent="0.3">
      <c r="A95" s="13" t="s">
        <v>82</v>
      </c>
      <c r="B95" s="13">
        <v>0.04</v>
      </c>
      <c r="C95" s="6" t="s">
        <v>288</v>
      </c>
      <c r="D95" s="264">
        <f t="shared" ref="D95:D111" si="1">SUM(B95*C$92)</f>
        <v>4</v>
      </c>
      <c r="E95" s="265"/>
      <c r="F95" s="266"/>
      <c r="G95" s="267"/>
      <c r="H95" s="6"/>
      <c r="I95" s="8">
        <f>SUM(B95*H92)</f>
        <v>0</v>
      </c>
      <c r="J95" s="266"/>
      <c r="K95" s="267"/>
      <c r="L95" s="6"/>
    </row>
    <row r="96" spans="1:12" ht="15.75" customHeight="1" thickBot="1" x14ac:dyDescent="0.3">
      <c r="A96" s="13"/>
      <c r="B96" s="13">
        <v>0.02</v>
      </c>
      <c r="C96" s="6" t="s">
        <v>288</v>
      </c>
      <c r="D96" s="264">
        <f t="shared" si="1"/>
        <v>2</v>
      </c>
      <c r="E96" s="265"/>
      <c r="F96" s="266"/>
      <c r="G96" s="267"/>
      <c r="H96" s="6"/>
      <c r="I96" s="8">
        <f>SUM(B96*H92)</f>
        <v>0</v>
      </c>
      <c r="J96" s="266"/>
      <c r="K96" s="267"/>
      <c r="L96" s="6"/>
    </row>
    <row r="97" spans="1:12" ht="15.75" customHeight="1" thickBot="1" x14ac:dyDescent="0.3">
      <c r="A97" s="13"/>
      <c r="B97" s="13">
        <v>0</v>
      </c>
      <c r="C97" s="6"/>
      <c r="D97" s="264">
        <f t="shared" si="1"/>
        <v>0</v>
      </c>
      <c r="E97" s="265"/>
      <c r="F97" s="266"/>
      <c r="G97" s="267"/>
      <c r="H97" s="6"/>
      <c r="I97" s="8">
        <f>SUM(B97*H92)</f>
        <v>0</v>
      </c>
      <c r="J97" s="266"/>
      <c r="K97" s="267"/>
      <c r="L97" s="6"/>
    </row>
    <row r="98" spans="1:12" ht="15.75" customHeight="1" thickBot="1" x14ac:dyDescent="0.3">
      <c r="A98" s="13"/>
      <c r="B98" s="13"/>
      <c r="C98" s="6"/>
      <c r="D98" s="264">
        <f t="shared" si="1"/>
        <v>0</v>
      </c>
      <c r="E98" s="265"/>
      <c r="F98" s="266"/>
      <c r="G98" s="267"/>
      <c r="H98" s="6"/>
      <c r="I98" s="8">
        <f>SUM(B98*H92)</f>
        <v>0</v>
      </c>
      <c r="J98" s="266"/>
      <c r="K98" s="267"/>
      <c r="L98" s="6"/>
    </row>
    <row r="99" spans="1:12" ht="15.75" customHeight="1" thickBot="1" x14ac:dyDescent="0.3">
      <c r="A99" s="13" t="s">
        <v>506</v>
      </c>
      <c r="B99" s="13">
        <v>0.22</v>
      </c>
      <c r="C99" s="6" t="s">
        <v>110</v>
      </c>
      <c r="D99" s="264">
        <f t="shared" si="1"/>
        <v>22</v>
      </c>
      <c r="E99" s="265"/>
      <c r="F99" s="266" t="s">
        <v>475</v>
      </c>
      <c r="G99" s="267"/>
      <c r="H99" s="6"/>
      <c r="I99" s="8">
        <f>SUM(B99*H92)</f>
        <v>0</v>
      </c>
      <c r="J99" s="266"/>
      <c r="K99" s="267"/>
      <c r="L99" s="6"/>
    </row>
    <row r="100" spans="1:12" ht="15.75" customHeight="1" thickBot="1" x14ac:dyDescent="0.3">
      <c r="A100" s="32" t="s">
        <v>507</v>
      </c>
      <c r="B100" s="13">
        <v>1</v>
      </c>
      <c r="C100" s="6" t="s">
        <v>472</v>
      </c>
      <c r="D100" s="264">
        <f t="shared" si="1"/>
        <v>100</v>
      </c>
      <c r="E100" s="265"/>
      <c r="F100" s="266">
        <v>84</v>
      </c>
      <c r="G100" s="267"/>
      <c r="H100" s="6"/>
      <c r="I100" s="8">
        <f>SUM(B100*H92)</f>
        <v>0</v>
      </c>
      <c r="J100" s="266"/>
      <c r="K100" s="267"/>
      <c r="L100" s="6"/>
    </row>
    <row r="101" spans="1:12" ht="15.75" customHeight="1" thickBot="1" x14ac:dyDescent="0.3">
      <c r="A101" s="13" t="s">
        <v>508</v>
      </c>
      <c r="B101" s="13">
        <v>1</v>
      </c>
      <c r="C101" s="16" t="s">
        <v>472</v>
      </c>
      <c r="D101" s="264">
        <f t="shared" si="1"/>
        <v>100</v>
      </c>
      <c r="E101" s="265"/>
      <c r="F101" s="266">
        <v>250</v>
      </c>
      <c r="G101" s="267"/>
      <c r="H101" s="6"/>
      <c r="I101" s="8">
        <f>SUM(B101*H92)</f>
        <v>0</v>
      </c>
      <c r="J101" s="266"/>
      <c r="K101" s="267"/>
      <c r="L101" s="6"/>
    </row>
    <row r="102" spans="1:12" ht="15.75" customHeight="1" thickBot="1" x14ac:dyDescent="0.3">
      <c r="A102" s="13" t="s">
        <v>454</v>
      </c>
      <c r="B102" s="13">
        <v>2</v>
      </c>
      <c r="C102" s="6" t="s">
        <v>110</v>
      </c>
      <c r="D102" s="264">
        <f t="shared" si="1"/>
        <v>200</v>
      </c>
      <c r="E102" s="265"/>
      <c r="F102" s="266" t="s">
        <v>476</v>
      </c>
      <c r="G102" s="267"/>
      <c r="H102" s="6"/>
      <c r="I102" s="8">
        <f>SUM(B102*H92)</f>
        <v>0</v>
      </c>
      <c r="J102" s="266"/>
      <c r="K102" s="267"/>
      <c r="L102" s="6"/>
    </row>
    <row r="103" spans="1:12" ht="15.75" customHeight="1" thickBot="1" x14ac:dyDescent="0.3">
      <c r="A103" s="13" t="s">
        <v>469</v>
      </c>
      <c r="B103" s="13">
        <v>1</v>
      </c>
      <c r="C103" s="6" t="s">
        <v>350</v>
      </c>
      <c r="D103" s="264">
        <f t="shared" si="1"/>
        <v>100</v>
      </c>
      <c r="E103" s="265"/>
      <c r="F103" s="266">
        <v>90</v>
      </c>
      <c r="G103" s="267"/>
      <c r="H103" s="6"/>
      <c r="I103" s="8">
        <f>SUM(B103*H92)</f>
        <v>0</v>
      </c>
      <c r="J103" s="266"/>
      <c r="K103" s="267"/>
      <c r="L103" s="6"/>
    </row>
    <row r="104" spans="1:12" ht="15.75" customHeight="1" thickBot="1" x14ac:dyDescent="0.3">
      <c r="A104" s="13" t="s">
        <v>509</v>
      </c>
      <c r="B104" s="13">
        <v>1</v>
      </c>
      <c r="C104" s="6" t="s">
        <v>186</v>
      </c>
      <c r="D104" s="264">
        <f t="shared" si="1"/>
        <v>100</v>
      </c>
      <c r="E104" s="265"/>
      <c r="F104" s="266"/>
      <c r="G104" s="267"/>
      <c r="H104" s="6"/>
      <c r="I104" s="8">
        <f>SUM(B104*H92)</f>
        <v>0</v>
      </c>
      <c r="J104" s="266"/>
      <c r="K104" s="267"/>
      <c r="L104" s="6"/>
    </row>
    <row r="105" spans="1:12" ht="15.75" customHeight="1" thickBot="1" x14ac:dyDescent="0.3">
      <c r="A105" s="13"/>
      <c r="B105" s="13"/>
      <c r="C105" s="6"/>
      <c r="D105" s="264">
        <f t="shared" si="1"/>
        <v>0</v>
      </c>
      <c r="E105" s="265"/>
      <c r="F105" s="266"/>
      <c r="G105" s="267"/>
      <c r="H105" s="6"/>
      <c r="I105" s="8">
        <f>SUM(B105*H92)</f>
        <v>0</v>
      </c>
      <c r="J105" s="266"/>
      <c r="K105" s="267"/>
      <c r="L105" s="6"/>
    </row>
    <row r="106" spans="1:12" ht="15.75" customHeight="1" thickBot="1" x14ac:dyDescent="0.3">
      <c r="A106" s="13"/>
      <c r="B106" s="13"/>
      <c r="C106" s="16"/>
      <c r="D106" s="264">
        <f t="shared" si="1"/>
        <v>0</v>
      </c>
      <c r="E106" s="265"/>
      <c r="F106" s="266"/>
      <c r="G106" s="267"/>
      <c r="H106" s="6"/>
      <c r="I106" s="8">
        <v>0</v>
      </c>
      <c r="J106" s="266"/>
      <c r="K106" s="267"/>
      <c r="L106" s="6"/>
    </row>
    <row r="107" spans="1:12" ht="15.75" customHeight="1" thickBot="1" x14ac:dyDescent="0.3">
      <c r="A107" s="13"/>
      <c r="B107" s="13"/>
      <c r="C107" s="6"/>
      <c r="D107" s="264">
        <f t="shared" si="1"/>
        <v>0</v>
      </c>
      <c r="E107" s="265"/>
      <c r="F107" s="266"/>
      <c r="G107" s="267"/>
      <c r="H107" s="6"/>
      <c r="I107" s="8">
        <f>SUM(B107*H$92)</f>
        <v>0</v>
      </c>
      <c r="J107" s="266"/>
      <c r="K107" s="267"/>
      <c r="L107" s="6"/>
    </row>
    <row r="108" spans="1:12" ht="15.75" customHeight="1" thickBot="1" x14ac:dyDescent="0.3">
      <c r="A108" s="13"/>
      <c r="B108" s="13"/>
      <c r="C108" s="6"/>
      <c r="D108" s="264">
        <f t="shared" si="1"/>
        <v>0</v>
      </c>
      <c r="E108" s="265"/>
      <c r="F108" s="266"/>
      <c r="G108" s="267"/>
      <c r="H108" s="6"/>
      <c r="I108" s="8">
        <f>SUM(B108*H$92)</f>
        <v>0</v>
      </c>
      <c r="J108" s="266"/>
      <c r="K108" s="267"/>
      <c r="L108" s="6"/>
    </row>
    <row r="109" spans="1:12" ht="15.75" customHeight="1" thickBot="1" x14ac:dyDescent="0.3">
      <c r="A109" s="13"/>
      <c r="B109" s="13"/>
      <c r="C109" s="6"/>
      <c r="D109" s="264">
        <f t="shared" si="1"/>
        <v>0</v>
      </c>
      <c r="E109" s="265"/>
      <c r="F109" s="266"/>
      <c r="G109" s="267"/>
      <c r="H109" s="6"/>
      <c r="I109" s="8">
        <f>SUM(B109*H92)</f>
        <v>0</v>
      </c>
      <c r="J109" s="266"/>
      <c r="K109" s="267"/>
      <c r="L109" s="6"/>
    </row>
    <row r="110" spans="1:12" ht="15.75" customHeight="1" thickBot="1" x14ac:dyDescent="0.3">
      <c r="A110" s="13"/>
      <c r="B110" s="13"/>
      <c r="C110" s="6"/>
      <c r="D110" s="264">
        <f t="shared" si="1"/>
        <v>0</v>
      </c>
      <c r="E110" s="265"/>
      <c r="F110" s="266"/>
      <c r="G110" s="267"/>
      <c r="H110" s="6"/>
      <c r="I110" s="8">
        <f>SUM(B110*H92)</f>
        <v>0</v>
      </c>
      <c r="J110" s="266"/>
      <c r="K110" s="267"/>
      <c r="L110" s="6"/>
    </row>
    <row r="111" spans="1:12" ht="15.75" customHeight="1" thickBot="1" x14ac:dyDescent="0.3">
      <c r="A111" s="13"/>
      <c r="B111" s="13"/>
      <c r="C111" s="16"/>
      <c r="D111" s="264">
        <f t="shared" si="1"/>
        <v>0</v>
      </c>
      <c r="E111" s="265"/>
      <c r="F111" s="266"/>
      <c r="G111" s="267"/>
      <c r="H111" s="6"/>
      <c r="I111" s="8">
        <f>SUM(B111*H92)</f>
        <v>0</v>
      </c>
      <c r="J111" s="266"/>
      <c r="K111" s="267"/>
      <c r="L111" s="6"/>
    </row>
    <row r="112" spans="1:12" ht="15.75" customHeight="1" thickBot="1" x14ac:dyDescent="0.3">
      <c r="A112" s="13"/>
      <c r="B112" s="13">
        <v>0</v>
      </c>
      <c r="C112" s="16"/>
      <c r="D112" s="264">
        <f>SUM(B112*C92)</f>
        <v>0</v>
      </c>
      <c r="E112" s="265"/>
      <c r="F112" s="266"/>
      <c r="G112" s="267"/>
      <c r="H112" s="6"/>
      <c r="I112" s="8">
        <f>SUM(B112*H92)</f>
        <v>0</v>
      </c>
      <c r="J112" s="266"/>
      <c r="K112" s="267"/>
      <c r="L112" s="6"/>
    </row>
    <row r="113" spans="1:12" ht="15.75" customHeight="1" thickBot="1" x14ac:dyDescent="0.3">
      <c r="A113" s="13"/>
      <c r="B113" s="13">
        <v>0</v>
      </c>
      <c r="C113" s="6"/>
      <c r="D113" s="264">
        <f>SUM(B113*C92)</f>
        <v>0</v>
      </c>
      <c r="E113" s="265"/>
      <c r="F113" s="266"/>
      <c r="G113" s="267"/>
      <c r="H113" s="6"/>
      <c r="I113" s="8">
        <f>SUM(B113*H92)</f>
        <v>0</v>
      </c>
      <c r="J113" s="266"/>
      <c r="K113" s="267"/>
      <c r="L113" s="6"/>
    </row>
    <row r="114" spans="1:12" ht="15.75" customHeight="1" thickBot="1" x14ac:dyDescent="0.3">
      <c r="A114" s="13"/>
      <c r="B114" s="13">
        <v>0</v>
      </c>
      <c r="C114" s="6"/>
      <c r="D114" s="264">
        <f>SUM(B114*C92)</f>
        <v>0</v>
      </c>
      <c r="E114" s="265"/>
      <c r="F114" s="266"/>
      <c r="G114" s="267"/>
      <c r="H114" s="6"/>
      <c r="I114" s="8">
        <f>SUM(B114*H92)</f>
        <v>0</v>
      </c>
      <c r="J114" s="266"/>
      <c r="K114" s="267"/>
      <c r="L114" s="6"/>
    </row>
    <row r="115" spans="1:12" ht="15.75" customHeight="1" thickBot="1" x14ac:dyDescent="0.3">
      <c r="A115" s="13"/>
      <c r="B115" s="13">
        <v>0</v>
      </c>
      <c r="C115" s="6"/>
      <c r="D115" s="264">
        <f>SUM(B115*C92)</f>
        <v>0</v>
      </c>
      <c r="E115" s="265"/>
      <c r="F115" s="266"/>
      <c r="G115" s="267"/>
      <c r="H115" s="6"/>
      <c r="I115" s="8">
        <f>SUM(B115*H92)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SUM(B116*C92)</f>
        <v>0</v>
      </c>
      <c r="E116" s="265"/>
      <c r="F116" s="266"/>
      <c r="G116" s="267"/>
      <c r="H116" s="6"/>
      <c r="I116" s="8">
        <f>SUM(B116*H92)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>SUM(B117*C92)</f>
        <v>0</v>
      </c>
      <c r="E117" s="265"/>
      <c r="F117" s="266"/>
      <c r="G117" s="267"/>
      <c r="H117" s="6"/>
      <c r="I117" s="8">
        <f>SUM(B117*H92)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>SUM(B118*C92)</f>
        <v>0</v>
      </c>
      <c r="E118" s="265"/>
      <c r="F118" s="266"/>
      <c r="G118" s="267"/>
      <c r="H118" s="6"/>
      <c r="I118" s="8">
        <f>SUM(B118*H92)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>SUM(B119*C92)</f>
        <v>0</v>
      </c>
      <c r="E119" s="265"/>
      <c r="F119" s="266"/>
      <c r="G119" s="267"/>
      <c r="H119" s="6"/>
      <c r="I119" s="8">
        <f>SUM(B119*H92)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>SUM(B120*C92)</f>
        <v>0</v>
      </c>
      <c r="E120" s="265"/>
      <c r="F120" s="266"/>
      <c r="G120" s="267"/>
      <c r="H120" s="6"/>
      <c r="I120" s="8">
        <f>SUM(B120*H92)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>SUM(B121*C92)</f>
        <v>0</v>
      </c>
      <c r="E121" s="265"/>
      <c r="F121" s="266"/>
      <c r="G121" s="267"/>
      <c r="H121" s="6"/>
      <c r="I121" s="8">
        <f>SUM(B121*H92)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>SUM(B122*C92)</f>
        <v>0</v>
      </c>
      <c r="E122" s="265"/>
      <c r="F122" s="266"/>
      <c r="G122" s="267"/>
      <c r="H122" s="6"/>
      <c r="I122" s="8">
        <f>SUM(B122*H92)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>SUM(B123*C92)</f>
        <v>0</v>
      </c>
      <c r="E123" s="265"/>
      <c r="F123" s="266"/>
      <c r="G123" s="267"/>
      <c r="H123" s="6"/>
      <c r="I123" s="8">
        <f>SUM(B123*H92)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>SUM(B124*C92)</f>
        <v>0</v>
      </c>
      <c r="E124" s="265"/>
      <c r="F124" s="266"/>
      <c r="G124" s="267"/>
      <c r="H124" s="6"/>
      <c r="I124" s="8">
        <f>SUM(B124*H92)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>SUM(B125*C92)</f>
        <v>0</v>
      </c>
      <c r="E125" s="265"/>
      <c r="F125" s="266"/>
      <c r="G125" s="267"/>
      <c r="H125" s="6"/>
      <c r="I125" s="8">
        <f>SUM(B125*H92)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>SUM(B126*C92)</f>
        <v>0</v>
      </c>
      <c r="E126" s="265"/>
      <c r="F126" s="266"/>
      <c r="G126" s="267"/>
      <c r="H126" s="6"/>
      <c r="I126" s="8">
        <f>SUM(B126*H92)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>SUM(B127*C92)</f>
        <v>0</v>
      </c>
      <c r="E127" s="265"/>
      <c r="F127" s="266"/>
      <c r="G127" s="267"/>
      <c r="H127" s="6"/>
      <c r="I127" s="8">
        <f>SUM(B127*H92)</f>
        <v>0</v>
      </c>
      <c r="J127" s="266"/>
      <c r="K127" s="267"/>
      <c r="L127" s="6"/>
    </row>
    <row r="128" spans="1:12" ht="15.75" customHeight="1" thickBot="1" x14ac:dyDescent="0.3">
      <c r="A128" s="5" t="s">
        <v>12</v>
      </c>
      <c r="B128" s="5" t="s">
        <v>6</v>
      </c>
      <c r="C128" s="5" t="s">
        <v>15</v>
      </c>
      <c r="D128" s="110" t="s">
        <v>7</v>
      </c>
      <c r="E128" s="111"/>
      <c r="F128" s="110" t="s">
        <v>45</v>
      </c>
      <c r="G128" s="111"/>
      <c r="H128" s="5" t="s">
        <v>9</v>
      </c>
      <c r="I128" s="5" t="s">
        <v>10</v>
      </c>
      <c r="J128" s="110" t="s">
        <v>45</v>
      </c>
      <c r="K128" s="111"/>
      <c r="L128" s="78" t="s">
        <v>41</v>
      </c>
    </row>
    <row r="129" spans="1:12" ht="15.75" customHeight="1" thickBot="1" x14ac:dyDescent="0.3">
      <c r="A129" s="13" t="s">
        <v>103</v>
      </c>
      <c r="B129" s="13">
        <v>1</v>
      </c>
      <c r="C129" s="6" t="s">
        <v>98</v>
      </c>
      <c r="D129" s="264">
        <f>SUM(B129*C92)</f>
        <v>100</v>
      </c>
      <c r="E129" s="265"/>
      <c r="F129" s="266"/>
      <c r="G129" s="267"/>
      <c r="H129" s="6"/>
      <c r="I129" s="8">
        <f>SUM(B129*H92)</f>
        <v>0</v>
      </c>
      <c r="J129" s="266"/>
      <c r="K129" s="267"/>
      <c r="L129" s="6"/>
    </row>
    <row r="130" spans="1:12" ht="15.75" customHeight="1" thickBot="1" x14ac:dyDescent="0.3">
      <c r="A130" s="13" t="s">
        <v>84</v>
      </c>
      <c r="B130" s="13">
        <v>0.03</v>
      </c>
      <c r="C130" s="6" t="s">
        <v>99</v>
      </c>
      <c r="D130" s="264">
        <f>SUM(B130*C92)</f>
        <v>3</v>
      </c>
      <c r="E130" s="265"/>
      <c r="F130" s="266"/>
      <c r="G130" s="267"/>
      <c r="H130" s="6"/>
      <c r="I130" s="8">
        <f>SUM(B130*H92)</f>
        <v>0</v>
      </c>
      <c r="J130" s="266"/>
      <c r="K130" s="267"/>
      <c r="L130" s="6"/>
    </row>
    <row r="131" spans="1:12" ht="15.75" customHeight="1" thickBot="1" x14ac:dyDescent="0.3">
      <c r="A131" s="13" t="s">
        <v>85</v>
      </c>
      <c r="B131" s="13">
        <v>0</v>
      </c>
      <c r="C131" s="6"/>
      <c r="D131" s="264">
        <f>SUM(B131*C92)</f>
        <v>0</v>
      </c>
      <c r="E131" s="265"/>
      <c r="F131" s="266"/>
      <c r="G131" s="267"/>
      <c r="H131" s="6"/>
      <c r="I131" s="8">
        <f>SUM(B131*H92)</f>
        <v>0</v>
      </c>
      <c r="J131" s="266"/>
      <c r="K131" s="267"/>
      <c r="L131" s="6"/>
    </row>
    <row r="132" spans="1:12" ht="15.75" customHeight="1" thickBot="1" x14ac:dyDescent="0.3">
      <c r="A132" s="13" t="s">
        <v>86</v>
      </c>
      <c r="B132" s="13">
        <v>0.12</v>
      </c>
      <c r="C132" s="6" t="s">
        <v>99</v>
      </c>
      <c r="D132" s="264">
        <f>SUM(B132*C92)</f>
        <v>12</v>
      </c>
      <c r="E132" s="265"/>
      <c r="F132" s="266"/>
      <c r="G132" s="267"/>
      <c r="H132" s="6"/>
      <c r="I132" s="8">
        <f>SUM(B132*H92)</f>
        <v>0</v>
      </c>
      <c r="J132" s="266"/>
      <c r="K132" s="267"/>
      <c r="L132" s="6"/>
    </row>
    <row r="133" spans="1:12" ht="15.75" customHeight="1" thickBot="1" x14ac:dyDescent="0.3">
      <c r="A133" s="13"/>
      <c r="B133" s="13"/>
      <c r="C133" s="6"/>
      <c r="D133" s="264">
        <f>SUM(B133*C92)</f>
        <v>0</v>
      </c>
      <c r="E133" s="265"/>
      <c r="F133" s="266"/>
      <c r="G133" s="267"/>
      <c r="H133" s="6"/>
      <c r="I133" s="8">
        <f>SUM(B133*H92)</f>
        <v>0</v>
      </c>
      <c r="J133" s="266"/>
      <c r="K133" s="267"/>
      <c r="L133" s="6"/>
    </row>
    <row r="134" spans="1:12" ht="15.75" customHeight="1" thickBot="1" x14ac:dyDescent="0.3">
      <c r="A134" s="6"/>
      <c r="B134" s="13">
        <v>2</v>
      </c>
      <c r="C134" s="6"/>
      <c r="D134" s="264">
        <f>SUM(B134*C92)</f>
        <v>200</v>
      </c>
      <c r="E134" s="265"/>
      <c r="F134" s="266"/>
      <c r="G134" s="267"/>
      <c r="H134" s="6"/>
      <c r="I134" s="8">
        <f>SUM(B134*H92)</f>
        <v>0</v>
      </c>
      <c r="J134" s="266"/>
      <c r="K134" s="267"/>
      <c r="L134" s="6"/>
    </row>
    <row r="135" spans="1:12" ht="15.75" customHeight="1" thickBot="1" x14ac:dyDescent="0.3">
      <c r="A135" s="6"/>
      <c r="B135" s="13">
        <v>0</v>
      </c>
      <c r="C135" s="6"/>
      <c r="D135" s="264">
        <f>SUM(B135*C92)</f>
        <v>0</v>
      </c>
      <c r="E135" s="265"/>
      <c r="F135" s="266"/>
      <c r="G135" s="267"/>
      <c r="H135" s="6"/>
      <c r="I135" s="8">
        <f>SUM(B135*H92)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SUM(B136*C92)</f>
        <v>0</v>
      </c>
      <c r="E136" s="265"/>
      <c r="F136" s="266"/>
      <c r="G136" s="267"/>
      <c r="H136" s="6"/>
      <c r="I136" s="8">
        <f>SUM(B136*H92)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SUM(B137*C92)</f>
        <v>0</v>
      </c>
      <c r="E137" s="265"/>
      <c r="F137" s="266"/>
      <c r="G137" s="267"/>
      <c r="H137" s="6"/>
      <c r="I137" s="8">
        <f>SUM(B137*H92)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SUM(B138*C92)</f>
        <v>0</v>
      </c>
      <c r="E138" s="265"/>
      <c r="F138" s="266"/>
      <c r="G138" s="267"/>
      <c r="H138" s="6"/>
      <c r="I138" s="8">
        <f>SUM(B138*H92)</f>
        <v>0</v>
      </c>
      <c r="J138" s="266"/>
      <c r="K138" s="267"/>
      <c r="L138" s="6"/>
    </row>
    <row r="139" spans="1:12" ht="15.75" customHeight="1" thickBot="1" x14ac:dyDescent="0.3">
      <c r="A139" s="5" t="s">
        <v>44</v>
      </c>
      <c r="B139" s="5" t="s">
        <v>6</v>
      </c>
      <c r="C139" s="5" t="s">
        <v>15</v>
      </c>
      <c r="D139" s="110" t="s">
        <v>7</v>
      </c>
      <c r="E139" s="111"/>
      <c r="F139" s="110" t="s">
        <v>45</v>
      </c>
      <c r="G139" s="111"/>
      <c r="H139" s="5" t="s">
        <v>9</v>
      </c>
      <c r="I139" s="5" t="s">
        <v>10</v>
      </c>
      <c r="J139" s="110" t="s">
        <v>45</v>
      </c>
      <c r="K139" s="111"/>
      <c r="L139" s="78" t="s">
        <v>41</v>
      </c>
    </row>
    <row r="140" spans="1:12" ht="15.75" customHeight="1" thickBot="1" x14ac:dyDescent="0.3">
      <c r="A140" s="6"/>
      <c r="B140" s="13"/>
      <c r="C140" s="6"/>
      <c r="D140" s="264">
        <f>SUM(B140*C92)</f>
        <v>0</v>
      </c>
      <c r="E140" s="265"/>
      <c r="F140" s="266"/>
      <c r="G140" s="267"/>
      <c r="H140" s="6"/>
      <c r="I140" s="8">
        <f>SUM(B140*H92)</f>
        <v>0</v>
      </c>
      <c r="J140" s="266"/>
      <c r="K140" s="267"/>
      <c r="L140" s="6"/>
    </row>
    <row r="141" spans="1:12" ht="15.75" customHeight="1" thickBot="1" x14ac:dyDescent="0.3">
      <c r="A141" s="6"/>
      <c r="B141" s="13"/>
      <c r="C141" s="6"/>
      <c r="D141" s="264">
        <f>SUM(B141*C92)</f>
        <v>0</v>
      </c>
      <c r="E141" s="265"/>
      <c r="F141" s="266"/>
      <c r="G141" s="267"/>
      <c r="H141" s="6"/>
      <c r="I141" s="8">
        <f>SUM(B141*H92)</f>
        <v>0</v>
      </c>
      <c r="J141" s="266"/>
      <c r="K141" s="267"/>
      <c r="L141" s="6"/>
    </row>
    <row r="142" spans="1:12" ht="15.75" customHeight="1" thickBot="1" x14ac:dyDescent="0.3">
      <c r="A142" s="6"/>
      <c r="B142" s="13">
        <v>0</v>
      </c>
      <c r="C142" s="6"/>
      <c r="D142" s="264">
        <f>SUM(B142*C92)</f>
        <v>0</v>
      </c>
      <c r="E142" s="265"/>
      <c r="F142" s="266"/>
      <c r="G142" s="267"/>
      <c r="H142" s="6"/>
      <c r="I142" s="8">
        <f>SUM(B142*H92)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SUM(B143*C92)</f>
        <v>0</v>
      </c>
      <c r="E143" s="265"/>
      <c r="F143" s="266"/>
      <c r="G143" s="267"/>
      <c r="H143" s="6"/>
      <c r="I143" s="8">
        <f>SUM(B143*H92)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SUM(B144*C92)</f>
        <v>0</v>
      </c>
      <c r="E144" s="265"/>
      <c r="F144" s="266"/>
      <c r="G144" s="267"/>
      <c r="H144" s="6"/>
      <c r="I144" s="8">
        <f>SUM(B144*H92)</f>
        <v>0</v>
      </c>
      <c r="J144" s="266"/>
      <c r="K144" s="267"/>
      <c r="L144" s="6"/>
    </row>
    <row r="145" spans="1:12" ht="15.75" customHeight="1" thickBot="1" x14ac:dyDescent="0.3">
      <c r="A145" s="5" t="s">
        <v>13</v>
      </c>
      <c r="B145" s="5" t="s">
        <v>6</v>
      </c>
      <c r="C145" s="5" t="s">
        <v>15</v>
      </c>
      <c r="D145" s="110" t="s">
        <v>7</v>
      </c>
      <c r="E145" s="111"/>
      <c r="F145" s="110" t="s">
        <v>45</v>
      </c>
      <c r="G145" s="111"/>
      <c r="H145" s="5" t="s">
        <v>9</v>
      </c>
      <c r="I145" s="5" t="s">
        <v>10</v>
      </c>
      <c r="J145" s="110" t="s">
        <v>45</v>
      </c>
      <c r="K145" s="111"/>
      <c r="L145" s="78" t="s">
        <v>41</v>
      </c>
    </row>
    <row r="146" spans="1:12" ht="15.75" customHeight="1" thickBot="1" x14ac:dyDescent="0.3">
      <c r="A146" s="13"/>
      <c r="B146" s="13"/>
      <c r="C146" s="6"/>
      <c r="D146" s="264">
        <f>SUM(B146*C92)</f>
        <v>0</v>
      </c>
      <c r="E146" s="265"/>
      <c r="F146" s="266"/>
      <c r="G146" s="267"/>
      <c r="H146" s="6"/>
      <c r="I146" s="8">
        <f>SUM(B146*H92)</f>
        <v>0</v>
      </c>
      <c r="J146" s="266"/>
      <c r="K146" s="267"/>
      <c r="L146" s="6"/>
    </row>
    <row r="147" spans="1:12" ht="15.75" customHeight="1" thickBot="1" x14ac:dyDescent="0.3">
      <c r="A147" s="13"/>
      <c r="B147" s="13">
        <v>0</v>
      </c>
      <c r="C147" s="6"/>
      <c r="D147" s="264">
        <f>SUM(B147*C92)</f>
        <v>0</v>
      </c>
      <c r="E147" s="265"/>
      <c r="F147" s="266"/>
      <c r="G147" s="267"/>
      <c r="H147" s="6"/>
      <c r="I147" s="8">
        <f>SUM(B147*H92)</f>
        <v>0</v>
      </c>
      <c r="J147" s="266"/>
      <c r="K147" s="267"/>
      <c r="L147" s="6"/>
    </row>
    <row r="148" spans="1:12" ht="15" customHeight="1" x14ac:dyDescent="0.25">
      <c r="A148" s="272" t="s">
        <v>482</v>
      </c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4"/>
    </row>
    <row r="149" spans="1:12" ht="15" customHeight="1" x14ac:dyDescent="0.25">
      <c r="A149" s="275"/>
      <c r="B149" s="276"/>
      <c r="C149" s="276"/>
      <c r="D149" s="276"/>
      <c r="E149" s="276"/>
      <c r="F149" s="276"/>
      <c r="G149" s="276"/>
      <c r="H149" s="276"/>
      <c r="I149" s="276"/>
      <c r="J149" s="276"/>
      <c r="K149" s="276"/>
      <c r="L149" s="277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36.75" customHeight="1" thickBot="1" x14ac:dyDescent="0.3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x14ac:dyDescent="0.25">
      <c r="A162" s="143" t="str">
        <f>A1</f>
        <v xml:space="preserve">LS </v>
      </c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5"/>
    </row>
    <row r="163" spans="1:12" x14ac:dyDescent="0.25">
      <c r="A163" s="278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80"/>
    </row>
    <row r="164" spans="1:12" ht="15.75" thickBot="1" x14ac:dyDescent="0.3">
      <c r="A164" s="146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8"/>
    </row>
    <row r="165" spans="1:12" ht="15" customHeight="1" x14ac:dyDescent="0.25">
      <c r="A165" s="143" t="s">
        <v>80</v>
      </c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5"/>
    </row>
    <row r="166" spans="1:12" ht="15.75" customHeight="1" thickBot="1" x14ac:dyDescent="0.3">
      <c r="A166" s="146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8"/>
    </row>
    <row r="167" spans="1:12" ht="15.75" thickBot="1" x14ac:dyDescent="0.3">
      <c r="A167" s="3" t="str">
        <f t="shared" ref="A167:B169" si="2">A6</f>
        <v xml:space="preserve">CLIENTE: bolovo </v>
      </c>
      <c r="B167" s="149" t="str">
        <f t="shared" si="2"/>
        <v>REPRESENTANTE: Antonio</v>
      </c>
      <c r="C167" s="150"/>
      <c r="D167" s="150"/>
      <c r="E167" s="150"/>
      <c r="F167" s="151"/>
      <c r="G167" s="149" t="str">
        <f>G6</f>
        <v>PEDIDO: 13/2020</v>
      </c>
      <c r="H167" s="150"/>
      <c r="I167" s="151"/>
      <c r="J167" s="110" t="str">
        <f>J6</f>
        <v xml:space="preserve">QTD. MOSTR. LS </v>
      </c>
      <c r="K167" s="112"/>
      <c r="L167" s="111"/>
    </row>
    <row r="168" spans="1:12" ht="15.75" thickBot="1" x14ac:dyDescent="0.3">
      <c r="A168" s="4" t="str">
        <f t="shared" si="2"/>
        <v>REF. CLIENTE:  TOTTER BAG tey  day</v>
      </c>
      <c r="B168" s="149" t="str">
        <f>B7</f>
        <v>REF. MATRIZ  Ls  toter bag Bolovo  tey day</v>
      </c>
      <c r="C168" s="150"/>
      <c r="D168" s="150"/>
      <c r="E168" s="150"/>
      <c r="F168" s="151"/>
      <c r="G168" s="149" t="str">
        <f>G7</f>
        <v>COLECAO : VERÃO /2020</v>
      </c>
      <c r="H168" s="150"/>
      <c r="I168" s="151"/>
      <c r="J168" s="143">
        <f>J7</f>
        <v>1</v>
      </c>
      <c r="K168" s="144"/>
      <c r="L168" s="145"/>
    </row>
    <row r="169" spans="1:12" ht="15.75" thickBot="1" x14ac:dyDescent="0.3">
      <c r="A169" s="4" t="str">
        <f t="shared" si="2"/>
        <v xml:space="preserve">REF:  ls :  SAC  LS = 04 </v>
      </c>
      <c r="B169" s="149">
        <f t="shared" si="2"/>
        <v>0</v>
      </c>
      <c r="C169" s="150"/>
      <c r="D169" s="150"/>
      <c r="E169" s="150"/>
      <c r="F169" s="150"/>
      <c r="G169" s="150"/>
      <c r="H169" s="150"/>
      <c r="I169" s="151"/>
      <c r="J169" s="146"/>
      <c r="K169" s="147"/>
      <c r="L169" s="148"/>
    </row>
    <row r="170" spans="1:12" ht="15.75" thickBot="1" x14ac:dyDescent="0.3">
      <c r="A170" s="110" t="s">
        <v>29</v>
      </c>
      <c r="B170" s="236"/>
      <c r="C170" s="7" t="s">
        <v>15</v>
      </c>
      <c r="D170" s="234" t="s">
        <v>9</v>
      </c>
      <c r="E170" s="236"/>
      <c r="F170" s="110" t="s">
        <v>29</v>
      </c>
      <c r="G170" s="112"/>
      <c r="H170" s="112"/>
      <c r="I170" s="112"/>
      <c r="J170" s="111"/>
      <c r="K170" s="7" t="s">
        <v>15</v>
      </c>
      <c r="L170" s="4" t="s">
        <v>9</v>
      </c>
    </row>
    <row r="171" spans="1:12" x14ac:dyDescent="0.25">
      <c r="A171" s="281" t="str">
        <f>A16</f>
        <v xml:space="preserve">Cor 1 - lona branca 10 </v>
      </c>
      <c r="B171" s="282"/>
      <c r="C171" s="166" t="str">
        <f>C16</f>
        <v>preto</v>
      </c>
      <c r="D171" s="272">
        <f>H16</f>
        <v>0</v>
      </c>
      <c r="E171" s="274"/>
      <c r="F171" s="281"/>
      <c r="G171" s="287"/>
      <c r="H171" s="287"/>
      <c r="I171" s="287"/>
      <c r="J171" s="282"/>
      <c r="K171" s="289">
        <f>C28</f>
        <v>0</v>
      </c>
      <c r="L171" s="289">
        <f>H28</f>
        <v>0</v>
      </c>
    </row>
    <row r="172" spans="1:12" ht="15.75" thickBot="1" x14ac:dyDescent="0.3">
      <c r="A172" s="283"/>
      <c r="B172" s="284"/>
      <c r="C172" s="167"/>
      <c r="D172" s="285"/>
      <c r="E172" s="286"/>
      <c r="F172" s="283"/>
      <c r="G172" s="288"/>
      <c r="H172" s="288"/>
      <c r="I172" s="288"/>
      <c r="J172" s="284"/>
      <c r="K172" s="290"/>
      <c r="L172" s="290"/>
    </row>
    <row r="173" spans="1:12" x14ac:dyDescent="0.25">
      <c r="A173" s="281" t="str">
        <f>A18</f>
        <v xml:space="preserve">cor 2 - lona branca  </v>
      </c>
      <c r="B173" s="282"/>
      <c r="C173" s="166" t="str">
        <f>C18</f>
        <v xml:space="preserve">verde militar </v>
      </c>
      <c r="D173" s="272">
        <f>H18</f>
        <v>0</v>
      </c>
      <c r="E173" s="274"/>
      <c r="F173" s="281">
        <f>A30</f>
        <v>0</v>
      </c>
      <c r="G173" s="287"/>
      <c r="H173" s="287"/>
      <c r="I173" s="287"/>
      <c r="J173" s="282"/>
      <c r="K173" s="289">
        <f>C30</f>
        <v>0</v>
      </c>
      <c r="L173" s="289">
        <f>H30</f>
        <v>0</v>
      </c>
    </row>
    <row r="174" spans="1:12" ht="15.75" thickBot="1" x14ac:dyDescent="0.3">
      <c r="A174" s="283"/>
      <c r="B174" s="284"/>
      <c r="C174" s="167"/>
      <c r="D174" s="285"/>
      <c r="E174" s="286"/>
      <c r="F174" s="283"/>
      <c r="G174" s="288"/>
      <c r="H174" s="288"/>
      <c r="I174" s="288"/>
      <c r="J174" s="284"/>
      <c r="K174" s="290"/>
      <c r="L174" s="290"/>
    </row>
    <row r="175" spans="1:12" x14ac:dyDescent="0.25">
      <c r="A175" s="281">
        <f>A20</f>
        <v>0</v>
      </c>
      <c r="B175" s="282"/>
      <c r="C175" s="166">
        <f>C20</f>
        <v>0</v>
      </c>
      <c r="D175" s="272">
        <f>H20</f>
        <v>0</v>
      </c>
      <c r="E175" s="274"/>
      <c r="F175" s="281">
        <f>A32</f>
        <v>0</v>
      </c>
      <c r="G175" s="287"/>
      <c r="H175" s="287"/>
      <c r="I175" s="287"/>
      <c r="J175" s="282"/>
      <c r="K175" s="289">
        <f>C32</f>
        <v>0</v>
      </c>
      <c r="L175" s="289">
        <f>H32</f>
        <v>0</v>
      </c>
    </row>
    <row r="176" spans="1:12" ht="15.75" thickBot="1" x14ac:dyDescent="0.3">
      <c r="A176" s="283"/>
      <c r="B176" s="284"/>
      <c r="C176" s="167"/>
      <c r="D176" s="285"/>
      <c r="E176" s="286"/>
      <c r="F176" s="283"/>
      <c r="G176" s="288"/>
      <c r="H176" s="288"/>
      <c r="I176" s="288"/>
      <c r="J176" s="284"/>
      <c r="K176" s="290"/>
      <c r="L176" s="290"/>
    </row>
    <row r="177" spans="1:12" x14ac:dyDescent="0.25">
      <c r="A177" s="281">
        <f>A22</f>
        <v>0</v>
      </c>
      <c r="B177" s="282"/>
      <c r="C177" s="166"/>
      <c r="D177" s="272">
        <f>H22</f>
        <v>0</v>
      </c>
      <c r="E177" s="274"/>
      <c r="F177" s="281">
        <f>A34</f>
        <v>0</v>
      </c>
      <c r="G177" s="287"/>
      <c r="H177" s="287"/>
      <c r="I177" s="287"/>
      <c r="J177" s="282"/>
      <c r="K177" s="289">
        <f>C34</f>
        <v>0</v>
      </c>
      <c r="L177" s="289">
        <f>H34</f>
        <v>0</v>
      </c>
    </row>
    <row r="178" spans="1:12" ht="15.75" thickBot="1" x14ac:dyDescent="0.3">
      <c r="A178" s="283"/>
      <c r="B178" s="284"/>
      <c r="C178" s="167"/>
      <c r="D178" s="285"/>
      <c r="E178" s="286"/>
      <c r="F178" s="283"/>
      <c r="G178" s="288"/>
      <c r="H178" s="288"/>
      <c r="I178" s="288"/>
      <c r="J178" s="284"/>
      <c r="K178" s="290"/>
      <c r="L178" s="290"/>
    </row>
    <row r="179" spans="1:12" x14ac:dyDescent="0.25">
      <c r="A179" s="281">
        <f>A24</f>
        <v>0</v>
      </c>
      <c r="B179" s="282"/>
      <c r="C179" s="166">
        <f>C24</f>
        <v>0</v>
      </c>
      <c r="D179" s="272">
        <f>H24</f>
        <v>0</v>
      </c>
      <c r="E179" s="274"/>
      <c r="F179" s="281">
        <f>A36</f>
        <v>0</v>
      </c>
      <c r="G179" s="287"/>
      <c r="H179" s="287"/>
      <c r="I179" s="287"/>
      <c r="J179" s="282"/>
      <c r="K179" s="289">
        <f>C36</f>
        <v>0</v>
      </c>
      <c r="L179" s="289">
        <f>H36</f>
        <v>0</v>
      </c>
    </row>
    <row r="180" spans="1:12" ht="15.75" thickBot="1" x14ac:dyDescent="0.3">
      <c r="A180" s="283"/>
      <c r="B180" s="284"/>
      <c r="C180" s="167"/>
      <c r="D180" s="285"/>
      <c r="E180" s="286"/>
      <c r="F180" s="283"/>
      <c r="G180" s="288"/>
      <c r="H180" s="288"/>
      <c r="I180" s="288"/>
      <c r="J180" s="284"/>
      <c r="K180" s="290"/>
      <c r="L180" s="290"/>
    </row>
    <row r="181" spans="1:12" x14ac:dyDescent="0.25">
      <c r="A181" s="281">
        <f>A26</f>
        <v>0</v>
      </c>
      <c r="B181" s="282"/>
      <c r="C181" s="166">
        <f>C26</f>
        <v>0</v>
      </c>
      <c r="D181" s="272">
        <f>H26</f>
        <v>0</v>
      </c>
      <c r="E181" s="274"/>
      <c r="F181" s="281">
        <f>A38</f>
        <v>0</v>
      </c>
      <c r="G181" s="287"/>
      <c r="H181" s="287"/>
      <c r="I181" s="287"/>
      <c r="J181" s="282"/>
      <c r="K181" s="289">
        <f>C38</f>
        <v>0</v>
      </c>
      <c r="L181" s="289">
        <f>H38</f>
        <v>0</v>
      </c>
    </row>
    <row r="182" spans="1:12" ht="15.75" thickBot="1" x14ac:dyDescent="0.3">
      <c r="A182" s="283"/>
      <c r="B182" s="284"/>
      <c r="C182" s="167"/>
      <c r="D182" s="285"/>
      <c r="E182" s="286"/>
      <c r="F182" s="283"/>
      <c r="G182" s="288"/>
      <c r="H182" s="288"/>
      <c r="I182" s="288"/>
      <c r="J182" s="284"/>
      <c r="K182" s="290"/>
      <c r="L182" s="290"/>
    </row>
    <row r="183" spans="1:12" x14ac:dyDescent="0.25">
      <c r="A183" s="143" t="s">
        <v>31</v>
      </c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5"/>
    </row>
    <row r="184" spans="1:12" ht="15.75" thickBot="1" x14ac:dyDescent="0.3">
      <c r="A184" s="146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8"/>
    </row>
    <row r="185" spans="1:12" ht="15" customHeight="1" thickBot="1" x14ac:dyDescent="0.35">
      <c r="A185" s="182" t="s">
        <v>17</v>
      </c>
      <c r="B185" s="122" t="s">
        <v>33</v>
      </c>
      <c r="C185" s="123"/>
      <c r="D185" s="123"/>
      <c r="E185" s="124"/>
      <c r="F185" s="184" t="s">
        <v>34</v>
      </c>
      <c r="G185" s="185"/>
      <c r="H185" s="186"/>
      <c r="I185" s="190" t="s">
        <v>11</v>
      </c>
      <c r="J185" s="191"/>
      <c r="K185" s="191"/>
      <c r="L185" s="192"/>
    </row>
    <row r="186" spans="1:12" ht="15.75" customHeight="1" thickBot="1" x14ac:dyDescent="0.3">
      <c r="A186" s="183"/>
      <c r="B186" s="125"/>
      <c r="C186" s="126"/>
      <c r="D186" s="126"/>
      <c r="E186" s="127"/>
      <c r="F186" s="187"/>
      <c r="G186" s="188"/>
      <c r="H186" s="189"/>
      <c r="I186" s="193" t="s">
        <v>15</v>
      </c>
      <c r="J186" s="194"/>
      <c r="K186" s="195" t="s">
        <v>9</v>
      </c>
      <c r="L186" s="194"/>
    </row>
    <row r="187" spans="1:12" ht="15" customHeight="1" x14ac:dyDescent="0.25">
      <c r="A187" s="210" t="str">
        <f>A44</f>
        <v xml:space="preserve">Cor 1 - lona branca 10 </v>
      </c>
      <c r="B187" s="198" t="str">
        <f>B44</f>
        <v>6 cm</v>
      </c>
      <c r="C187" s="199"/>
      <c r="D187" s="199"/>
      <c r="E187" s="200"/>
      <c r="F187" s="204">
        <f>F44</f>
        <v>2.7</v>
      </c>
      <c r="G187" s="205"/>
      <c r="H187" s="206"/>
      <c r="I187" s="204"/>
      <c r="J187" s="206"/>
      <c r="K187" s="205"/>
      <c r="L187" s="206"/>
    </row>
    <row r="188" spans="1:12" ht="15.75" customHeight="1" thickBot="1" x14ac:dyDescent="0.3">
      <c r="A188" s="211"/>
      <c r="B188" s="201"/>
      <c r="C188" s="202"/>
      <c r="D188" s="202"/>
      <c r="E188" s="203"/>
      <c r="F188" s="207"/>
      <c r="G188" s="208"/>
      <c r="H188" s="209"/>
      <c r="I188" s="207"/>
      <c r="J188" s="209"/>
      <c r="K188" s="208"/>
      <c r="L188" s="209"/>
    </row>
    <row r="189" spans="1:12" ht="15" customHeight="1" x14ac:dyDescent="0.25">
      <c r="A189" s="210" t="str">
        <f>A46</f>
        <v xml:space="preserve">Cor 1 - lona branca 10 </v>
      </c>
      <c r="B189" s="198" t="str">
        <f>B46</f>
        <v xml:space="preserve">3,5 cm </v>
      </c>
      <c r="C189" s="199"/>
      <c r="D189" s="199"/>
      <c r="E189" s="200"/>
      <c r="F189" s="204">
        <f>F46</f>
        <v>1</v>
      </c>
      <c r="G189" s="205"/>
      <c r="H189" s="206"/>
      <c r="I189" s="204"/>
      <c r="J189" s="206"/>
      <c r="K189" s="205"/>
      <c r="L189" s="206"/>
    </row>
    <row r="190" spans="1:12" ht="15.75" customHeight="1" thickBot="1" x14ac:dyDescent="0.3">
      <c r="A190" s="211"/>
      <c r="B190" s="201"/>
      <c r="C190" s="202"/>
      <c r="D190" s="202"/>
      <c r="E190" s="203"/>
      <c r="F190" s="207"/>
      <c r="G190" s="208"/>
      <c r="H190" s="209"/>
      <c r="I190" s="207"/>
      <c r="J190" s="209"/>
      <c r="K190" s="208"/>
      <c r="L190" s="209"/>
    </row>
    <row r="191" spans="1:12" ht="15" customHeight="1" x14ac:dyDescent="0.25">
      <c r="A191" s="143" t="str">
        <f>A48</f>
        <v>CORTE PLACAS</v>
      </c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5"/>
    </row>
    <row r="192" spans="1:12" ht="15.75" customHeight="1" thickBot="1" x14ac:dyDescent="0.3">
      <c r="A192" s="146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8"/>
    </row>
    <row r="193" spans="1:12" ht="15" customHeight="1" thickBot="1" x14ac:dyDescent="0.35">
      <c r="A193" s="182" t="str">
        <f>A50</f>
        <v>COR</v>
      </c>
      <c r="B193" s="122" t="str">
        <f>B50</f>
        <v>MOLDE Nº / ALTURA</v>
      </c>
      <c r="C193" s="123"/>
      <c r="D193" s="123"/>
      <c r="E193" s="124"/>
      <c r="F193" s="291" t="str">
        <f>F50</f>
        <v>QTD. MOCH. POR PLC</v>
      </c>
      <c r="G193" s="292"/>
      <c r="H193" s="293"/>
      <c r="I193" s="190" t="s">
        <v>37</v>
      </c>
      <c r="J193" s="191"/>
      <c r="K193" s="191"/>
      <c r="L193" s="192"/>
    </row>
    <row r="194" spans="1:12" ht="15.75" customHeight="1" thickBot="1" x14ac:dyDescent="0.3">
      <c r="A194" s="183"/>
      <c r="B194" s="125"/>
      <c r="C194" s="126"/>
      <c r="D194" s="126"/>
      <c r="E194" s="127"/>
      <c r="F194" s="294"/>
      <c r="G194" s="295"/>
      <c r="H194" s="296"/>
      <c r="I194" s="193" t="s">
        <v>15</v>
      </c>
      <c r="J194" s="194"/>
      <c r="K194" s="195" t="s">
        <v>9</v>
      </c>
      <c r="L194" s="194"/>
    </row>
    <row r="195" spans="1:12" ht="15" customHeight="1" x14ac:dyDescent="0.25">
      <c r="A195" s="210">
        <f>A52</f>
        <v>0</v>
      </c>
      <c r="B195" s="198">
        <f>B52</f>
        <v>0</v>
      </c>
      <c r="C195" s="199"/>
      <c r="D195" s="199"/>
      <c r="E195" s="200"/>
      <c r="F195" s="204">
        <v>0</v>
      </c>
      <c r="G195" s="205"/>
      <c r="H195" s="206"/>
      <c r="I195" s="204"/>
      <c r="J195" s="206"/>
      <c r="K195" s="204"/>
      <c r="L195" s="206"/>
    </row>
    <row r="196" spans="1:12" ht="15.75" customHeight="1" thickBot="1" x14ac:dyDescent="0.3">
      <c r="A196" s="211"/>
      <c r="B196" s="201"/>
      <c r="C196" s="202"/>
      <c r="D196" s="202"/>
      <c r="E196" s="203"/>
      <c r="F196" s="207"/>
      <c r="G196" s="208"/>
      <c r="H196" s="209"/>
      <c r="I196" s="207"/>
      <c r="J196" s="209"/>
      <c r="K196" s="207"/>
      <c r="L196" s="209"/>
    </row>
    <row r="197" spans="1:12" ht="15" customHeight="1" x14ac:dyDescent="0.25">
      <c r="A197" s="143" t="s">
        <v>32</v>
      </c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5"/>
    </row>
    <row r="198" spans="1:12" ht="15.75" customHeight="1" thickBot="1" x14ac:dyDescent="0.3">
      <c r="A198" s="146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8"/>
    </row>
    <row r="199" spans="1:12" ht="15" customHeight="1" thickBot="1" x14ac:dyDescent="0.35">
      <c r="A199" s="182" t="str">
        <f>A56</f>
        <v>COR</v>
      </c>
      <c r="B199" s="122" t="str">
        <f>B56</f>
        <v>NUMERO MOLDE</v>
      </c>
      <c r="C199" s="123"/>
      <c r="D199" s="123"/>
      <c r="E199" s="124"/>
      <c r="F199" s="297" t="str">
        <f>F56</f>
        <v>QUANTIDADE POR PEÇA</v>
      </c>
      <c r="G199" s="298"/>
      <c r="H199" s="299"/>
      <c r="I199" s="190" t="s">
        <v>37</v>
      </c>
      <c r="J199" s="191"/>
      <c r="K199" s="191"/>
      <c r="L199" s="192"/>
    </row>
    <row r="200" spans="1:12" ht="15.75" customHeight="1" thickBot="1" x14ac:dyDescent="0.3">
      <c r="A200" s="183"/>
      <c r="B200" s="125"/>
      <c r="C200" s="126"/>
      <c r="D200" s="126"/>
      <c r="E200" s="127"/>
      <c r="F200" s="300"/>
      <c r="G200" s="301"/>
      <c r="H200" s="302"/>
      <c r="I200" s="193" t="s">
        <v>15</v>
      </c>
      <c r="J200" s="194"/>
      <c r="K200" s="195" t="s">
        <v>9</v>
      </c>
      <c r="L200" s="194"/>
    </row>
    <row r="201" spans="1:12" ht="15" customHeight="1" x14ac:dyDescent="0.25">
      <c r="A201" s="210">
        <f>A58</f>
        <v>0</v>
      </c>
      <c r="B201" s="198">
        <v>0</v>
      </c>
      <c r="C201" s="199"/>
      <c r="D201" s="199"/>
      <c r="E201" s="200"/>
      <c r="F201" s="204">
        <f>F58</f>
        <v>0</v>
      </c>
      <c r="G201" s="205"/>
      <c r="H201" s="206"/>
      <c r="I201" s="204">
        <f>C14*F201</f>
        <v>0</v>
      </c>
      <c r="J201" s="206"/>
      <c r="K201" s="204">
        <f>H14*F201</f>
        <v>0</v>
      </c>
      <c r="L201" s="206"/>
    </row>
    <row r="202" spans="1:12" ht="15.75" customHeight="1" thickBot="1" x14ac:dyDescent="0.3">
      <c r="A202" s="211"/>
      <c r="B202" s="201"/>
      <c r="C202" s="202"/>
      <c r="D202" s="202"/>
      <c r="E202" s="203"/>
      <c r="F202" s="207"/>
      <c r="G202" s="208"/>
      <c r="H202" s="209"/>
      <c r="I202" s="207"/>
      <c r="J202" s="209"/>
      <c r="K202" s="207"/>
      <c r="L202" s="209"/>
    </row>
    <row r="203" spans="1:12" ht="15.75" thickBot="1" x14ac:dyDescent="0.3">
      <c r="A203" s="5" t="s">
        <v>46</v>
      </c>
      <c r="B203" s="5" t="s">
        <v>16</v>
      </c>
      <c r="C203" s="5" t="s">
        <v>4</v>
      </c>
      <c r="D203" s="110" t="s">
        <v>17</v>
      </c>
      <c r="E203" s="111"/>
      <c r="F203" s="110" t="s">
        <v>46</v>
      </c>
      <c r="G203" s="112"/>
      <c r="H203" s="112"/>
      <c r="I203" s="111"/>
      <c r="J203" s="5" t="s">
        <v>16</v>
      </c>
      <c r="K203" s="5" t="s">
        <v>4</v>
      </c>
      <c r="L203" s="5" t="s">
        <v>17</v>
      </c>
    </row>
    <row r="204" spans="1:12" ht="15.75" thickBot="1" x14ac:dyDescent="0.3">
      <c r="A204" s="5" t="s">
        <v>456</v>
      </c>
      <c r="B204" s="5">
        <v>1</v>
      </c>
      <c r="C204" s="72" t="s">
        <v>265</v>
      </c>
      <c r="D204" s="110">
        <v>1</v>
      </c>
      <c r="E204" s="111"/>
      <c r="F204" s="110"/>
      <c r="G204" s="112"/>
      <c r="H204" s="112"/>
      <c r="I204" s="111"/>
      <c r="J204" s="5">
        <v>40</v>
      </c>
      <c r="K204" s="5"/>
      <c r="L204" s="5"/>
    </row>
    <row r="205" spans="1:12" ht="15.75" thickBot="1" x14ac:dyDescent="0.3">
      <c r="A205" s="5" t="s">
        <v>457</v>
      </c>
      <c r="B205" s="5">
        <v>2</v>
      </c>
      <c r="C205" s="72" t="s">
        <v>178</v>
      </c>
      <c r="D205" s="110">
        <v>1</v>
      </c>
      <c r="E205" s="111"/>
      <c r="F205" s="110"/>
      <c r="G205" s="112"/>
      <c r="H205" s="112"/>
      <c r="I205" s="111"/>
      <c r="J205" s="5">
        <v>41</v>
      </c>
      <c r="K205" s="5"/>
      <c r="L205" s="5"/>
    </row>
    <row r="206" spans="1:12" ht="15.75" thickBot="1" x14ac:dyDescent="0.3">
      <c r="B206" s="5">
        <v>3</v>
      </c>
      <c r="C206" s="5"/>
      <c r="D206" s="110"/>
      <c r="E206" s="111"/>
      <c r="F206" s="110"/>
      <c r="G206" s="112"/>
      <c r="H206" s="112"/>
      <c r="I206" s="111"/>
      <c r="J206" s="5">
        <v>42</v>
      </c>
      <c r="K206" s="5"/>
      <c r="L206" s="5"/>
    </row>
    <row r="207" spans="1:12" ht="15.75" thickBot="1" x14ac:dyDescent="0.3">
      <c r="A207" s="5"/>
      <c r="B207" s="5">
        <v>4</v>
      </c>
      <c r="C207" s="5"/>
      <c r="D207" s="110"/>
      <c r="E207" s="111"/>
      <c r="F207" s="110"/>
      <c r="G207" s="112"/>
      <c r="H207" s="112"/>
      <c r="I207" s="111"/>
      <c r="J207" s="5">
        <v>43</v>
      </c>
      <c r="K207" s="5"/>
      <c r="L207" s="5"/>
    </row>
    <row r="208" spans="1:12" ht="15.75" thickBot="1" x14ac:dyDescent="0.3">
      <c r="A208" s="5"/>
      <c r="B208" s="5">
        <v>5</v>
      </c>
      <c r="C208" s="5"/>
      <c r="D208" s="110"/>
      <c r="E208" s="111"/>
      <c r="F208" s="110"/>
      <c r="G208" s="112"/>
      <c r="H208" s="112"/>
      <c r="I208" s="111"/>
      <c r="J208" s="5">
        <v>44</v>
      </c>
      <c r="K208" s="5"/>
      <c r="L208" s="5"/>
    </row>
    <row r="209" spans="1:12" ht="15.75" thickBot="1" x14ac:dyDescent="0.3">
      <c r="A209" s="5"/>
      <c r="B209" s="5">
        <v>6</v>
      </c>
      <c r="C209" s="5"/>
      <c r="D209" s="110"/>
      <c r="E209" s="111"/>
      <c r="F209" s="110"/>
      <c r="G209" s="112"/>
      <c r="H209" s="112"/>
      <c r="I209" s="111"/>
      <c r="J209" s="5">
        <v>45</v>
      </c>
      <c r="K209" s="5"/>
      <c r="L209" s="5"/>
    </row>
    <row r="210" spans="1:12" ht="15.75" thickBot="1" x14ac:dyDescent="0.3">
      <c r="A210" s="5"/>
      <c r="B210" s="5">
        <v>7</v>
      </c>
      <c r="C210" s="5"/>
      <c r="D210" s="110"/>
      <c r="E210" s="111"/>
      <c r="F210" s="110"/>
      <c r="G210" s="112"/>
      <c r="H210" s="112"/>
      <c r="I210" s="111"/>
      <c r="J210" s="5">
        <v>46</v>
      </c>
      <c r="K210" s="5"/>
      <c r="L210" s="5"/>
    </row>
    <row r="211" spans="1:12" ht="15.75" thickBot="1" x14ac:dyDescent="0.3">
      <c r="A211" s="5"/>
      <c r="B211" s="5">
        <v>8</v>
      </c>
      <c r="C211" s="5"/>
      <c r="D211" s="110"/>
      <c r="E211" s="111"/>
      <c r="F211" s="110"/>
      <c r="G211" s="112"/>
      <c r="H211" s="112"/>
      <c r="I211" s="111"/>
      <c r="J211" s="5">
        <v>47</v>
      </c>
      <c r="K211" s="5"/>
      <c r="L211" s="5"/>
    </row>
    <row r="212" spans="1:12" ht="15.75" thickBot="1" x14ac:dyDescent="0.3">
      <c r="A212" s="5"/>
      <c r="B212" s="5">
        <v>9</v>
      </c>
      <c r="C212" s="5"/>
      <c r="D212" s="110"/>
      <c r="E212" s="111"/>
      <c r="F212" s="110"/>
      <c r="G212" s="112"/>
      <c r="H212" s="112"/>
      <c r="I212" s="111"/>
      <c r="J212" s="5">
        <v>48</v>
      </c>
      <c r="K212" s="5"/>
      <c r="L212" s="5"/>
    </row>
    <row r="213" spans="1:12" ht="15.75" thickBot="1" x14ac:dyDescent="0.3">
      <c r="A213" s="5"/>
      <c r="B213" s="5">
        <v>10</v>
      </c>
      <c r="C213" s="5"/>
      <c r="D213" s="110"/>
      <c r="E213" s="111"/>
      <c r="F213" s="110"/>
      <c r="G213" s="112"/>
      <c r="H213" s="112"/>
      <c r="I213" s="111"/>
      <c r="J213" s="5">
        <v>49</v>
      </c>
      <c r="K213" s="5"/>
      <c r="L213" s="5"/>
    </row>
    <row r="214" spans="1:12" ht="15.75" thickBot="1" x14ac:dyDescent="0.3">
      <c r="A214" s="5"/>
      <c r="B214" s="5">
        <v>11</v>
      </c>
      <c r="C214" s="5"/>
      <c r="D214" s="110"/>
      <c r="E214" s="111"/>
      <c r="F214" s="110"/>
      <c r="G214" s="112"/>
      <c r="H214" s="112"/>
      <c r="I214" s="111"/>
      <c r="J214" s="5">
        <v>50</v>
      </c>
      <c r="K214" s="5"/>
      <c r="L214" s="5"/>
    </row>
    <row r="215" spans="1:12" ht="15.75" thickBot="1" x14ac:dyDescent="0.3">
      <c r="A215" s="5"/>
      <c r="B215" s="5">
        <v>12</v>
      </c>
      <c r="C215" s="5"/>
      <c r="D215" s="110"/>
      <c r="E215" s="111"/>
      <c r="F215" s="110"/>
      <c r="G215" s="112"/>
      <c r="H215" s="112"/>
      <c r="I215" s="111"/>
      <c r="J215" s="5">
        <v>51</v>
      </c>
      <c r="K215" s="5"/>
      <c r="L215" s="5"/>
    </row>
    <row r="216" spans="1:12" ht="15.75" thickBot="1" x14ac:dyDescent="0.3">
      <c r="A216" s="5"/>
      <c r="B216" s="5">
        <v>13</v>
      </c>
      <c r="C216" s="5"/>
      <c r="D216" s="110"/>
      <c r="E216" s="111"/>
      <c r="F216" s="110"/>
      <c r="G216" s="112"/>
      <c r="H216" s="112"/>
      <c r="I216" s="111"/>
      <c r="J216" s="5">
        <v>52</v>
      </c>
      <c r="K216" s="5"/>
      <c r="L216" s="5"/>
    </row>
    <row r="217" spans="1:12" ht="15.75" thickBot="1" x14ac:dyDescent="0.3">
      <c r="A217" s="5"/>
      <c r="B217" s="5">
        <v>14</v>
      </c>
      <c r="C217" s="5"/>
      <c r="D217" s="110"/>
      <c r="E217" s="111"/>
      <c r="F217" s="110"/>
      <c r="G217" s="112"/>
      <c r="H217" s="112"/>
      <c r="I217" s="111"/>
      <c r="J217" s="5">
        <v>53</v>
      </c>
      <c r="K217" s="5"/>
      <c r="L217" s="5"/>
    </row>
    <row r="218" spans="1:12" ht="15.75" thickBot="1" x14ac:dyDescent="0.3">
      <c r="A218" s="5"/>
      <c r="B218" s="5">
        <v>15</v>
      </c>
      <c r="C218" s="5"/>
      <c r="D218" s="110"/>
      <c r="E218" s="111"/>
      <c r="F218" s="110"/>
      <c r="G218" s="112"/>
      <c r="H218" s="112"/>
      <c r="I218" s="111"/>
      <c r="J218" s="5">
        <v>54</v>
      </c>
      <c r="K218" s="5"/>
      <c r="L218" s="5"/>
    </row>
    <row r="219" spans="1:12" ht="15.75" thickBot="1" x14ac:dyDescent="0.3">
      <c r="A219" s="5"/>
      <c r="B219" s="5">
        <v>16</v>
      </c>
      <c r="C219" s="5"/>
      <c r="D219" s="110"/>
      <c r="E219" s="111"/>
      <c r="F219" s="110"/>
      <c r="G219" s="112"/>
      <c r="H219" s="112"/>
      <c r="I219" s="111"/>
      <c r="J219" s="5">
        <v>55</v>
      </c>
      <c r="K219" s="5"/>
      <c r="L219" s="5"/>
    </row>
    <row r="220" spans="1:12" ht="15.75" thickBot="1" x14ac:dyDescent="0.3">
      <c r="A220" s="5"/>
      <c r="B220" s="5">
        <v>17</v>
      </c>
      <c r="C220" s="5"/>
      <c r="D220" s="110"/>
      <c r="E220" s="111"/>
      <c r="F220" s="110"/>
      <c r="G220" s="112"/>
      <c r="H220" s="112"/>
      <c r="I220" s="111"/>
      <c r="J220" s="5">
        <v>56</v>
      </c>
      <c r="K220" s="5"/>
      <c r="L220" s="5"/>
    </row>
    <row r="221" spans="1:12" ht="15.75" thickBot="1" x14ac:dyDescent="0.3">
      <c r="A221" s="5"/>
      <c r="B221" s="5">
        <v>18</v>
      </c>
      <c r="C221" s="5"/>
      <c r="D221" s="110"/>
      <c r="E221" s="111"/>
      <c r="F221" s="110"/>
      <c r="G221" s="112"/>
      <c r="H221" s="112"/>
      <c r="I221" s="111"/>
      <c r="J221" s="5">
        <v>57</v>
      </c>
      <c r="K221" s="5"/>
      <c r="L221" s="5"/>
    </row>
    <row r="222" spans="1:12" ht="15.75" thickBot="1" x14ac:dyDescent="0.3">
      <c r="A222" s="5"/>
      <c r="B222" s="5">
        <v>19</v>
      </c>
      <c r="C222" s="5"/>
      <c r="D222" s="110"/>
      <c r="E222" s="111"/>
      <c r="F222" s="110"/>
      <c r="G222" s="112"/>
      <c r="H222" s="112"/>
      <c r="I222" s="111"/>
      <c r="J222" s="5">
        <v>58</v>
      </c>
      <c r="K222" s="5"/>
      <c r="L222" s="5"/>
    </row>
    <row r="223" spans="1:12" ht="15.75" thickBot="1" x14ac:dyDescent="0.3">
      <c r="A223" s="5"/>
      <c r="B223" s="5">
        <v>20</v>
      </c>
      <c r="C223" s="5"/>
      <c r="D223" s="110"/>
      <c r="E223" s="111"/>
      <c r="F223" s="110"/>
      <c r="G223" s="112"/>
      <c r="H223" s="112"/>
      <c r="I223" s="111"/>
      <c r="J223" s="5">
        <v>59</v>
      </c>
      <c r="K223" s="5"/>
      <c r="L223" s="5"/>
    </row>
    <row r="224" spans="1:12" ht="15.75" thickBot="1" x14ac:dyDescent="0.3">
      <c r="A224" s="5"/>
      <c r="B224" s="5">
        <v>21</v>
      </c>
      <c r="C224" s="5"/>
      <c r="D224" s="110"/>
      <c r="E224" s="111"/>
      <c r="F224" s="110"/>
      <c r="G224" s="112"/>
      <c r="H224" s="112"/>
      <c r="I224" s="111"/>
      <c r="J224" s="5">
        <v>60</v>
      </c>
      <c r="K224" s="5"/>
      <c r="L224" s="5"/>
    </row>
    <row r="225" spans="1:12" ht="15.75" thickBot="1" x14ac:dyDescent="0.3">
      <c r="A225" s="5"/>
      <c r="B225" s="5">
        <v>22</v>
      </c>
      <c r="C225" s="5"/>
      <c r="D225" s="110"/>
      <c r="E225" s="111"/>
      <c r="F225" s="110"/>
      <c r="G225" s="112"/>
      <c r="H225" s="112"/>
      <c r="I225" s="111"/>
      <c r="J225" s="5">
        <v>61</v>
      </c>
      <c r="K225" s="5"/>
      <c r="L225" s="5"/>
    </row>
    <row r="226" spans="1:12" ht="15.75" thickBot="1" x14ac:dyDescent="0.3">
      <c r="A226" s="5"/>
      <c r="B226" s="5">
        <v>23</v>
      </c>
      <c r="C226" s="5"/>
      <c r="D226" s="110"/>
      <c r="E226" s="111"/>
      <c r="F226" s="110"/>
      <c r="G226" s="112"/>
      <c r="H226" s="112"/>
      <c r="I226" s="111"/>
      <c r="J226" s="5">
        <v>62</v>
      </c>
      <c r="K226" s="5"/>
      <c r="L226" s="5"/>
    </row>
    <row r="227" spans="1:12" ht="15.75" thickBot="1" x14ac:dyDescent="0.3">
      <c r="A227" s="5"/>
      <c r="B227" s="5">
        <v>24</v>
      </c>
      <c r="C227" s="5"/>
      <c r="D227" s="110"/>
      <c r="E227" s="111"/>
      <c r="F227" s="110"/>
      <c r="G227" s="112"/>
      <c r="H227" s="112"/>
      <c r="I227" s="111"/>
      <c r="J227" s="5">
        <v>63</v>
      </c>
      <c r="K227" s="5"/>
      <c r="L227" s="5"/>
    </row>
    <row r="228" spans="1:12" ht="15.75" thickBot="1" x14ac:dyDescent="0.3">
      <c r="A228" s="5"/>
      <c r="B228" s="5">
        <v>25</v>
      </c>
      <c r="C228" s="5"/>
      <c r="D228" s="110"/>
      <c r="E228" s="111"/>
      <c r="F228" s="110"/>
      <c r="G228" s="112"/>
      <c r="H228" s="112"/>
      <c r="I228" s="111"/>
      <c r="J228" s="5">
        <v>64</v>
      </c>
      <c r="K228" s="5"/>
      <c r="L228" s="5"/>
    </row>
    <row r="229" spans="1:12" ht="15.75" thickBot="1" x14ac:dyDescent="0.3">
      <c r="A229" s="5"/>
      <c r="B229" s="5">
        <v>26</v>
      </c>
      <c r="C229" s="5"/>
      <c r="D229" s="110"/>
      <c r="E229" s="111"/>
      <c r="F229" s="110"/>
      <c r="G229" s="112"/>
      <c r="H229" s="112"/>
      <c r="I229" s="111"/>
      <c r="J229" s="5">
        <v>65</v>
      </c>
      <c r="K229" s="5"/>
      <c r="L229" s="5"/>
    </row>
    <row r="230" spans="1:12" ht="15.75" thickBot="1" x14ac:dyDescent="0.3">
      <c r="A230" s="5"/>
      <c r="B230" s="5">
        <v>27</v>
      </c>
      <c r="C230" s="5"/>
      <c r="D230" s="110"/>
      <c r="E230" s="111"/>
      <c r="F230" s="110"/>
      <c r="G230" s="112"/>
      <c r="H230" s="112"/>
      <c r="I230" s="111"/>
      <c r="J230" s="5">
        <v>66</v>
      </c>
      <c r="K230" s="5"/>
      <c r="L230" s="5"/>
    </row>
    <row r="231" spans="1:12" ht="15.75" thickBot="1" x14ac:dyDescent="0.3">
      <c r="A231" s="5"/>
      <c r="B231" s="5">
        <v>28</v>
      </c>
      <c r="C231" s="5"/>
      <c r="D231" s="110"/>
      <c r="E231" s="111"/>
      <c r="F231" s="110"/>
      <c r="G231" s="112"/>
      <c r="H231" s="112"/>
      <c r="I231" s="111"/>
      <c r="J231" s="5">
        <v>67</v>
      </c>
      <c r="K231" s="5"/>
      <c r="L231" s="5"/>
    </row>
    <row r="232" spans="1:12" ht="15.75" thickBot="1" x14ac:dyDescent="0.3">
      <c r="A232" s="5"/>
      <c r="B232" s="5">
        <v>29</v>
      </c>
      <c r="C232" s="5"/>
      <c r="D232" s="110"/>
      <c r="E232" s="111"/>
      <c r="F232" s="110"/>
      <c r="G232" s="112"/>
      <c r="H232" s="112"/>
      <c r="I232" s="111"/>
      <c r="J232" s="5">
        <v>68</v>
      </c>
      <c r="K232" s="5"/>
      <c r="L232" s="5"/>
    </row>
    <row r="233" spans="1:12" ht="15.75" thickBot="1" x14ac:dyDescent="0.3">
      <c r="A233" s="5"/>
      <c r="B233" s="5">
        <v>30</v>
      </c>
      <c r="C233" s="5"/>
      <c r="D233" s="110"/>
      <c r="E233" s="111"/>
      <c r="F233" s="110"/>
      <c r="G233" s="112"/>
      <c r="H233" s="112"/>
      <c r="I233" s="111"/>
      <c r="J233" s="5">
        <v>69</v>
      </c>
      <c r="K233" s="5"/>
      <c r="L233" s="5"/>
    </row>
    <row r="234" spans="1:12" ht="15.75" thickBot="1" x14ac:dyDescent="0.3">
      <c r="A234" s="5"/>
      <c r="B234" s="5">
        <v>31</v>
      </c>
      <c r="C234" s="5"/>
      <c r="D234" s="110"/>
      <c r="E234" s="111"/>
      <c r="F234" s="110"/>
      <c r="G234" s="112"/>
      <c r="H234" s="112"/>
      <c r="I234" s="111"/>
      <c r="J234" s="5">
        <v>70</v>
      </c>
      <c r="K234" s="5"/>
      <c r="L234" s="5"/>
    </row>
    <row r="235" spans="1:12" ht="15.75" thickBot="1" x14ac:dyDescent="0.3">
      <c r="A235" s="5"/>
      <c r="B235" s="5">
        <v>32</v>
      </c>
      <c r="C235" s="5"/>
      <c r="D235" s="110"/>
      <c r="E235" s="111"/>
      <c r="F235" s="110"/>
      <c r="G235" s="112"/>
      <c r="H235" s="112"/>
      <c r="I235" s="111"/>
      <c r="J235" s="5">
        <v>71</v>
      </c>
      <c r="K235" s="5"/>
      <c r="L235" s="5"/>
    </row>
    <row r="236" spans="1:12" ht="15.75" thickBot="1" x14ac:dyDescent="0.3">
      <c r="A236" s="5"/>
      <c r="B236" s="5">
        <v>33</v>
      </c>
      <c r="C236" s="5"/>
      <c r="D236" s="110"/>
      <c r="E236" s="111"/>
      <c r="F236" s="110"/>
      <c r="G236" s="112"/>
      <c r="H236" s="112"/>
      <c r="I236" s="111"/>
      <c r="J236" s="5">
        <v>72</v>
      </c>
      <c r="K236" s="5"/>
      <c r="L236" s="5"/>
    </row>
    <row r="237" spans="1:12" ht="15.75" thickBot="1" x14ac:dyDescent="0.3">
      <c r="A237" s="5"/>
      <c r="B237" s="5">
        <v>34</v>
      </c>
      <c r="C237" s="5"/>
      <c r="D237" s="110"/>
      <c r="E237" s="111"/>
      <c r="F237" s="110"/>
      <c r="G237" s="112"/>
      <c r="H237" s="112"/>
      <c r="I237" s="111"/>
      <c r="J237" s="5">
        <v>73</v>
      </c>
      <c r="K237" s="5"/>
      <c r="L237" s="5"/>
    </row>
    <row r="238" spans="1:12" ht="15.75" thickBot="1" x14ac:dyDescent="0.3">
      <c r="A238" s="5"/>
      <c r="B238" s="5">
        <v>35</v>
      </c>
      <c r="C238" s="5"/>
      <c r="D238" s="110"/>
      <c r="E238" s="111"/>
      <c r="F238" s="110"/>
      <c r="G238" s="112"/>
      <c r="H238" s="112"/>
      <c r="I238" s="111"/>
      <c r="J238" s="5">
        <v>74</v>
      </c>
      <c r="K238" s="5"/>
      <c r="L238" s="5"/>
    </row>
    <row r="239" spans="1:12" ht="15.75" thickBot="1" x14ac:dyDescent="0.3">
      <c r="A239" s="5"/>
      <c r="B239" s="5">
        <v>36</v>
      </c>
      <c r="C239" s="5"/>
      <c r="D239" s="110"/>
      <c r="E239" s="111"/>
      <c r="F239" s="110"/>
      <c r="G239" s="112"/>
      <c r="H239" s="112"/>
      <c r="I239" s="111"/>
      <c r="J239" s="5">
        <v>75</v>
      </c>
      <c r="K239" s="5"/>
      <c r="L239" s="5"/>
    </row>
    <row r="240" spans="1:12" ht="15.75" thickBot="1" x14ac:dyDescent="0.3">
      <c r="A240" s="5"/>
      <c r="B240" s="5">
        <v>37</v>
      </c>
      <c r="C240" s="5"/>
      <c r="D240" s="110"/>
      <c r="E240" s="111"/>
      <c r="F240" s="110"/>
      <c r="G240" s="112"/>
      <c r="H240" s="112"/>
      <c r="I240" s="111"/>
      <c r="J240" s="5">
        <v>76</v>
      </c>
      <c r="K240" s="5"/>
      <c r="L240" s="5"/>
    </row>
    <row r="241" spans="1:12" ht="38.25" customHeight="1" thickBot="1" x14ac:dyDescent="0.3">
      <c r="A241" s="5"/>
      <c r="B241" s="5">
        <v>38</v>
      </c>
      <c r="C241" s="5"/>
      <c r="D241" s="110"/>
      <c r="E241" s="111"/>
      <c r="F241" s="110"/>
      <c r="G241" s="112"/>
      <c r="H241" s="112"/>
      <c r="I241" s="111"/>
      <c r="J241" s="5">
        <v>77</v>
      </c>
      <c r="K241" s="5"/>
      <c r="L241" s="5"/>
    </row>
    <row r="242" spans="1:12" x14ac:dyDescent="0.25">
      <c r="A242" s="143" t="str">
        <f>A1</f>
        <v xml:space="preserve">LS </v>
      </c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5"/>
    </row>
    <row r="243" spans="1:12" x14ac:dyDescent="0.25">
      <c r="A243" s="278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80"/>
    </row>
    <row r="244" spans="1:12" ht="15.75" thickBot="1" x14ac:dyDescent="0.3">
      <c r="A244" s="146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8"/>
    </row>
    <row r="245" spans="1:12" x14ac:dyDescent="0.25">
      <c r="A245" s="143" t="s">
        <v>106</v>
      </c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5"/>
    </row>
    <row r="246" spans="1:12" ht="15.75" thickBot="1" x14ac:dyDescent="0.3">
      <c r="A246" s="146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8"/>
    </row>
    <row r="247" spans="1:12" ht="15.75" thickBot="1" x14ac:dyDescent="0.3">
      <c r="A247" s="3" t="str">
        <f t="shared" ref="A247:B249" si="3">A6</f>
        <v xml:space="preserve">CLIENTE: bolovo </v>
      </c>
      <c r="B247" s="149" t="str">
        <f t="shared" si="3"/>
        <v>REPRESENTANTE: Antonio</v>
      </c>
      <c r="C247" s="150"/>
      <c r="D247" s="150"/>
      <c r="E247" s="150"/>
      <c r="F247" s="151"/>
      <c r="G247" s="149" t="str">
        <f>G6</f>
        <v>PEDIDO: 13/2020</v>
      </c>
      <c r="H247" s="150"/>
      <c r="I247" s="151"/>
      <c r="J247" s="110" t="s">
        <v>116</v>
      </c>
      <c r="K247" s="112"/>
      <c r="L247" s="111"/>
    </row>
    <row r="248" spans="1:12" ht="15.75" thickBot="1" x14ac:dyDescent="0.3">
      <c r="A248" s="4" t="str">
        <f t="shared" si="3"/>
        <v>REF. CLIENTE:  TOTTER BAG tey  day</v>
      </c>
      <c r="B248" s="149" t="str">
        <f t="shared" si="3"/>
        <v>REF. MATRIZ  Ls  toter bag Bolovo  tey day</v>
      </c>
      <c r="C248" s="150"/>
      <c r="D248" s="150"/>
      <c r="E248" s="150"/>
      <c r="F248" s="151"/>
      <c r="G248" s="149" t="str">
        <f>G7</f>
        <v>COLECAO : VERÃO /2020</v>
      </c>
      <c r="H248" s="150"/>
      <c r="I248" s="151"/>
      <c r="J248" s="143">
        <v>0</v>
      </c>
      <c r="K248" s="144"/>
      <c r="L248" s="145"/>
    </row>
    <row r="249" spans="1:12" ht="15.75" thickBot="1" x14ac:dyDescent="0.3">
      <c r="A249" s="4" t="str">
        <f t="shared" si="3"/>
        <v xml:space="preserve">REF:  ls :  SAC  LS = 04 </v>
      </c>
      <c r="B249" s="149">
        <f t="shared" si="3"/>
        <v>0</v>
      </c>
      <c r="C249" s="150"/>
      <c r="D249" s="150"/>
      <c r="E249" s="150"/>
      <c r="F249" s="150"/>
      <c r="G249" s="150"/>
      <c r="H249" s="150"/>
      <c r="I249" s="151"/>
      <c r="J249" s="146"/>
      <c r="K249" s="147"/>
      <c r="L249" s="148"/>
    </row>
    <row r="250" spans="1:12" ht="15" customHeight="1" x14ac:dyDescent="0.25">
      <c r="A250" s="326" t="s">
        <v>14</v>
      </c>
      <c r="B250" s="328" t="s">
        <v>511</v>
      </c>
      <c r="C250" s="329"/>
      <c r="D250" s="329"/>
      <c r="E250" s="329"/>
      <c r="F250" s="330"/>
      <c r="G250" s="334" t="s">
        <v>47</v>
      </c>
      <c r="H250" s="335"/>
      <c r="I250" s="272"/>
      <c r="J250" s="273"/>
      <c r="K250" s="273"/>
      <c r="L250" s="274"/>
    </row>
    <row r="251" spans="1:12" ht="15.75" customHeight="1" thickBot="1" x14ac:dyDescent="0.3">
      <c r="A251" s="327"/>
      <c r="B251" s="331"/>
      <c r="C251" s="332"/>
      <c r="D251" s="332"/>
      <c r="E251" s="332"/>
      <c r="F251" s="333"/>
      <c r="G251" s="336"/>
      <c r="H251" s="337"/>
      <c r="I251" s="285"/>
      <c r="J251" s="338"/>
      <c r="K251" s="338"/>
      <c r="L251" s="286"/>
    </row>
    <row r="252" spans="1:12" x14ac:dyDescent="0.25">
      <c r="A252" s="339" t="s">
        <v>1</v>
      </c>
      <c r="B252" s="339" t="s">
        <v>2</v>
      </c>
      <c r="C252" s="341">
        <v>3.5</v>
      </c>
      <c r="D252" s="184" t="s">
        <v>23</v>
      </c>
      <c r="E252" s="186"/>
      <c r="F252" s="343">
        <v>100</v>
      </c>
      <c r="G252" s="309" t="s">
        <v>22</v>
      </c>
      <c r="H252" s="313"/>
      <c r="I252" s="310"/>
      <c r="J252" s="303">
        <f>C252*F252</f>
        <v>350</v>
      </c>
      <c r="K252" s="304"/>
      <c r="L252" s="305"/>
    </row>
    <row r="253" spans="1:12" ht="15.75" thickBot="1" x14ac:dyDescent="0.3">
      <c r="A253" s="340"/>
      <c r="B253" s="340"/>
      <c r="C253" s="342"/>
      <c r="D253" s="187"/>
      <c r="E253" s="189"/>
      <c r="F253" s="344"/>
      <c r="G253" s="311"/>
      <c r="H253" s="314"/>
      <c r="I253" s="312"/>
      <c r="J253" s="306"/>
      <c r="K253" s="307"/>
      <c r="L253" s="308"/>
    </row>
    <row r="254" spans="1:12" ht="15" customHeight="1" x14ac:dyDescent="0.25">
      <c r="A254" s="309" t="s">
        <v>94</v>
      </c>
      <c r="B254" s="310"/>
      <c r="C254" s="309" t="s">
        <v>50</v>
      </c>
      <c r="D254" s="313"/>
      <c r="E254" s="313"/>
      <c r="F254" s="313"/>
      <c r="G254" s="313"/>
      <c r="H254" s="310"/>
      <c r="I254" s="309" t="s">
        <v>49</v>
      </c>
      <c r="J254" s="313"/>
      <c r="K254" s="313"/>
      <c r="L254" s="310"/>
    </row>
    <row r="255" spans="1:12" ht="15.75" customHeight="1" thickBot="1" x14ac:dyDescent="0.3">
      <c r="A255" s="311"/>
      <c r="B255" s="312"/>
      <c r="C255" s="311"/>
      <c r="D255" s="314"/>
      <c r="E255" s="314"/>
      <c r="F255" s="314"/>
      <c r="G255" s="314"/>
      <c r="H255" s="312"/>
      <c r="I255" s="311"/>
      <c r="J255" s="314"/>
      <c r="K255" s="314"/>
      <c r="L255" s="312"/>
    </row>
    <row r="256" spans="1:12" x14ac:dyDescent="0.25">
      <c r="A256" s="272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4"/>
    </row>
    <row r="257" spans="1:12" ht="15.75" thickBot="1" x14ac:dyDescent="0.3">
      <c r="A257" s="285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286"/>
    </row>
    <row r="258" spans="1:12" x14ac:dyDescent="0.25">
      <c r="A258" s="272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4"/>
    </row>
    <row r="259" spans="1:12" ht="15.75" thickBot="1" x14ac:dyDescent="0.3">
      <c r="A259" s="285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286"/>
    </row>
    <row r="260" spans="1:12" x14ac:dyDescent="0.25">
      <c r="A260" s="272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4"/>
    </row>
    <row r="261" spans="1:12" ht="15.75" thickBot="1" x14ac:dyDescent="0.3">
      <c r="A261" s="285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286"/>
    </row>
    <row r="262" spans="1:12" ht="15" customHeight="1" x14ac:dyDescent="0.25">
      <c r="A262" s="272"/>
      <c r="B262" s="273"/>
      <c r="C262" s="273"/>
      <c r="D262" s="273"/>
      <c r="E262" s="273"/>
      <c r="F262" s="274"/>
      <c r="G262" s="345" t="s">
        <v>51</v>
      </c>
      <c r="H262" s="346"/>
      <c r="I262" s="346"/>
      <c r="J262" s="347"/>
      <c r="K262" s="345" t="s">
        <v>18</v>
      </c>
      <c r="L262" s="347"/>
    </row>
    <row r="263" spans="1:12" ht="15.75" customHeight="1" thickBot="1" x14ac:dyDescent="0.3">
      <c r="A263" s="285"/>
      <c r="B263" s="338"/>
      <c r="C263" s="338"/>
      <c r="D263" s="338"/>
      <c r="E263" s="338"/>
      <c r="F263" s="286"/>
      <c r="G263" s="348"/>
      <c r="H263" s="349"/>
      <c r="I263" s="349"/>
      <c r="J263" s="350"/>
      <c r="K263" s="348"/>
      <c r="L263" s="350"/>
    </row>
    <row r="264" spans="1:12" x14ac:dyDescent="0.25">
      <c r="A264" s="272"/>
      <c r="B264" s="273"/>
      <c r="C264" s="273"/>
      <c r="D264" s="273"/>
      <c r="E264" s="273"/>
      <c r="F264" s="274"/>
      <c r="G264" s="345" t="s">
        <v>52</v>
      </c>
      <c r="H264" s="346"/>
      <c r="I264" s="346"/>
      <c r="J264" s="347"/>
      <c r="K264" s="345" t="s">
        <v>18</v>
      </c>
      <c r="L264" s="347"/>
    </row>
    <row r="265" spans="1:12" ht="15.75" thickBot="1" x14ac:dyDescent="0.3">
      <c r="A265" s="285"/>
      <c r="B265" s="338"/>
      <c r="C265" s="338"/>
      <c r="D265" s="338"/>
      <c r="E265" s="338"/>
      <c r="F265" s="286"/>
      <c r="G265" s="348"/>
      <c r="H265" s="349"/>
      <c r="I265" s="349"/>
      <c r="J265" s="350"/>
      <c r="K265" s="348"/>
      <c r="L265" s="350"/>
    </row>
    <row r="266" spans="1:12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43" t="s">
        <v>0</v>
      </c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5"/>
    </row>
    <row r="268" spans="1:12" ht="15.75" thickBot="1" x14ac:dyDescent="0.3">
      <c r="A268" s="146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8"/>
    </row>
    <row r="269" spans="1:12" ht="15.75" thickBot="1" x14ac:dyDescent="0.3">
      <c r="A269" s="3" t="str">
        <f t="shared" ref="A269:B271" si="4">A6</f>
        <v xml:space="preserve">CLIENTE: bolovo </v>
      </c>
      <c r="B269" s="149" t="str">
        <f t="shared" si="4"/>
        <v>REPRESENTANTE: Antonio</v>
      </c>
      <c r="C269" s="150"/>
      <c r="D269" s="150"/>
      <c r="E269" s="150"/>
      <c r="F269" s="151"/>
      <c r="G269" s="149" t="str">
        <f>G6</f>
        <v>PEDIDO: 13/2020</v>
      </c>
      <c r="H269" s="150"/>
      <c r="I269" s="151"/>
      <c r="J269" s="110" t="str">
        <f>J6</f>
        <v xml:space="preserve">QTD. MOSTR. LS </v>
      </c>
      <c r="K269" s="112"/>
      <c r="L269" s="111"/>
    </row>
    <row r="270" spans="1:12" ht="15.75" thickBot="1" x14ac:dyDescent="0.3">
      <c r="A270" s="4" t="str">
        <f t="shared" si="4"/>
        <v>REF. CLIENTE:  TOTTER BAG tey  day</v>
      </c>
      <c r="B270" s="149" t="str">
        <f t="shared" si="4"/>
        <v>REF. MATRIZ  Ls  toter bag Bolovo  tey day</v>
      </c>
      <c r="C270" s="150"/>
      <c r="D270" s="150"/>
      <c r="E270" s="150"/>
      <c r="F270" s="151"/>
      <c r="G270" s="149" t="str">
        <f>G7</f>
        <v>COLECAO : VERÃO /2020</v>
      </c>
      <c r="H270" s="150"/>
      <c r="I270" s="151"/>
      <c r="J270" s="143"/>
      <c r="K270" s="144"/>
      <c r="L270" s="145"/>
    </row>
    <row r="271" spans="1:12" ht="15.75" thickBot="1" x14ac:dyDescent="0.3">
      <c r="A271" s="4" t="str">
        <f t="shared" si="4"/>
        <v xml:space="preserve">REF:  ls :  SAC  LS = 04 </v>
      </c>
      <c r="B271" s="149">
        <f t="shared" si="4"/>
        <v>0</v>
      </c>
      <c r="C271" s="150"/>
      <c r="D271" s="150"/>
      <c r="E271" s="150"/>
      <c r="F271" s="150"/>
      <c r="G271" s="150"/>
      <c r="H271" s="150"/>
      <c r="I271" s="151"/>
      <c r="J271" s="146"/>
      <c r="K271" s="147"/>
      <c r="L271" s="148"/>
    </row>
    <row r="272" spans="1:12" ht="15" customHeight="1" x14ac:dyDescent="0.25">
      <c r="A272" s="326" t="s">
        <v>14</v>
      </c>
      <c r="B272" s="328" t="str">
        <f>B250</f>
        <v xml:space="preserve">Eliana </v>
      </c>
      <c r="C272" s="329"/>
      <c r="D272" s="329"/>
      <c r="E272" s="329"/>
      <c r="F272" s="330"/>
      <c r="G272" s="334" t="s">
        <v>47</v>
      </c>
      <c r="H272" s="335"/>
      <c r="I272" s="272"/>
      <c r="J272" s="273"/>
      <c r="K272" s="273"/>
      <c r="L272" s="274"/>
    </row>
    <row r="273" spans="1:12" ht="15.75" customHeight="1" thickBot="1" x14ac:dyDescent="0.3">
      <c r="A273" s="327"/>
      <c r="B273" s="331"/>
      <c r="C273" s="332"/>
      <c r="D273" s="332"/>
      <c r="E273" s="332"/>
      <c r="F273" s="333"/>
      <c r="G273" s="336"/>
      <c r="H273" s="337"/>
      <c r="I273" s="285"/>
      <c r="J273" s="338"/>
      <c r="K273" s="338"/>
      <c r="L273" s="286"/>
    </row>
    <row r="274" spans="1:12" x14ac:dyDescent="0.25">
      <c r="A274" s="339" t="s">
        <v>1</v>
      </c>
      <c r="B274" s="339" t="s">
        <v>2</v>
      </c>
      <c r="C274" s="341">
        <f>C252</f>
        <v>3.5</v>
      </c>
      <c r="D274" s="184" t="s">
        <v>23</v>
      </c>
      <c r="E274" s="186"/>
      <c r="F274" s="343">
        <f>F252</f>
        <v>100</v>
      </c>
      <c r="G274" s="309" t="s">
        <v>22</v>
      </c>
      <c r="H274" s="313"/>
      <c r="I274" s="310"/>
      <c r="J274" s="357">
        <f>J252</f>
        <v>350</v>
      </c>
      <c r="K274" s="358"/>
      <c r="L274" s="359"/>
    </row>
    <row r="275" spans="1:12" ht="15.75" thickBot="1" x14ac:dyDescent="0.3">
      <c r="A275" s="340"/>
      <c r="B275" s="340"/>
      <c r="C275" s="342"/>
      <c r="D275" s="187"/>
      <c r="E275" s="189"/>
      <c r="F275" s="344"/>
      <c r="G275" s="311"/>
      <c r="H275" s="314"/>
      <c r="I275" s="312"/>
      <c r="J275" s="360"/>
      <c r="K275" s="361"/>
      <c r="L275" s="362"/>
    </row>
    <row r="276" spans="1:12" x14ac:dyDescent="0.25">
      <c r="A276" s="309" t="s">
        <v>48</v>
      </c>
      <c r="B276" s="310"/>
      <c r="C276" s="309" t="s">
        <v>50</v>
      </c>
      <c r="D276" s="313"/>
      <c r="E276" s="313"/>
      <c r="F276" s="313"/>
      <c r="G276" s="313"/>
      <c r="H276" s="310"/>
      <c r="I276" s="309" t="s">
        <v>49</v>
      </c>
      <c r="J276" s="313"/>
      <c r="K276" s="313"/>
      <c r="L276" s="310"/>
    </row>
    <row r="277" spans="1:12" ht="15.75" thickBot="1" x14ac:dyDescent="0.3">
      <c r="A277" s="311"/>
      <c r="B277" s="312"/>
      <c r="C277" s="311"/>
      <c r="D277" s="314"/>
      <c r="E277" s="314"/>
      <c r="F277" s="314"/>
      <c r="G277" s="314"/>
      <c r="H277" s="312"/>
      <c r="I277" s="311"/>
      <c r="J277" s="314"/>
      <c r="K277" s="314"/>
      <c r="L277" s="312"/>
    </row>
    <row r="278" spans="1:12" x14ac:dyDescent="0.25">
      <c r="A278" s="272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4"/>
    </row>
    <row r="279" spans="1:12" ht="15.75" thickBot="1" x14ac:dyDescent="0.3">
      <c r="A279" s="285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286"/>
    </row>
    <row r="280" spans="1:12" x14ac:dyDescent="0.25">
      <c r="A280" s="272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4"/>
    </row>
    <row r="281" spans="1:12" ht="15.75" thickBot="1" x14ac:dyDescent="0.3">
      <c r="A281" s="285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286"/>
    </row>
    <row r="282" spans="1:12" x14ac:dyDescent="0.25">
      <c r="A282" s="272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4"/>
    </row>
    <row r="283" spans="1:12" ht="15.75" thickBot="1" x14ac:dyDescent="0.3">
      <c r="A283" s="285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286"/>
    </row>
    <row r="284" spans="1:12" x14ac:dyDescent="0.25">
      <c r="A284" s="272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4"/>
    </row>
    <row r="285" spans="1:12" ht="15.75" thickBot="1" x14ac:dyDescent="0.3">
      <c r="A285" s="285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286"/>
    </row>
    <row r="286" spans="1:12" x14ac:dyDescent="0.25">
      <c r="A286" s="272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4"/>
    </row>
    <row r="287" spans="1:12" ht="15.75" thickBot="1" x14ac:dyDescent="0.3">
      <c r="A287" s="285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286"/>
    </row>
    <row r="288" spans="1:12" x14ac:dyDescent="0.25">
      <c r="A288" s="272"/>
      <c r="B288" s="273"/>
      <c r="C288" s="273"/>
      <c r="D288" s="273"/>
      <c r="E288" s="273"/>
      <c r="F288" s="274"/>
      <c r="G288" s="345" t="s">
        <v>51</v>
      </c>
      <c r="H288" s="346"/>
      <c r="I288" s="346"/>
      <c r="J288" s="347"/>
      <c r="K288" s="345" t="s">
        <v>18</v>
      </c>
      <c r="L288" s="347"/>
    </row>
    <row r="289" spans="1:12" ht="15.75" thickBot="1" x14ac:dyDescent="0.3">
      <c r="A289" s="285"/>
      <c r="B289" s="338"/>
      <c r="C289" s="338"/>
      <c r="D289" s="338"/>
      <c r="E289" s="338"/>
      <c r="F289" s="286"/>
      <c r="G289" s="348"/>
      <c r="H289" s="349"/>
      <c r="I289" s="349"/>
      <c r="J289" s="350"/>
      <c r="K289" s="348"/>
      <c r="L289" s="350"/>
    </row>
    <row r="290" spans="1:12" x14ac:dyDescent="0.25">
      <c r="A290" s="272"/>
      <c r="B290" s="273"/>
      <c r="C290" s="273"/>
      <c r="D290" s="273"/>
      <c r="E290" s="273"/>
      <c r="F290" s="274"/>
      <c r="G290" s="345" t="s">
        <v>52</v>
      </c>
      <c r="H290" s="346"/>
      <c r="I290" s="346"/>
      <c r="J290" s="347"/>
      <c r="K290" s="345" t="s">
        <v>18</v>
      </c>
      <c r="L290" s="347"/>
    </row>
    <row r="291" spans="1:12" ht="15.75" thickBot="1" x14ac:dyDescent="0.3">
      <c r="A291" s="285"/>
      <c r="B291" s="338"/>
      <c r="C291" s="338"/>
      <c r="D291" s="338"/>
      <c r="E291" s="338"/>
      <c r="F291" s="286"/>
      <c r="G291" s="348"/>
      <c r="H291" s="349"/>
      <c r="I291" s="349"/>
      <c r="J291" s="350"/>
      <c r="K291" s="348"/>
      <c r="L291" s="350"/>
    </row>
    <row r="292" spans="1:12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400" t="s">
        <v>109</v>
      </c>
      <c r="B293" s="401"/>
      <c r="C293" s="401"/>
      <c r="D293" s="401"/>
      <c r="E293" s="401"/>
      <c r="F293" s="401"/>
      <c r="G293" s="401"/>
      <c r="H293" s="401"/>
      <c r="I293" s="401"/>
      <c r="J293" s="401"/>
      <c r="K293" s="401"/>
      <c r="L293" s="402"/>
    </row>
    <row r="294" spans="1:12" ht="15.75" thickBot="1" x14ac:dyDescent="0.3">
      <c r="A294" s="403"/>
      <c r="B294" s="404"/>
      <c r="C294" s="404"/>
      <c r="D294" s="404"/>
      <c r="E294" s="404"/>
      <c r="F294" s="404"/>
      <c r="G294" s="404"/>
      <c r="H294" s="404"/>
      <c r="I294" s="404"/>
      <c r="J294" s="404"/>
      <c r="K294" s="404"/>
      <c r="L294" s="405"/>
    </row>
    <row r="295" spans="1:12" x14ac:dyDescent="0.25">
      <c r="A295" s="143" t="s">
        <v>53</v>
      </c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5"/>
    </row>
    <row r="296" spans="1:12" ht="15.75" thickBot="1" x14ac:dyDescent="0.3">
      <c r="A296" s="146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8"/>
    </row>
    <row r="297" spans="1:12" ht="15.75" thickBot="1" x14ac:dyDescent="0.3">
      <c r="A297" s="3" t="str">
        <f t="shared" ref="A297:B299" si="5">A6</f>
        <v xml:space="preserve">CLIENTE: bolovo </v>
      </c>
      <c r="B297" s="149" t="str">
        <f t="shared" si="5"/>
        <v>REPRESENTANTE: Antonio</v>
      </c>
      <c r="C297" s="150"/>
      <c r="D297" s="150"/>
      <c r="E297" s="150"/>
      <c r="F297" s="151"/>
      <c r="G297" s="149" t="str">
        <f>G6</f>
        <v>PEDIDO: 13/2020</v>
      </c>
      <c r="H297" s="150"/>
      <c r="I297" s="151"/>
      <c r="J297" s="110" t="s">
        <v>116</v>
      </c>
      <c r="K297" s="112"/>
      <c r="L297" s="111"/>
    </row>
    <row r="298" spans="1:12" ht="15.75" thickBot="1" x14ac:dyDescent="0.3">
      <c r="A298" s="4" t="str">
        <f t="shared" si="5"/>
        <v>REF. CLIENTE:  TOTTER BAG tey  day</v>
      </c>
      <c r="B298" s="149" t="str">
        <f t="shared" si="5"/>
        <v>REF. MATRIZ  Ls  toter bag Bolovo  tey day</v>
      </c>
      <c r="C298" s="150"/>
      <c r="D298" s="150"/>
      <c r="E298" s="150"/>
      <c r="F298" s="151"/>
      <c r="G298" s="149" t="str">
        <f>G7</f>
        <v>COLECAO : VERÃO /2020</v>
      </c>
      <c r="H298" s="150"/>
      <c r="I298" s="151"/>
      <c r="J298" s="143"/>
      <c r="K298" s="144"/>
      <c r="L298" s="145"/>
    </row>
    <row r="299" spans="1:12" ht="15.75" thickBot="1" x14ac:dyDescent="0.3">
      <c r="A299" s="4" t="str">
        <f t="shared" si="5"/>
        <v xml:space="preserve">REF:  ls :  SAC  LS = 04 </v>
      </c>
      <c r="B299" s="149">
        <f t="shared" si="5"/>
        <v>0</v>
      </c>
      <c r="C299" s="150"/>
      <c r="D299" s="150"/>
      <c r="E299" s="150"/>
      <c r="F299" s="150"/>
      <c r="G299" s="150"/>
      <c r="H299" s="150"/>
      <c r="I299" s="151"/>
      <c r="J299" s="146"/>
      <c r="K299" s="147"/>
      <c r="L299" s="148"/>
    </row>
    <row r="300" spans="1:12" x14ac:dyDescent="0.25">
      <c r="A300" s="326" t="s">
        <v>14</v>
      </c>
      <c r="B300" s="328" t="str">
        <f>B250</f>
        <v xml:space="preserve">Eliana </v>
      </c>
      <c r="C300" s="329"/>
      <c r="D300" s="329"/>
      <c r="E300" s="329"/>
      <c r="F300" s="330"/>
      <c r="G300" s="334" t="s">
        <v>47</v>
      </c>
      <c r="H300" s="335"/>
      <c r="I300" s="272"/>
      <c r="J300" s="273"/>
      <c r="K300" s="273"/>
      <c r="L300" s="274"/>
    </row>
    <row r="301" spans="1:12" ht="15.75" thickBot="1" x14ac:dyDescent="0.3">
      <c r="A301" s="327"/>
      <c r="B301" s="331"/>
      <c r="C301" s="332"/>
      <c r="D301" s="332"/>
      <c r="E301" s="332"/>
      <c r="F301" s="333"/>
      <c r="G301" s="336"/>
      <c r="H301" s="337"/>
      <c r="I301" s="285"/>
      <c r="J301" s="338"/>
      <c r="K301" s="338"/>
      <c r="L301" s="286"/>
    </row>
    <row r="302" spans="1:12" x14ac:dyDescent="0.25">
      <c r="A302" s="339" t="s">
        <v>1</v>
      </c>
      <c r="B302" s="339" t="s">
        <v>2</v>
      </c>
      <c r="C302" s="341">
        <f>C252</f>
        <v>3.5</v>
      </c>
      <c r="D302" s="184" t="s">
        <v>23</v>
      </c>
      <c r="E302" s="186"/>
      <c r="F302" s="343">
        <f>F252</f>
        <v>100</v>
      </c>
      <c r="G302" s="309" t="s">
        <v>22</v>
      </c>
      <c r="H302" s="313"/>
      <c r="I302" s="310"/>
      <c r="J302" s="357">
        <f>J252</f>
        <v>350</v>
      </c>
      <c r="K302" s="358"/>
      <c r="L302" s="359"/>
    </row>
    <row r="303" spans="1:12" ht="15.75" thickBot="1" x14ac:dyDescent="0.3">
      <c r="A303" s="340"/>
      <c r="B303" s="340"/>
      <c r="C303" s="342"/>
      <c r="D303" s="187"/>
      <c r="E303" s="189"/>
      <c r="F303" s="344"/>
      <c r="G303" s="311"/>
      <c r="H303" s="314"/>
      <c r="I303" s="312"/>
      <c r="J303" s="360"/>
      <c r="K303" s="361"/>
      <c r="L303" s="362"/>
    </row>
    <row r="304" spans="1:12" ht="15" customHeight="1" x14ac:dyDescent="0.25">
      <c r="A304" s="309" t="s">
        <v>95</v>
      </c>
      <c r="B304" s="310"/>
      <c r="C304" s="309" t="s">
        <v>96</v>
      </c>
      <c r="D304" s="313"/>
      <c r="E304" s="313"/>
      <c r="F304" s="313"/>
      <c r="G304" s="313"/>
      <c r="H304" s="310"/>
      <c r="I304" s="309" t="s">
        <v>49</v>
      </c>
      <c r="J304" s="313"/>
      <c r="K304" s="313"/>
      <c r="L304" s="310"/>
    </row>
    <row r="305" spans="1:12" ht="15.75" customHeight="1" thickBot="1" x14ac:dyDescent="0.3">
      <c r="A305" s="311"/>
      <c r="B305" s="312"/>
      <c r="C305" s="311"/>
      <c r="D305" s="314"/>
      <c r="E305" s="314"/>
      <c r="F305" s="314"/>
      <c r="G305" s="314"/>
      <c r="H305" s="312"/>
      <c r="I305" s="311"/>
      <c r="J305" s="314"/>
      <c r="K305" s="314"/>
      <c r="L305" s="312"/>
    </row>
    <row r="306" spans="1:12" x14ac:dyDescent="0.25">
      <c r="A306" s="272"/>
      <c r="B306" s="273"/>
      <c r="C306" s="273"/>
      <c r="D306" s="273"/>
      <c r="E306" s="273"/>
      <c r="F306" s="273"/>
      <c r="G306" s="273"/>
      <c r="H306" s="273"/>
      <c r="I306" s="273"/>
      <c r="J306" s="273"/>
      <c r="K306" s="273"/>
      <c r="L306" s="274"/>
    </row>
    <row r="307" spans="1:12" ht="15.75" thickBot="1" x14ac:dyDescent="0.3">
      <c r="A307" s="285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286"/>
    </row>
    <row r="308" spans="1:12" x14ac:dyDescent="0.25">
      <c r="A308" s="272"/>
      <c r="B308" s="273"/>
      <c r="C308" s="273"/>
      <c r="D308" s="273"/>
      <c r="E308" s="273"/>
      <c r="F308" s="274"/>
      <c r="G308" s="345" t="s">
        <v>51</v>
      </c>
      <c r="H308" s="346"/>
      <c r="I308" s="346"/>
      <c r="J308" s="347"/>
      <c r="K308" s="345" t="s">
        <v>18</v>
      </c>
      <c r="L308" s="347"/>
    </row>
    <row r="309" spans="1:12" ht="15.75" thickBot="1" x14ac:dyDescent="0.3">
      <c r="A309" s="285"/>
      <c r="B309" s="338"/>
      <c r="C309" s="338"/>
      <c r="D309" s="338"/>
      <c r="E309" s="338"/>
      <c r="F309" s="286"/>
      <c r="G309" s="348"/>
      <c r="H309" s="349"/>
      <c r="I309" s="349"/>
      <c r="J309" s="350"/>
      <c r="K309" s="348"/>
      <c r="L309" s="350"/>
    </row>
    <row r="310" spans="1:12" x14ac:dyDescent="0.25">
      <c r="A310" s="272"/>
      <c r="B310" s="273"/>
      <c r="C310" s="273"/>
      <c r="D310" s="273"/>
      <c r="E310" s="273"/>
      <c r="F310" s="274"/>
      <c r="G310" s="345" t="s">
        <v>52</v>
      </c>
      <c r="H310" s="346"/>
      <c r="I310" s="346"/>
      <c r="J310" s="347"/>
      <c r="K310" s="345" t="s">
        <v>18</v>
      </c>
      <c r="L310" s="347"/>
    </row>
    <row r="311" spans="1:12" ht="15.75" thickBot="1" x14ac:dyDescent="0.3">
      <c r="A311" s="285"/>
      <c r="B311" s="338"/>
      <c r="C311" s="338"/>
      <c r="D311" s="338"/>
      <c r="E311" s="338"/>
      <c r="F311" s="286"/>
      <c r="G311" s="348"/>
      <c r="H311" s="349"/>
      <c r="I311" s="349"/>
      <c r="J311" s="350"/>
      <c r="K311" s="348"/>
      <c r="L311" s="350"/>
    </row>
    <row r="312" spans="1:12" x14ac:dyDescent="0.25">
      <c r="A312" s="272">
        <f>A69</f>
        <v>0</v>
      </c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4"/>
    </row>
    <row r="313" spans="1:12" x14ac:dyDescent="0.25">
      <c r="A313" s="275"/>
      <c r="B313" s="276"/>
      <c r="C313" s="276"/>
      <c r="D313" s="276"/>
      <c r="E313" s="276"/>
      <c r="F313" s="276"/>
      <c r="G313" s="276"/>
      <c r="H313" s="276"/>
      <c r="I313" s="276"/>
      <c r="J313" s="276"/>
      <c r="K313" s="276"/>
      <c r="L313" s="277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ht="53.25" customHeight="1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ht="3" customHeight="1" thickBot="1" x14ac:dyDescent="0.3">
      <c r="A322" s="285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286"/>
    </row>
    <row r="323" spans="1:12" x14ac:dyDescent="0.25">
      <c r="A323" s="143" t="str">
        <f>A1</f>
        <v xml:space="preserve">LS </v>
      </c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5"/>
    </row>
    <row r="324" spans="1:12" ht="15.75" thickBot="1" x14ac:dyDescent="0.3">
      <c r="A324" s="146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8"/>
    </row>
    <row r="325" spans="1:12" x14ac:dyDescent="0.25">
      <c r="A325" s="369" t="s">
        <v>54</v>
      </c>
      <c r="B325" s="370"/>
      <c r="C325" s="370"/>
      <c r="D325" s="370"/>
      <c r="E325" s="370"/>
      <c r="F325" s="370"/>
      <c r="G325" s="370"/>
      <c r="H325" s="370"/>
      <c r="I325" s="370"/>
      <c r="J325" s="370"/>
      <c r="K325" s="370"/>
      <c r="L325" s="371"/>
    </row>
    <row r="326" spans="1:12" ht="15.75" thickBot="1" x14ac:dyDescent="0.3">
      <c r="A326" s="372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4"/>
    </row>
    <row r="327" spans="1:12" ht="15.75" thickBot="1" x14ac:dyDescent="0.3">
      <c r="A327" s="3" t="str">
        <f t="shared" ref="A327:B329" si="6">A6</f>
        <v xml:space="preserve">CLIENTE: bolovo </v>
      </c>
      <c r="B327" s="149" t="str">
        <f t="shared" si="6"/>
        <v>REPRESENTANTE: Antonio</v>
      </c>
      <c r="C327" s="150"/>
      <c r="D327" s="150"/>
      <c r="E327" s="150"/>
      <c r="F327" s="151"/>
      <c r="G327" s="149" t="str">
        <f>G6</f>
        <v>PEDIDO: 13/2020</v>
      </c>
      <c r="H327" s="150"/>
      <c r="I327" s="151"/>
      <c r="J327" s="110" t="str">
        <f>J6</f>
        <v xml:space="preserve">QTD. MOSTR. LS </v>
      </c>
      <c r="K327" s="112"/>
      <c r="L327" s="111"/>
    </row>
    <row r="328" spans="1:12" ht="15.75" thickBot="1" x14ac:dyDescent="0.3">
      <c r="A328" s="4" t="str">
        <f t="shared" si="6"/>
        <v>REF. CLIENTE:  TOTTER BAG tey  day</v>
      </c>
      <c r="B328" s="149" t="str">
        <f t="shared" si="6"/>
        <v>REF. MATRIZ  Ls  toter bag Bolovo  tey day</v>
      </c>
      <c r="C328" s="150"/>
      <c r="D328" s="150"/>
      <c r="E328" s="150"/>
      <c r="F328" s="151"/>
      <c r="G328" s="149" t="str">
        <f>G7</f>
        <v>COLECAO : VERÃO /2020</v>
      </c>
      <c r="H328" s="150"/>
      <c r="I328" s="151"/>
      <c r="J328" s="143"/>
      <c r="K328" s="144"/>
      <c r="L328" s="145"/>
    </row>
    <row r="329" spans="1:12" ht="15.75" thickBot="1" x14ac:dyDescent="0.3">
      <c r="A329" s="4" t="str">
        <f t="shared" si="6"/>
        <v xml:space="preserve">REF:  ls :  SAC  LS = 04 </v>
      </c>
      <c r="B329" s="149">
        <f t="shared" si="6"/>
        <v>0</v>
      </c>
      <c r="C329" s="150"/>
      <c r="D329" s="150"/>
      <c r="E329" s="150"/>
      <c r="F329" s="150"/>
      <c r="G329" s="150"/>
      <c r="H329" s="150"/>
      <c r="I329" s="151"/>
      <c r="J329" s="146"/>
      <c r="K329" s="147"/>
      <c r="L329" s="148"/>
    </row>
    <row r="330" spans="1:12" ht="15.75" thickBot="1" x14ac:dyDescent="0.3">
      <c r="A330" s="110" t="s">
        <v>55</v>
      </c>
      <c r="B330" s="112"/>
      <c r="C330" s="112"/>
      <c r="D330" s="111"/>
      <c r="E330" s="345" t="s">
        <v>59</v>
      </c>
      <c r="F330" s="346"/>
      <c r="G330" s="346"/>
      <c r="H330" s="346"/>
      <c r="I330" s="346"/>
      <c r="J330" s="346"/>
      <c r="K330" s="346"/>
      <c r="L330" s="347"/>
    </row>
    <row r="331" spans="1:12" ht="15.75" thickBot="1" x14ac:dyDescent="0.3">
      <c r="A331" s="184" t="s">
        <v>458</v>
      </c>
      <c r="B331" s="185"/>
      <c r="C331" s="185"/>
      <c r="D331" s="186"/>
      <c r="E331" s="348"/>
      <c r="F331" s="349"/>
      <c r="G331" s="349"/>
      <c r="H331" s="349"/>
      <c r="I331" s="349"/>
      <c r="J331" s="349"/>
      <c r="K331" s="349"/>
      <c r="L331" s="350"/>
    </row>
    <row r="332" spans="1:12" ht="15.75" thickBot="1" x14ac:dyDescent="0.3">
      <c r="A332" s="187"/>
      <c r="B332" s="188"/>
      <c r="C332" s="188"/>
      <c r="D332" s="189"/>
      <c r="E332" s="375" t="s">
        <v>58</v>
      </c>
      <c r="F332" s="376"/>
      <c r="G332" s="376"/>
      <c r="H332" s="376"/>
      <c r="I332" s="376"/>
      <c r="J332" s="376"/>
      <c r="K332" s="376"/>
      <c r="L332" s="377"/>
    </row>
    <row r="333" spans="1:12" x14ac:dyDescent="0.25">
      <c r="A333" s="184" t="s">
        <v>459</v>
      </c>
      <c r="B333" s="185"/>
      <c r="C333" s="185"/>
      <c r="D333" s="186"/>
      <c r="E333" s="378"/>
      <c r="F333" s="379"/>
      <c r="G333" s="379"/>
      <c r="H333" s="379"/>
      <c r="I333" s="379"/>
      <c r="J333" s="379"/>
      <c r="K333" s="379"/>
      <c r="L333" s="380"/>
    </row>
    <row r="334" spans="1:12" ht="15.75" thickBot="1" x14ac:dyDescent="0.3">
      <c r="A334" s="187"/>
      <c r="B334" s="188"/>
      <c r="C334" s="188"/>
      <c r="D334" s="189"/>
      <c r="E334" s="381"/>
      <c r="F334" s="382"/>
      <c r="G334" s="382"/>
      <c r="H334" s="382"/>
      <c r="I334" s="382"/>
      <c r="J334" s="382"/>
      <c r="K334" s="382"/>
      <c r="L334" s="383"/>
    </row>
    <row r="335" spans="1:12" ht="15.75" customHeight="1" thickBot="1" x14ac:dyDescent="0.3">
      <c r="A335" s="5" t="s">
        <v>28</v>
      </c>
      <c r="B335" s="2"/>
      <c r="C335" s="110">
        <f>C92</f>
        <v>100</v>
      </c>
      <c r="D335" s="112"/>
      <c r="E335" s="111"/>
      <c r="F335" s="110" t="s">
        <v>43</v>
      </c>
      <c r="G335" s="111"/>
      <c r="H335" s="110">
        <f>H92</f>
        <v>0</v>
      </c>
      <c r="I335" s="111"/>
      <c r="J335" s="262" t="s">
        <v>43</v>
      </c>
      <c r="K335" s="263"/>
      <c r="L335" s="78" t="s">
        <v>41</v>
      </c>
    </row>
    <row r="336" spans="1:12" ht="15.75" customHeight="1" thickBot="1" x14ac:dyDescent="0.3">
      <c r="A336" s="5" t="s">
        <v>42</v>
      </c>
      <c r="B336" s="4" t="s">
        <v>6</v>
      </c>
      <c r="C336" s="4" t="s">
        <v>15</v>
      </c>
      <c r="D336" s="110" t="s">
        <v>7</v>
      </c>
      <c r="E336" s="111"/>
      <c r="F336" s="234" t="s">
        <v>19</v>
      </c>
      <c r="G336" s="236"/>
      <c r="H336" s="4" t="s">
        <v>9</v>
      </c>
      <c r="I336" s="5" t="s">
        <v>10</v>
      </c>
      <c r="J336" s="234" t="s">
        <v>19</v>
      </c>
      <c r="K336" s="236"/>
      <c r="L336" s="7"/>
    </row>
    <row r="337" spans="1:12" ht="15.75" customHeight="1" thickBot="1" x14ac:dyDescent="0.3">
      <c r="A337" s="13" t="str">
        <f t="shared" ref="A337:C352" si="7">A94</f>
        <v xml:space="preserve">Etiqueta Composição - bolovo /100% algodão </v>
      </c>
      <c r="B337" s="6">
        <f t="shared" si="7"/>
        <v>1</v>
      </c>
      <c r="C337" s="6" t="str">
        <f t="shared" si="7"/>
        <v>Branco</v>
      </c>
      <c r="D337" s="264">
        <f>SUM(B337*C335)</f>
        <v>100</v>
      </c>
      <c r="E337" s="265"/>
      <c r="F337" s="266"/>
      <c r="G337" s="267"/>
      <c r="H337" s="6">
        <f>H94</f>
        <v>0</v>
      </c>
      <c r="I337" s="8">
        <f>SUM(B337*H335)</f>
        <v>0</v>
      </c>
      <c r="J337" s="266"/>
      <c r="K337" s="267"/>
      <c r="L337" s="6"/>
    </row>
    <row r="338" spans="1:12" ht="15.75" customHeight="1" thickBot="1" x14ac:dyDescent="0.3">
      <c r="A338" s="13" t="str">
        <f t="shared" si="7"/>
        <v>Linha 60</v>
      </c>
      <c r="B338" s="6">
        <f t="shared" si="7"/>
        <v>0.04</v>
      </c>
      <c r="C338" s="6" t="str">
        <f t="shared" si="7"/>
        <v xml:space="preserve">branca </v>
      </c>
      <c r="D338" s="264">
        <f>SUM(B338*C335)</f>
        <v>4</v>
      </c>
      <c r="E338" s="265"/>
      <c r="F338" s="266"/>
      <c r="G338" s="267"/>
      <c r="H338" s="6">
        <f>H95</f>
        <v>0</v>
      </c>
      <c r="I338" s="8">
        <f>SUM(B338*H335)</f>
        <v>0</v>
      </c>
      <c r="J338" s="266"/>
      <c r="K338" s="267"/>
      <c r="L338" s="6"/>
    </row>
    <row r="339" spans="1:12" ht="15.75" customHeight="1" thickBot="1" x14ac:dyDescent="0.3">
      <c r="A339" s="13">
        <f t="shared" si="7"/>
        <v>0</v>
      </c>
      <c r="B339" s="6">
        <f t="shared" si="7"/>
        <v>0.02</v>
      </c>
      <c r="C339" s="6" t="str">
        <f t="shared" si="7"/>
        <v xml:space="preserve">branca </v>
      </c>
      <c r="D339" s="264">
        <f>SUM(B339*C335)</f>
        <v>2</v>
      </c>
      <c r="E339" s="265"/>
      <c r="F339" s="266"/>
      <c r="G339" s="267"/>
      <c r="H339" s="6">
        <f t="shared" ref="H339:H370" si="8">H96</f>
        <v>0</v>
      </c>
      <c r="I339" s="8">
        <f>SUM(B339*H335)</f>
        <v>0</v>
      </c>
      <c r="J339" s="266"/>
      <c r="K339" s="267"/>
      <c r="L339" s="6"/>
    </row>
    <row r="340" spans="1:12" ht="15.75" customHeight="1" thickBot="1" x14ac:dyDescent="0.3">
      <c r="A340" s="13">
        <f t="shared" si="7"/>
        <v>0</v>
      </c>
      <c r="B340" s="6">
        <f t="shared" si="7"/>
        <v>0</v>
      </c>
      <c r="C340" s="6">
        <f t="shared" si="7"/>
        <v>0</v>
      </c>
      <c r="D340" s="264">
        <f>SUM(B340*C335)</f>
        <v>0</v>
      </c>
      <c r="E340" s="265"/>
      <c r="F340" s="266"/>
      <c r="G340" s="267"/>
      <c r="H340" s="6">
        <f t="shared" si="8"/>
        <v>0</v>
      </c>
      <c r="I340" s="8">
        <f>SUM(B340*H335)</f>
        <v>0</v>
      </c>
      <c r="J340" s="266"/>
      <c r="K340" s="267"/>
      <c r="L340" s="6"/>
    </row>
    <row r="341" spans="1:12" ht="15.75" customHeight="1" thickBot="1" x14ac:dyDescent="0.3">
      <c r="A341" s="13">
        <f t="shared" si="7"/>
        <v>0</v>
      </c>
      <c r="B341" s="6">
        <f t="shared" si="7"/>
        <v>0</v>
      </c>
      <c r="C341" s="6">
        <f t="shared" si="7"/>
        <v>0</v>
      </c>
      <c r="D341" s="264">
        <f>SUM(B341*C335)</f>
        <v>0</v>
      </c>
      <c r="E341" s="265"/>
      <c r="F341" s="266"/>
      <c r="G341" s="267"/>
      <c r="H341" s="6">
        <f t="shared" si="8"/>
        <v>0</v>
      </c>
      <c r="I341" s="8">
        <f>SUM(B341*H335)</f>
        <v>0</v>
      </c>
      <c r="J341" s="266"/>
      <c r="K341" s="267"/>
      <c r="L341" s="6"/>
    </row>
    <row r="342" spans="1:12" ht="15.75" customHeight="1" thickBot="1" x14ac:dyDescent="0.3">
      <c r="A342" s="13" t="str">
        <f t="shared" si="7"/>
        <v>zipe 6 nyl</v>
      </c>
      <c r="B342" s="6">
        <f t="shared" si="7"/>
        <v>0.22</v>
      </c>
      <c r="C342" s="6" t="str">
        <f t="shared" si="7"/>
        <v xml:space="preserve">branco </v>
      </c>
      <c r="D342" s="264">
        <f>SUM(B342*C335)</f>
        <v>22</v>
      </c>
      <c r="E342" s="265"/>
      <c r="F342" s="266"/>
      <c r="G342" s="267"/>
      <c r="H342" s="6">
        <f t="shared" si="8"/>
        <v>0</v>
      </c>
      <c r="I342" s="8">
        <f>SUM(B342*H335)</f>
        <v>0</v>
      </c>
      <c r="J342" s="266"/>
      <c r="K342" s="267"/>
      <c r="L342" s="6"/>
    </row>
    <row r="343" spans="1:12" ht="15.75" customHeight="1" thickBot="1" x14ac:dyDescent="0.3">
      <c r="A343" s="13" t="str">
        <f t="shared" si="7"/>
        <v xml:space="preserve">cursor 6 nyl </v>
      </c>
      <c r="B343" s="6">
        <v>16</v>
      </c>
      <c r="C343" s="6" t="str">
        <f t="shared" si="7"/>
        <v xml:space="preserve">niquel </v>
      </c>
      <c r="D343" s="264">
        <f>SUM(B343*C335)</f>
        <v>1600</v>
      </c>
      <c r="E343" s="265"/>
      <c r="F343" s="266"/>
      <c r="G343" s="267"/>
      <c r="H343" s="6">
        <f t="shared" si="8"/>
        <v>0</v>
      </c>
      <c r="I343" s="8">
        <f>SUM(B343*H335)</f>
        <v>0</v>
      </c>
      <c r="J343" s="266"/>
      <c r="K343" s="267"/>
      <c r="L343" s="6"/>
    </row>
    <row r="344" spans="1:12" ht="15.75" customHeight="1" thickBot="1" x14ac:dyDescent="0.3">
      <c r="A344" s="13" t="str">
        <f t="shared" si="7"/>
        <v xml:space="preserve">Botõaõ de pressão de latão </v>
      </c>
      <c r="B344" s="6">
        <f t="shared" si="7"/>
        <v>1</v>
      </c>
      <c r="C344" s="6" t="str">
        <f t="shared" si="7"/>
        <v xml:space="preserve">niquel </v>
      </c>
      <c r="D344" s="264">
        <f>SUM(B344*C335)</f>
        <v>100</v>
      </c>
      <c r="E344" s="265"/>
      <c r="F344" s="266"/>
      <c r="G344" s="267"/>
      <c r="H344" s="6">
        <f t="shared" si="8"/>
        <v>0</v>
      </c>
      <c r="I344" s="8">
        <f>SUM(B344*H335)</f>
        <v>0</v>
      </c>
      <c r="J344" s="266"/>
      <c r="K344" s="267"/>
      <c r="L344" s="6"/>
    </row>
    <row r="345" spans="1:12" ht="15.75" customHeight="1" thickBot="1" x14ac:dyDescent="0.3">
      <c r="A345" s="13" t="str">
        <f>A102</f>
        <v>Borneon  2,2 ou 2,5</v>
      </c>
      <c r="B345" s="6">
        <f t="shared" si="7"/>
        <v>2</v>
      </c>
      <c r="C345" s="6" t="str">
        <f t="shared" si="7"/>
        <v xml:space="preserve">branco </v>
      </c>
      <c r="D345" s="264">
        <f>SUM(B345*C335)</f>
        <v>200</v>
      </c>
      <c r="E345" s="265"/>
      <c r="F345" s="266"/>
      <c r="G345" s="267"/>
      <c r="H345" s="6">
        <f t="shared" si="8"/>
        <v>0</v>
      </c>
      <c r="I345" s="8">
        <f>SUM(B345*H335)</f>
        <v>0</v>
      </c>
      <c r="J345" s="266"/>
      <c r="K345" s="267"/>
      <c r="L345" s="6"/>
    </row>
    <row r="346" spans="1:12" ht="15.75" customHeight="1" thickBot="1" x14ac:dyDescent="0.3">
      <c r="A346" s="13" t="str">
        <f t="shared" si="7"/>
        <v xml:space="preserve">etiqueta bolovo </v>
      </c>
      <c r="B346" s="6">
        <f t="shared" si="7"/>
        <v>1</v>
      </c>
      <c r="C346" s="6" t="str">
        <f t="shared" si="7"/>
        <v>branca</v>
      </c>
      <c r="D346" s="264">
        <f>SUM(B346*C335)</f>
        <v>100</v>
      </c>
      <c r="E346" s="265"/>
      <c r="F346" s="266"/>
      <c r="G346" s="267"/>
      <c r="H346" s="6">
        <f t="shared" si="8"/>
        <v>0</v>
      </c>
      <c r="I346" s="8">
        <f>SUM(B346*H335)</f>
        <v>0</v>
      </c>
      <c r="J346" s="266"/>
      <c r="K346" s="267"/>
      <c r="L346" s="6"/>
    </row>
    <row r="347" spans="1:12" ht="15.75" customHeight="1" thickBot="1" x14ac:dyDescent="0.3">
      <c r="A347" s="13" t="s">
        <v>481</v>
      </c>
      <c r="B347" s="6">
        <v>1</v>
      </c>
      <c r="C347" s="6" t="s">
        <v>350</v>
      </c>
      <c r="D347" s="264">
        <f>SUM(B347*C335)</f>
        <v>100</v>
      </c>
      <c r="E347" s="265"/>
      <c r="F347" s="266"/>
      <c r="G347" s="267"/>
      <c r="H347" s="6">
        <f t="shared" si="8"/>
        <v>0</v>
      </c>
      <c r="I347" s="8">
        <f>SUM(B347*H335)</f>
        <v>0</v>
      </c>
      <c r="J347" s="266"/>
      <c r="K347" s="267"/>
      <c r="L347" s="6"/>
    </row>
    <row r="348" spans="1:12" ht="15.75" customHeight="1" thickBot="1" x14ac:dyDescent="0.3">
      <c r="A348" s="13">
        <f t="shared" si="7"/>
        <v>0</v>
      </c>
      <c r="B348" s="6">
        <f t="shared" si="7"/>
        <v>0</v>
      </c>
      <c r="C348" s="6">
        <f t="shared" si="7"/>
        <v>0</v>
      </c>
      <c r="D348" s="264">
        <f>SUM(B348*C335)</f>
        <v>0</v>
      </c>
      <c r="E348" s="265"/>
      <c r="F348" s="266"/>
      <c r="G348" s="267"/>
      <c r="H348" s="6">
        <f t="shared" si="8"/>
        <v>0</v>
      </c>
      <c r="I348" s="8">
        <f>SUM(B348*H335)</f>
        <v>0</v>
      </c>
      <c r="J348" s="266"/>
      <c r="K348" s="267"/>
      <c r="L348" s="6"/>
    </row>
    <row r="349" spans="1:12" ht="15.75" customHeight="1" thickBot="1" x14ac:dyDescent="0.3">
      <c r="A349" s="13">
        <f t="shared" si="7"/>
        <v>0</v>
      </c>
      <c r="B349" s="6">
        <f t="shared" si="7"/>
        <v>0</v>
      </c>
      <c r="C349" s="6">
        <f t="shared" si="7"/>
        <v>0</v>
      </c>
      <c r="D349" s="264">
        <f>SUM(B349*C335)</f>
        <v>0</v>
      </c>
      <c r="E349" s="265"/>
      <c r="F349" s="266"/>
      <c r="G349" s="267"/>
      <c r="H349" s="6">
        <f t="shared" si="8"/>
        <v>0</v>
      </c>
      <c r="I349" s="8">
        <f>SUM(B349*H335)</f>
        <v>0</v>
      </c>
      <c r="J349" s="266"/>
      <c r="K349" s="267"/>
      <c r="L349" s="6"/>
    </row>
    <row r="350" spans="1:12" ht="15.75" customHeight="1" thickBot="1" x14ac:dyDescent="0.3">
      <c r="A350" s="13">
        <f t="shared" si="7"/>
        <v>0</v>
      </c>
      <c r="B350" s="6">
        <f t="shared" si="7"/>
        <v>0</v>
      </c>
      <c r="C350" s="6">
        <f t="shared" si="7"/>
        <v>0</v>
      </c>
      <c r="D350" s="264">
        <f>SUM(B350*C335)</f>
        <v>0</v>
      </c>
      <c r="E350" s="265"/>
      <c r="F350" s="266"/>
      <c r="G350" s="267"/>
      <c r="H350" s="6">
        <f t="shared" si="8"/>
        <v>0</v>
      </c>
      <c r="I350" s="8">
        <f>SUM(B350*H335)</f>
        <v>0</v>
      </c>
      <c r="J350" s="266"/>
      <c r="K350" s="267"/>
      <c r="L350" s="6"/>
    </row>
    <row r="351" spans="1:12" ht="15.75" customHeight="1" thickBot="1" x14ac:dyDescent="0.3">
      <c r="A351" s="13">
        <f t="shared" si="7"/>
        <v>0</v>
      </c>
      <c r="B351" s="6">
        <f t="shared" si="7"/>
        <v>0</v>
      </c>
      <c r="C351" s="6">
        <f t="shared" si="7"/>
        <v>0</v>
      </c>
      <c r="D351" s="264">
        <f>SUM(B351*C335)</f>
        <v>0</v>
      </c>
      <c r="E351" s="265"/>
      <c r="F351" s="266"/>
      <c r="G351" s="267"/>
      <c r="H351" s="6">
        <f t="shared" si="8"/>
        <v>0</v>
      </c>
      <c r="I351" s="8">
        <f>SUM(B351*H335)</f>
        <v>0</v>
      </c>
      <c r="J351" s="266"/>
      <c r="K351" s="267"/>
      <c r="L351" s="6"/>
    </row>
    <row r="352" spans="1:12" ht="15.75" customHeight="1" thickBot="1" x14ac:dyDescent="0.3">
      <c r="A352" s="13">
        <f t="shared" si="7"/>
        <v>0</v>
      </c>
      <c r="B352" s="6">
        <f t="shared" si="7"/>
        <v>0</v>
      </c>
      <c r="C352" s="6">
        <f t="shared" si="7"/>
        <v>0</v>
      </c>
      <c r="D352" s="264">
        <f>SUM(B352*C335)</f>
        <v>0</v>
      </c>
      <c r="E352" s="265"/>
      <c r="F352" s="266"/>
      <c r="G352" s="267"/>
      <c r="H352" s="6">
        <f t="shared" si="8"/>
        <v>0</v>
      </c>
      <c r="I352" s="8">
        <f>SUM(B352*H335)</f>
        <v>0</v>
      </c>
      <c r="J352" s="266"/>
      <c r="K352" s="267"/>
      <c r="L352" s="6"/>
    </row>
    <row r="353" spans="1:12" ht="15.75" customHeight="1" thickBot="1" x14ac:dyDescent="0.3">
      <c r="A353" s="13">
        <f t="shared" ref="A353:C368" si="9">A110</f>
        <v>0</v>
      </c>
      <c r="B353" s="6">
        <f t="shared" si="9"/>
        <v>0</v>
      </c>
      <c r="C353" s="6">
        <f t="shared" si="9"/>
        <v>0</v>
      </c>
      <c r="D353" s="264">
        <f>SUM(B353*C335)</f>
        <v>0</v>
      </c>
      <c r="E353" s="265"/>
      <c r="F353" s="266"/>
      <c r="G353" s="267"/>
      <c r="H353" s="6">
        <f t="shared" si="8"/>
        <v>0</v>
      </c>
      <c r="I353" s="8">
        <f>SUM(B353*H335)</f>
        <v>0</v>
      </c>
      <c r="J353" s="266"/>
      <c r="K353" s="267"/>
      <c r="L353" s="6"/>
    </row>
    <row r="354" spans="1:12" ht="15.75" customHeight="1" thickBot="1" x14ac:dyDescent="0.3">
      <c r="A354" s="13">
        <f t="shared" si="9"/>
        <v>0</v>
      </c>
      <c r="B354" s="6">
        <f t="shared" si="9"/>
        <v>0</v>
      </c>
      <c r="C354" s="6">
        <f t="shared" si="9"/>
        <v>0</v>
      </c>
      <c r="D354" s="264">
        <f>SUM(B354*C335)</f>
        <v>0</v>
      </c>
      <c r="E354" s="265"/>
      <c r="F354" s="266"/>
      <c r="G354" s="267"/>
      <c r="H354" s="6">
        <f t="shared" si="8"/>
        <v>0</v>
      </c>
      <c r="I354" s="8">
        <f>SUM(B354*H335)</f>
        <v>0</v>
      </c>
      <c r="J354" s="266"/>
      <c r="K354" s="267"/>
      <c r="L354" s="6"/>
    </row>
    <row r="355" spans="1:12" ht="15.75" customHeight="1" thickBot="1" x14ac:dyDescent="0.3">
      <c r="A355" s="13">
        <f t="shared" si="9"/>
        <v>0</v>
      </c>
      <c r="B355" s="6">
        <f t="shared" si="9"/>
        <v>0</v>
      </c>
      <c r="C355" s="6">
        <f t="shared" si="9"/>
        <v>0</v>
      </c>
      <c r="D355" s="264">
        <f>SUM(B355*C335)</f>
        <v>0</v>
      </c>
      <c r="E355" s="265"/>
      <c r="F355" s="266"/>
      <c r="G355" s="267"/>
      <c r="H355" s="6">
        <f t="shared" si="8"/>
        <v>0</v>
      </c>
      <c r="I355" s="8">
        <f>SUM(B355*H335)</f>
        <v>0</v>
      </c>
      <c r="J355" s="266"/>
      <c r="K355" s="267"/>
      <c r="L355" s="6"/>
    </row>
    <row r="356" spans="1:12" ht="15.75" customHeight="1" thickBot="1" x14ac:dyDescent="0.3">
      <c r="A356" s="13">
        <f t="shared" si="9"/>
        <v>0</v>
      </c>
      <c r="B356" s="6">
        <f t="shared" si="9"/>
        <v>0</v>
      </c>
      <c r="C356" s="6">
        <f t="shared" si="9"/>
        <v>0</v>
      </c>
      <c r="D356" s="264">
        <f>SUM(B356*C335)</f>
        <v>0</v>
      </c>
      <c r="E356" s="265"/>
      <c r="F356" s="266"/>
      <c r="G356" s="267"/>
      <c r="H356" s="6">
        <f t="shared" si="8"/>
        <v>0</v>
      </c>
      <c r="I356" s="8">
        <f>SUM(B356*H335)</f>
        <v>0</v>
      </c>
      <c r="J356" s="266"/>
      <c r="K356" s="267"/>
      <c r="L356" s="6"/>
    </row>
    <row r="357" spans="1:12" ht="15.75" customHeight="1" thickBot="1" x14ac:dyDescent="0.3">
      <c r="A357" s="13">
        <f t="shared" si="9"/>
        <v>0</v>
      </c>
      <c r="B357" s="6">
        <f t="shared" si="9"/>
        <v>0</v>
      </c>
      <c r="C357" s="6">
        <f t="shared" si="9"/>
        <v>0</v>
      </c>
      <c r="D357" s="264">
        <f>SUM(B357*C335)</f>
        <v>0</v>
      </c>
      <c r="E357" s="265"/>
      <c r="F357" s="266"/>
      <c r="G357" s="267"/>
      <c r="H357" s="6">
        <f t="shared" si="8"/>
        <v>0</v>
      </c>
      <c r="I357" s="8">
        <f>SUM(B357*H335)</f>
        <v>0</v>
      </c>
      <c r="J357" s="266"/>
      <c r="K357" s="267"/>
      <c r="L357" s="6"/>
    </row>
    <row r="358" spans="1:12" ht="15.75" customHeight="1" thickBot="1" x14ac:dyDescent="0.3">
      <c r="A358" s="13">
        <f t="shared" si="9"/>
        <v>0</v>
      </c>
      <c r="B358" s="6">
        <f t="shared" si="9"/>
        <v>0</v>
      </c>
      <c r="C358" s="6">
        <f t="shared" si="9"/>
        <v>0</v>
      </c>
      <c r="D358" s="264">
        <f>SUM(B358*C335)</f>
        <v>0</v>
      </c>
      <c r="E358" s="265"/>
      <c r="F358" s="266"/>
      <c r="G358" s="267"/>
      <c r="H358" s="6">
        <f t="shared" si="8"/>
        <v>0</v>
      </c>
      <c r="I358" s="8">
        <f>SUM(B358*H335)</f>
        <v>0</v>
      </c>
      <c r="J358" s="266"/>
      <c r="K358" s="267"/>
      <c r="L358" s="6"/>
    </row>
    <row r="359" spans="1:12" ht="15.75" customHeight="1" thickBot="1" x14ac:dyDescent="0.3">
      <c r="A359" s="13">
        <f t="shared" si="9"/>
        <v>0</v>
      </c>
      <c r="B359" s="6">
        <f t="shared" si="9"/>
        <v>0</v>
      </c>
      <c r="C359" s="6">
        <f t="shared" si="9"/>
        <v>0</v>
      </c>
      <c r="D359" s="264">
        <f>SUM(B359*C335)</f>
        <v>0</v>
      </c>
      <c r="E359" s="265"/>
      <c r="F359" s="266"/>
      <c r="G359" s="267"/>
      <c r="H359" s="6">
        <f t="shared" si="8"/>
        <v>0</v>
      </c>
      <c r="I359" s="8">
        <f>SUM(B359*H335)</f>
        <v>0</v>
      </c>
      <c r="J359" s="266"/>
      <c r="K359" s="267"/>
      <c r="L359" s="6"/>
    </row>
    <row r="360" spans="1:12" ht="15.75" customHeight="1" thickBot="1" x14ac:dyDescent="0.3">
      <c r="A360" s="13">
        <f t="shared" si="9"/>
        <v>0</v>
      </c>
      <c r="B360" s="6">
        <f t="shared" si="9"/>
        <v>0</v>
      </c>
      <c r="C360" s="6">
        <f t="shared" si="9"/>
        <v>0</v>
      </c>
      <c r="D360" s="264">
        <f>SUM(B360*C335)</f>
        <v>0</v>
      </c>
      <c r="E360" s="265"/>
      <c r="F360" s="266"/>
      <c r="G360" s="267"/>
      <c r="H360" s="6">
        <f t="shared" si="8"/>
        <v>0</v>
      </c>
      <c r="I360" s="8">
        <f>SUM(B360*H335)</f>
        <v>0</v>
      </c>
      <c r="J360" s="266"/>
      <c r="K360" s="267"/>
      <c r="L360" s="6"/>
    </row>
    <row r="361" spans="1:12" ht="15.75" customHeight="1" thickBot="1" x14ac:dyDescent="0.3">
      <c r="A361" s="13">
        <f t="shared" si="9"/>
        <v>0</v>
      </c>
      <c r="B361" s="6">
        <f t="shared" si="9"/>
        <v>0</v>
      </c>
      <c r="C361" s="6">
        <f t="shared" si="9"/>
        <v>0</v>
      </c>
      <c r="D361" s="264">
        <f>SUM(B361*C335)</f>
        <v>0</v>
      </c>
      <c r="E361" s="265"/>
      <c r="F361" s="266"/>
      <c r="G361" s="267"/>
      <c r="H361" s="6">
        <f t="shared" si="8"/>
        <v>0</v>
      </c>
      <c r="I361" s="8">
        <f>SUM(B361*H335)</f>
        <v>0</v>
      </c>
      <c r="J361" s="266"/>
      <c r="K361" s="267"/>
      <c r="L361" s="6"/>
    </row>
    <row r="362" spans="1:12" ht="15.75" customHeight="1" thickBot="1" x14ac:dyDescent="0.3">
      <c r="A362" s="13">
        <f t="shared" si="9"/>
        <v>0</v>
      </c>
      <c r="B362" s="6">
        <f t="shared" si="9"/>
        <v>0</v>
      </c>
      <c r="C362" s="6">
        <f t="shared" si="9"/>
        <v>0</v>
      </c>
      <c r="D362" s="264">
        <f>SUM(B362*C335)</f>
        <v>0</v>
      </c>
      <c r="E362" s="265"/>
      <c r="F362" s="266"/>
      <c r="G362" s="267"/>
      <c r="H362" s="6">
        <f t="shared" si="8"/>
        <v>0</v>
      </c>
      <c r="I362" s="8">
        <f>SUM(B362*H335)</f>
        <v>0</v>
      </c>
      <c r="J362" s="266"/>
      <c r="K362" s="267"/>
      <c r="L362" s="6"/>
    </row>
    <row r="363" spans="1:12" ht="15.75" customHeight="1" thickBot="1" x14ac:dyDescent="0.3">
      <c r="A363" s="13">
        <f t="shared" si="9"/>
        <v>0</v>
      </c>
      <c r="B363" s="6">
        <f t="shared" si="9"/>
        <v>0</v>
      </c>
      <c r="C363" s="6">
        <f t="shared" si="9"/>
        <v>0</v>
      </c>
      <c r="D363" s="264">
        <f>SUM(B363*C335)</f>
        <v>0</v>
      </c>
      <c r="E363" s="265"/>
      <c r="F363" s="266"/>
      <c r="G363" s="267"/>
      <c r="H363" s="6">
        <f t="shared" si="8"/>
        <v>0</v>
      </c>
      <c r="I363" s="8">
        <f>SUM(B363*H335)</f>
        <v>0</v>
      </c>
      <c r="J363" s="266"/>
      <c r="K363" s="267"/>
      <c r="L363" s="6"/>
    </row>
    <row r="364" spans="1:12" ht="15.75" customHeight="1" thickBot="1" x14ac:dyDescent="0.3">
      <c r="A364" s="13">
        <f t="shared" si="9"/>
        <v>0</v>
      </c>
      <c r="B364" s="6">
        <f t="shared" si="9"/>
        <v>0</v>
      </c>
      <c r="C364" s="6">
        <f t="shared" si="9"/>
        <v>0</v>
      </c>
      <c r="D364" s="264">
        <f>SUM(B364*C335)</f>
        <v>0</v>
      </c>
      <c r="E364" s="265"/>
      <c r="F364" s="266"/>
      <c r="G364" s="267"/>
      <c r="H364" s="6">
        <f t="shared" si="8"/>
        <v>0</v>
      </c>
      <c r="I364" s="8">
        <f>SUM(B364*H335)</f>
        <v>0</v>
      </c>
      <c r="J364" s="266"/>
      <c r="K364" s="267"/>
      <c r="L364" s="6"/>
    </row>
    <row r="365" spans="1:12" ht="15.75" customHeight="1" thickBot="1" x14ac:dyDescent="0.3">
      <c r="A365" s="13">
        <f t="shared" si="9"/>
        <v>0</v>
      </c>
      <c r="B365" s="6">
        <f t="shared" si="9"/>
        <v>0</v>
      </c>
      <c r="C365" s="6">
        <f t="shared" si="9"/>
        <v>0</v>
      </c>
      <c r="D365" s="264">
        <f>SUM(B365*C335)</f>
        <v>0</v>
      </c>
      <c r="E365" s="265"/>
      <c r="F365" s="266"/>
      <c r="G365" s="267"/>
      <c r="H365" s="6">
        <f t="shared" si="8"/>
        <v>0</v>
      </c>
      <c r="I365" s="8">
        <f>SUM(B365*H335)</f>
        <v>0</v>
      </c>
      <c r="J365" s="266"/>
      <c r="K365" s="267"/>
      <c r="L365" s="6"/>
    </row>
    <row r="366" spans="1:12" ht="15.75" customHeight="1" thickBot="1" x14ac:dyDescent="0.3">
      <c r="A366" s="13">
        <f t="shared" si="9"/>
        <v>0</v>
      </c>
      <c r="B366" s="6">
        <f t="shared" si="9"/>
        <v>0</v>
      </c>
      <c r="C366" s="6">
        <f t="shared" si="9"/>
        <v>0</v>
      </c>
      <c r="D366" s="264">
        <f>SUM(B366*C335)</f>
        <v>0</v>
      </c>
      <c r="E366" s="265"/>
      <c r="F366" s="266"/>
      <c r="G366" s="267"/>
      <c r="H366" s="6">
        <f t="shared" si="8"/>
        <v>0</v>
      </c>
      <c r="I366" s="8">
        <f>SUM(B366*H335)</f>
        <v>0</v>
      </c>
      <c r="J366" s="266"/>
      <c r="K366" s="267"/>
      <c r="L366" s="6"/>
    </row>
    <row r="367" spans="1:12" ht="15.75" customHeight="1" thickBot="1" x14ac:dyDescent="0.3">
      <c r="A367" s="13">
        <f t="shared" si="9"/>
        <v>0</v>
      </c>
      <c r="B367" s="6">
        <f t="shared" si="9"/>
        <v>0</v>
      </c>
      <c r="C367" s="6">
        <f t="shared" si="9"/>
        <v>0</v>
      </c>
      <c r="D367" s="264">
        <f>SUM(B367*C335)</f>
        <v>0</v>
      </c>
      <c r="E367" s="265"/>
      <c r="F367" s="266"/>
      <c r="G367" s="267"/>
      <c r="H367" s="6">
        <f t="shared" si="8"/>
        <v>0</v>
      </c>
      <c r="I367" s="8">
        <f>SUM(B367*H335)</f>
        <v>0</v>
      </c>
      <c r="J367" s="266"/>
      <c r="K367" s="267"/>
      <c r="L367" s="6"/>
    </row>
    <row r="368" spans="1:12" ht="15.75" customHeight="1" thickBot="1" x14ac:dyDescent="0.3">
      <c r="A368" s="13">
        <f t="shared" si="9"/>
        <v>0</v>
      </c>
      <c r="B368" s="6">
        <f t="shared" si="9"/>
        <v>0</v>
      </c>
      <c r="C368" s="6">
        <f t="shared" si="9"/>
        <v>0</v>
      </c>
      <c r="D368" s="264">
        <f>SUM(B368*C335)</f>
        <v>0</v>
      </c>
      <c r="E368" s="265"/>
      <c r="F368" s="266"/>
      <c r="G368" s="267"/>
      <c r="H368" s="6">
        <f t="shared" si="8"/>
        <v>0</v>
      </c>
      <c r="I368" s="8">
        <f>SUM(B368*H335)</f>
        <v>0</v>
      </c>
      <c r="J368" s="266"/>
      <c r="K368" s="267"/>
      <c r="L368" s="6"/>
    </row>
    <row r="369" spans="1:12" ht="15.75" customHeight="1" thickBot="1" x14ac:dyDescent="0.3">
      <c r="A369" s="13">
        <f t="shared" ref="A369:C370" si="10">A126</f>
        <v>0</v>
      </c>
      <c r="B369" s="6">
        <f t="shared" si="10"/>
        <v>0</v>
      </c>
      <c r="C369" s="6">
        <f t="shared" si="10"/>
        <v>0</v>
      </c>
      <c r="D369" s="264">
        <f>SUM(B369*C335)</f>
        <v>0</v>
      </c>
      <c r="E369" s="265"/>
      <c r="F369" s="266"/>
      <c r="G369" s="267"/>
      <c r="H369" s="6">
        <f t="shared" si="8"/>
        <v>0</v>
      </c>
      <c r="I369" s="8">
        <f>SUM(B369*H335)</f>
        <v>0</v>
      </c>
      <c r="J369" s="266"/>
      <c r="K369" s="267"/>
      <c r="L369" s="6"/>
    </row>
    <row r="370" spans="1:12" ht="15.75" customHeight="1" thickBot="1" x14ac:dyDescent="0.3">
      <c r="A370" s="13">
        <f t="shared" si="10"/>
        <v>0</v>
      </c>
      <c r="B370" s="6">
        <f t="shared" si="10"/>
        <v>0</v>
      </c>
      <c r="C370" s="6">
        <f t="shared" si="10"/>
        <v>0</v>
      </c>
      <c r="D370" s="264">
        <f>SUM(B370*C335)</f>
        <v>0</v>
      </c>
      <c r="E370" s="265"/>
      <c r="F370" s="266"/>
      <c r="G370" s="267"/>
      <c r="H370" s="6">
        <f t="shared" si="8"/>
        <v>0</v>
      </c>
      <c r="I370" s="8">
        <f>SUM(B370*H335)</f>
        <v>0</v>
      </c>
      <c r="J370" s="266"/>
      <c r="K370" s="267"/>
      <c r="L370" s="6"/>
    </row>
    <row r="371" spans="1:12" ht="15.75" thickBot="1" x14ac:dyDescent="0.3">
      <c r="A371" s="4" t="s">
        <v>460</v>
      </c>
      <c r="B371" s="149" t="s">
        <v>461</v>
      </c>
      <c r="C371" s="150"/>
      <c r="D371" s="150"/>
      <c r="E371" s="150"/>
      <c r="F371" s="150"/>
      <c r="G371" s="150"/>
      <c r="H371" s="151"/>
      <c r="I371" s="149" t="s">
        <v>462</v>
      </c>
      <c r="J371" s="150"/>
      <c r="K371" s="150"/>
      <c r="L371" s="151"/>
    </row>
    <row r="372" spans="1:12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" customHeight="1" x14ac:dyDescent="0.25">
      <c r="A373" s="143" t="s">
        <v>113</v>
      </c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5"/>
    </row>
    <row r="374" spans="1:12" ht="15.75" customHeight="1" thickBot="1" x14ac:dyDescent="0.3">
      <c r="A374" s="146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8"/>
    </row>
    <row r="375" spans="1:12" ht="15.75" thickBot="1" x14ac:dyDescent="0.3">
      <c r="A375" s="3" t="str">
        <f t="shared" ref="A375:B377" si="11">A6</f>
        <v xml:space="preserve">CLIENTE: bolovo </v>
      </c>
      <c r="B375" s="149" t="str">
        <f t="shared" si="11"/>
        <v>REPRESENTANTE: Antonio</v>
      </c>
      <c r="C375" s="150"/>
      <c r="D375" s="150"/>
      <c r="E375" s="150"/>
      <c r="F375" s="151"/>
      <c r="G375" s="149" t="str">
        <f>G6</f>
        <v>PEDIDO: 13/2020</v>
      </c>
      <c r="H375" s="150"/>
      <c r="I375" s="151"/>
      <c r="J375" s="110" t="s">
        <v>21</v>
      </c>
      <c r="K375" s="112"/>
      <c r="L375" s="111"/>
    </row>
    <row r="376" spans="1:12" ht="15.75" thickBot="1" x14ac:dyDescent="0.3">
      <c r="A376" s="4" t="str">
        <f t="shared" si="11"/>
        <v>REF. CLIENTE:  TOTTER BAG tey  day</v>
      </c>
      <c r="B376" s="149" t="str">
        <f t="shared" si="11"/>
        <v>REF. MATRIZ  Ls  toter bag Bolovo  tey day</v>
      </c>
      <c r="C376" s="150"/>
      <c r="D376" s="150"/>
      <c r="E376" s="150"/>
      <c r="F376" s="151"/>
      <c r="G376" s="149" t="str">
        <f>G7</f>
        <v>COLECAO : VERÃO /2020</v>
      </c>
      <c r="H376" s="150"/>
      <c r="I376" s="151"/>
      <c r="J376" s="143">
        <f>J7</f>
        <v>1</v>
      </c>
      <c r="K376" s="144"/>
      <c r="L376" s="145"/>
    </row>
    <row r="377" spans="1:12" ht="15.75" thickBot="1" x14ac:dyDescent="0.3">
      <c r="A377" s="4" t="str">
        <f t="shared" si="11"/>
        <v xml:space="preserve">REF:  ls :  SAC  LS = 04 </v>
      </c>
      <c r="B377" s="149">
        <f t="shared" si="11"/>
        <v>0</v>
      </c>
      <c r="C377" s="150"/>
      <c r="D377" s="150"/>
      <c r="E377" s="150"/>
      <c r="F377" s="150"/>
      <c r="G377" s="150"/>
      <c r="H377" s="150"/>
      <c r="I377" s="151"/>
      <c r="J377" s="146"/>
      <c r="K377" s="147"/>
      <c r="L377" s="148"/>
    </row>
    <row r="378" spans="1:12" ht="15" customHeight="1" thickBot="1" x14ac:dyDescent="0.3">
      <c r="A378" s="78" t="s">
        <v>14</v>
      </c>
      <c r="B378" s="110" t="s">
        <v>65</v>
      </c>
      <c r="C378" s="112"/>
      <c r="D378" s="111"/>
      <c r="E378" s="384" t="s">
        <v>66</v>
      </c>
      <c r="F378" s="385"/>
      <c r="G378" s="385"/>
      <c r="H378" s="386"/>
      <c r="I378" s="110" t="s">
        <v>67</v>
      </c>
      <c r="J378" s="111"/>
      <c r="K378" s="110" t="s">
        <v>68</v>
      </c>
      <c r="L378" s="111"/>
    </row>
    <row r="379" spans="1:12" x14ac:dyDescent="0.25">
      <c r="A379" s="326" t="s">
        <v>63</v>
      </c>
      <c r="B379" s="220" t="s">
        <v>69</v>
      </c>
      <c r="C379" s="221"/>
      <c r="D379" s="222"/>
      <c r="E379" s="220" t="s">
        <v>69</v>
      </c>
      <c r="F379" s="221"/>
      <c r="G379" s="221"/>
      <c r="H379" s="222"/>
      <c r="I379" s="122" t="s">
        <v>70</v>
      </c>
      <c r="J379" s="124"/>
      <c r="K379" s="122" t="s">
        <v>70</v>
      </c>
      <c r="L379" s="124"/>
    </row>
    <row r="380" spans="1:12" ht="15.75" thickBot="1" x14ac:dyDescent="0.3">
      <c r="A380" s="327"/>
      <c r="B380" s="223"/>
      <c r="C380" s="224"/>
      <c r="D380" s="225"/>
      <c r="E380" s="223"/>
      <c r="F380" s="224"/>
      <c r="G380" s="224"/>
      <c r="H380" s="225"/>
      <c r="I380" s="125"/>
      <c r="J380" s="127"/>
      <c r="K380" s="125"/>
      <c r="L380" s="127"/>
    </row>
    <row r="381" spans="1:12" x14ac:dyDescent="0.25">
      <c r="A381" s="326" t="s">
        <v>64</v>
      </c>
      <c r="B381" s="220" t="s">
        <v>69</v>
      </c>
      <c r="C381" s="221"/>
      <c r="D381" s="222"/>
      <c r="E381" s="220" t="s">
        <v>69</v>
      </c>
      <c r="F381" s="221"/>
      <c r="G381" s="221"/>
      <c r="H381" s="222"/>
      <c r="I381" s="122" t="s">
        <v>70</v>
      </c>
      <c r="J381" s="124"/>
      <c r="K381" s="122" t="s">
        <v>70</v>
      </c>
      <c r="L381" s="124"/>
    </row>
    <row r="382" spans="1:12" ht="15.75" thickBot="1" x14ac:dyDescent="0.3">
      <c r="A382" s="327"/>
      <c r="B382" s="223"/>
      <c r="C382" s="224"/>
      <c r="D382" s="225"/>
      <c r="E382" s="223"/>
      <c r="F382" s="224"/>
      <c r="G382" s="224"/>
      <c r="H382" s="225"/>
      <c r="I382" s="125"/>
      <c r="J382" s="127"/>
      <c r="K382" s="125"/>
      <c r="L382" s="127"/>
    </row>
    <row r="383" spans="1:12" ht="15.75" thickBot="1" x14ac:dyDescent="0.3">
      <c r="A383" s="110" t="s">
        <v>71</v>
      </c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1"/>
    </row>
    <row r="384" spans="1:12" x14ac:dyDescent="0.25">
      <c r="A384" s="272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4"/>
    </row>
    <row r="385" spans="1:12" ht="15.75" thickBot="1" x14ac:dyDescent="0.3">
      <c r="A385" s="285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286"/>
    </row>
    <row r="386" spans="1:12" x14ac:dyDescent="0.25">
      <c r="A386" s="272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4"/>
    </row>
    <row r="387" spans="1:12" ht="15.75" thickBot="1" x14ac:dyDescent="0.3">
      <c r="A387" s="285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286"/>
    </row>
    <row r="388" spans="1:12" ht="15.75" thickBo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x14ac:dyDescent="0.25">
      <c r="A389" s="143" t="s">
        <v>114</v>
      </c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5"/>
    </row>
    <row r="390" spans="1:12" ht="15.75" thickBot="1" x14ac:dyDescent="0.3">
      <c r="A390" s="146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8"/>
    </row>
    <row r="391" spans="1:12" ht="15.75" thickBot="1" x14ac:dyDescent="0.3">
      <c r="A391" s="3" t="str">
        <f t="shared" ref="A391:B393" si="12">A6</f>
        <v xml:space="preserve">CLIENTE: bolovo </v>
      </c>
      <c r="B391" s="149" t="str">
        <f t="shared" si="12"/>
        <v>REPRESENTANTE: Antonio</v>
      </c>
      <c r="C391" s="150"/>
      <c r="D391" s="150"/>
      <c r="E391" s="150"/>
      <c r="F391" s="151"/>
      <c r="G391" s="149" t="str">
        <f>G6</f>
        <v>PEDIDO: 13/2020</v>
      </c>
      <c r="H391" s="150"/>
      <c r="I391" s="151"/>
      <c r="J391" s="110" t="s">
        <v>21</v>
      </c>
      <c r="K391" s="112"/>
      <c r="L391" s="111"/>
    </row>
    <row r="392" spans="1:12" ht="15.75" thickBot="1" x14ac:dyDescent="0.3">
      <c r="A392" s="4" t="str">
        <f t="shared" si="12"/>
        <v>REF. CLIENTE:  TOTTER BAG tey  day</v>
      </c>
      <c r="B392" s="149" t="str">
        <f t="shared" si="12"/>
        <v>REF. MATRIZ  Ls  toter bag Bolovo  tey day</v>
      </c>
      <c r="C392" s="150"/>
      <c r="D392" s="150"/>
      <c r="E392" s="150"/>
      <c r="F392" s="151"/>
      <c r="G392" s="149" t="str">
        <f>G7</f>
        <v>COLECAO : VERÃO /2020</v>
      </c>
      <c r="H392" s="150"/>
      <c r="I392" s="151"/>
      <c r="J392" s="143">
        <f>J7</f>
        <v>1</v>
      </c>
      <c r="K392" s="144"/>
      <c r="L392" s="145"/>
    </row>
    <row r="393" spans="1:12" ht="15.75" thickBot="1" x14ac:dyDescent="0.3">
      <c r="A393" s="4" t="str">
        <f t="shared" si="12"/>
        <v xml:space="preserve">REF:  ls :  SAC  LS = 04 </v>
      </c>
      <c r="B393" s="149">
        <f t="shared" si="12"/>
        <v>0</v>
      </c>
      <c r="C393" s="150"/>
      <c r="D393" s="150"/>
      <c r="E393" s="150"/>
      <c r="F393" s="150"/>
      <c r="G393" s="150"/>
      <c r="H393" s="150"/>
      <c r="I393" s="151"/>
      <c r="J393" s="146"/>
      <c r="K393" s="147"/>
      <c r="L393" s="148"/>
    </row>
    <row r="394" spans="1:12" ht="15" customHeight="1" thickBot="1" x14ac:dyDescent="0.3">
      <c r="A394" s="78" t="s">
        <v>14</v>
      </c>
      <c r="B394" s="110" t="s">
        <v>72</v>
      </c>
      <c r="C394" s="112"/>
      <c r="D394" s="111"/>
      <c r="E394" s="110" t="s">
        <v>73</v>
      </c>
      <c r="F394" s="112"/>
      <c r="G394" s="112"/>
      <c r="H394" s="111"/>
      <c r="I394" s="193" t="s">
        <v>67</v>
      </c>
      <c r="J394" s="194"/>
      <c r="K394" s="110" t="s">
        <v>68</v>
      </c>
      <c r="L394" s="111"/>
    </row>
    <row r="395" spans="1:12" ht="15" customHeight="1" x14ac:dyDescent="0.25">
      <c r="A395" s="387" t="s">
        <v>20</v>
      </c>
      <c r="B395" s="220" t="s">
        <v>69</v>
      </c>
      <c r="C395" s="221"/>
      <c r="D395" s="222"/>
      <c r="E395" s="220" t="s">
        <v>69</v>
      </c>
      <c r="F395" s="221"/>
      <c r="G395" s="221"/>
      <c r="H395" s="222"/>
      <c r="I395" s="122" t="s">
        <v>70</v>
      </c>
      <c r="J395" s="124"/>
      <c r="K395" s="122" t="s">
        <v>70</v>
      </c>
      <c r="L395" s="124"/>
    </row>
    <row r="396" spans="1:12" ht="15.75" customHeight="1" thickBot="1" x14ac:dyDescent="0.3">
      <c r="A396" s="388"/>
      <c r="B396" s="223"/>
      <c r="C396" s="224"/>
      <c r="D396" s="225"/>
      <c r="E396" s="223"/>
      <c r="F396" s="224"/>
      <c r="G396" s="224"/>
      <c r="H396" s="225"/>
      <c r="I396" s="125"/>
      <c r="J396" s="127"/>
      <c r="K396" s="125"/>
      <c r="L396" s="127"/>
    </row>
    <row r="397" spans="1:12" ht="15" customHeight="1" x14ac:dyDescent="0.25">
      <c r="A397" s="388"/>
      <c r="B397" s="220" t="s">
        <v>74</v>
      </c>
      <c r="C397" s="221"/>
      <c r="D397" s="222"/>
      <c r="E397" s="220" t="s">
        <v>75</v>
      </c>
      <c r="F397" s="221"/>
      <c r="G397" s="221"/>
      <c r="H397" s="222"/>
      <c r="I397" s="122" t="s">
        <v>70</v>
      </c>
      <c r="J397" s="124"/>
      <c r="K397" s="122" t="s">
        <v>70</v>
      </c>
      <c r="L397" s="124"/>
    </row>
    <row r="398" spans="1:12" ht="15.75" customHeight="1" thickBot="1" x14ac:dyDescent="0.3">
      <c r="A398" s="389"/>
      <c r="B398" s="223"/>
      <c r="C398" s="224"/>
      <c r="D398" s="225"/>
      <c r="E398" s="223"/>
      <c r="F398" s="224"/>
      <c r="G398" s="224"/>
      <c r="H398" s="225"/>
      <c r="I398" s="125"/>
      <c r="J398" s="127"/>
      <c r="K398" s="125"/>
      <c r="L398" s="127"/>
    </row>
    <row r="399" spans="1:12" x14ac:dyDescent="0.25">
      <c r="A399" s="272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4"/>
    </row>
    <row r="400" spans="1:12" ht="15.75" thickBot="1" x14ac:dyDescent="0.3">
      <c r="A400" s="285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286"/>
    </row>
    <row r="401" spans="1:12" x14ac:dyDescent="0.25">
      <c r="A401" s="272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4"/>
    </row>
    <row r="402" spans="1:12" ht="15.75" thickBot="1" x14ac:dyDescent="0.3">
      <c r="A402" s="285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286"/>
    </row>
  </sheetData>
  <mergeCells count="846"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69:L80"/>
    <mergeCell ref="B81:D81"/>
    <mergeCell ref="F81:I81"/>
    <mergeCell ref="J81:L81"/>
    <mergeCell ref="A82:L84"/>
    <mergeCell ref="A85:L86"/>
    <mergeCell ref="A66:K66"/>
    <mergeCell ref="A67:B67"/>
    <mergeCell ref="D67:G67"/>
    <mergeCell ref="H67:K67"/>
    <mergeCell ref="L67:L68"/>
    <mergeCell ref="A68:B68"/>
    <mergeCell ref="D68:G68"/>
    <mergeCell ref="H68:K68"/>
    <mergeCell ref="A90:A91"/>
    <mergeCell ref="B90:F91"/>
    <mergeCell ref="G90:I91"/>
    <mergeCell ref="J90:L91"/>
    <mergeCell ref="C92:E92"/>
    <mergeCell ref="F92:G92"/>
    <mergeCell ref="H92:I92"/>
    <mergeCell ref="J92:K92"/>
    <mergeCell ref="B87:F87"/>
    <mergeCell ref="G87:I87"/>
    <mergeCell ref="J87:L87"/>
    <mergeCell ref="B88:F88"/>
    <mergeCell ref="G88:I88"/>
    <mergeCell ref="J88:L89"/>
    <mergeCell ref="B89:I89"/>
    <mergeCell ref="D95:E95"/>
    <mergeCell ref="F95:G95"/>
    <mergeCell ref="J95:K95"/>
    <mergeCell ref="D96:E96"/>
    <mergeCell ref="F96:G96"/>
    <mergeCell ref="J96:K96"/>
    <mergeCell ref="D93:E93"/>
    <mergeCell ref="F93:G93"/>
    <mergeCell ref="J93:K93"/>
    <mergeCell ref="D94:E94"/>
    <mergeCell ref="F94:G94"/>
    <mergeCell ref="J94:K94"/>
    <mergeCell ref="D99:E99"/>
    <mergeCell ref="F99:G99"/>
    <mergeCell ref="J99:K99"/>
    <mergeCell ref="D100:E100"/>
    <mergeCell ref="F100:G100"/>
    <mergeCell ref="J100:K100"/>
    <mergeCell ref="D97:E97"/>
    <mergeCell ref="F97:G97"/>
    <mergeCell ref="J97:K97"/>
    <mergeCell ref="D98:E98"/>
    <mergeCell ref="F98:G98"/>
    <mergeCell ref="J98:K98"/>
    <mergeCell ref="D103:E103"/>
    <mergeCell ref="F103:G103"/>
    <mergeCell ref="J103:K103"/>
    <mergeCell ref="D104:E104"/>
    <mergeCell ref="F104:G104"/>
    <mergeCell ref="J104:K104"/>
    <mergeCell ref="D101:E101"/>
    <mergeCell ref="F101:G101"/>
    <mergeCell ref="J101:K101"/>
    <mergeCell ref="D102:E102"/>
    <mergeCell ref="F102:G102"/>
    <mergeCell ref="J102:K102"/>
    <mergeCell ref="D107:E107"/>
    <mergeCell ref="F107:G107"/>
    <mergeCell ref="J107:K107"/>
    <mergeCell ref="D108:E108"/>
    <mergeCell ref="F108:G108"/>
    <mergeCell ref="J108:K108"/>
    <mergeCell ref="D105:E105"/>
    <mergeCell ref="F105:G105"/>
    <mergeCell ref="J105:K105"/>
    <mergeCell ref="D106:E106"/>
    <mergeCell ref="F106:G106"/>
    <mergeCell ref="J106:K106"/>
    <mergeCell ref="D111:E111"/>
    <mergeCell ref="F111:G111"/>
    <mergeCell ref="J111:K111"/>
    <mergeCell ref="D112:E112"/>
    <mergeCell ref="F112:G112"/>
    <mergeCell ref="J112:K112"/>
    <mergeCell ref="D109:E109"/>
    <mergeCell ref="F109:G109"/>
    <mergeCell ref="J109:K109"/>
    <mergeCell ref="D110:E110"/>
    <mergeCell ref="F110:G110"/>
    <mergeCell ref="J110:K110"/>
    <mergeCell ref="D115:E115"/>
    <mergeCell ref="F115:G115"/>
    <mergeCell ref="J115:K115"/>
    <mergeCell ref="D116:E116"/>
    <mergeCell ref="F116:G116"/>
    <mergeCell ref="J116:K116"/>
    <mergeCell ref="D113:E113"/>
    <mergeCell ref="F113:G113"/>
    <mergeCell ref="J113:K113"/>
    <mergeCell ref="D114:E114"/>
    <mergeCell ref="F114:G114"/>
    <mergeCell ref="J114:K114"/>
    <mergeCell ref="D119:E119"/>
    <mergeCell ref="F119:G119"/>
    <mergeCell ref="J119:K119"/>
    <mergeCell ref="D120:E120"/>
    <mergeCell ref="F120:G120"/>
    <mergeCell ref="J120:K120"/>
    <mergeCell ref="D117:E117"/>
    <mergeCell ref="F117:G117"/>
    <mergeCell ref="J117:K117"/>
    <mergeCell ref="D118:E118"/>
    <mergeCell ref="F118:G118"/>
    <mergeCell ref="J118:K118"/>
    <mergeCell ref="D123:E123"/>
    <mergeCell ref="F123:G123"/>
    <mergeCell ref="J123:K123"/>
    <mergeCell ref="D124:E124"/>
    <mergeCell ref="F124:G124"/>
    <mergeCell ref="J124:K124"/>
    <mergeCell ref="D121:E121"/>
    <mergeCell ref="F121:G121"/>
    <mergeCell ref="J121:K121"/>
    <mergeCell ref="D122:E122"/>
    <mergeCell ref="F122:G122"/>
    <mergeCell ref="J122:K122"/>
    <mergeCell ref="D127:E127"/>
    <mergeCell ref="F127:G127"/>
    <mergeCell ref="J127:K127"/>
    <mergeCell ref="D128:E128"/>
    <mergeCell ref="F128:G128"/>
    <mergeCell ref="J128:K128"/>
    <mergeCell ref="D125:E125"/>
    <mergeCell ref="F125:G125"/>
    <mergeCell ref="J125:K125"/>
    <mergeCell ref="D126:E126"/>
    <mergeCell ref="F126:G126"/>
    <mergeCell ref="J126:K126"/>
    <mergeCell ref="D131:E131"/>
    <mergeCell ref="F131:G131"/>
    <mergeCell ref="J131:K131"/>
    <mergeCell ref="D132:E132"/>
    <mergeCell ref="F132:G132"/>
    <mergeCell ref="J132:K132"/>
    <mergeCell ref="D129:E129"/>
    <mergeCell ref="F129:G129"/>
    <mergeCell ref="J129:K129"/>
    <mergeCell ref="D130:E130"/>
    <mergeCell ref="F130:G130"/>
    <mergeCell ref="J130:K130"/>
    <mergeCell ref="D135:E135"/>
    <mergeCell ref="F135:G135"/>
    <mergeCell ref="J135:K135"/>
    <mergeCell ref="D136:E136"/>
    <mergeCell ref="F136:G136"/>
    <mergeCell ref="J136:K136"/>
    <mergeCell ref="D133:E133"/>
    <mergeCell ref="F133:G133"/>
    <mergeCell ref="J133:K133"/>
    <mergeCell ref="D134:E134"/>
    <mergeCell ref="F134:G134"/>
    <mergeCell ref="J134:K134"/>
    <mergeCell ref="D139:E139"/>
    <mergeCell ref="F139:G139"/>
    <mergeCell ref="J139:K139"/>
    <mergeCell ref="D140:E140"/>
    <mergeCell ref="F140:G140"/>
    <mergeCell ref="J140:K140"/>
    <mergeCell ref="D137:E137"/>
    <mergeCell ref="F137:G137"/>
    <mergeCell ref="J137:K137"/>
    <mergeCell ref="D138:E138"/>
    <mergeCell ref="F138:G138"/>
    <mergeCell ref="J138:K138"/>
    <mergeCell ref="D143:E143"/>
    <mergeCell ref="F143:G143"/>
    <mergeCell ref="J143:K143"/>
    <mergeCell ref="D144:E144"/>
    <mergeCell ref="F144:G144"/>
    <mergeCell ref="J144:K144"/>
    <mergeCell ref="D141:E141"/>
    <mergeCell ref="F141:G141"/>
    <mergeCell ref="J141:K141"/>
    <mergeCell ref="D142:E142"/>
    <mergeCell ref="F142:G142"/>
    <mergeCell ref="J142:K142"/>
    <mergeCell ref="D147:E147"/>
    <mergeCell ref="F147:G147"/>
    <mergeCell ref="J147:K147"/>
    <mergeCell ref="A148:L161"/>
    <mergeCell ref="A162:L164"/>
    <mergeCell ref="A165:L166"/>
    <mergeCell ref="D145:E145"/>
    <mergeCell ref="F145:G145"/>
    <mergeCell ref="J145:K145"/>
    <mergeCell ref="D146:E146"/>
    <mergeCell ref="F146:G146"/>
    <mergeCell ref="J146:K146"/>
    <mergeCell ref="A170:B170"/>
    <mergeCell ref="D170:E170"/>
    <mergeCell ref="F170:J170"/>
    <mergeCell ref="A171:B172"/>
    <mergeCell ref="C171:C172"/>
    <mergeCell ref="D171:E172"/>
    <mergeCell ref="F171:J172"/>
    <mergeCell ref="B167:F167"/>
    <mergeCell ref="G167:I167"/>
    <mergeCell ref="J167:L167"/>
    <mergeCell ref="B168:F168"/>
    <mergeCell ref="G168:I168"/>
    <mergeCell ref="J168:L169"/>
    <mergeCell ref="B169:I169"/>
    <mergeCell ref="A175:B176"/>
    <mergeCell ref="C175:C176"/>
    <mergeCell ref="D175:E176"/>
    <mergeCell ref="F175:J176"/>
    <mergeCell ref="K175:K176"/>
    <mergeCell ref="L175:L176"/>
    <mergeCell ref="K171:K172"/>
    <mergeCell ref="L171:L172"/>
    <mergeCell ref="A173:B174"/>
    <mergeCell ref="C173:C174"/>
    <mergeCell ref="D173:E174"/>
    <mergeCell ref="F173:J174"/>
    <mergeCell ref="K173:K174"/>
    <mergeCell ref="L173:L174"/>
    <mergeCell ref="A179:B180"/>
    <mergeCell ref="C179:C180"/>
    <mergeCell ref="D179:E180"/>
    <mergeCell ref="F179:J180"/>
    <mergeCell ref="K179:K180"/>
    <mergeCell ref="L179:L180"/>
    <mergeCell ref="A177:B178"/>
    <mergeCell ref="C177:C178"/>
    <mergeCell ref="D177:E178"/>
    <mergeCell ref="F177:J178"/>
    <mergeCell ref="K177:K178"/>
    <mergeCell ref="L177:L178"/>
    <mergeCell ref="A183:L184"/>
    <mergeCell ref="A185:A186"/>
    <mergeCell ref="B185:E186"/>
    <mergeCell ref="F185:H186"/>
    <mergeCell ref="I185:L185"/>
    <mergeCell ref="I186:J186"/>
    <mergeCell ref="K186:L186"/>
    <mergeCell ref="A181:B182"/>
    <mergeCell ref="C181:C182"/>
    <mergeCell ref="D181:E182"/>
    <mergeCell ref="F181:J182"/>
    <mergeCell ref="K181:K182"/>
    <mergeCell ref="L181:L182"/>
    <mergeCell ref="A187:A188"/>
    <mergeCell ref="B187:E188"/>
    <mergeCell ref="F187:H188"/>
    <mergeCell ref="I187:J188"/>
    <mergeCell ref="K187:L188"/>
    <mergeCell ref="A189:A190"/>
    <mergeCell ref="B189:E190"/>
    <mergeCell ref="F189:H190"/>
    <mergeCell ref="I189:J190"/>
    <mergeCell ref="K189:L190"/>
    <mergeCell ref="A195:A196"/>
    <mergeCell ref="B195:E196"/>
    <mergeCell ref="F195:H196"/>
    <mergeCell ref="I195:J196"/>
    <mergeCell ref="K195:L196"/>
    <mergeCell ref="A197:L198"/>
    <mergeCell ref="A191:L192"/>
    <mergeCell ref="A193:A194"/>
    <mergeCell ref="B193:E194"/>
    <mergeCell ref="F193:H194"/>
    <mergeCell ref="I193:L193"/>
    <mergeCell ref="I194:J194"/>
    <mergeCell ref="K194:L194"/>
    <mergeCell ref="A201:A202"/>
    <mergeCell ref="B201:E202"/>
    <mergeCell ref="F201:H202"/>
    <mergeCell ref="I201:J202"/>
    <mergeCell ref="K201:L202"/>
    <mergeCell ref="D203:E203"/>
    <mergeCell ref="F203:I203"/>
    <mergeCell ref="A199:A200"/>
    <mergeCell ref="B199:E200"/>
    <mergeCell ref="F199:H200"/>
    <mergeCell ref="I199:L199"/>
    <mergeCell ref="I200:J200"/>
    <mergeCell ref="K200:L200"/>
    <mergeCell ref="D207:E207"/>
    <mergeCell ref="F207:I207"/>
    <mergeCell ref="D208:E208"/>
    <mergeCell ref="F208:I208"/>
    <mergeCell ref="D209:E209"/>
    <mergeCell ref="F209:I209"/>
    <mergeCell ref="D204:E204"/>
    <mergeCell ref="F204:I204"/>
    <mergeCell ref="D205:E205"/>
    <mergeCell ref="F205:I205"/>
    <mergeCell ref="D206:E206"/>
    <mergeCell ref="F206:I206"/>
    <mergeCell ref="D213:E213"/>
    <mergeCell ref="F213:I213"/>
    <mergeCell ref="D214:E214"/>
    <mergeCell ref="F214:I214"/>
    <mergeCell ref="D215:E215"/>
    <mergeCell ref="F215:I215"/>
    <mergeCell ref="D210:E210"/>
    <mergeCell ref="F210:I210"/>
    <mergeCell ref="D211:E211"/>
    <mergeCell ref="F211:I211"/>
    <mergeCell ref="D212:E212"/>
    <mergeCell ref="F212:I212"/>
    <mergeCell ref="D219:E219"/>
    <mergeCell ref="F219:I219"/>
    <mergeCell ref="D220:E220"/>
    <mergeCell ref="F220:I220"/>
    <mergeCell ref="D221:E221"/>
    <mergeCell ref="F221:I221"/>
    <mergeCell ref="D216:E216"/>
    <mergeCell ref="F216:I216"/>
    <mergeCell ref="D217:E217"/>
    <mergeCell ref="F217:I217"/>
    <mergeCell ref="D218:E218"/>
    <mergeCell ref="F218:I218"/>
    <mergeCell ref="D225:E225"/>
    <mergeCell ref="F225:I225"/>
    <mergeCell ref="D226:E226"/>
    <mergeCell ref="F226:I226"/>
    <mergeCell ref="D227:E227"/>
    <mergeCell ref="F227:I227"/>
    <mergeCell ref="D222:E222"/>
    <mergeCell ref="F222:I222"/>
    <mergeCell ref="D223:E223"/>
    <mergeCell ref="F223:I223"/>
    <mergeCell ref="D224:E224"/>
    <mergeCell ref="F224:I224"/>
    <mergeCell ref="D231:E231"/>
    <mergeCell ref="F231:I231"/>
    <mergeCell ref="D232:E232"/>
    <mergeCell ref="F232:I232"/>
    <mergeCell ref="D233:E233"/>
    <mergeCell ref="F233:I233"/>
    <mergeCell ref="D228:E228"/>
    <mergeCell ref="F228:I228"/>
    <mergeCell ref="D229:E229"/>
    <mergeCell ref="F229:I229"/>
    <mergeCell ref="D230:E230"/>
    <mergeCell ref="F230:I230"/>
    <mergeCell ref="D237:E237"/>
    <mergeCell ref="F237:I237"/>
    <mergeCell ref="D238:E238"/>
    <mergeCell ref="F238:I238"/>
    <mergeCell ref="D239:E239"/>
    <mergeCell ref="F239:I239"/>
    <mergeCell ref="D234:E234"/>
    <mergeCell ref="F234:I234"/>
    <mergeCell ref="D235:E235"/>
    <mergeCell ref="F235:I235"/>
    <mergeCell ref="D236:E236"/>
    <mergeCell ref="F236:I236"/>
    <mergeCell ref="B247:F247"/>
    <mergeCell ref="G247:I247"/>
    <mergeCell ref="J247:L247"/>
    <mergeCell ref="B248:F248"/>
    <mergeCell ref="G248:I248"/>
    <mergeCell ref="J248:L249"/>
    <mergeCell ref="B249:I249"/>
    <mergeCell ref="D240:E240"/>
    <mergeCell ref="F240:I240"/>
    <mergeCell ref="D241:E241"/>
    <mergeCell ref="F241:I241"/>
    <mergeCell ref="A242:L244"/>
    <mergeCell ref="A245:L246"/>
    <mergeCell ref="J252:L253"/>
    <mergeCell ref="A254:B255"/>
    <mergeCell ref="C254:H255"/>
    <mergeCell ref="I254:L255"/>
    <mergeCell ref="A256:L257"/>
    <mergeCell ref="A258:L259"/>
    <mergeCell ref="A250:A251"/>
    <mergeCell ref="B250:F251"/>
    <mergeCell ref="G250:H251"/>
    <mergeCell ref="I250:L251"/>
    <mergeCell ref="A252:A253"/>
    <mergeCell ref="B252:B253"/>
    <mergeCell ref="C252:C253"/>
    <mergeCell ref="D252:E253"/>
    <mergeCell ref="F252:F253"/>
    <mergeCell ref="G252:I253"/>
    <mergeCell ref="A267:L268"/>
    <mergeCell ref="B269:F269"/>
    <mergeCell ref="G269:I269"/>
    <mergeCell ref="J269:L269"/>
    <mergeCell ref="B270:F270"/>
    <mergeCell ref="G270:I270"/>
    <mergeCell ref="J270:L271"/>
    <mergeCell ref="B271:I271"/>
    <mergeCell ref="A260:L261"/>
    <mergeCell ref="A262:F263"/>
    <mergeCell ref="G262:J263"/>
    <mergeCell ref="K262:L263"/>
    <mergeCell ref="A264:F265"/>
    <mergeCell ref="G264:J265"/>
    <mergeCell ref="K264:L265"/>
    <mergeCell ref="A272:A273"/>
    <mergeCell ref="B272:F273"/>
    <mergeCell ref="G272:H273"/>
    <mergeCell ref="I272:L273"/>
    <mergeCell ref="A274:A275"/>
    <mergeCell ref="B274:B275"/>
    <mergeCell ref="C274:C275"/>
    <mergeCell ref="D274:E275"/>
    <mergeCell ref="F274:F275"/>
    <mergeCell ref="G274:I275"/>
    <mergeCell ref="A282:L283"/>
    <mergeCell ref="A284:L285"/>
    <mergeCell ref="A286:L287"/>
    <mergeCell ref="A288:F289"/>
    <mergeCell ref="G288:J289"/>
    <mergeCell ref="K288:L289"/>
    <mergeCell ref="J274:L275"/>
    <mergeCell ref="A276:B277"/>
    <mergeCell ref="C276:H277"/>
    <mergeCell ref="I276:L277"/>
    <mergeCell ref="A278:L279"/>
    <mergeCell ref="A280:L281"/>
    <mergeCell ref="B298:F298"/>
    <mergeCell ref="G298:I298"/>
    <mergeCell ref="J298:L299"/>
    <mergeCell ref="B299:I299"/>
    <mergeCell ref="A300:A301"/>
    <mergeCell ref="B300:F301"/>
    <mergeCell ref="G300:H301"/>
    <mergeCell ref="I300:L301"/>
    <mergeCell ref="A290:F291"/>
    <mergeCell ref="G290:J291"/>
    <mergeCell ref="K290:L291"/>
    <mergeCell ref="A293:L294"/>
    <mergeCell ref="A295:L296"/>
    <mergeCell ref="B297:F297"/>
    <mergeCell ref="G297:I297"/>
    <mergeCell ref="J297:L297"/>
    <mergeCell ref="J302:L303"/>
    <mergeCell ref="A304:B305"/>
    <mergeCell ref="C304:H305"/>
    <mergeCell ref="I304:L305"/>
    <mergeCell ref="A306:L307"/>
    <mergeCell ref="A308:F309"/>
    <mergeCell ref="G308:J309"/>
    <mergeCell ref="K308:L309"/>
    <mergeCell ref="A302:A303"/>
    <mergeCell ref="B302:B303"/>
    <mergeCell ref="C302:C303"/>
    <mergeCell ref="D302:E303"/>
    <mergeCell ref="F302:F303"/>
    <mergeCell ref="G302:I303"/>
    <mergeCell ref="B327:F327"/>
    <mergeCell ref="G327:I327"/>
    <mergeCell ref="J327:L327"/>
    <mergeCell ref="B328:F328"/>
    <mergeCell ref="G328:I328"/>
    <mergeCell ref="J328:L329"/>
    <mergeCell ref="B329:I329"/>
    <mergeCell ref="A310:F311"/>
    <mergeCell ref="G310:J311"/>
    <mergeCell ref="K310:L311"/>
    <mergeCell ref="A312:L322"/>
    <mergeCell ref="A323:L324"/>
    <mergeCell ref="A325:L326"/>
    <mergeCell ref="D336:E336"/>
    <mergeCell ref="F336:G336"/>
    <mergeCell ref="J336:K336"/>
    <mergeCell ref="D337:E337"/>
    <mergeCell ref="F337:G337"/>
    <mergeCell ref="J337:K337"/>
    <mergeCell ref="A330:D330"/>
    <mergeCell ref="E330:L331"/>
    <mergeCell ref="A331:D332"/>
    <mergeCell ref="E332:L334"/>
    <mergeCell ref="A333:D334"/>
    <mergeCell ref="C335:E335"/>
    <mergeCell ref="F335:G335"/>
    <mergeCell ref="H335:I335"/>
    <mergeCell ref="J335:K335"/>
    <mergeCell ref="D340:E340"/>
    <mergeCell ref="F340:G340"/>
    <mergeCell ref="J340:K340"/>
    <mergeCell ref="D341:E341"/>
    <mergeCell ref="F341:G341"/>
    <mergeCell ref="J341:K341"/>
    <mergeCell ref="D338:E338"/>
    <mergeCell ref="F338:G338"/>
    <mergeCell ref="J338:K338"/>
    <mergeCell ref="D339:E339"/>
    <mergeCell ref="F339:G339"/>
    <mergeCell ref="J339:K339"/>
    <mergeCell ref="D344:E344"/>
    <mergeCell ref="F344:G344"/>
    <mergeCell ref="J344:K344"/>
    <mergeCell ref="D345:E345"/>
    <mergeCell ref="F345:G345"/>
    <mergeCell ref="J345:K345"/>
    <mergeCell ref="D342:E342"/>
    <mergeCell ref="F342:G342"/>
    <mergeCell ref="J342:K342"/>
    <mergeCell ref="D343:E343"/>
    <mergeCell ref="F343:G343"/>
    <mergeCell ref="J343:K343"/>
    <mergeCell ref="D348:E348"/>
    <mergeCell ref="F348:G348"/>
    <mergeCell ref="J348:K348"/>
    <mergeCell ref="D349:E349"/>
    <mergeCell ref="F349:G349"/>
    <mergeCell ref="J349:K349"/>
    <mergeCell ref="D346:E346"/>
    <mergeCell ref="F346:G346"/>
    <mergeCell ref="J346:K346"/>
    <mergeCell ref="D347:E347"/>
    <mergeCell ref="F347:G347"/>
    <mergeCell ref="J347:K347"/>
    <mergeCell ref="D352:E352"/>
    <mergeCell ref="F352:G352"/>
    <mergeCell ref="J352:K352"/>
    <mergeCell ref="D353:E353"/>
    <mergeCell ref="F353:G353"/>
    <mergeCell ref="J353:K353"/>
    <mergeCell ref="D350:E350"/>
    <mergeCell ref="F350:G350"/>
    <mergeCell ref="J350:K350"/>
    <mergeCell ref="D351:E351"/>
    <mergeCell ref="F351:G351"/>
    <mergeCell ref="J351:K351"/>
    <mergeCell ref="D356:E356"/>
    <mergeCell ref="F356:G356"/>
    <mergeCell ref="J356:K356"/>
    <mergeCell ref="D357:E357"/>
    <mergeCell ref="F357:G357"/>
    <mergeCell ref="J357:K357"/>
    <mergeCell ref="D354:E354"/>
    <mergeCell ref="F354:G354"/>
    <mergeCell ref="J354:K354"/>
    <mergeCell ref="D355:E355"/>
    <mergeCell ref="F355:G355"/>
    <mergeCell ref="J355:K355"/>
    <mergeCell ref="D360:E360"/>
    <mergeCell ref="F360:G360"/>
    <mergeCell ref="J360:K360"/>
    <mergeCell ref="D361:E361"/>
    <mergeCell ref="F361:G361"/>
    <mergeCell ref="J361:K361"/>
    <mergeCell ref="D358:E358"/>
    <mergeCell ref="F358:G358"/>
    <mergeCell ref="J358:K358"/>
    <mergeCell ref="D359:E359"/>
    <mergeCell ref="F359:G359"/>
    <mergeCell ref="J359:K359"/>
    <mergeCell ref="D364:E364"/>
    <mergeCell ref="F364:G364"/>
    <mergeCell ref="J364:K364"/>
    <mergeCell ref="D365:E365"/>
    <mergeCell ref="F365:G365"/>
    <mergeCell ref="J365:K365"/>
    <mergeCell ref="D362:E362"/>
    <mergeCell ref="F362:G362"/>
    <mergeCell ref="J362:K362"/>
    <mergeCell ref="D363:E363"/>
    <mergeCell ref="F363:G363"/>
    <mergeCell ref="J363:K363"/>
    <mergeCell ref="D368:E368"/>
    <mergeCell ref="F368:G368"/>
    <mergeCell ref="J368:K368"/>
    <mergeCell ref="D369:E369"/>
    <mergeCell ref="F369:G369"/>
    <mergeCell ref="J369:K369"/>
    <mergeCell ref="D366:E366"/>
    <mergeCell ref="F366:G366"/>
    <mergeCell ref="J366:K366"/>
    <mergeCell ref="D367:E367"/>
    <mergeCell ref="F367:G367"/>
    <mergeCell ref="J367:K367"/>
    <mergeCell ref="B375:F375"/>
    <mergeCell ref="G375:I375"/>
    <mergeCell ref="J375:L375"/>
    <mergeCell ref="B376:F376"/>
    <mergeCell ref="G376:I376"/>
    <mergeCell ref="J376:L377"/>
    <mergeCell ref="B377:I377"/>
    <mergeCell ref="D370:E370"/>
    <mergeCell ref="F370:G370"/>
    <mergeCell ref="J370:K370"/>
    <mergeCell ref="B371:H371"/>
    <mergeCell ref="I371:L371"/>
    <mergeCell ref="A373:L374"/>
    <mergeCell ref="A381:A382"/>
    <mergeCell ref="B381:D382"/>
    <mergeCell ref="E381:H382"/>
    <mergeCell ref="I381:J382"/>
    <mergeCell ref="K381:L382"/>
    <mergeCell ref="A383:L383"/>
    <mergeCell ref="B378:D378"/>
    <mergeCell ref="E378:H378"/>
    <mergeCell ref="I378:J378"/>
    <mergeCell ref="K378:L378"/>
    <mergeCell ref="A379:A380"/>
    <mergeCell ref="B379:D380"/>
    <mergeCell ref="E379:H380"/>
    <mergeCell ref="I379:J380"/>
    <mergeCell ref="K379:L380"/>
    <mergeCell ref="B392:F392"/>
    <mergeCell ref="G392:I392"/>
    <mergeCell ref="J392:L393"/>
    <mergeCell ref="B393:I393"/>
    <mergeCell ref="B394:D394"/>
    <mergeCell ref="E394:H394"/>
    <mergeCell ref="I394:J394"/>
    <mergeCell ref="K394:L394"/>
    <mergeCell ref="A384:L385"/>
    <mergeCell ref="A386:L387"/>
    <mergeCell ref="A389:L390"/>
    <mergeCell ref="B391:F391"/>
    <mergeCell ref="G391:I391"/>
    <mergeCell ref="J391:L391"/>
    <mergeCell ref="A399:L400"/>
    <mergeCell ref="A401:L402"/>
    <mergeCell ref="A395:A398"/>
    <mergeCell ref="B395:D396"/>
    <mergeCell ref="E395:H396"/>
    <mergeCell ref="I395:J396"/>
    <mergeCell ref="K395:L396"/>
    <mergeCell ref="B397:D398"/>
    <mergeCell ref="E397:H398"/>
    <mergeCell ref="I397:J398"/>
    <mergeCell ref="K397:L398"/>
  </mergeCells>
  <pageMargins left="0.7" right="0.7" top="0.75" bottom="0.75" header="0.3" footer="0.3"/>
  <pageSetup paperSize="9"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DCD9-F464-4FA1-9AB9-A05DFEC8597C}">
  <dimension ref="A1:N403"/>
  <sheetViews>
    <sheetView topLeftCell="A91" zoomScale="91" zoomScaleNormal="91" workbookViewId="0">
      <selection activeCell="C100" sqref="C100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166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207</v>
      </c>
      <c r="B6" s="149" t="s">
        <v>205</v>
      </c>
      <c r="C6" s="150"/>
      <c r="D6" s="150"/>
      <c r="E6" s="150"/>
      <c r="F6" s="151"/>
      <c r="G6" s="149" t="s">
        <v>578</v>
      </c>
      <c r="H6" s="150"/>
      <c r="I6" s="151"/>
      <c r="J6" s="110" t="s">
        <v>449</v>
      </c>
      <c r="K6" s="112"/>
      <c r="L6" s="111"/>
    </row>
    <row r="7" spans="1:12" ht="15.75" thickBot="1" x14ac:dyDescent="0.3">
      <c r="A7" s="4" t="s">
        <v>590</v>
      </c>
      <c r="B7" s="149" t="s">
        <v>202</v>
      </c>
      <c r="C7" s="150"/>
      <c r="D7" s="150"/>
      <c r="E7" s="150"/>
      <c r="F7" s="151"/>
      <c r="G7" s="149" t="s">
        <v>573</v>
      </c>
      <c r="H7" s="150"/>
      <c r="I7" s="151"/>
      <c r="J7" s="143">
        <v>1</v>
      </c>
      <c r="K7" s="144"/>
      <c r="L7" s="145"/>
    </row>
    <row r="8" spans="1:12" ht="15.75" thickBot="1" x14ac:dyDescent="0.3">
      <c r="A8" s="4" t="s">
        <v>491</v>
      </c>
      <c r="B8" s="149" t="s">
        <v>579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27" t="s">
        <v>1</v>
      </c>
      <c r="B9" s="26" t="s">
        <v>2</v>
      </c>
      <c r="C9" s="14">
        <v>4.5</v>
      </c>
      <c r="D9" s="110" t="s">
        <v>23</v>
      </c>
      <c r="E9" s="111"/>
      <c r="F9" s="15">
        <v>150</v>
      </c>
      <c r="G9" s="110" t="s">
        <v>22</v>
      </c>
      <c r="H9" s="112"/>
      <c r="I9" s="111"/>
      <c r="J9" s="113">
        <f>SUM(C9*F9)</f>
        <v>675</v>
      </c>
      <c r="K9" s="112"/>
      <c r="L9" s="111"/>
    </row>
    <row r="10" spans="1:12" x14ac:dyDescent="0.25">
      <c r="A10" s="114" t="s">
        <v>26</v>
      </c>
      <c r="B10" s="116">
        <v>44224</v>
      </c>
      <c r="C10" s="117"/>
      <c r="D10" s="117"/>
      <c r="E10" s="117"/>
      <c r="F10" s="118"/>
      <c r="G10" s="122" t="s">
        <v>25</v>
      </c>
      <c r="H10" s="123"/>
      <c r="I10" s="124"/>
      <c r="J10" s="422" t="s">
        <v>580</v>
      </c>
      <c r="K10" s="423"/>
      <c r="L10" s="424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425"/>
      <c r="K11" s="426"/>
      <c r="L11" s="427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150</v>
      </c>
      <c r="D14" s="112"/>
      <c r="E14" s="111"/>
      <c r="F14" s="158" t="s">
        <v>3</v>
      </c>
      <c r="G14" s="27" t="s">
        <v>30</v>
      </c>
      <c r="H14" s="110"/>
      <c r="I14" s="111"/>
      <c r="J14" s="158" t="s">
        <v>3</v>
      </c>
      <c r="K14" s="27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28" t="s">
        <v>8</v>
      </c>
      <c r="H15" s="4" t="s">
        <v>9</v>
      </c>
      <c r="I15" s="5" t="s">
        <v>10</v>
      </c>
      <c r="J15" s="159"/>
      <c r="K15" s="28" t="s">
        <v>8</v>
      </c>
      <c r="L15" s="161"/>
    </row>
    <row r="16" spans="1:12" x14ac:dyDescent="0.25">
      <c r="A16" s="178" t="s">
        <v>199</v>
      </c>
      <c r="B16" s="174">
        <f>0.0126+0.009</f>
        <v>2.1600000000000001E-2</v>
      </c>
      <c r="C16" s="166" t="s">
        <v>101</v>
      </c>
      <c r="D16" s="168">
        <f>SUM(B16*C$14)</f>
        <v>3.24</v>
      </c>
      <c r="E16" s="169"/>
      <c r="F16" s="176">
        <f>D16+D18+D20+D22</f>
        <v>9.9807352941176468</v>
      </c>
      <c r="G16" s="158"/>
      <c r="H16" s="408"/>
      <c r="I16" s="176"/>
      <c r="J16" s="166"/>
      <c r="K16" s="166"/>
      <c r="L16" s="166"/>
    </row>
    <row r="17" spans="1:14" ht="15.75" thickBot="1" x14ac:dyDescent="0.3">
      <c r="A17" s="179"/>
      <c r="B17" s="175"/>
      <c r="C17" s="167"/>
      <c r="D17" s="170"/>
      <c r="E17" s="171"/>
      <c r="F17" s="167"/>
      <c r="G17" s="159"/>
      <c r="H17" s="409"/>
      <c r="I17" s="177"/>
      <c r="J17" s="167"/>
      <c r="K17" s="167"/>
      <c r="L17" s="167"/>
    </row>
    <row r="18" spans="1:14" ht="15" customHeight="1" x14ac:dyDescent="0.25">
      <c r="A18" s="178" t="s">
        <v>206</v>
      </c>
      <c r="B18" s="164">
        <f>0.006+0.0196</f>
        <v>2.5599999999999998E-2</v>
      </c>
      <c r="C18" s="166" t="s">
        <v>101</v>
      </c>
      <c r="D18" s="168">
        <f>SUM(B18*C$14)</f>
        <v>3.84</v>
      </c>
      <c r="E18" s="169"/>
      <c r="F18" s="166"/>
      <c r="G18" s="166"/>
      <c r="H18" s="166"/>
      <c r="I18" s="176"/>
      <c r="J18" s="166"/>
      <c r="K18" s="166"/>
      <c r="L18" s="166"/>
    </row>
    <row r="19" spans="1:14" ht="15.75" customHeight="1" thickBot="1" x14ac:dyDescent="0.3">
      <c r="A19" s="179"/>
      <c r="B19" s="165"/>
      <c r="C19" s="167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4" ht="15" customHeight="1" x14ac:dyDescent="0.25">
      <c r="A20" s="178" t="s">
        <v>210</v>
      </c>
      <c r="B20" s="164">
        <f>0.1*0.115/1.36</f>
        <v>8.4558823529411777E-3</v>
      </c>
      <c r="C20" s="166" t="s">
        <v>101</v>
      </c>
      <c r="D20" s="168">
        <f>SUM(B20*C$14)</f>
        <v>1.2683823529411766</v>
      </c>
      <c r="E20" s="169"/>
      <c r="F20" s="166"/>
      <c r="G20" s="166"/>
      <c r="H20" s="166"/>
      <c r="I20" s="176"/>
      <c r="J20" s="166"/>
      <c r="K20" s="166"/>
      <c r="L20" s="166"/>
    </row>
    <row r="21" spans="1:14" ht="15.75" customHeight="1" thickBot="1" x14ac:dyDescent="0.3">
      <c r="A21" s="179"/>
      <c r="B21" s="165"/>
      <c r="C21" s="167"/>
      <c r="D21" s="170"/>
      <c r="E21" s="171"/>
      <c r="F21" s="167"/>
      <c r="G21" s="167"/>
      <c r="H21" s="167"/>
      <c r="I21" s="177"/>
      <c r="J21" s="167"/>
      <c r="K21" s="167"/>
      <c r="L21" s="167"/>
      <c r="N21">
        <f>1.7*70</f>
        <v>119</v>
      </c>
    </row>
    <row r="22" spans="1:14" ht="15" customHeight="1" x14ac:dyDescent="0.25">
      <c r="A22" s="178" t="s">
        <v>211</v>
      </c>
      <c r="B22" s="164">
        <f>0.08*0.185/1.36</f>
        <v>1.088235294117647E-2</v>
      </c>
      <c r="C22" s="166" t="s">
        <v>101</v>
      </c>
      <c r="D22" s="168">
        <f t="shared" ref="D22" si="0">SUM(B22*C$14)</f>
        <v>1.6323529411764706</v>
      </c>
      <c r="E22" s="169"/>
      <c r="F22" s="166"/>
      <c r="G22" s="166"/>
      <c r="H22" s="166"/>
      <c r="I22" s="176"/>
      <c r="J22" s="166"/>
      <c r="K22" s="166"/>
      <c r="L22" s="166"/>
    </row>
    <row r="23" spans="1:14" ht="15.75" customHeight="1" thickBot="1" x14ac:dyDescent="0.3">
      <c r="A23" s="179"/>
      <c r="B23" s="165"/>
      <c r="C23" s="167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4" ht="15" customHeight="1" x14ac:dyDescent="0.25">
      <c r="A24" s="178" t="s">
        <v>212</v>
      </c>
      <c r="B24" s="164">
        <v>4.2000000000000003E-2</v>
      </c>
      <c r="C24" s="166" t="s">
        <v>101</v>
      </c>
      <c r="D24" s="168">
        <f t="shared" ref="D24" si="1">SUM(B24*C$14)</f>
        <v>6.3000000000000007</v>
      </c>
      <c r="E24" s="169"/>
      <c r="F24" s="166"/>
      <c r="G24" s="166"/>
      <c r="H24" s="166"/>
      <c r="I24" s="176"/>
      <c r="J24" s="166"/>
      <c r="K24" s="166"/>
      <c r="L24" s="166"/>
    </row>
    <row r="25" spans="1:14" ht="15.75" customHeight="1" thickBot="1" x14ac:dyDescent="0.3">
      <c r="A25" s="179"/>
      <c r="B25" s="165"/>
      <c r="C25" s="167"/>
      <c r="D25" s="170"/>
      <c r="E25" s="171"/>
      <c r="F25" s="167"/>
      <c r="G25" s="167"/>
      <c r="H25" s="167"/>
      <c r="I25" s="177"/>
      <c r="J25" s="167"/>
      <c r="K25" s="167"/>
      <c r="L25" s="167"/>
    </row>
    <row r="26" spans="1:14" x14ac:dyDescent="0.25">
      <c r="A26" s="178" t="s">
        <v>214</v>
      </c>
      <c r="B26" s="164">
        <v>5.0000000000000001E-3</v>
      </c>
      <c r="C26" s="166" t="s">
        <v>215</v>
      </c>
      <c r="D26" s="168">
        <f>SUM(B26*C14)</f>
        <v>0.75</v>
      </c>
      <c r="E26" s="169"/>
      <c r="F26" s="166"/>
      <c r="G26" s="166"/>
      <c r="H26" s="166"/>
      <c r="I26" s="176"/>
      <c r="J26" s="166"/>
      <c r="K26" s="166"/>
      <c r="L26" s="166"/>
    </row>
    <row r="27" spans="1:14" ht="15.75" thickBot="1" x14ac:dyDescent="0.3">
      <c r="A27" s="179"/>
      <c r="B27" s="165"/>
      <c r="C27" s="167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4" ht="15" customHeight="1" x14ac:dyDescent="0.25">
      <c r="A28" s="178"/>
      <c r="B28" s="164">
        <v>0</v>
      </c>
      <c r="C28" s="166"/>
      <c r="D28" s="168">
        <f>SUM(B28*C14)</f>
        <v>0</v>
      </c>
      <c r="E28" s="169"/>
      <c r="F28" s="166"/>
      <c r="G28" s="166"/>
      <c r="H28" s="166"/>
      <c r="I28" s="176"/>
      <c r="J28" s="166"/>
      <c r="K28" s="166"/>
      <c r="L28" s="166"/>
    </row>
    <row r="29" spans="1:14" ht="15.75" customHeight="1" thickBot="1" x14ac:dyDescent="0.3">
      <c r="A29" s="179"/>
      <c r="B29" s="165"/>
      <c r="C29" s="167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4" x14ac:dyDescent="0.25">
      <c r="A30" s="178"/>
      <c r="B30" s="164">
        <v>0</v>
      </c>
      <c r="C30" s="166"/>
      <c r="D30" s="168">
        <f>SUM(B30*C14)</f>
        <v>0</v>
      </c>
      <c r="E30" s="169"/>
      <c r="F30" s="166"/>
      <c r="G30" s="166"/>
      <c r="H30" s="166"/>
      <c r="I30" s="176"/>
      <c r="J30" s="166"/>
      <c r="K30" s="166"/>
      <c r="L30" s="166"/>
    </row>
    <row r="31" spans="1:14" ht="15.75" thickBot="1" x14ac:dyDescent="0.3">
      <c r="A31" s="179"/>
      <c r="B31" s="165"/>
      <c r="C31" s="167"/>
      <c r="D31" s="170"/>
      <c r="E31" s="171"/>
      <c r="F31" s="167"/>
      <c r="G31" s="167"/>
      <c r="H31" s="167"/>
      <c r="I31" s="177"/>
      <c r="J31" s="167"/>
      <c r="K31" s="167"/>
      <c r="L31" s="167"/>
    </row>
    <row r="32" spans="1:14" x14ac:dyDescent="0.25">
      <c r="A32" s="178"/>
      <c r="B32" s="164">
        <v>0</v>
      </c>
      <c r="C32" s="166"/>
      <c r="D32" s="168">
        <f>SUM(B32*C14)</f>
        <v>0</v>
      </c>
      <c r="E32" s="169"/>
      <c r="F32" s="166"/>
      <c r="G32" s="166"/>
      <c r="H32" s="166"/>
      <c r="I32" s="176">
        <f>SUM(B32*H14)</f>
        <v>0</v>
      </c>
      <c r="J32" s="166"/>
      <c r="K32" s="166"/>
      <c r="L32" s="166"/>
    </row>
    <row r="33" spans="1:12" ht="15.75" thickBot="1" x14ac:dyDescent="0.3">
      <c r="A33" s="179"/>
      <c r="B33" s="165"/>
      <c r="C33" s="167"/>
      <c r="D33" s="170"/>
      <c r="E33" s="171"/>
      <c r="F33" s="167"/>
      <c r="G33" s="167"/>
      <c r="H33" s="167"/>
      <c r="I33" s="177"/>
      <c r="J33" s="167"/>
      <c r="K33" s="167"/>
      <c r="L33" s="167"/>
    </row>
    <row r="34" spans="1:12" x14ac:dyDescent="0.25">
      <c r="A34" s="178"/>
      <c r="B34" s="164">
        <v>0</v>
      </c>
      <c r="C34" s="166"/>
      <c r="D34" s="168">
        <f>SUM(B34*C14)</f>
        <v>0</v>
      </c>
      <c r="E34" s="169"/>
      <c r="F34" s="166"/>
      <c r="G34" s="166"/>
      <c r="H34" s="166"/>
      <c r="I34" s="176">
        <f>SUM(B34*H14)</f>
        <v>0</v>
      </c>
      <c r="J34" s="166"/>
      <c r="K34" s="166"/>
      <c r="L34" s="166"/>
    </row>
    <row r="35" spans="1:12" ht="15.75" thickBot="1" x14ac:dyDescent="0.3">
      <c r="A35" s="179"/>
      <c r="B35" s="165"/>
      <c r="C35" s="167"/>
      <c r="D35" s="170"/>
      <c r="E35" s="171"/>
      <c r="F35" s="167"/>
      <c r="G35" s="167"/>
      <c r="H35" s="167"/>
      <c r="I35" s="177"/>
      <c r="J35" s="167"/>
      <c r="K35" s="167"/>
      <c r="L35" s="167"/>
    </row>
    <row r="36" spans="1:12" x14ac:dyDescent="0.25">
      <c r="A36" s="180"/>
      <c r="B36" s="164">
        <v>0</v>
      </c>
      <c r="C36" s="166"/>
      <c r="D36" s="168">
        <f>SUM(B36*C14)</f>
        <v>0</v>
      </c>
      <c r="E36" s="169"/>
      <c r="F36" s="166"/>
      <c r="G36" s="166"/>
      <c r="H36" s="166"/>
      <c r="I36" s="176">
        <f>SUM(B36*H14)</f>
        <v>0</v>
      </c>
      <c r="J36" s="166"/>
      <c r="K36" s="166"/>
      <c r="L36" s="166"/>
    </row>
    <row r="37" spans="1:12" ht="15.75" thickBot="1" x14ac:dyDescent="0.3">
      <c r="A37" s="181"/>
      <c r="B37" s="165"/>
      <c r="C37" s="167"/>
      <c r="D37" s="170"/>
      <c r="E37" s="171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168">
        <f>SUM(B38*C14)</f>
        <v>0</v>
      </c>
      <c r="E38" s="169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170"/>
      <c r="E39" s="171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33</v>
      </c>
      <c r="C42" s="123"/>
      <c r="D42" s="123"/>
      <c r="E42" s="124"/>
      <c r="F42" s="184" t="s">
        <v>34</v>
      </c>
      <c r="G42" s="185"/>
      <c r="H42" s="186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187"/>
      <c r="G43" s="188"/>
      <c r="H43" s="189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210"/>
      <c r="B44" s="198"/>
      <c r="C44" s="199"/>
      <c r="D44" s="199"/>
      <c r="E44" s="200"/>
      <c r="F44" s="204"/>
      <c r="G44" s="205"/>
      <c r="H44" s="206"/>
      <c r="I44" s="204"/>
      <c r="J44" s="206"/>
      <c r="K44" s="205">
        <f>SUM(F44*H14)</f>
        <v>0</v>
      </c>
      <c r="L44" s="206"/>
    </row>
    <row r="45" spans="1:12" ht="15.75" customHeight="1" thickBot="1" x14ac:dyDescent="0.3">
      <c r="A45" s="211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/>
      <c r="B46" s="198"/>
      <c r="C46" s="199"/>
      <c r="D46" s="199"/>
      <c r="E46" s="200"/>
      <c r="F46" s="204"/>
      <c r="G46" s="205"/>
      <c r="H46" s="206"/>
      <c r="I46" s="204"/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25" t="s">
        <v>41</v>
      </c>
    </row>
    <row r="61" spans="1:12" ht="15.75" customHeight="1" thickBot="1" x14ac:dyDescent="0.3">
      <c r="A61" s="237" t="s">
        <v>584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 t="s">
        <v>197</v>
      </c>
      <c r="B62" s="407"/>
      <c r="C62" s="12">
        <v>3.5</v>
      </c>
      <c r="D62" s="241" t="s">
        <v>81</v>
      </c>
      <c r="E62" s="242"/>
      <c r="F62" s="242"/>
      <c r="G62" s="243"/>
      <c r="H62" s="226" t="s">
        <v>196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25" t="s">
        <v>41</v>
      </c>
    </row>
    <row r="64" spans="1:12" ht="15.75" customHeight="1" thickBot="1" x14ac:dyDescent="0.3">
      <c r="A64" s="229" t="s">
        <v>195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194</v>
      </c>
      <c r="B65" s="151"/>
      <c r="C65" s="12"/>
      <c r="D65" s="231" t="s">
        <v>81</v>
      </c>
      <c r="E65" s="232"/>
      <c r="F65" s="232"/>
      <c r="G65" s="233"/>
      <c r="H65" s="110" t="s">
        <v>193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25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15" customHeight="1" x14ac:dyDescent="0.25">
      <c r="A80" s="247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9"/>
    </row>
    <row r="81" spans="1:12" ht="15" customHeight="1" thickBot="1" x14ac:dyDescent="0.3">
      <c r="A81" s="250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2"/>
    </row>
    <row r="82" spans="1:12" ht="27.75" customHeight="1" thickBot="1" x14ac:dyDescent="0.3">
      <c r="A82" s="4" t="s">
        <v>87</v>
      </c>
      <c r="B82" s="110">
        <v>8</v>
      </c>
      <c r="C82" s="112"/>
      <c r="D82" s="111"/>
      <c r="E82" s="10"/>
      <c r="F82" s="149" t="s">
        <v>88</v>
      </c>
      <c r="G82" s="150"/>
      <c r="H82" s="150"/>
      <c r="I82" s="151"/>
      <c r="J82" s="110"/>
      <c r="K82" s="112"/>
      <c r="L82" s="111"/>
    </row>
    <row r="83" spans="1:12" ht="15" customHeight="1" x14ac:dyDescent="0.25">
      <c r="A83" s="198" t="str">
        <f>A1</f>
        <v xml:space="preserve">LS CONFECÇÕES </v>
      </c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200"/>
    </row>
    <row r="84" spans="1:12" ht="15" customHeight="1" x14ac:dyDescent="0.25">
      <c r="A84" s="253"/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5"/>
    </row>
    <row r="85" spans="1:12" ht="15.75" customHeight="1" thickBot="1" x14ac:dyDescent="0.3">
      <c r="A85" s="201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3"/>
    </row>
    <row r="86" spans="1:12" ht="15" customHeight="1" x14ac:dyDescent="0.25">
      <c r="A86" s="143" t="s">
        <v>79</v>
      </c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5"/>
    </row>
    <row r="87" spans="1:12" ht="15.75" customHeight="1" thickBot="1" x14ac:dyDescent="0.3">
      <c r="A87" s="146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8"/>
    </row>
    <row r="88" spans="1:12" ht="15.75" customHeight="1" thickBot="1" x14ac:dyDescent="0.3">
      <c r="A88" s="3" t="str">
        <f t="shared" ref="A88:B90" si="2">A6</f>
        <v xml:space="preserve">CLIENTE: BOLOVO </v>
      </c>
      <c r="B88" s="149" t="str">
        <f t="shared" si="2"/>
        <v>REPRESENTANTE: antonio</v>
      </c>
      <c r="C88" s="150"/>
      <c r="D88" s="150"/>
      <c r="E88" s="150"/>
      <c r="F88" s="151"/>
      <c r="G88" s="149" t="str">
        <f>G6</f>
        <v>PEDIDO: 04/2021</v>
      </c>
      <c r="H88" s="150"/>
      <c r="I88" s="151"/>
      <c r="J88" s="110" t="str">
        <f>J6</f>
        <v>QTD. MOSTR. LS</v>
      </c>
      <c r="K88" s="112"/>
      <c r="L88" s="111"/>
    </row>
    <row r="89" spans="1:12" ht="15.75" customHeight="1" thickBot="1" x14ac:dyDescent="0.3">
      <c r="A89" s="4" t="str">
        <f>A7</f>
        <v>REF. CLIENTE:    BLV06EY</v>
      </c>
      <c r="B89" s="149" t="str">
        <f t="shared" si="2"/>
        <v>REF. CT LS - 01</v>
      </c>
      <c r="C89" s="150"/>
      <c r="D89" s="150"/>
      <c r="E89" s="150"/>
      <c r="F89" s="151"/>
      <c r="G89" s="149" t="str">
        <f>G7</f>
        <v>COLECAO : VERÃO /2021</v>
      </c>
      <c r="H89" s="150"/>
      <c r="I89" s="151"/>
      <c r="J89" s="143">
        <f>J7</f>
        <v>1</v>
      </c>
      <c r="K89" s="144"/>
      <c r="L89" s="145"/>
    </row>
    <row r="90" spans="1:12" ht="15.75" customHeight="1" thickBot="1" x14ac:dyDescent="0.3">
      <c r="A90" s="4" t="str">
        <f t="shared" si="2"/>
        <v xml:space="preserve">REF:  CT LS - 02 </v>
      </c>
      <c r="B90" s="149" t="str">
        <f t="shared" si="2"/>
        <v xml:space="preserve">MODELO:  carteira BOLOVO silk refletivo </v>
      </c>
      <c r="C90" s="150"/>
      <c r="D90" s="150"/>
      <c r="E90" s="150"/>
      <c r="F90" s="150"/>
      <c r="G90" s="150"/>
      <c r="H90" s="150"/>
      <c r="I90" s="151"/>
      <c r="J90" s="146"/>
      <c r="K90" s="147"/>
      <c r="L90" s="148"/>
    </row>
    <row r="91" spans="1:12" ht="15" customHeight="1" x14ac:dyDescent="0.25">
      <c r="A91" s="114" t="s">
        <v>26</v>
      </c>
      <c r="B91" s="116">
        <f>B10</f>
        <v>44224</v>
      </c>
      <c r="C91" s="117"/>
      <c r="D91" s="117"/>
      <c r="E91" s="117"/>
      <c r="F91" s="118"/>
      <c r="G91" s="122" t="s">
        <v>25</v>
      </c>
      <c r="H91" s="123"/>
      <c r="I91" s="124"/>
      <c r="J91" s="416" t="str">
        <f>J10</f>
        <v>26/03 ou 05/03</v>
      </c>
      <c r="K91" s="417"/>
      <c r="L91" s="418"/>
    </row>
    <row r="92" spans="1:12" ht="15.75" customHeight="1" thickBot="1" x14ac:dyDescent="0.3">
      <c r="A92" s="115"/>
      <c r="B92" s="119"/>
      <c r="C92" s="120"/>
      <c r="D92" s="120"/>
      <c r="E92" s="120"/>
      <c r="F92" s="121"/>
      <c r="G92" s="125"/>
      <c r="H92" s="126"/>
      <c r="I92" s="127"/>
      <c r="J92" s="419"/>
      <c r="K92" s="420"/>
      <c r="L92" s="421"/>
    </row>
    <row r="93" spans="1:12" ht="15.75" customHeight="1" thickBot="1" x14ac:dyDescent="0.3">
      <c r="A93" s="5" t="s">
        <v>28</v>
      </c>
      <c r="B93" s="2"/>
      <c r="C93" s="110">
        <f>C14</f>
        <v>150</v>
      </c>
      <c r="D93" s="112"/>
      <c r="E93" s="111"/>
      <c r="F93" s="262" t="s">
        <v>43</v>
      </c>
      <c r="G93" s="263"/>
      <c r="H93" s="110">
        <f>H14</f>
        <v>0</v>
      </c>
      <c r="I93" s="111"/>
      <c r="J93" s="262" t="s">
        <v>43</v>
      </c>
      <c r="K93" s="263"/>
      <c r="L93" s="27" t="s">
        <v>41</v>
      </c>
    </row>
    <row r="94" spans="1:12" ht="15.75" customHeight="1" thickBot="1" x14ac:dyDescent="0.3">
      <c r="A94" s="5" t="s">
        <v>42</v>
      </c>
      <c r="B94" s="4" t="s">
        <v>6</v>
      </c>
      <c r="C94" s="4" t="s">
        <v>15</v>
      </c>
      <c r="D94" s="110" t="s">
        <v>7</v>
      </c>
      <c r="E94" s="111"/>
      <c r="F94" s="234" t="s">
        <v>19</v>
      </c>
      <c r="G94" s="236"/>
      <c r="H94" s="4" t="s">
        <v>9</v>
      </c>
      <c r="I94" s="5" t="s">
        <v>10</v>
      </c>
      <c r="J94" s="234" t="s">
        <v>19</v>
      </c>
      <c r="K94" s="236"/>
      <c r="L94" s="7"/>
    </row>
    <row r="95" spans="1:12" ht="15.75" customHeight="1" thickBot="1" x14ac:dyDescent="0.3">
      <c r="A95" s="13" t="s">
        <v>597</v>
      </c>
      <c r="B95" s="13">
        <v>1</v>
      </c>
      <c r="C95" s="6" t="s">
        <v>89</v>
      </c>
      <c r="D95" s="264">
        <f>SUM(B95*C93)</f>
        <v>150</v>
      </c>
      <c r="E95" s="265"/>
      <c r="F95" s="266"/>
      <c r="G95" s="267"/>
      <c r="H95" s="6"/>
      <c r="I95" s="8">
        <f>SUM(B95*H93)</f>
        <v>0</v>
      </c>
      <c r="J95" s="266"/>
      <c r="K95" s="267"/>
      <c r="L95" s="6"/>
    </row>
    <row r="96" spans="1:12" ht="15.75" customHeight="1" thickBot="1" x14ac:dyDescent="0.3">
      <c r="A96" s="13" t="s">
        <v>82</v>
      </c>
      <c r="B96" s="13">
        <v>1.4999999999999999E-2</v>
      </c>
      <c r="C96" s="6" t="s">
        <v>101</v>
      </c>
      <c r="D96" s="264">
        <f>SUM(B96*C93)</f>
        <v>2.25</v>
      </c>
      <c r="E96" s="265"/>
      <c r="F96" s="266"/>
      <c r="G96" s="267"/>
      <c r="H96" s="6"/>
      <c r="I96" s="8">
        <f>SUM(B96*H93)</f>
        <v>0</v>
      </c>
      <c r="J96" s="266"/>
      <c r="K96" s="267"/>
      <c r="L96" s="6"/>
    </row>
    <row r="97" spans="1:12" ht="15.75" customHeight="1" thickBot="1" x14ac:dyDescent="0.3">
      <c r="A97" s="13"/>
      <c r="B97" s="13">
        <v>1.4999999999999999E-2</v>
      </c>
      <c r="C97" s="6" t="s">
        <v>190</v>
      </c>
      <c r="D97" s="264">
        <f>SUM(B97*C93)</f>
        <v>2.25</v>
      </c>
      <c r="E97" s="265"/>
      <c r="F97" s="266"/>
      <c r="G97" s="267"/>
      <c r="H97" s="6"/>
      <c r="I97" s="8">
        <f>SUM(B97*H93)</f>
        <v>0</v>
      </c>
      <c r="J97" s="266"/>
      <c r="K97" s="267"/>
      <c r="L97" s="6"/>
    </row>
    <row r="98" spans="1:12" ht="15.75" customHeight="1" thickBot="1" x14ac:dyDescent="0.3">
      <c r="A98" s="13"/>
      <c r="B98" s="13">
        <v>0</v>
      </c>
      <c r="C98" s="6"/>
      <c r="D98" s="264">
        <f>SUM(B98*C$93)</f>
        <v>0</v>
      </c>
      <c r="E98" s="265"/>
      <c r="F98" s="266"/>
      <c r="G98" s="267"/>
      <c r="H98" s="6"/>
      <c r="I98" s="8">
        <f>SUM(B98*H93)</f>
        <v>0</v>
      </c>
      <c r="J98" s="266"/>
      <c r="K98" s="267"/>
      <c r="L98" s="6"/>
    </row>
    <row r="99" spans="1:12" ht="15.75" customHeight="1" thickBot="1" x14ac:dyDescent="0.3">
      <c r="A99" s="13"/>
      <c r="B99" s="13"/>
      <c r="C99" s="6"/>
      <c r="D99" s="264">
        <f>SUM(B99*C$93)</f>
        <v>0</v>
      </c>
      <c r="E99" s="265"/>
      <c r="F99" s="266"/>
      <c r="G99" s="267"/>
      <c r="H99" s="6"/>
      <c r="I99" s="8">
        <f>SUM(B99*H93)</f>
        <v>0</v>
      </c>
      <c r="J99" s="266"/>
      <c r="K99" s="267"/>
      <c r="L99" s="6"/>
    </row>
    <row r="100" spans="1:12" ht="15.75" customHeight="1" thickBot="1" x14ac:dyDescent="0.3">
      <c r="A100" s="32" t="s">
        <v>598</v>
      </c>
      <c r="B100" s="13">
        <v>0.12</v>
      </c>
      <c r="C100" s="16" t="s">
        <v>101</v>
      </c>
      <c r="D100" s="264"/>
      <c r="E100" s="265"/>
      <c r="F100" s="266"/>
      <c r="G100" s="267"/>
      <c r="H100" s="6"/>
      <c r="I100" s="8">
        <f>SUM(B100*H93)</f>
        <v>0</v>
      </c>
      <c r="J100" s="266"/>
      <c r="K100" s="267"/>
      <c r="L100" s="6"/>
    </row>
    <row r="101" spans="1:12" ht="15.75" customHeight="1" thickBot="1" x14ac:dyDescent="0.3">
      <c r="A101" s="67" t="s">
        <v>599</v>
      </c>
      <c r="B101" s="13"/>
      <c r="C101" s="6"/>
      <c r="D101" s="264">
        <v>0</v>
      </c>
      <c r="E101" s="265"/>
      <c r="F101" s="266"/>
      <c r="G101" s="267"/>
      <c r="H101" s="6"/>
      <c r="I101" s="8">
        <f>SUM(B101*H93)</f>
        <v>0</v>
      </c>
      <c r="J101" s="266"/>
      <c r="K101" s="267"/>
      <c r="L101" s="6"/>
    </row>
    <row r="102" spans="1:12" ht="15.75" customHeight="1" thickBot="1" x14ac:dyDescent="0.3">
      <c r="A102" s="13" t="s">
        <v>600</v>
      </c>
      <c r="B102" s="13"/>
      <c r="C102" s="16"/>
      <c r="D102" s="264">
        <f>SUM(B102*C93)</f>
        <v>0</v>
      </c>
      <c r="E102" s="265"/>
      <c r="F102" s="266"/>
      <c r="G102" s="267"/>
      <c r="H102" s="6"/>
      <c r="I102" s="8">
        <f>SUM(B102*H93)</f>
        <v>0</v>
      </c>
      <c r="J102" s="266"/>
      <c r="K102" s="267"/>
      <c r="L102" s="6"/>
    </row>
    <row r="103" spans="1:12" ht="15.75" customHeight="1" thickBot="1" x14ac:dyDescent="0.3">
      <c r="A103" s="13" t="s">
        <v>108</v>
      </c>
      <c r="B103" s="13">
        <v>0.12</v>
      </c>
      <c r="C103" s="6" t="s">
        <v>190</v>
      </c>
      <c r="D103" s="264">
        <f>SUM(B103*C93)</f>
        <v>18</v>
      </c>
      <c r="E103" s="265"/>
      <c r="F103" s="266"/>
      <c r="G103" s="267"/>
      <c r="H103" s="6"/>
      <c r="I103" s="8">
        <f>SUM(B103*H93)</f>
        <v>0</v>
      </c>
      <c r="J103" s="266"/>
      <c r="K103" s="267"/>
      <c r="L103" s="6"/>
    </row>
    <row r="104" spans="1:12" ht="15.75" customHeight="1" thickBot="1" x14ac:dyDescent="0.3">
      <c r="A104" s="13" t="s">
        <v>189</v>
      </c>
      <c r="B104" s="13">
        <v>1</v>
      </c>
      <c r="C104" s="6" t="s">
        <v>162</v>
      </c>
      <c r="D104" s="264">
        <f>SUM(B104*C93)</f>
        <v>150</v>
      </c>
      <c r="E104" s="265"/>
      <c r="F104" s="266"/>
      <c r="G104" s="267"/>
      <c r="H104" s="6"/>
      <c r="I104" s="8">
        <f>SUM(B104*H93)</f>
        <v>0</v>
      </c>
      <c r="J104" s="266"/>
      <c r="K104" s="267"/>
      <c r="L104" s="6"/>
    </row>
    <row r="105" spans="1:12" ht="15.75" customHeight="1" thickBot="1" x14ac:dyDescent="0.3">
      <c r="A105" s="31"/>
      <c r="B105" s="13"/>
      <c r="C105" s="16"/>
      <c r="D105" s="264">
        <f>SUM(B105*C$93)</f>
        <v>0</v>
      </c>
      <c r="E105" s="265"/>
      <c r="F105" s="266"/>
      <c r="G105" s="267"/>
      <c r="H105" s="6"/>
      <c r="I105" s="8">
        <f>SUM(B105*H93)</f>
        <v>0</v>
      </c>
      <c r="J105" s="266"/>
      <c r="K105" s="267"/>
      <c r="L105" s="6"/>
    </row>
    <row r="106" spans="1:12" ht="15.75" customHeight="1" thickBot="1" x14ac:dyDescent="0.3">
      <c r="A106" s="13" t="s">
        <v>582</v>
      </c>
      <c r="B106" s="13">
        <v>0.85</v>
      </c>
      <c r="C106" s="16" t="s">
        <v>187</v>
      </c>
      <c r="D106" s="264">
        <f>SUM(B106*C$93)</f>
        <v>127.5</v>
      </c>
      <c r="E106" s="265"/>
      <c r="F106" s="266"/>
      <c r="G106" s="267"/>
      <c r="H106" s="6"/>
      <c r="I106" s="8">
        <f>SUM(B106*H93)</f>
        <v>0</v>
      </c>
      <c r="J106" s="266"/>
      <c r="K106" s="267"/>
      <c r="L106" s="6"/>
    </row>
    <row r="107" spans="1:12" ht="15.75" customHeight="1" thickBot="1" x14ac:dyDescent="0.3">
      <c r="A107" s="13" t="s">
        <v>581</v>
      </c>
      <c r="B107" s="13">
        <v>1.2</v>
      </c>
      <c r="C107" s="6" t="s">
        <v>101</v>
      </c>
      <c r="D107" s="264">
        <f>SUM(B107*C93)</f>
        <v>180</v>
      </c>
      <c r="E107" s="265"/>
      <c r="F107" s="266"/>
      <c r="G107" s="267"/>
      <c r="H107" s="6"/>
      <c r="I107" s="8">
        <f>SUM(B107*H93)</f>
        <v>0</v>
      </c>
      <c r="J107" s="266"/>
      <c r="K107" s="267"/>
      <c r="L107" s="6"/>
    </row>
    <row r="108" spans="1:12" ht="15.75" customHeight="1" thickBot="1" x14ac:dyDescent="0.3">
      <c r="A108" s="13"/>
      <c r="B108" s="13"/>
      <c r="C108" s="6"/>
      <c r="D108" s="264">
        <f>SUM(B108*C93)</f>
        <v>0</v>
      </c>
      <c r="E108" s="265"/>
      <c r="F108" s="266"/>
      <c r="G108" s="267"/>
      <c r="H108" s="6"/>
      <c r="I108" s="8">
        <f>SUM(B108*H93)</f>
        <v>0</v>
      </c>
      <c r="J108" s="266"/>
      <c r="K108" s="267"/>
      <c r="L108" s="6"/>
    </row>
    <row r="109" spans="1:12" ht="15.75" customHeight="1" thickBot="1" x14ac:dyDescent="0.3">
      <c r="A109" s="13"/>
      <c r="B109" s="13"/>
      <c r="C109" s="6"/>
      <c r="D109" s="264">
        <f>SUM(B109*C93)</f>
        <v>0</v>
      </c>
      <c r="E109" s="265"/>
      <c r="F109" s="266"/>
      <c r="G109" s="267"/>
      <c r="H109" s="6"/>
      <c r="I109" s="8">
        <f>SUM(B109*H93)</f>
        <v>0</v>
      </c>
      <c r="J109" s="266"/>
      <c r="K109" s="267"/>
      <c r="L109" s="6"/>
    </row>
    <row r="110" spans="1:12" ht="15.75" customHeight="1" thickBot="1" x14ac:dyDescent="0.3">
      <c r="A110" s="13"/>
      <c r="B110" s="13"/>
      <c r="C110" s="6"/>
      <c r="D110" s="264">
        <f>SUM(B110*C93)</f>
        <v>0</v>
      </c>
      <c r="E110" s="265"/>
      <c r="F110" s="266"/>
      <c r="G110" s="267"/>
      <c r="H110" s="6"/>
      <c r="I110" s="8">
        <f>SUM(B110*H93)</f>
        <v>0</v>
      </c>
      <c r="J110" s="266"/>
      <c r="K110" s="267"/>
      <c r="L110" s="6"/>
    </row>
    <row r="111" spans="1:12" ht="15.75" customHeight="1" thickBot="1" x14ac:dyDescent="0.3">
      <c r="A111" s="13"/>
      <c r="B111" s="13"/>
      <c r="C111" s="6"/>
      <c r="D111" s="264">
        <f>SUM(B111*C93)</f>
        <v>0</v>
      </c>
      <c r="E111" s="265"/>
      <c r="F111" s="266"/>
      <c r="G111" s="267"/>
      <c r="H111" s="6"/>
      <c r="I111" s="8">
        <f>SUM(B111*H93)</f>
        <v>0</v>
      </c>
      <c r="J111" s="266"/>
      <c r="K111" s="267"/>
      <c r="L111" s="6"/>
    </row>
    <row r="112" spans="1:12" ht="15.75" customHeight="1" thickBot="1" x14ac:dyDescent="0.3">
      <c r="A112" s="13"/>
      <c r="B112" s="13"/>
      <c r="C112" s="16"/>
      <c r="D112" s="264">
        <f>SUM(B112*C93)</f>
        <v>0</v>
      </c>
      <c r="E112" s="265"/>
      <c r="F112" s="266"/>
      <c r="G112" s="267"/>
      <c r="H112" s="6"/>
      <c r="I112" s="8">
        <f>SUM(B112*H93)</f>
        <v>0</v>
      </c>
      <c r="J112" s="266"/>
      <c r="K112" s="267"/>
      <c r="L112" s="6"/>
    </row>
    <row r="113" spans="1:12" ht="15.75" customHeight="1" thickBot="1" x14ac:dyDescent="0.3">
      <c r="A113" s="13"/>
      <c r="B113" s="13"/>
      <c r="C113" s="16"/>
      <c r="D113" s="264">
        <f>SUM(B113*C93)</f>
        <v>0</v>
      </c>
      <c r="E113" s="265"/>
      <c r="F113" s="266"/>
      <c r="G113" s="267"/>
      <c r="H113" s="6"/>
      <c r="I113" s="8">
        <f>SUM(B113*H93)</f>
        <v>0</v>
      </c>
      <c r="J113" s="266"/>
      <c r="K113" s="267"/>
      <c r="L113" s="6"/>
    </row>
    <row r="114" spans="1:12" ht="15.75" customHeight="1" thickBot="1" x14ac:dyDescent="0.3">
      <c r="A114" s="13"/>
      <c r="B114" s="13">
        <v>0</v>
      </c>
      <c r="C114" s="6"/>
      <c r="D114" s="264">
        <f>SUM(B114*C93)</f>
        <v>0</v>
      </c>
      <c r="E114" s="265"/>
      <c r="F114" s="266"/>
      <c r="G114" s="267"/>
      <c r="H114" s="6"/>
      <c r="I114" s="8">
        <f>SUM(B114*H93)</f>
        <v>0</v>
      </c>
      <c r="J114" s="266"/>
      <c r="K114" s="267"/>
      <c r="L114" s="6"/>
    </row>
    <row r="115" spans="1:12" ht="15.75" customHeight="1" thickBot="1" x14ac:dyDescent="0.3">
      <c r="A115" s="13"/>
      <c r="B115" s="13">
        <v>0</v>
      </c>
      <c r="C115" s="6"/>
      <c r="D115" s="264">
        <f>SUM(B115*C93)</f>
        <v>0</v>
      </c>
      <c r="E115" s="265"/>
      <c r="F115" s="266"/>
      <c r="G115" s="267"/>
      <c r="H115" s="6"/>
      <c r="I115" s="8">
        <f>SUM(B115*H93)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SUM(B116*C93)</f>
        <v>0</v>
      </c>
      <c r="E116" s="265"/>
      <c r="F116" s="266"/>
      <c r="G116" s="267"/>
      <c r="H116" s="6"/>
      <c r="I116" s="8">
        <f>SUM(B116*H93)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>SUM(B117*C93)</f>
        <v>0</v>
      </c>
      <c r="E117" s="265"/>
      <c r="F117" s="266"/>
      <c r="G117" s="267"/>
      <c r="H117" s="6"/>
      <c r="I117" s="8">
        <f>SUM(B117*H93)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>SUM(B118*C93)</f>
        <v>0</v>
      </c>
      <c r="E118" s="265"/>
      <c r="F118" s="266"/>
      <c r="G118" s="267"/>
      <c r="H118" s="6"/>
      <c r="I118" s="8">
        <f>SUM(B118*H93)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>SUM(B119*C93)</f>
        <v>0</v>
      </c>
      <c r="E119" s="265"/>
      <c r="F119" s="266"/>
      <c r="G119" s="267"/>
      <c r="H119" s="6"/>
      <c r="I119" s="8">
        <f>SUM(B119*H93)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>SUM(B120*C93)</f>
        <v>0</v>
      </c>
      <c r="E120" s="265"/>
      <c r="F120" s="266"/>
      <c r="G120" s="267"/>
      <c r="H120" s="6"/>
      <c r="I120" s="8">
        <f>SUM(B120*H93)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>SUM(B121*C93)</f>
        <v>0</v>
      </c>
      <c r="E121" s="265"/>
      <c r="F121" s="266"/>
      <c r="G121" s="267"/>
      <c r="H121" s="6"/>
      <c r="I121" s="8">
        <f>SUM(B121*H93)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>SUM(B122*C93)</f>
        <v>0</v>
      </c>
      <c r="E122" s="265"/>
      <c r="F122" s="266"/>
      <c r="G122" s="267"/>
      <c r="H122" s="6"/>
      <c r="I122" s="8">
        <f>SUM(B122*H93)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>SUM(B123*C93)</f>
        <v>0</v>
      </c>
      <c r="E123" s="265"/>
      <c r="F123" s="266"/>
      <c r="G123" s="267"/>
      <c r="H123" s="6"/>
      <c r="I123" s="8">
        <f>SUM(B123*H93)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>SUM(B124*C93)</f>
        <v>0</v>
      </c>
      <c r="E124" s="265"/>
      <c r="F124" s="266"/>
      <c r="G124" s="267"/>
      <c r="H124" s="6"/>
      <c r="I124" s="8">
        <f>SUM(B124*H93)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>SUM(B125*C93)</f>
        <v>0</v>
      </c>
      <c r="E125" s="265"/>
      <c r="F125" s="266"/>
      <c r="G125" s="267"/>
      <c r="H125" s="6"/>
      <c r="I125" s="8">
        <f>SUM(B125*H93)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>SUM(B126*C93)</f>
        <v>0</v>
      </c>
      <c r="E126" s="265"/>
      <c r="F126" s="266"/>
      <c r="G126" s="267"/>
      <c r="H126" s="6"/>
      <c r="I126" s="8">
        <f>SUM(B126*H93)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>SUM(B127*C93)</f>
        <v>0</v>
      </c>
      <c r="E127" s="265"/>
      <c r="F127" s="266"/>
      <c r="G127" s="267"/>
      <c r="H127" s="6"/>
      <c r="I127" s="8">
        <f>SUM(B127*H93)</f>
        <v>0</v>
      </c>
      <c r="J127" s="266"/>
      <c r="K127" s="267"/>
      <c r="L127" s="6"/>
    </row>
    <row r="128" spans="1:12" ht="15.75" customHeight="1" thickBot="1" x14ac:dyDescent="0.3">
      <c r="A128" s="13"/>
      <c r="B128" s="13">
        <v>0</v>
      </c>
      <c r="C128" s="6"/>
      <c r="D128" s="264">
        <f>SUM(B128*C93)</f>
        <v>0</v>
      </c>
      <c r="E128" s="265"/>
      <c r="F128" s="266"/>
      <c r="G128" s="267"/>
      <c r="H128" s="6"/>
      <c r="I128" s="8">
        <f>SUM(B128*H93)</f>
        <v>0</v>
      </c>
      <c r="J128" s="266"/>
      <c r="K128" s="267"/>
      <c r="L128" s="6"/>
    </row>
    <row r="129" spans="1:12" ht="15.75" customHeight="1" thickBot="1" x14ac:dyDescent="0.3">
      <c r="A129" s="5" t="s">
        <v>12</v>
      </c>
      <c r="B129" s="5" t="s">
        <v>6</v>
      </c>
      <c r="C129" s="5" t="s">
        <v>15</v>
      </c>
      <c r="D129" s="110" t="s">
        <v>7</v>
      </c>
      <c r="E129" s="111"/>
      <c r="F129" s="110" t="s">
        <v>45</v>
      </c>
      <c r="G129" s="111"/>
      <c r="H129" s="5" t="s">
        <v>9</v>
      </c>
      <c r="I129" s="5" t="s">
        <v>10</v>
      </c>
      <c r="J129" s="110" t="s">
        <v>45</v>
      </c>
      <c r="K129" s="111"/>
      <c r="L129" s="27" t="s">
        <v>41</v>
      </c>
    </row>
    <row r="130" spans="1:12" ht="15.75" customHeight="1" thickBot="1" x14ac:dyDescent="0.3">
      <c r="A130" s="13" t="s">
        <v>103</v>
      </c>
      <c r="B130" s="13">
        <v>1</v>
      </c>
      <c r="C130" s="6" t="s">
        <v>98</v>
      </c>
      <c r="D130" s="264">
        <f>SUM(B130*C93)</f>
        <v>150</v>
      </c>
      <c r="E130" s="265"/>
      <c r="F130" s="266"/>
      <c r="G130" s="267"/>
      <c r="H130" s="6"/>
      <c r="I130" s="8">
        <f>SUM(B130*H93)</f>
        <v>0</v>
      </c>
      <c r="J130" s="266"/>
      <c r="K130" s="267"/>
      <c r="L130" s="6"/>
    </row>
    <row r="131" spans="1:12" ht="15.75" customHeight="1" thickBot="1" x14ac:dyDescent="0.3">
      <c r="A131" s="13" t="s">
        <v>84</v>
      </c>
      <c r="B131" s="13">
        <v>0.06</v>
      </c>
      <c r="C131" s="6" t="s">
        <v>99</v>
      </c>
      <c r="D131" s="264">
        <f>SUM(B131*C93)</f>
        <v>9</v>
      </c>
      <c r="E131" s="265"/>
      <c r="F131" s="266"/>
      <c r="G131" s="267"/>
      <c r="H131" s="6"/>
      <c r="I131" s="8">
        <f>SUM(B131*H93)</f>
        <v>0</v>
      </c>
      <c r="J131" s="266"/>
      <c r="K131" s="267"/>
      <c r="L131" s="6"/>
    </row>
    <row r="132" spans="1:12" ht="15.75" customHeight="1" thickBot="1" x14ac:dyDescent="0.3">
      <c r="A132" s="13" t="s">
        <v>85</v>
      </c>
      <c r="B132" s="13">
        <v>0</v>
      </c>
      <c r="C132" s="6"/>
      <c r="D132" s="264">
        <f>SUM(B132*C93)</f>
        <v>0</v>
      </c>
      <c r="E132" s="265"/>
      <c r="F132" s="266"/>
      <c r="G132" s="267"/>
      <c r="H132" s="6"/>
      <c r="I132" s="8">
        <f>SUM(B132*H93)</f>
        <v>0</v>
      </c>
      <c r="J132" s="266"/>
      <c r="K132" s="267"/>
      <c r="L132" s="6"/>
    </row>
    <row r="133" spans="1:12" ht="15.75" customHeight="1" thickBot="1" x14ac:dyDescent="0.3">
      <c r="A133" s="13" t="s">
        <v>86</v>
      </c>
      <c r="B133" s="13">
        <v>0.12</v>
      </c>
      <c r="C133" s="6" t="s">
        <v>99</v>
      </c>
      <c r="D133" s="264">
        <f>SUM(B133*C93)</f>
        <v>18</v>
      </c>
      <c r="E133" s="265"/>
      <c r="F133" s="266"/>
      <c r="G133" s="267"/>
      <c r="H133" s="6"/>
      <c r="I133" s="8">
        <f>SUM(B133*H93)</f>
        <v>0</v>
      </c>
      <c r="J133" s="266"/>
      <c r="K133" s="267"/>
      <c r="L133" s="6"/>
    </row>
    <row r="134" spans="1:12" ht="15.75" customHeight="1" thickBot="1" x14ac:dyDescent="0.3">
      <c r="A134" s="13"/>
      <c r="B134" s="13"/>
      <c r="C134" s="6"/>
      <c r="D134" s="264">
        <f>SUM(B134*C93)</f>
        <v>0</v>
      </c>
      <c r="E134" s="265"/>
      <c r="F134" s="266"/>
      <c r="G134" s="267"/>
      <c r="H134" s="6"/>
      <c r="I134" s="8">
        <f>SUM(B134*H93)</f>
        <v>0</v>
      </c>
      <c r="J134" s="266"/>
      <c r="K134" s="267"/>
      <c r="L134" s="6"/>
    </row>
    <row r="135" spans="1:12" ht="15.75" customHeight="1" thickBot="1" x14ac:dyDescent="0.3">
      <c r="A135" s="6"/>
      <c r="B135" s="13"/>
      <c r="C135" s="6"/>
      <c r="D135" s="264">
        <f>SUM(B135*C93)</f>
        <v>0</v>
      </c>
      <c r="E135" s="265"/>
      <c r="F135" s="266"/>
      <c r="G135" s="267"/>
      <c r="H135" s="6"/>
      <c r="I135" s="8">
        <f>SUM(B135*H93)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SUM(B136*C93)</f>
        <v>0</v>
      </c>
      <c r="E136" s="265"/>
      <c r="F136" s="266"/>
      <c r="G136" s="267"/>
      <c r="H136" s="6"/>
      <c r="I136" s="8">
        <f>SUM(B136*H93)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SUM(B137*C93)</f>
        <v>0</v>
      </c>
      <c r="E137" s="265"/>
      <c r="F137" s="266"/>
      <c r="G137" s="267"/>
      <c r="H137" s="6"/>
      <c r="I137" s="8">
        <f>SUM(B137*H93)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SUM(B138*C93)</f>
        <v>0</v>
      </c>
      <c r="E138" s="265"/>
      <c r="F138" s="266"/>
      <c r="G138" s="267"/>
      <c r="H138" s="6"/>
      <c r="I138" s="8">
        <f>SUM(B138*H93)</f>
        <v>0</v>
      </c>
      <c r="J138" s="266"/>
      <c r="K138" s="267"/>
      <c r="L138" s="6"/>
    </row>
    <row r="139" spans="1:12" ht="15.75" customHeight="1" thickBot="1" x14ac:dyDescent="0.3">
      <c r="A139" s="6"/>
      <c r="B139" s="13">
        <v>0</v>
      </c>
      <c r="C139" s="6"/>
      <c r="D139" s="264">
        <f>SUM(B139*C93)</f>
        <v>0</v>
      </c>
      <c r="E139" s="265"/>
      <c r="F139" s="266"/>
      <c r="G139" s="267"/>
      <c r="H139" s="6"/>
      <c r="I139" s="8">
        <f>SUM(B139*H93)</f>
        <v>0</v>
      </c>
      <c r="J139" s="266"/>
      <c r="K139" s="267"/>
      <c r="L139" s="6"/>
    </row>
    <row r="140" spans="1:12" ht="15.75" customHeight="1" thickBot="1" x14ac:dyDescent="0.3">
      <c r="A140" s="5" t="s">
        <v>44</v>
      </c>
      <c r="B140" s="5" t="s">
        <v>6</v>
      </c>
      <c r="C140" s="5" t="s">
        <v>15</v>
      </c>
      <c r="D140" s="110" t="s">
        <v>7</v>
      </c>
      <c r="E140" s="111"/>
      <c r="F140" s="110" t="s">
        <v>45</v>
      </c>
      <c r="G140" s="111"/>
      <c r="H140" s="5" t="s">
        <v>9</v>
      </c>
      <c r="I140" s="5" t="s">
        <v>10</v>
      </c>
      <c r="J140" s="110" t="s">
        <v>45</v>
      </c>
      <c r="K140" s="111"/>
      <c r="L140" s="27" t="s">
        <v>41</v>
      </c>
    </row>
    <row r="141" spans="1:12" ht="15.75" customHeight="1" thickBot="1" x14ac:dyDescent="0.3">
      <c r="A141" s="31" t="s">
        <v>291</v>
      </c>
      <c r="B141" s="13">
        <v>1</v>
      </c>
      <c r="C141" s="6" t="s">
        <v>186</v>
      </c>
      <c r="D141" s="264">
        <f>SUM(B141*C93)</f>
        <v>150</v>
      </c>
      <c r="E141" s="265"/>
      <c r="F141" s="266"/>
      <c r="G141" s="267"/>
      <c r="H141" s="6"/>
      <c r="I141" s="8">
        <f>SUM(B141*H93)</f>
        <v>0</v>
      </c>
      <c r="J141" s="266"/>
      <c r="K141" s="267"/>
      <c r="L141" s="6"/>
    </row>
    <row r="142" spans="1:12" ht="15.75" customHeight="1" thickBot="1" x14ac:dyDescent="0.3">
      <c r="A142" s="6"/>
      <c r="B142" s="13">
        <v>0</v>
      </c>
      <c r="C142" s="6"/>
      <c r="D142" s="264">
        <f>SUM(B142*C93)</f>
        <v>0</v>
      </c>
      <c r="E142" s="265"/>
      <c r="F142" s="266"/>
      <c r="G142" s="267"/>
      <c r="H142" s="6"/>
      <c r="I142" s="8">
        <f>SUM(B142*H93)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SUM(B143*C93)</f>
        <v>0</v>
      </c>
      <c r="E143" s="265"/>
      <c r="F143" s="266"/>
      <c r="G143" s="267"/>
      <c r="H143" s="6"/>
      <c r="I143" s="8">
        <f>SUM(B143*H93)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SUM(B144*C93)</f>
        <v>0</v>
      </c>
      <c r="E144" s="265"/>
      <c r="F144" s="266"/>
      <c r="G144" s="267"/>
      <c r="H144" s="6"/>
      <c r="I144" s="8">
        <f>SUM(B144*H93)</f>
        <v>0</v>
      </c>
      <c r="J144" s="266"/>
      <c r="K144" s="267"/>
      <c r="L144" s="6"/>
    </row>
    <row r="145" spans="1:12" ht="15.75" customHeight="1" thickBot="1" x14ac:dyDescent="0.3">
      <c r="A145" s="6"/>
      <c r="B145" s="13">
        <v>0</v>
      </c>
      <c r="C145" s="6"/>
      <c r="D145" s="264">
        <f>SUM(B145*C93)</f>
        <v>0</v>
      </c>
      <c r="E145" s="265"/>
      <c r="F145" s="266"/>
      <c r="G145" s="267"/>
      <c r="H145" s="6"/>
      <c r="I145" s="8">
        <f>SUM(B145*H93)</f>
        <v>0</v>
      </c>
      <c r="J145" s="266"/>
      <c r="K145" s="267"/>
      <c r="L145" s="6"/>
    </row>
    <row r="146" spans="1:12" ht="15.75" customHeight="1" thickBot="1" x14ac:dyDescent="0.3">
      <c r="A146" s="5" t="s">
        <v>13</v>
      </c>
      <c r="B146" s="5" t="s">
        <v>6</v>
      </c>
      <c r="C146" s="5" t="s">
        <v>15</v>
      </c>
      <c r="D146" s="110" t="s">
        <v>7</v>
      </c>
      <c r="E146" s="111"/>
      <c r="F146" s="110" t="s">
        <v>45</v>
      </c>
      <c r="G146" s="111"/>
      <c r="H146" s="5" t="s">
        <v>9</v>
      </c>
      <c r="I146" s="5" t="s">
        <v>10</v>
      </c>
      <c r="J146" s="110" t="s">
        <v>45</v>
      </c>
      <c r="K146" s="111"/>
      <c r="L146" s="27" t="s">
        <v>41</v>
      </c>
    </row>
    <row r="147" spans="1:12" ht="15.75" customHeight="1" thickBot="1" x14ac:dyDescent="0.3">
      <c r="A147" s="13"/>
      <c r="B147" s="13">
        <v>0</v>
      </c>
      <c r="C147" s="6"/>
      <c r="D147" s="264">
        <f>SUM(B147*C93)</f>
        <v>0</v>
      </c>
      <c r="E147" s="265"/>
      <c r="F147" s="266"/>
      <c r="G147" s="267"/>
      <c r="H147" s="6"/>
      <c r="I147" s="8">
        <f>SUM(B147*H93)</f>
        <v>0</v>
      </c>
      <c r="J147" s="266"/>
      <c r="K147" s="267"/>
      <c r="L147" s="6"/>
    </row>
    <row r="148" spans="1:12" ht="15.75" customHeight="1" thickBot="1" x14ac:dyDescent="0.3">
      <c r="A148" s="13"/>
      <c r="B148" s="13">
        <v>0</v>
      </c>
      <c r="C148" s="6"/>
      <c r="D148" s="264">
        <f>SUM(B148*C93)</f>
        <v>0</v>
      </c>
      <c r="E148" s="265"/>
      <c r="F148" s="266"/>
      <c r="G148" s="267"/>
      <c r="H148" s="6"/>
      <c r="I148" s="8">
        <f>SUM(B148*H93)</f>
        <v>0</v>
      </c>
      <c r="J148" s="266"/>
      <c r="K148" s="267"/>
      <c r="L148" s="6"/>
    </row>
    <row r="149" spans="1:12" ht="15" customHeight="1" x14ac:dyDescent="0.25">
      <c r="A149" s="272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4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15" customHeight="1" x14ac:dyDescent="0.25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ht="43.5" customHeight="1" thickBot="1" x14ac:dyDescent="0.3">
      <c r="A162" s="275"/>
      <c r="B162" s="276"/>
      <c r="C162" s="276"/>
      <c r="D162" s="276"/>
      <c r="E162" s="276"/>
      <c r="F162" s="276"/>
      <c r="G162" s="276"/>
      <c r="H162" s="276"/>
      <c r="I162" s="276"/>
      <c r="J162" s="276"/>
      <c r="K162" s="276"/>
      <c r="L162" s="277"/>
    </row>
    <row r="163" spans="1:12" x14ac:dyDescent="0.25">
      <c r="A163" s="143" t="str">
        <f>A1</f>
        <v xml:space="preserve">LS CONFECÇÕES </v>
      </c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5"/>
    </row>
    <row r="164" spans="1:12" x14ac:dyDescent="0.25">
      <c r="A164" s="278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80"/>
    </row>
    <row r="165" spans="1:12" ht="15.75" thickBot="1" x14ac:dyDescent="0.3">
      <c r="A165" s="146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8"/>
    </row>
    <row r="166" spans="1:12" ht="15" customHeight="1" x14ac:dyDescent="0.25">
      <c r="A166" s="143" t="s">
        <v>80</v>
      </c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5"/>
    </row>
    <row r="167" spans="1:12" ht="15.75" customHeight="1" thickBot="1" x14ac:dyDescent="0.3">
      <c r="A167" s="146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8"/>
    </row>
    <row r="168" spans="1:12" ht="15.75" thickBot="1" x14ac:dyDescent="0.3">
      <c r="A168" s="3" t="str">
        <f t="shared" ref="A168:B170" si="3">A6</f>
        <v xml:space="preserve">CLIENTE: BOLOVO </v>
      </c>
      <c r="B168" s="149" t="str">
        <f t="shared" si="3"/>
        <v>REPRESENTANTE: antonio</v>
      </c>
      <c r="C168" s="150"/>
      <c r="D168" s="150"/>
      <c r="E168" s="150"/>
      <c r="F168" s="151"/>
      <c r="G168" s="149" t="str">
        <f>G6</f>
        <v>PEDIDO: 04/2021</v>
      </c>
      <c r="H168" s="150"/>
      <c r="I168" s="151"/>
      <c r="J168" s="110" t="str">
        <f>J6</f>
        <v>QTD. MOSTR. LS</v>
      </c>
      <c r="K168" s="112"/>
      <c r="L168" s="111"/>
    </row>
    <row r="169" spans="1:12" ht="15.75" thickBot="1" x14ac:dyDescent="0.3">
      <c r="A169" s="4" t="str">
        <f t="shared" si="3"/>
        <v>REF. CLIENTE:    BLV06EY</v>
      </c>
      <c r="B169" s="149" t="str">
        <f t="shared" si="3"/>
        <v>REF. CT LS - 01</v>
      </c>
      <c r="C169" s="150"/>
      <c r="D169" s="150"/>
      <c r="E169" s="150"/>
      <c r="F169" s="151"/>
      <c r="G169" s="149" t="str">
        <f>G7</f>
        <v>COLECAO : VERÃO /2021</v>
      </c>
      <c r="H169" s="150"/>
      <c r="I169" s="151"/>
      <c r="J169" s="143">
        <f>J7</f>
        <v>1</v>
      </c>
      <c r="K169" s="144"/>
      <c r="L169" s="145"/>
    </row>
    <row r="170" spans="1:12" ht="15.75" thickBot="1" x14ac:dyDescent="0.3">
      <c r="A170" s="4" t="str">
        <f t="shared" si="3"/>
        <v xml:space="preserve">REF:  CT LS - 02 </v>
      </c>
      <c r="B170" s="149" t="str">
        <f t="shared" si="3"/>
        <v xml:space="preserve">MODELO:  carteira BOLOVO silk refletivo </v>
      </c>
      <c r="C170" s="150"/>
      <c r="D170" s="150"/>
      <c r="E170" s="150"/>
      <c r="F170" s="150"/>
      <c r="G170" s="150"/>
      <c r="H170" s="150"/>
      <c r="I170" s="151"/>
      <c r="J170" s="146"/>
      <c r="K170" s="147"/>
      <c r="L170" s="148"/>
    </row>
    <row r="171" spans="1:12" ht="15.75" thickBot="1" x14ac:dyDescent="0.3">
      <c r="A171" s="110" t="s">
        <v>29</v>
      </c>
      <c r="B171" s="236"/>
      <c r="C171" s="7" t="s">
        <v>15</v>
      </c>
      <c r="D171" s="234" t="s">
        <v>9</v>
      </c>
      <c r="E171" s="236"/>
      <c r="F171" s="110" t="s">
        <v>29</v>
      </c>
      <c r="G171" s="112"/>
      <c r="H171" s="112"/>
      <c r="I171" s="112"/>
      <c r="J171" s="111"/>
      <c r="K171" s="7" t="s">
        <v>15</v>
      </c>
      <c r="L171" s="4" t="s">
        <v>9</v>
      </c>
    </row>
    <row r="172" spans="1:12" x14ac:dyDescent="0.25">
      <c r="A172" s="281" t="str">
        <f>A16</f>
        <v>Cor 1 - Nylon 70 Plast.</v>
      </c>
      <c r="B172" s="282"/>
      <c r="C172" s="166" t="str">
        <f>C16</f>
        <v>preto</v>
      </c>
      <c r="D172" s="272">
        <f>H16</f>
        <v>0</v>
      </c>
      <c r="E172" s="274"/>
      <c r="F172" s="281">
        <f>A28</f>
        <v>0</v>
      </c>
      <c r="G172" s="287"/>
      <c r="H172" s="287"/>
      <c r="I172" s="287"/>
      <c r="J172" s="282"/>
      <c r="K172" s="289">
        <f>C28</f>
        <v>0</v>
      </c>
      <c r="L172" s="289">
        <f>H28</f>
        <v>0</v>
      </c>
    </row>
    <row r="173" spans="1:12" ht="15.75" thickBot="1" x14ac:dyDescent="0.3">
      <c r="A173" s="283"/>
      <c r="B173" s="284"/>
      <c r="C173" s="167"/>
      <c r="D173" s="285"/>
      <c r="E173" s="286"/>
      <c r="F173" s="283"/>
      <c r="G173" s="288"/>
      <c r="H173" s="288"/>
      <c r="I173" s="288"/>
      <c r="J173" s="284"/>
      <c r="K173" s="290"/>
      <c r="L173" s="290"/>
    </row>
    <row r="174" spans="1:12" x14ac:dyDescent="0.25">
      <c r="A174" s="281" t="str">
        <f>A18</f>
        <v>Cor 2 - Nylon 70 Plast.</v>
      </c>
      <c r="B174" s="282"/>
      <c r="C174" s="166" t="str">
        <f>C18</f>
        <v>preto</v>
      </c>
      <c r="D174" s="272">
        <f>H18</f>
        <v>0</v>
      </c>
      <c r="E174" s="274"/>
      <c r="F174" s="281">
        <f>A30</f>
        <v>0</v>
      </c>
      <c r="G174" s="287"/>
      <c r="H174" s="287"/>
      <c r="I174" s="287"/>
      <c r="J174" s="282"/>
      <c r="K174" s="289">
        <f>C30</f>
        <v>0</v>
      </c>
      <c r="L174" s="289">
        <f>H30</f>
        <v>0</v>
      </c>
    </row>
    <row r="175" spans="1:12" ht="15.75" thickBot="1" x14ac:dyDescent="0.3">
      <c r="A175" s="283"/>
      <c r="B175" s="284"/>
      <c r="C175" s="167"/>
      <c r="D175" s="285"/>
      <c r="E175" s="286"/>
      <c r="F175" s="283"/>
      <c r="G175" s="288"/>
      <c r="H175" s="288"/>
      <c r="I175" s="288"/>
      <c r="J175" s="284"/>
      <c r="K175" s="290"/>
      <c r="L175" s="290"/>
    </row>
    <row r="176" spans="1:12" x14ac:dyDescent="0.25">
      <c r="A176" s="281" t="str">
        <f>A20</f>
        <v>Cor 3 - Nylon 70 Plast.</v>
      </c>
      <c r="B176" s="282"/>
      <c r="C176" s="166" t="str">
        <f>C20</f>
        <v>preto</v>
      </c>
      <c r="D176" s="272">
        <f>H20</f>
        <v>0</v>
      </c>
      <c r="E176" s="274"/>
      <c r="F176" s="281">
        <f>A32</f>
        <v>0</v>
      </c>
      <c r="G176" s="287"/>
      <c r="H176" s="287"/>
      <c r="I176" s="287"/>
      <c r="J176" s="282"/>
      <c r="K176" s="289">
        <f>C32</f>
        <v>0</v>
      </c>
      <c r="L176" s="289">
        <f>H32</f>
        <v>0</v>
      </c>
    </row>
    <row r="177" spans="1:12" ht="15.75" thickBot="1" x14ac:dyDescent="0.3">
      <c r="A177" s="283"/>
      <c r="B177" s="284"/>
      <c r="C177" s="167"/>
      <c r="D177" s="285"/>
      <c r="E177" s="286"/>
      <c r="F177" s="283"/>
      <c r="G177" s="288"/>
      <c r="H177" s="288"/>
      <c r="I177" s="288"/>
      <c r="J177" s="284"/>
      <c r="K177" s="290"/>
      <c r="L177" s="290"/>
    </row>
    <row r="178" spans="1:12" x14ac:dyDescent="0.25">
      <c r="A178" s="281" t="str">
        <f>A22</f>
        <v>Cor 4- Nylon 70 Plast.</v>
      </c>
      <c r="B178" s="282"/>
      <c r="C178" s="166" t="str">
        <f>C22</f>
        <v>preto</v>
      </c>
      <c r="D178" s="272">
        <f>H22</f>
        <v>0</v>
      </c>
      <c r="E178" s="274"/>
      <c r="F178" s="281">
        <f>A34</f>
        <v>0</v>
      </c>
      <c r="G178" s="287"/>
      <c r="H178" s="287"/>
      <c r="I178" s="287"/>
      <c r="J178" s="282"/>
      <c r="K178" s="289">
        <f>C34</f>
        <v>0</v>
      </c>
      <c r="L178" s="289">
        <f>H34</f>
        <v>0</v>
      </c>
    </row>
    <row r="179" spans="1:12" ht="15.75" thickBot="1" x14ac:dyDescent="0.3">
      <c r="A179" s="283"/>
      <c r="B179" s="284"/>
      <c r="C179" s="167"/>
      <c r="D179" s="285"/>
      <c r="E179" s="286"/>
      <c r="F179" s="283"/>
      <c r="G179" s="288"/>
      <c r="H179" s="288"/>
      <c r="I179" s="288"/>
      <c r="J179" s="284"/>
      <c r="K179" s="290"/>
      <c r="L179" s="290"/>
    </row>
    <row r="180" spans="1:12" x14ac:dyDescent="0.25">
      <c r="A180" s="281" t="str">
        <f>A24</f>
        <v xml:space="preserve">Cor 5 - BORA BORA </v>
      </c>
      <c r="B180" s="282"/>
      <c r="C180" s="166" t="str">
        <f>C24</f>
        <v>preto</v>
      </c>
      <c r="D180" s="272">
        <f>H24</f>
        <v>0</v>
      </c>
      <c r="E180" s="274"/>
      <c r="F180" s="281">
        <f>A36</f>
        <v>0</v>
      </c>
      <c r="G180" s="287"/>
      <c r="H180" s="287"/>
      <c r="I180" s="287"/>
      <c r="J180" s="282"/>
      <c r="K180" s="289">
        <f>C36</f>
        <v>0</v>
      </c>
      <c r="L180" s="289">
        <f>H36</f>
        <v>0</v>
      </c>
    </row>
    <row r="181" spans="1:12" ht="15.75" thickBot="1" x14ac:dyDescent="0.3">
      <c r="A181" s="283"/>
      <c r="B181" s="284"/>
      <c r="C181" s="167"/>
      <c r="D181" s="285"/>
      <c r="E181" s="286"/>
      <c r="F181" s="283"/>
      <c r="G181" s="288"/>
      <c r="H181" s="288"/>
      <c r="I181" s="288"/>
      <c r="J181" s="284"/>
      <c r="K181" s="290"/>
      <c r="L181" s="290"/>
    </row>
    <row r="182" spans="1:12" x14ac:dyDescent="0.25">
      <c r="A182" s="281" t="str">
        <f>A26</f>
        <v xml:space="preserve">cor 6 - pvc cristal </v>
      </c>
      <c r="B182" s="282"/>
      <c r="C182" s="166" t="str">
        <f>C26</f>
        <v>transp.</v>
      </c>
      <c r="D182" s="272">
        <f>H26</f>
        <v>0</v>
      </c>
      <c r="E182" s="274"/>
      <c r="F182" s="281">
        <f>A38</f>
        <v>0</v>
      </c>
      <c r="G182" s="287"/>
      <c r="H182" s="287"/>
      <c r="I182" s="287"/>
      <c r="J182" s="282"/>
      <c r="K182" s="289">
        <f>C38</f>
        <v>0</v>
      </c>
      <c r="L182" s="289">
        <f>H38</f>
        <v>0</v>
      </c>
    </row>
    <row r="183" spans="1:12" ht="15.75" thickBot="1" x14ac:dyDescent="0.3">
      <c r="A183" s="283"/>
      <c r="B183" s="284"/>
      <c r="C183" s="167"/>
      <c r="D183" s="285"/>
      <c r="E183" s="286"/>
      <c r="F183" s="283"/>
      <c r="G183" s="288"/>
      <c r="H183" s="288"/>
      <c r="I183" s="288"/>
      <c r="J183" s="284"/>
      <c r="K183" s="290"/>
      <c r="L183" s="290"/>
    </row>
    <row r="184" spans="1:12" x14ac:dyDescent="0.25">
      <c r="A184" s="143" t="s">
        <v>31</v>
      </c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5"/>
    </row>
    <row r="185" spans="1:12" ht="15.75" thickBot="1" x14ac:dyDescent="0.3">
      <c r="A185" s="146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8"/>
    </row>
    <row r="186" spans="1:12" ht="15" customHeight="1" thickBot="1" x14ac:dyDescent="0.35">
      <c r="A186" s="182" t="s">
        <v>17</v>
      </c>
      <c r="B186" s="122" t="s">
        <v>33</v>
      </c>
      <c r="C186" s="123"/>
      <c r="D186" s="123"/>
      <c r="E186" s="124"/>
      <c r="F186" s="184" t="s">
        <v>34</v>
      </c>
      <c r="G186" s="185"/>
      <c r="H186" s="186"/>
      <c r="I186" s="190" t="s">
        <v>11</v>
      </c>
      <c r="J186" s="191"/>
      <c r="K186" s="191"/>
      <c r="L186" s="192"/>
    </row>
    <row r="187" spans="1:12" ht="15.75" customHeight="1" thickBot="1" x14ac:dyDescent="0.3">
      <c r="A187" s="183"/>
      <c r="B187" s="125"/>
      <c r="C187" s="126"/>
      <c r="D187" s="126"/>
      <c r="E187" s="127"/>
      <c r="F187" s="187"/>
      <c r="G187" s="188"/>
      <c r="H187" s="189"/>
      <c r="I187" s="193" t="s">
        <v>15</v>
      </c>
      <c r="J187" s="194"/>
      <c r="K187" s="195" t="s">
        <v>9</v>
      </c>
      <c r="L187" s="194"/>
    </row>
    <row r="188" spans="1:12" ht="15" customHeight="1" x14ac:dyDescent="0.25">
      <c r="A188" s="210">
        <f>A44</f>
        <v>0</v>
      </c>
      <c r="B188" s="198">
        <f>B44</f>
        <v>0</v>
      </c>
      <c r="C188" s="199"/>
      <c r="D188" s="199"/>
      <c r="E188" s="200"/>
      <c r="F188" s="204">
        <f>F44</f>
        <v>0</v>
      </c>
      <c r="G188" s="205"/>
      <c r="H188" s="206"/>
      <c r="I188" s="204"/>
      <c r="J188" s="206"/>
      <c r="K188" s="205"/>
      <c r="L188" s="206"/>
    </row>
    <row r="189" spans="1:12" ht="15.75" customHeight="1" thickBot="1" x14ac:dyDescent="0.3">
      <c r="A189" s="211"/>
      <c r="B189" s="201"/>
      <c r="C189" s="202"/>
      <c r="D189" s="202"/>
      <c r="E189" s="203"/>
      <c r="F189" s="207"/>
      <c r="G189" s="208"/>
      <c r="H189" s="209"/>
      <c r="I189" s="207"/>
      <c r="J189" s="209"/>
      <c r="K189" s="208"/>
      <c r="L189" s="209"/>
    </row>
    <row r="190" spans="1:12" ht="15" customHeight="1" x14ac:dyDescent="0.25">
      <c r="A190" s="210">
        <f>A46</f>
        <v>0</v>
      </c>
      <c r="B190" s="198">
        <f>B46</f>
        <v>0</v>
      </c>
      <c r="C190" s="199"/>
      <c r="D190" s="199"/>
      <c r="E190" s="200"/>
      <c r="F190" s="204">
        <f>F46</f>
        <v>0</v>
      </c>
      <c r="G190" s="205"/>
      <c r="H190" s="206"/>
      <c r="I190" s="204"/>
      <c r="J190" s="206"/>
      <c r="K190" s="205"/>
      <c r="L190" s="206"/>
    </row>
    <row r="191" spans="1:12" ht="15.75" customHeight="1" thickBot="1" x14ac:dyDescent="0.3">
      <c r="A191" s="211"/>
      <c r="B191" s="201"/>
      <c r="C191" s="202"/>
      <c r="D191" s="202"/>
      <c r="E191" s="203"/>
      <c r="F191" s="207"/>
      <c r="G191" s="208"/>
      <c r="H191" s="209"/>
      <c r="I191" s="207"/>
      <c r="J191" s="209"/>
      <c r="K191" s="208"/>
      <c r="L191" s="209"/>
    </row>
    <row r="192" spans="1:12" ht="15" customHeight="1" x14ac:dyDescent="0.25">
      <c r="A192" s="143" t="str">
        <f>A48</f>
        <v>CORTE PLACAS</v>
      </c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5"/>
    </row>
    <row r="193" spans="1:12" ht="15.75" customHeight="1" thickBot="1" x14ac:dyDescent="0.3">
      <c r="A193" s="146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8"/>
    </row>
    <row r="194" spans="1:12" ht="15" customHeight="1" thickBot="1" x14ac:dyDescent="0.35">
      <c r="A194" s="182" t="str">
        <f>A50</f>
        <v>COR</v>
      </c>
      <c r="B194" s="122" t="str">
        <f>B50</f>
        <v>MOLDE Nº / ALTURA</v>
      </c>
      <c r="C194" s="123"/>
      <c r="D194" s="123"/>
      <c r="E194" s="124"/>
      <c r="F194" s="291" t="str">
        <f>F50</f>
        <v>QTD. MOCH. POR PLC</v>
      </c>
      <c r="G194" s="292"/>
      <c r="H194" s="293"/>
      <c r="I194" s="190" t="s">
        <v>37</v>
      </c>
      <c r="J194" s="191"/>
      <c r="K194" s="191"/>
      <c r="L194" s="192"/>
    </row>
    <row r="195" spans="1:12" ht="15.75" customHeight="1" thickBot="1" x14ac:dyDescent="0.3">
      <c r="A195" s="183"/>
      <c r="B195" s="125"/>
      <c r="C195" s="126"/>
      <c r="D195" s="126"/>
      <c r="E195" s="127"/>
      <c r="F195" s="294"/>
      <c r="G195" s="295"/>
      <c r="H195" s="296"/>
      <c r="I195" s="193" t="s">
        <v>15</v>
      </c>
      <c r="J195" s="194"/>
      <c r="K195" s="195" t="s">
        <v>9</v>
      </c>
      <c r="L195" s="194"/>
    </row>
    <row r="196" spans="1:12" ht="15" customHeight="1" x14ac:dyDescent="0.25">
      <c r="A196" s="210">
        <f>A52</f>
        <v>0</v>
      </c>
      <c r="B196" s="198">
        <f>B52</f>
        <v>0</v>
      </c>
      <c r="C196" s="199"/>
      <c r="D196" s="199"/>
      <c r="E196" s="200"/>
      <c r="F196" s="204">
        <v>0</v>
      </c>
      <c r="G196" s="205"/>
      <c r="H196" s="206"/>
      <c r="I196" s="204"/>
      <c r="J196" s="206"/>
      <c r="K196" s="204"/>
      <c r="L196" s="206"/>
    </row>
    <row r="197" spans="1:12" ht="15.75" customHeight="1" thickBot="1" x14ac:dyDescent="0.3">
      <c r="A197" s="211"/>
      <c r="B197" s="201"/>
      <c r="C197" s="202"/>
      <c r="D197" s="202"/>
      <c r="E197" s="203"/>
      <c r="F197" s="207"/>
      <c r="G197" s="208"/>
      <c r="H197" s="209"/>
      <c r="I197" s="207"/>
      <c r="J197" s="209"/>
      <c r="K197" s="207"/>
      <c r="L197" s="209"/>
    </row>
    <row r="198" spans="1:12" ht="15" customHeight="1" x14ac:dyDescent="0.25">
      <c r="A198" s="143" t="s">
        <v>32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5"/>
    </row>
    <row r="199" spans="1:12" ht="15.75" customHeight="1" thickBot="1" x14ac:dyDescent="0.3">
      <c r="A199" s="146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8"/>
    </row>
    <row r="200" spans="1:12" ht="15" customHeight="1" thickBot="1" x14ac:dyDescent="0.35">
      <c r="A200" s="182" t="str">
        <f>A56</f>
        <v>COR</v>
      </c>
      <c r="B200" s="122" t="str">
        <f>B56</f>
        <v>NUMERO MOLDE</v>
      </c>
      <c r="C200" s="123"/>
      <c r="D200" s="123"/>
      <c r="E200" s="124"/>
      <c r="F200" s="297" t="str">
        <f>F56</f>
        <v>QUANTIDADE POR PEÇA</v>
      </c>
      <c r="G200" s="298"/>
      <c r="H200" s="299"/>
      <c r="I200" s="190" t="s">
        <v>37</v>
      </c>
      <c r="J200" s="191"/>
      <c r="K200" s="191"/>
      <c r="L200" s="192"/>
    </row>
    <row r="201" spans="1:12" ht="15.75" customHeight="1" thickBot="1" x14ac:dyDescent="0.3">
      <c r="A201" s="183"/>
      <c r="B201" s="125"/>
      <c r="C201" s="126"/>
      <c r="D201" s="126"/>
      <c r="E201" s="127"/>
      <c r="F201" s="300"/>
      <c r="G201" s="301"/>
      <c r="H201" s="302"/>
      <c r="I201" s="193" t="s">
        <v>15</v>
      </c>
      <c r="J201" s="194"/>
      <c r="K201" s="195" t="s">
        <v>9</v>
      </c>
      <c r="L201" s="194"/>
    </row>
    <row r="202" spans="1:12" ht="15" customHeight="1" x14ac:dyDescent="0.25">
      <c r="A202" s="210">
        <f>A58</f>
        <v>0</v>
      </c>
      <c r="B202" s="198">
        <v>5</v>
      </c>
      <c r="C202" s="199"/>
      <c r="D202" s="199"/>
      <c r="E202" s="200"/>
      <c r="F202" s="204">
        <f>F58</f>
        <v>0</v>
      </c>
      <c r="G202" s="205"/>
      <c r="H202" s="206"/>
      <c r="I202" s="204">
        <f>C14*F202</f>
        <v>0</v>
      </c>
      <c r="J202" s="206"/>
      <c r="K202" s="204">
        <f>H14*F202</f>
        <v>0</v>
      </c>
      <c r="L202" s="206"/>
    </row>
    <row r="203" spans="1:12" ht="15.75" customHeight="1" thickBot="1" x14ac:dyDescent="0.3">
      <c r="A203" s="211"/>
      <c r="B203" s="201"/>
      <c r="C203" s="202"/>
      <c r="D203" s="202"/>
      <c r="E203" s="203"/>
      <c r="F203" s="207"/>
      <c r="G203" s="208"/>
      <c r="H203" s="209"/>
      <c r="I203" s="207"/>
      <c r="J203" s="209"/>
      <c r="K203" s="207"/>
      <c r="L203" s="209"/>
    </row>
    <row r="204" spans="1:12" ht="15.75" thickBot="1" x14ac:dyDescent="0.3">
      <c r="A204" s="5" t="s">
        <v>46</v>
      </c>
      <c r="B204" s="5" t="s">
        <v>16</v>
      </c>
      <c r="C204" s="5" t="s">
        <v>4</v>
      </c>
      <c r="D204" s="110" t="s">
        <v>17</v>
      </c>
      <c r="E204" s="111"/>
      <c r="F204" s="110" t="s">
        <v>46</v>
      </c>
      <c r="G204" s="112"/>
      <c r="H204" s="112"/>
      <c r="I204" s="111"/>
      <c r="J204" s="5" t="s">
        <v>16</v>
      </c>
      <c r="K204" s="5" t="s">
        <v>4</v>
      </c>
      <c r="L204" s="5" t="s">
        <v>17</v>
      </c>
    </row>
    <row r="205" spans="1:12" ht="15.75" thickBot="1" x14ac:dyDescent="0.3">
      <c r="A205" s="5" t="s">
        <v>185</v>
      </c>
      <c r="B205" s="5">
        <v>1</v>
      </c>
      <c r="C205" s="5" t="s">
        <v>184</v>
      </c>
      <c r="D205" s="110" t="s">
        <v>183</v>
      </c>
      <c r="E205" s="111"/>
      <c r="F205" s="110"/>
      <c r="G205" s="112"/>
      <c r="H205" s="112"/>
      <c r="I205" s="111"/>
      <c r="J205" s="5">
        <v>40</v>
      </c>
      <c r="K205" s="5"/>
      <c r="L205" s="5"/>
    </row>
    <row r="206" spans="1:12" ht="15.75" thickBot="1" x14ac:dyDescent="0.3">
      <c r="A206" s="5" t="s">
        <v>182</v>
      </c>
      <c r="B206" s="5">
        <v>2</v>
      </c>
      <c r="C206" s="5" t="s">
        <v>181</v>
      </c>
      <c r="D206" s="110" t="s">
        <v>180</v>
      </c>
      <c r="E206" s="111"/>
      <c r="F206" s="110"/>
      <c r="G206" s="112"/>
      <c r="H206" s="112"/>
      <c r="I206" s="111"/>
      <c r="J206" s="5">
        <v>41</v>
      </c>
      <c r="K206" s="5"/>
      <c r="L206" s="5"/>
    </row>
    <row r="207" spans="1:12" ht="15.75" thickBot="1" x14ac:dyDescent="0.3">
      <c r="A207" s="5" t="s">
        <v>179</v>
      </c>
      <c r="B207" s="5">
        <v>3</v>
      </c>
      <c r="C207" s="5" t="s">
        <v>178</v>
      </c>
      <c r="D207" s="110">
        <v>2</v>
      </c>
      <c r="E207" s="111"/>
      <c r="F207" s="110"/>
      <c r="G207" s="112"/>
      <c r="H207" s="112"/>
      <c r="I207" s="111"/>
      <c r="J207" s="5">
        <v>42</v>
      </c>
      <c r="K207" s="5"/>
      <c r="L207" s="5"/>
    </row>
    <row r="208" spans="1:12" ht="15.75" thickBot="1" x14ac:dyDescent="0.3">
      <c r="A208" s="5" t="s">
        <v>177</v>
      </c>
      <c r="B208" s="5">
        <v>4</v>
      </c>
      <c r="C208" s="5" t="s">
        <v>168</v>
      </c>
      <c r="D208" s="110">
        <v>2</v>
      </c>
      <c r="E208" s="111"/>
      <c r="F208" s="110"/>
      <c r="G208" s="112"/>
      <c r="H208" s="112"/>
      <c r="I208" s="111"/>
      <c r="J208" s="5">
        <v>43</v>
      </c>
      <c r="K208" s="5"/>
      <c r="L208" s="5"/>
    </row>
    <row r="209" spans="1:14" ht="15.75" thickBot="1" x14ac:dyDescent="0.3">
      <c r="A209" s="5" t="s">
        <v>176</v>
      </c>
      <c r="B209" s="5">
        <v>5</v>
      </c>
      <c r="C209" s="5" t="s">
        <v>175</v>
      </c>
      <c r="D209" s="110" t="s">
        <v>174</v>
      </c>
      <c r="E209" s="111"/>
      <c r="F209" s="110"/>
      <c r="G209" s="112"/>
      <c r="H209" s="112"/>
      <c r="I209" s="111"/>
      <c r="J209" s="5">
        <v>44</v>
      </c>
      <c r="K209" s="5"/>
      <c r="L209" s="5"/>
    </row>
    <row r="210" spans="1:14" ht="15.75" thickBot="1" x14ac:dyDescent="0.3">
      <c r="A210" s="5" t="s">
        <v>173</v>
      </c>
      <c r="B210" s="5">
        <v>6</v>
      </c>
      <c r="C210" s="5"/>
      <c r="D210" s="110"/>
      <c r="E210" s="111"/>
      <c r="F210" s="110"/>
      <c r="G210" s="112"/>
      <c r="H210" s="112"/>
      <c r="I210" s="111"/>
      <c r="J210" s="5">
        <v>45</v>
      </c>
      <c r="K210" s="5"/>
      <c r="L210" s="5"/>
    </row>
    <row r="211" spans="1:14" ht="15.75" thickBot="1" x14ac:dyDescent="0.3">
      <c r="A211" s="5" t="s">
        <v>172</v>
      </c>
      <c r="B211" s="5">
        <v>7</v>
      </c>
      <c r="C211" s="5" t="s">
        <v>171</v>
      </c>
      <c r="D211" s="110">
        <v>1</v>
      </c>
      <c r="E211" s="111"/>
      <c r="F211" s="110"/>
      <c r="G211" s="112"/>
      <c r="H211" s="112"/>
      <c r="I211" s="111"/>
      <c r="J211" s="5">
        <v>46</v>
      </c>
      <c r="K211" s="5"/>
      <c r="L211" s="5"/>
    </row>
    <row r="212" spans="1:14" ht="15.75" thickBot="1" x14ac:dyDescent="0.3">
      <c r="A212" s="5" t="s">
        <v>170</v>
      </c>
      <c r="B212" s="5">
        <v>8</v>
      </c>
      <c r="C212" s="5" t="s">
        <v>168</v>
      </c>
      <c r="D212" s="110">
        <v>1</v>
      </c>
      <c r="E212" s="111"/>
      <c r="F212" s="110"/>
      <c r="G212" s="112"/>
      <c r="H212" s="112"/>
      <c r="I212" s="111"/>
      <c r="J212" s="5">
        <v>47</v>
      </c>
      <c r="K212" s="5"/>
      <c r="L212" s="5"/>
    </row>
    <row r="213" spans="1:14" ht="15.75" thickBot="1" x14ac:dyDescent="0.3">
      <c r="A213" s="5" t="s">
        <v>169</v>
      </c>
      <c r="B213" s="5">
        <v>9</v>
      </c>
      <c r="C213" s="5" t="s">
        <v>168</v>
      </c>
      <c r="D213" s="110">
        <v>1</v>
      </c>
      <c r="E213" s="111"/>
      <c r="F213" s="110"/>
      <c r="G213" s="112"/>
      <c r="H213" s="112"/>
      <c r="I213" s="111"/>
      <c r="J213" s="5">
        <v>48</v>
      </c>
      <c r="K213" s="5"/>
      <c r="L213" s="5"/>
    </row>
    <row r="214" spans="1:14" ht="15.75" thickBot="1" x14ac:dyDescent="0.3">
      <c r="A214" s="5"/>
      <c r="B214" s="5">
        <v>10</v>
      </c>
      <c r="C214" s="5"/>
      <c r="D214" s="110"/>
      <c r="E214" s="111"/>
      <c r="F214" s="110"/>
      <c r="G214" s="112"/>
      <c r="H214" s="112"/>
      <c r="I214" s="111"/>
      <c r="J214" s="5">
        <v>49</v>
      </c>
      <c r="K214" s="5"/>
      <c r="L214" s="5"/>
      <c r="N214">
        <f>28*80/2</f>
        <v>1120</v>
      </c>
    </row>
    <row r="215" spans="1:14" ht="15.75" thickBot="1" x14ac:dyDescent="0.3">
      <c r="A215" s="5"/>
      <c r="B215" s="5">
        <v>11</v>
      </c>
      <c r="C215" s="5"/>
      <c r="D215" s="110"/>
      <c r="E215" s="111"/>
      <c r="F215" s="110"/>
      <c r="G215" s="112"/>
      <c r="H215" s="112"/>
      <c r="I215" s="111"/>
      <c r="J215" s="5">
        <v>50</v>
      </c>
      <c r="K215" s="5"/>
      <c r="L215" s="5"/>
    </row>
    <row r="216" spans="1:14" ht="15.75" thickBot="1" x14ac:dyDescent="0.3">
      <c r="A216" s="5"/>
      <c r="B216" s="5">
        <v>12</v>
      </c>
      <c r="C216" s="5"/>
      <c r="D216" s="110"/>
      <c r="E216" s="111"/>
      <c r="F216" s="110"/>
      <c r="G216" s="112"/>
      <c r="H216" s="112"/>
      <c r="I216" s="111"/>
      <c r="J216" s="5">
        <v>51</v>
      </c>
      <c r="K216" s="5"/>
      <c r="L216" s="5"/>
    </row>
    <row r="217" spans="1:14" ht="15.75" thickBot="1" x14ac:dyDescent="0.3">
      <c r="A217" s="5"/>
      <c r="B217" s="5">
        <v>13</v>
      </c>
      <c r="C217" s="5"/>
      <c r="D217" s="110"/>
      <c r="E217" s="111"/>
      <c r="F217" s="110"/>
      <c r="G217" s="112"/>
      <c r="H217" s="112"/>
      <c r="I217" s="111"/>
      <c r="J217" s="5">
        <v>52</v>
      </c>
      <c r="K217" s="5"/>
      <c r="L217" s="5"/>
    </row>
    <row r="218" spans="1:14" ht="15.75" thickBot="1" x14ac:dyDescent="0.3">
      <c r="A218" s="5"/>
      <c r="B218" s="5">
        <v>14</v>
      </c>
      <c r="C218" s="5"/>
      <c r="D218" s="110"/>
      <c r="E218" s="111"/>
      <c r="F218" s="110"/>
      <c r="G218" s="112"/>
      <c r="H218" s="112"/>
      <c r="I218" s="111"/>
      <c r="J218" s="5">
        <v>53</v>
      </c>
      <c r="K218" s="5"/>
      <c r="L218" s="5"/>
    </row>
    <row r="219" spans="1:14" ht="15.75" thickBot="1" x14ac:dyDescent="0.3">
      <c r="A219" s="5"/>
      <c r="B219" s="5">
        <v>15</v>
      </c>
      <c r="C219" s="5"/>
      <c r="D219" s="110"/>
      <c r="E219" s="111"/>
      <c r="F219" s="110"/>
      <c r="G219" s="112"/>
      <c r="H219" s="112"/>
      <c r="I219" s="111"/>
      <c r="J219" s="5">
        <v>54</v>
      </c>
      <c r="K219" s="5"/>
      <c r="L219" s="5"/>
    </row>
    <row r="220" spans="1:14" ht="15.75" thickBot="1" x14ac:dyDescent="0.3">
      <c r="A220" s="5"/>
      <c r="B220" s="5">
        <v>16</v>
      </c>
      <c r="C220" s="5"/>
      <c r="D220" s="110"/>
      <c r="E220" s="111"/>
      <c r="F220" s="110"/>
      <c r="G220" s="112"/>
      <c r="H220" s="112"/>
      <c r="I220" s="111"/>
      <c r="J220" s="5">
        <v>55</v>
      </c>
      <c r="K220" s="5"/>
      <c r="L220" s="5"/>
    </row>
    <row r="221" spans="1:14" ht="15.75" thickBot="1" x14ac:dyDescent="0.3">
      <c r="A221" s="5"/>
      <c r="B221" s="5">
        <v>17</v>
      </c>
      <c r="C221" s="5"/>
      <c r="D221" s="110"/>
      <c r="E221" s="111"/>
      <c r="F221" s="110"/>
      <c r="G221" s="112"/>
      <c r="H221" s="112"/>
      <c r="I221" s="111"/>
      <c r="J221" s="5">
        <v>56</v>
      </c>
      <c r="K221" s="5"/>
      <c r="L221" s="5"/>
    </row>
    <row r="222" spans="1:14" ht="15.75" thickBot="1" x14ac:dyDescent="0.3">
      <c r="A222" s="5"/>
      <c r="B222" s="5">
        <v>18</v>
      </c>
      <c r="C222" s="5"/>
      <c r="D222" s="110"/>
      <c r="E222" s="111"/>
      <c r="F222" s="110"/>
      <c r="G222" s="112"/>
      <c r="H222" s="112"/>
      <c r="I222" s="111"/>
      <c r="J222" s="5">
        <v>57</v>
      </c>
      <c r="K222" s="5"/>
      <c r="L222" s="5"/>
    </row>
    <row r="223" spans="1:14" ht="15.75" thickBot="1" x14ac:dyDescent="0.3">
      <c r="A223" s="5"/>
      <c r="B223" s="5">
        <v>19</v>
      </c>
      <c r="C223" s="5"/>
      <c r="D223" s="110"/>
      <c r="E223" s="111"/>
      <c r="F223" s="110"/>
      <c r="G223" s="112"/>
      <c r="H223" s="112"/>
      <c r="I223" s="111"/>
      <c r="J223" s="5">
        <v>58</v>
      </c>
      <c r="K223" s="5"/>
      <c r="L223" s="5"/>
    </row>
    <row r="224" spans="1:14" ht="15.75" thickBot="1" x14ac:dyDescent="0.3">
      <c r="A224" s="5"/>
      <c r="B224" s="5">
        <v>20</v>
      </c>
      <c r="C224" s="5"/>
      <c r="D224" s="110"/>
      <c r="E224" s="111"/>
      <c r="F224" s="110"/>
      <c r="G224" s="112"/>
      <c r="H224" s="112"/>
      <c r="I224" s="111"/>
      <c r="J224" s="5">
        <v>59</v>
      </c>
      <c r="K224" s="5"/>
      <c r="L224" s="5"/>
    </row>
    <row r="225" spans="1:12" ht="15.75" thickBot="1" x14ac:dyDescent="0.3">
      <c r="A225" s="5"/>
      <c r="B225" s="5">
        <v>21</v>
      </c>
      <c r="C225" s="5"/>
      <c r="D225" s="110"/>
      <c r="E225" s="111"/>
      <c r="F225" s="110"/>
      <c r="G225" s="112"/>
      <c r="H225" s="112"/>
      <c r="I225" s="111"/>
      <c r="J225" s="5">
        <v>60</v>
      </c>
      <c r="K225" s="5"/>
      <c r="L225" s="5"/>
    </row>
    <row r="226" spans="1:12" ht="15.75" thickBot="1" x14ac:dyDescent="0.3">
      <c r="A226" s="5"/>
      <c r="B226" s="5">
        <v>22</v>
      </c>
      <c r="C226" s="5"/>
      <c r="D226" s="110"/>
      <c r="E226" s="111"/>
      <c r="F226" s="110"/>
      <c r="G226" s="112"/>
      <c r="H226" s="112"/>
      <c r="I226" s="111"/>
      <c r="J226" s="5">
        <v>61</v>
      </c>
      <c r="K226" s="5"/>
      <c r="L226" s="5"/>
    </row>
    <row r="227" spans="1:12" ht="15.75" thickBot="1" x14ac:dyDescent="0.3">
      <c r="A227" s="5"/>
      <c r="B227" s="5">
        <v>23</v>
      </c>
      <c r="C227" s="5"/>
      <c r="D227" s="110"/>
      <c r="E227" s="111"/>
      <c r="F227" s="110"/>
      <c r="G227" s="112"/>
      <c r="H227" s="112"/>
      <c r="I227" s="111"/>
      <c r="J227" s="5">
        <v>62</v>
      </c>
      <c r="K227" s="5"/>
      <c r="L227" s="5"/>
    </row>
    <row r="228" spans="1:12" ht="15.75" thickBot="1" x14ac:dyDescent="0.3">
      <c r="A228" s="5"/>
      <c r="B228" s="5">
        <v>24</v>
      </c>
      <c r="C228" s="5"/>
      <c r="D228" s="110"/>
      <c r="E228" s="111"/>
      <c r="F228" s="110"/>
      <c r="G228" s="112"/>
      <c r="H228" s="112"/>
      <c r="I228" s="111"/>
      <c r="J228" s="5">
        <v>63</v>
      </c>
      <c r="K228" s="5"/>
      <c r="L228" s="5"/>
    </row>
    <row r="229" spans="1:12" ht="15.75" thickBot="1" x14ac:dyDescent="0.3">
      <c r="A229" s="5"/>
      <c r="B229" s="5">
        <v>25</v>
      </c>
      <c r="C229" s="5"/>
      <c r="D229" s="110"/>
      <c r="E229" s="111"/>
      <c r="F229" s="110"/>
      <c r="G229" s="112"/>
      <c r="H229" s="112"/>
      <c r="I229" s="111"/>
      <c r="J229" s="5">
        <v>64</v>
      </c>
      <c r="K229" s="5"/>
      <c r="L229" s="5"/>
    </row>
    <row r="230" spans="1:12" ht="15.75" thickBot="1" x14ac:dyDescent="0.3">
      <c r="A230" s="5"/>
      <c r="B230" s="5">
        <v>26</v>
      </c>
      <c r="C230" s="5"/>
      <c r="D230" s="110"/>
      <c r="E230" s="111"/>
      <c r="F230" s="110"/>
      <c r="G230" s="112"/>
      <c r="H230" s="112"/>
      <c r="I230" s="111"/>
      <c r="J230" s="5">
        <v>65</v>
      </c>
      <c r="K230" s="5"/>
      <c r="L230" s="5"/>
    </row>
    <row r="231" spans="1:12" ht="15.75" thickBot="1" x14ac:dyDescent="0.3">
      <c r="A231" s="5"/>
      <c r="B231" s="5">
        <v>27</v>
      </c>
      <c r="C231" s="5"/>
      <c r="D231" s="110"/>
      <c r="E231" s="111"/>
      <c r="F231" s="110"/>
      <c r="G231" s="112"/>
      <c r="H231" s="112"/>
      <c r="I231" s="111"/>
      <c r="J231" s="5">
        <v>66</v>
      </c>
      <c r="K231" s="5"/>
      <c r="L231" s="5"/>
    </row>
    <row r="232" spans="1:12" ht="15.75" thickBot="1" x14ac:dyDescent="0.3">
      <c r="A232" s="5"/>
      <c r="B232" s="5">
        <v>28</v>
      </c>
      <c r="C232" s="5"/>
      <c r="D232" s="110"/>
      <c r="E232" s="111"/>
      <c r="F232" s="110"/>
      <c r="G232" s="112"/>
      <c r="H232" s="112"/>
      <c r="I232" s="111"/>
      <c r="J232" s="5">
        <v>67</v>
      </c>
      <c r="K232" s="5"/>
      <c r="L232" s="5"/>
    </row>
    <row r="233" spans="1:12" ht="15.75" thickBot="1" x14ac:dyDescent="0.3">
      <c r="A233" s="5"/>
      <c r="B233" s="5">
        <v>29</v>
      </c>
      <c r="C233" s="5"/>
      <c r="D233" s="110"/>
      <c r="E233" s="111"/>
      <c r="F233" s="110"/>
      <c r="G233" s="112"/>
      <c r="H233" s="112"/>
      <c r="I233" s="111"/>
      <c r="J233" s="5">
        <v>68</v>
      </c>
      <c r="K233" s="5"/>
      <c r="L233" s="5"/>
    </row>
    <row r="234" spans="1:12" ht="15.75" thickBot="1" x14ac:dyDescent="0.3">
      <c r="A234" s="5"/>
      <c r="B234" s="5">
        <v>30</v>
      </c>
      <c r="C234" s="5"/>
      <c r="D234" s="110"/>
      <c r="E234" s="111"/>
      <c r="F234" s="110"/>
      <c r="G234" s="112"/>
      <c r="H234" s="112"/>
      <c r="I234" s="111"/>
      <c r="J234" s="5">
        <v>69</v>
      </c>
      <c r="K234" s="5"/>
      <c r="L234" s="5"/>
    </row>
    <row r="235" spans="1:12" ht="15.75" thickBot="1" x14ac:dyDescent="0.3">
      <c r="A235" s="5"/>
      <c r="B235" s="5">
        <v>31</v>
      </c>
      <c r="C235" s="5"/>
      <c r="D235" s="110"/>
      <c r="E235" s="111"/>
      <c r="F235" s="110"/>
      <c r="G235" s="112"/>
      <c r="H235" s="112"/>
      <c r="I235" s="111"/>
      <c r="J235" s="5">
        <v>70</v>
      </c>
      <c r="K235" s="5"/>
      <c r="L235" s="5"/>
    </row>
    <row r="236" spans="1:12" ht="15.75" thickBot="1" x14ac:dyDescent="0.3">
      <c r="A236" s="5"/>
      <c r="B236" s="5">
        <v>32</v>
      </c>
      <c r="C236" s="5"/>
      <c r="D236" s="110"/>
      <c r="E236" s="111"/>
      <c r="F236" s="110"/>
      <c r="G236" s="112"/>
      <c r="H236" s="112"/>
      <c r="I236" s="111"/>
      <c r="J236" s="5">
        <v>71</v>
      </c>
      <c r="K236" s="5"/>
      <c r="L236" s="5"/>
    </row>
    <row r="237" spans="1:12" ht="15.75" thickBot="1" x14ac:dyDescent="0.3">
      <c r="A237" s="5"/>
      <c r="B237" s="5">
        <v>33</v>
      </c>
      <c r="C237" s="5"/>
      <c r="D237" s="110"/>
      <c r="E237" s="111"/>
      <c r="F237" s="110"/>
      <c r="G237" s="112"/>
      <c r="H237" s="112"/>
      <c r="I237" s="111"/>
      <c r="J237" s="5">
        <v>72</v>
      </c>
      <c r="K237" s="5"/>
      <c r="L237" s="5"/>
    </row>
    <row r="238" spans="1:12" ht="15.75" thickBot="1" x14ac:dyDescent="0.3">
      <c r="A238" s="5"/>
      <c r="B238" s="5">
        <v>34</v>
      </c>
      <c r="C238" s="5"/>
      <c r="D238" s="110"/>
      <c r="E238" s="111"/>
      <c r="F238" s="110"/>
      <c r="G238" s="112"/>
      <c r="H238" s="112"/>
      <c r="I238" s="111"/>
      <c r="J238" s="5">
        <v>73</v>
      </c>
      <c r="K238" s="5"/>
      <c r="L238" s="5"/>
    </row>
    <row r="239" spans="1:12" ht="15.75" thickBot="1" x14ac:dyDescent="0.3">
      <c r="A239" s="5"/>
      <c r="B239" s="5">
        <v>35</v>
      </c>
      <c r="C239" s="5"/>
      <c r="D239" s="110"/>
      <c r="E239" s="111"/>
      <c r="F239" s="110"/>
      <c r="G239" s="112"/>
      <c r="H239" s="112"/>
      <c r="I239" s="111"/>
      <c r="J239" s="5">
        <v>74</v>
      </c>
      <c r="K239" s="5"/>
      <c r="L239" s="5"/>
    </row>
    <row r="240" spans="1:12" ht="15.75" thickBot="1" x14ac:dyDescent="0.3">
      <c r="A240" s="5"/>
      <c r="B240" s="5">
        <v>36</v>
      </c>
      <c r="C240" s="5"/>
      <c r="D240" s="110"/>
      <c r="E240" s="111"/>
      <c r="F240" s="110"/>
      <c r="G240" s="112"/>
      <c r="H240" s="112"/>
      <c r="I240" s="111"/>
      <c r="J240" s="5">
        <v>75</v>
      </c>
      <c r="K240" s="5"/>
      <c r="L240" s="5"/>
    </row>
    <row r="241" spans="1:12" ht="15.75" thickBot="1" x14ac:dyDescent="0.3">
      <c r="A241" s="5"/>
      <c r="B241" s="5">
        <v>37</v>
      </c>
      <c r="C241" s="5"/>
      <c r="D241" s="110"/>
      <c r="E241" s="111"/>
      <c r="F241" s="110"/>
      <c r="G241" s="112"/>
      <c r="H241" s="112"/>
      <c r="I241" s="111"/>
      <c r="J241" s="5">
        <v>76</v>
      </c>
      <c r="K241" s="5"/>
      <c r="L241" s="5"/>
    </row>
    <row r="242" spans="1:12" ht="45.75" customHeight="1" thickBot="1" x14ac:dyDescent="0.3">
      <c r="A242" s="5"/>
      <c r="B242" s="5">
        <v>38</v>
      </c>
      <c r="C242" s="5"/>
      <c r="D242" s="110"/>
      <c r="E242" s="111"/>
      <c r="F242" s="110"/>
      <c r="G242" s="112"/>
      <c r="H242" s="112"/>
      <c r="I242" s="111"/>
      <c r="J242" s="5">
        <v>77</v>
      </c>
      <c r="K242" s="5"/>
      <c r="L242" s="5"/>
    </row>
    <row r="243" spans="1:12" x14ac:dyDescent="0.25">
      <c r="A243" s="143" t="str">
        <f>A1</f>
        <v xml:space="preserve">LS CONFECÇÕES </v>
      </c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5"/>
    </row>
    <row r="244" spans="1:12" x14ac:dyDescent="0.25">
      <c r="A244" s="278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80"/>
    </row>
    <row r="245" spans="1:12" ht="15.75" thickBot="1" x14ac:dyDescent="0.3">
      <c r="A245" s="146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8"/>
    </row>
    <row r="246" spans="1:12" x14ac:dyDescent="0.25">
      <c r="A246" s="143" t="s">
        <v>106</v>
      </c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5"/>
    </row>
    <row r="247" spans="1:12" ht="15.75" thickBot="1" x14ac:dyDescent="0.3">
      <c r="A247" s="146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8"/>
    </row>
    <row r="248" spans="1:12" ht="15.75" thickBot="1" x14ac:dyDescent="0.3">
      <c r="A248" s="3" t="str">
        <f t="shared" ref="A248:B250" si="4">A6</f>
        <v xml:space="preserve">CLIENTE: BOLOVO </v>
      </c>
      <c r="B248" s="149" t="str">
        <f t="shared" si="4"/>
        <v>REPRESENTANTE: antonio</v>
      </c>
      <c r="C248" s="150"/>
      <c r="D248" s="150"/>
      <c r="E248" s="150"/>
      <c r="F248" s="151"/>
      <c r="G248" s="149" t="str">
        <f>G6</f>
        <v>PEDIDO: 04/2021</v>
      </c>
      <c r="H248" s="150"/>
      <c r="I248" s="151"/>
      <c r="J248" s="110" t="s">
        <v>116</v>
      </c>
      <c r="K248" s="112"/>
      <c r="L248" s="111"/>
    </row>
    <row r="249" spans="1:12" ht="15.75" thickBot="1" x14ac:dyDescent="0.3">
      <c r="A249" s="4" t="str">
        <f t="shared" si="4"/>
        <v>REF. CLIENTE:    BLV06EY</v>
      </c>
      <c r="B249" s="149" t="str">
        <f t="shared" si="4"/>
        <v>REF. CT LS - 01</v>
      </c>
      <c r="C249" s="150"/>
      <c r="D249" s="150"/>
      <c r="E249" s="150"/>
      <c r="F249" s="151"/>
      <c r="G249" s="149" t="str">
        <f>G7</f>
        <v>COLECAO : VERÃO /2021</v>
      </c>
      <c r="H249" s="150"/>
      <c r="I249" s="151"/>
      <c r="J249" s="143">
        <f>J7</f>
        <v>1</v>
      </c>
      <c r="K249" s="144"/>
      <c r="L249" s="145"/>
    </row>
    <row r="250" spans="1:12" ht="15.75" thickBot="1" x14ac:dyDescent="0.3">
      <c r="A250" s="4" t="str">
        <f t="shared" si="4"/>
        <v xml:space="preserve">REF:  CT LS - 02 </v>
      </c>
      <c r="B250" s="149" t="str">
        <f t="shared" si="4"/>
        <v xml:space="preserve">MODELO:  carteira BOLOVO silk refletivo </v>
      </c>
      <c r="C250" s="150"/>
      <c r="D250" s="150"/>
      <c r="E250" s="150"/>
      <c r="F250" s="150"/>
      <c r="G250" s="150"/>
      <c r="H250" s="150"/>
      <c r="I250" s="151"/>
      <c r="J250" s="146"/>
      <c r="K250" s="147"/>
      <c r="L250" s="148"/>
    </row>
    <row r="251" spans="1:12" ht="15" customHeight="1" x14ac:dyDescent="0.25">
      <c r="A251" s="326" t="s">
        <v>14</v>
      </c>
      <c r="B251" s="328" t="s">
        <v>583</v>
      </c>
      <c r="C251" s="329"/>
      <c r="D251" s="329"/>
      <c r="E251" s="329"/>
      <c r="F251" s="330"/>
      <c r="G251" s="334" t="s">
        <v>47</v>
      </c>
      <c r="H251" s="335"/>
      <c r="I251" s="272"/>
      <c r="J251" s="273"/>
      <c r="K251" s="273"/>
      <c r="L251" s="274"/>
    </row>
    <row r="252" spans="1:12" ht="15.75" customHeight="1" thickBot="1" x14ac:dyDescent="0.3">
      <c r="A252" s="327"/>
      <c r="B252" s="331"/>
      <c r="C252" s="332"/>
      <c r="D252" s="332"/>
      <c r="E252" s="332"/>
      <c r="F252" s="333"/>
      <c r="G252" s="336"/>
      <c r="H252" s="337"/>
      <c r="I252" s="285"/>
      <c r="J252" s="338"/>
      <c r="K252" s="338"/>
      <c r="L252" s="286"/>
    </row>
    <row r="253" spans="1:12" x14ac:dyDescent="0.25">
      <c r="A253" s="339" t="s">
        <v>1</v>
      </c>
      <c r="B253" s="339" t="s">
        <v>2</v>
      </c>
      <c r="C253" s="341">
        <v>4.3</v>
      </c>
      <c r="D253" s="184" t="s">
        <v>23</v>
      </c>
      <c r="E253" s="186"/>
      <c r="F253" s="343">
        <f>C14+H14</f>
        <v>150</v>
      </c>
      <c r="G253" s="309" t="s">
        <v>22</v>
      </c>
      <c r="H253" s="313"/>
      <c r="I253" s="310"/>
      <c r="J253" s="303">
        <f>C253*F253</f>
        <v>645</v>
      </c>
      <c r="K253" s="304"/>
      <c r="L253" s="305"/>
    </row>
    <row r="254" spans="1:12" ht="15.75" thickBot="1" x14ac:dyDescent="0.3">
      <c r="A254" s="340"/>
      <c r="B254" s="340"/>
      <c r="C254" s="342"/>
      <c r="D254" s="187"/>
      <c r="E254" s="189"/>
      <c r="F254" s="344"/>
      <c r="G254" s="311"/>
      <c r="H254" s="314"/>
      <c r="I254" s="312"/>
      <c r="J254" s="306"/>
      <c r="K254" s="307"/>
      <c r="L254" s="308"/>
    </row>
    <row r="255" spans="1:12" ht="15" customHeight="1" x14ac:dyDescent="0.25">
      <c r="A255" s="309" t="s">
        <v>94</v>
      </c>
      <c r="B255" s="310"/>
      <c r="C255" s="309" t="s">
        <v>50</v>
      </c>
      <c r="D255" s="313"/>
      <c r="E255" s="313"/>
      <c r="F255" s="313"/>
      <c r="G255" s="313"/>
      <c r="H255" s="310"/>
      <c r="I255" s="309" t="s">
        <v>49</v>
      </c>
      <c r="J255" s="313"/>
      <c r="K255" s="313"/>
      <c r="L255" s="310"/>
    </row>
    <row r="256" spans="1:12" ht="15.75" customHeight="1" thickBot="1" x14ac:dyDescent="0.3">
      <c r="A256" s="311"/>
      <c r="B256" s="312"/>
      <c r="C256" s="311"/>
      <c r="D256" s="314"/>
      <c r="E256" s="314"/>
      <c r="F256" s="314"/>
      <c r="G256" s="314"/>
      <c r="H256" s="312"/>
      <c r="I256" s="311"/>
      <c r="J256" s="314"/>
      <c r="K256" s="314"/>
      <c r="L256" s="312"/>
    </row>
    <row r="257" spans="1:12" x14ac:dyDescent="0.25">
      <c r="A257" s="272"/>
      <c r="B257" s="273"/>
      <c r="C257" s="273"/>
      <c r="D257" s="273"/>
      <c r="E257" s="273"/>
      <c r="F257" s="273"/>
      <c r="G257" s="273"/>
      <c r="H257" s="273"/>
      <c r="I257" s="273"/>
      <c r="J257" s="273"/>
      <c r="K257" s="273"/>
      <c r="L257" s="274"/>
    </row>
    <row r="258" spans="1:12" ht="15.75" thickBot="1" x14ac:dyDescent="0.3">
      <c r="A258" s="285"/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286"/>
    </row>
    <row r="259" spans="1:12" x14ac:dyDescent="0.25">
      <c r="A259" s="272"/>
      <c r="B259" s="273"/>
      <c r="C259" s="273"/>
      <c r="D259" s="273"/>
      <c r="E259" s="273"/>
      <c r="F259" s="273"/>
      <c r="G259" s="273"/>
      <c r="H259" s="273"/>
      <c r="I259" s="273"/>
      <c r="J259" s="273"/>
      <c r="K259" s="273"/>
      <c r="L259" s="274"/>
    </row>
    <row r="260" spans="1:12" ht="15.75" thickBot="1" x14ac:dyDescent="0.3">
      <c r="A260" s="285"/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286"/>
    </row>
    <row r="261" spans="1:12" x14ac:dyDescent="0.25">
      <c r="A261" s="272"/>
      <c r="B261" s="273"/>
      <c r="C261" s="273"/>
      <c r="D261" s="273"/>
      <c r="E261" s="273"/>
      <c r="F261" s="273"/>
      <c r="G261" s="273"/>
      <c r="H261" s="273"/>
      <c r="I261" s="273"/>
      <c r="J261" s="273"/>
      <c r="K261" s="273"/>
      <c r="L261" s="274"/>
    </row>
    <row r="262" spans="1:12" ht="15.75" thickBot="1" x14ac:dyDescent="0.3">
      <c r="A262" s="285"/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286"/>
    </row>
    <row r="263" spans="1:12" ht="15" customHeight="1" x14ac:dyDescent="0.25">
      <c r="A263" s="272"/>
      <c r="B263" s="273"/>
      <c r="C263" s="273"/>
      <c r="D263" s="273"/>
      <c r="E263" s="273"/>
      <c r="F263" s="274"/>
      <c r="G263" s="345" t="s">
        <v>51</v>
      </c>
      <c r="H263" s="346"/>
      <c r="I263" s="346"/>
      <c r="J263" s="347"/>
      <c r="K263" s="345" t="s">
        <v>18</v>
      </c>
      <c r="L263" s="347"/>
    </row>
    <row r="264" spans="1:12" ht="15.75" customHeight="1" thickBot="1" x14ac:dyDescent="0.3">
      <c r="A264" s="285"/>
      <c r="B264" s="338"/>
      <c r="C264" s="338"/>
      <c r="D264" s="338"/>
      <c r="E264" s="338"/>
      <c r="F264" s="286"/>
      <c r="G264" s="348"/>
      <c r="H264" s="349"/>
      <c r="I264" s="349"/>
      <c r="J264" s="350"/>
      <c r="K264" s="348"/>
      <c r="L264" s="350"/>
    </row>
    <row r="265" spans="1:12" x14ac:dyDescent="0.25">
      <c r="A265" s="272"/>
      <c r="B265" s="273"/>
      <c r="C265" s="273"/>
      <c r="D265" s="273"/>
      <c r="E265" s="273"/>
      <c r="F265" s="274"/>
      <c r="G265" s="345" t="s">
        <v>52</v>
      </c>
      <c r="H265" s="346"/>
      <c r="I265" s="346"/>
      <c r="J265" s="347"/>
      <c r="K265" s="345" t="s">
        <v>18</v>
      </c>
      <c r="L265" s="347"/>
    </row>
    <row r="266" spans="1:12" ht="15.75" thickBot="1" x14ac:dyDescent="0.3">
      <c r="A266" s="285"/>
      <c r="B266" s="338"/>
      <c r="C266" s="338"/>
      <c r="D266" s="338"/>
      <c r="E266" s="338"/>
      <c r="F266" s="286"/>
      <c r="G266" s="348"/>
      <c r="H266" s="349"/>
      <c r="I266" s="349"/>
      <c r="J266" s="350"/>
      <c r="K266" s="348"/>
      <c r="L266" s="350"/>
    </row>
    <row r="267" spans="1:12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43" t="s">
        <v>0</v>
      </c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5"/>
    </row>
    <row r="269" spans="1:12" ht="15.75" thickBot="1" x14ac:dyDescent="0.3">
      <c r="A269" s="146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8"/>
    </row>
    <row r="270" spans="1:12" ht="15.75" thickBot="1" x14ac:dyDescent="0.3">
      <c r="A270" s="3" t="str">
        <f t="shared" ref="A270:B272" si="5">A6</f>
        <v xml:space="preserve">CLIENTE: BOLOVO </v>
      </c>
      <c r="B270" s="149" t="str">
        <f t="shared" si="5"/>
        <v>REPRESENTANTE: antonio</v>
      </c>
      <c r="C270" s="150"/>
      <c r="D270" s="150"/>
      <c r="E270" s="150"/>
      <c r="F270" s="151"/>
      <c r="G270" s="149" t="str">
        <f>G6</f>
        <v>PEDIDO: 04/2021</v>
      </c>
      <c r="H270" s="150"/>
      <c r="I270" s="151"/>
      <c r="J270" s="110" t="str">
        <f>J6</f>
        <v>QTD. MOSTR. LS</v>
      </c>
      <c r="K270" s="112"/>
      <c r="L270" s="111"/>
    </row>
    <row r="271" spans="1:12" ht="15.75" thickBot="1" x14ac:dyDescent="0.3">
      <c r="A271" s="4" t="str">
        <f t="shared" si="5"/>
        <v>REF. CLIENTE:    BLV06EY</v>
      </c>
      <c r="B271" s="149" t="str">
        <f t="shared" si="5"/>
        <v>REF. CT LS - 01</v>
      </c>
      <c r="C271" s="150"/>
      <c r="D271" s="150"/>
      <c r="E271" s="150"/>
      <c r="F271" s="151"/>
      <c r="G271" s="149" t="str">
        <f>G7</f>
        <v>COLECAO : VERÃO /2021</v>
      </c>
      <c r="H271" s="150"/>
      <c r="I271" s="151"/>
      <c r="J271" s="143">
        <f>J7</f>
        <v>1</v>
      </c>
      <c r="K271" s="144"/>
      <c r="L271" s="145"/>
    </row>
    <row r="272" spans="1:12" ht="15.75" thickBot="1" x14ac:dyDescent="0.3">
      <c r="A272" s="4" t="str">
        <f t="shared" si="5"/>
        <v xml:space="preserve">REF:  CT LS - 02 </v>
      </c>
      <c r="B272" s="149" t="str">
        <f t="shared" si="5"/>
        <v xml:space="preserve">MODELO:  carteira BOLOVO silk refletivo </v>
      </c>
      <c r="C272" s="150"/>
      <c r="D272" s="150"/>
      <c r="E272" s="150"/>
      <c r="F272" s="150"/>
      <c r="G272" s="150"/>
      <c r="H272" s="150"/>
      <c r="I272" s="151"/>
      <c r="J272" s="146"/>
      <c r="K272" s="147"/>
      <c r="L272" s="148"/>
    </row>
    <row r="273" spans="1:12" ht="15" customHeight="1" x14ac:dyDescent="0.25">
      <c r="A273" s="326" t="s">
        <v>14</v>
      </c>
      <c r="B273" s="328" t="str">
        <f>B251</f>
        <v>emersom</v>
      </c>
      <c r="C273" s="329"/>
      <c r="D273" s="329"/>
      <c r="E273" s="329"/>
      <c r="F273" s="330"/>
      <c r="G273" s="334" t="s">
        <v>47</v>
      </c>
      <c r="H273" s="335"/>
      <c r="I273" s="272"/>
      <c r="J273" s="273"/>
      <c r="K273" s="273"/>
      <c r="L273" s="274"/>
    </row>
    <row r="274" spans="1:12" ht="15.75" customHeight="1" thickBot="1" x14ac:dyDescent="0.3">
      <c r="A274" s="327"/>
      <c r="B274" s="331"/>
      <c r="C274" s="332"/>
      <c r="D274" s="332"/>
      <c r="E274" s="332"/>
      <c r="F274" s="333"/>
      <c r="G274" s="336"/>
      <c r="H274" s="337"/>
      <c r="I274" s="285"/>
      <c r="J274" s="338"/>
      <c r="K274" s="338"/>
      <c r="L274" s="286"/>
    </row>
    <row r="275" spans="1:12" x14ac:dyDescent="0.25">
      <c r="A275" s="339" t="s">
        <v>1</v>
      </c>
      <c r="B275" s="339" t="s">
        <v>2</v>
      </c>
      <c r="C275" s="341">
        <f>C253</f>
        <v>4.3</v>
      </c>
      <c r="D275" s="184" t="s">
        <v>23</v>
      </c>
      <c r="E275" s="186"/>
      <c r="F275" s="343">
        <f>F253</f>
        <v>150</v>
      </c>
      <c r="G275" s="309" t="s">
        <v>22</v>
      </c>
      <c r="H275" s="313"/>
      <c r="I275" s="310"/>
      <c r="J275" s="357">
        <f>J253</f>
        <v>645</v>
      </c>
      <c r="K275" s="358"/>
      <c r="L275" s="359"/>
    </row>
    <row r="276" spans="1:12" ht="15.75" thickBot="1" x14ac:dyDescent="0.3">
      <c r="A276" s="340"/>
      <c r="B276" s="340"/>
      <c r="C276" s="342"/>
      <c r="D276" s="187"/>
      <c r="E276" s="189"/>
      <c r="F276" s="344"/>
      <c r="G276" s="311"/>
      <c r="H276" s="314"/>
      <c r="I276" s="312"/>
      <c r="J276" s="360"/>
      <c r="K276" s="361"/>
      <c r="L276" s="362"/>
    </row>
    <row r="277" spans="1:12" x14ac:dyDescent="0.25">
      <c r="A277" s="309" t="s">
        <v>48</v>
      </c>
      <c r="B277" s="310"/>
      <c r="C277" s="309" t="s">
        <v>50</v>
      </c>
      <c r="D277" s="313"/>
      <c r="E277" s="313"/>
      <c r="F277" s="313"/>
      <c r="G277" s="313"/>
      <c r="H277" s="310"/>
      <c r="I277" s="309" t="s">
        <v>49</v>
      </c>
      <c r="J277" s="313"/>
      <c r="K277" s="313"/>
      <c r="L277" s="310"/>
    </row>
    <row r="278" spans="1:12" ht="15.75" thickBot="1" x14ac:dyDescent="0.3">
      <c r="A278" s="311"/>
      <c r="B278" s="312"/>
      <c r="C278" s="311"/>
      <c r="D278" s="314"/>
      <c r="E278" s="314"/>
      <c r="F278" s="314"/>
      <c r="G278" s="314"/>
      <c r="H278" s="312"/>
      <c r="I278" s="311"/>
      <c r="J278" s="314"/>
      <c r="K278" s="314"/>
      <c r="L278" s="312"/>
    </row>
    <row r="279" spans="1:12" x14ac:dyDescent="0.25">
      <c r="A279" s="272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4"/>
    </row>
    <row r="280" spans="1:12" ht="15.75" thickBot="1" x14ac:dyDescent="0.3">
      <c r="A280" s="285"/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286"/>
    </row>
    <row r="281" spans="1:12" x14ac:dyDescent="0.25">
      <c r="A281" s="272"/>
      <c r="B281" s="273"/>
      <c r="C281" s="273"/>
      <c r="D281" s="273"/>
      <c r="E281" s="273"/>
      <c r="F281" s="273"/>
      <c r="G281" s="273"/>
      <c r="H281" s="273"/>
      <c r="I281" s="273"/>
      <c r="J281" s="273"/>
      <c r="K281" s="273"/>
      <c r="L281" s="274"/>
    </row>
    <row r="282" spans="1:12" ht="15.75" thickBot="1" x14ac:dyDescent="0.3">
      <c r="A282" s="285"/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286"/>
    </row>
    <row r="283" spans="1:12" x14ac:dyDescent="0.25">
      <c r="A283" s="272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4"/>
    </row>
    <row r="284" spans="1:12" ht="15.75" thickBot="1" x14ac:dyDescent="0.3">
      <c r="A284" s="285"/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286"/>
    </row>
    <row r="285" spans="1:12" x14ac:dyDescent="0.25">
      <c r="A285" s="272"/>
      <c r="B285" s="273"/>
      <c r="C285" s="273"/>
      <c r="D285" s="273"/>
      <c r="E285" s="273"/>
      <c r="F285" s="273"/>
      <c r="G285" s="273"/>
      <c r="H285" s="273"/>
      <c r="I285" s="273"/>
      <c r="J285" s="273"/>
      <c r="K285" s="273"/>
      <c r="L285" s="274"/>
    </row>
    <row r="286" spans="1:12" ht="15.75" thickBot="1" x14ac:dyDescent="0.3">
      <c r="A286" s="285"/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286"/>
    </row>
    <row r="287" spans="1:12" x14ac:dyDescent="0.25">
      <c r="A287" s="272"/>
      <c r="B287" s="273"/>
      <c r="C287" s="273"/>
      <c r="D287" s="273"/>
      <c r="E287" s="273"/>
      <c r="F287" s="273"/>
      <c r="G287" s="273"/>
      <c r="H287" s="273"/>
      <c r="I287" s="273"/>
      <c r="J287" s="273"/>
      <c r="K287" s="273"/>
      <c r="L287" s="274"/>
    </row>
    <row r="288" spans="1:12" ht="15.75" thickBot="1" x14ac:dyDescent="0.3">
      <c r="A288" s="285"/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286"/>
    </row>
    <row r="289" spans="1:12" x14ac:dyDescent="0.25">
      <c r="A289" s="272"/>
      <c r="B289" s="273"/>
      <c r="C289" s="273"/>
      <c r="D289" s="273"/>
      <c r="E289" s="273"/>
      <c r="F289" s="274"/>
      <c r="G289" s="345" t="s">
        <v>51</v>
      </c>
      <c r="H289" s="346"/>
      <c r="I289" s="346"/>
      <c r="J289" s="347"/>
      <c r="K289" s="345" t="s">
        <v>18</v>
      </c>
      <c r="L289" s="347"/>
    </row>
    <row r="290" spans="1:12" ht="15.75" thickBot="1" x14ac:dyDescent="0.3">
      <c r="A290" s="285"/>
      <c r="B290" s="338"/>
      <c r="C290" s="338"/>
      <c r="D290" s="338"/>
      <c r="E290" s="338"/>
      <c r="F290" s="286"/>
      <c r="G290" s="348"/>
      <c r="H290" s="349"/>
      <c r="I290" s="349"/>
      <c r="J290" s="350"/>
      <c r="K290" s="348"/>
      <c r="L290" s="350"/>
    </row>
    <row r="291" spans="1:12" x14ac:dyDescent="0.25">
      <c r="A291" s="272"/>
      <c r="B291" s="273"/>
      <c r="C291" s="273"/>
      <c r="D291" s="273"/>
      <c r="E291" s="273"/>
      <c r="F291" s="274"/>
      <c r="G291" s="345" t="s">
        <v>52</v>
      </c>
      <c r="H291" s="346"/>
      <c r="I291" s="346"/>
      <c r="J291" s="347"/>
      <c r="K291" s="345" t="s">
        <v>18</v>
      </c>
      <c r="L291" s="347"/>
    </row>
    <row r="292" spans="1:12" ht="15.75" thickBot="1" x14ac:dyDescent="0.3">
      <c r="A292" s="285"/>
      <c r="B292" s="338"/>
      <c r="C292" s="338"/>
      <c r="D292" s="338"/>
      <c r="E292" s="338"/>
      <c r="F292" s="286"/>
      <c r="G292" s="348"/>
      <c r="H292" s="349"/>
      <c r="I292" s="349"/>
      <c r="J292" s="350"/>
      <c r="K292" s="348"/>
      <c r="L292" s="350"/>
    </row>
    <row r="293" spans="1:12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410" t="s">
        <v>166</v>
      </c>
      <c r="B294" s="411"/>
      <c r="C294" s="411"/>
      <c r="D294" s="411"/>
      <c r="E294" s="411"/>
      <c r="F294" s="411"/>
      <c r="G294" s="411"/>
      <c r="H294" s="411"/>
      <c r="I294" s="411"/>
      <c r="J294" s="411"/>
      <c r="K294" s="411"/>
      <c r="L294" s="412"/>
    </row>
    <row r="295" spans="1:12" ht="15.75" thickBot="1" x14ac:dyDescent="0.3">
      <c r="A295" s="413"/>
      <c r="B295" s="414"/>
      <c r="C295" s="414"/>
      <c r="D295" s="414"/>
      <c r="E295" s="414"/>
      <c r="F295" s="414"/>
      <c r="G295" s="414"/>
      <c r="H295" s="414"/>
      <c r="I295" s="414"/>
      <c r="J295" s="414"/>
      <c r="K295" s="414"/>
      <c r="L295" s="415"/>
    </row>
    <row r="296" spans="1:12" x14ac:dyDescent="0.25">
      <c r="A296" s="143" t="s">
        <v>53</v>
      </c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5"/>
    </row>
    <row r="297" spans="1:12" ht="15.75" thickBot="1" x14ac:dyDescent="0.3">
      <c r="A297" s="146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8"/>
    </row>
    <row r="298" spans="1:12" ht="15.75" thickBot="1" x14ac:dyDescent="0.3">
      <c r="A298" s="3" t="str">
        <f t="shared" ref="A298:B300" si="6">A6</f>
        <v xml:space="preserve">CLIENTE: BOLOVO </v>
      </c>
      <c r="B298" s="149" t="str">
        <f t="shared" si="6"/>
        <v>REPRESENTANTE: antonio</v>
      </c>
      <c r="C298" s="150"/>
      <c r="D298" s="150"/>
      <c r="E298" s="150"/>
      <c r="F298" s="151"/>
      <c r="G298" s="149" t="str">
        <f>G6</f>
        <v>PEDIDO: 04/2021</v>
      </c>
      <c r="H298" s="150"/>
      <c r="I298" s="151"/>
      <c r="J298" s="110" t="s">
        <v>116</v>
      </c>
      <c r="K298" s="112"/>
      <c r="L298" s="111"/>
    </row>
    <row r="299" spans="1:12" ht="15.75" thickBot="1" x14ac:dyDescent="0.3">
      <c r="A299" s="4" t="str">
        <f t="shared" si="6"/>
        <v>REF. CLIENTE:    BLV06EY</v>
      </c>
      <c r="B299" s="149" t="str">
        <f t="shared" si="6"/>
        <v>REF. CT LS - 01</v>
      </c>
      <c r="C299" s="150"/>
      <c r="D299" s="150"/>
      <c r="E299" s="150"/>
      <c r="F299" s="151"/>
      <c r="G299" s="149" t="str">
        <f>G7</f>
        <v>COLECAO : VERÃO /2021</v>
      </c>
      <c r="H299" s="150"/>
      <c r="I299" s="151"/>
      <c r="J299" s="143">
        <f>J7</f>
        <v>1</v>
      </c>
      <c r="K299" s="144"/>
      <c r="L299" s="145"/>
    </row>
    <row r="300" spans="1:12" ht="15.75" thickBot="1" x14ac:dyDescent="0.3">
      <c r="A300" s="4" t="str">
        <f t="shared" si="6"/>
        <v xml:space="preserve">REF:  CT LS - 02 </v>
      </c>
      <c r="B300" s="149" t="str">
        <f t="shared" si="6"/>
        <v xml:space="preserve">MODELO:  carteira BOLOVO silk refletivo </v>
      </c>
      <c r="C300" s="150"/>
      <c r="D300" s="150"/>
      <c r="E300" s="150"/>
      <c r="F300" s="150"/>
      <c r="G300" s="150"/>
      <c r="H300" s="150"/>
      <c r="I300" s="151"/>
      <c r="J300" s="146"/>
      <c r="K300" s="147"/>
      <c r="L300" s="148"/>
    </row>
    <row r="301" spans="1:12" x14ac:dyDescent="0.25">
      <c r="A301" s="326" t="s">
        <v>14</v>
      </c>
      <c r="B301" s="328" t="str">
        <f>B251</f>
        <v>emersom</v>
      </c>
      <c r="C301" s="329"/>
      <c r="D301" s="329"/>
      <c r="E301" s="329"/>
      <c r="F301" s="330"/>
      <c r="G301" s="334" t="s">
        <v>47</v>
      </c>
      <c r="H301" s="335"/>
      <c r="I301" s="272"/>
      <c r="J301" s="273"/>
      <c r="K301" s="273"/>
      <c r="L301" s="274"/>
    </row>
    <row r="302" spans="1:12" ht="15.75" thickBot="1" x14ac:dyDescent="0.3">
      <c r="A302" s="327"/>
      <c r="B302" s="331"/>
      <c r="C302" s="332"/>
      <c r="D302" s="332"/>
      <c r="E302" s="332"/>
      <c r="F302" s="333"/>
      <c r="G302" s="336"/>
      <c r="H302" s="337"/>
      <c r="I302" s="285"/>
      <c r="J302" s="338"/>
      <c r="K302" s="338"/>
      <c r="L302" s="286"/>
    </row>
    <row r="303" spans="1:12" x14ac:dyDescent="0.25">
      <c r="A303" s="339" t="s">
        <v>1</v>
      </c>
      <c r="B303" s="339" t="s">
        <v>2</v>
      </c>
      <c r="C303" s="341">
        <f>C253</f>
        <v>4.3</v>
      </c>
      <c r="D303" s="184" t="s">
        <v>23</v>
      </c>
      <c r="E303" s="186"/>
      <c r="F303" s="343">
        <f>F253</f>
        <v>150</v>
      </c>
      <c r="G303" s="309" t="s">
        <v>22</v>
      </c>
      <c r="H303" s="313"/>
      <c r="I303" s="310"/>
      <c r="J303" s="357">
        <f>J253</f>
        <v>645</v>
      </c>
      <c r="K303" s="358"/>
      <c r="L303" s="359"/>
    </row>
    <row r="304" spans="1:12" ht="15.75" thickBot="1" x14ac:dyDescent="0.3">
      <c r="A304" s="340"/>
      <c r="B304" s="340"/>
      <c r="C304" s="342"/>
      <c r="D304" s="187"/>
      <c r="E304" s="189"/>
      <c r="F304" s="344"/>
      <c r="G304" s="311"/>
      <c r="H304" s="314"/>
      <c r="I304" s="312"/>
      <c r="J304" s="360"/>
      <c r="K304" s="361"/>
      <c r="L304" s="362"/>
    </row>
    <row r="305" spans="1:12" ht="15" customHeight="1" x14ac:dyDescent="0.25">
      <c r="A305" s="309" t="s">
        <v>95</v>
      </c>
      <c r="B305" s="310"/>
      <c r="C305" s="309" t="s">
        <v>96</v>
      </c>
      <c r="D305" s="313"/>
      <c r="E305" s="313"/>
      <c r="F305" s="313"/>
      <c r="G305" s="313"/>
      <c r="H305" s="310"/>
      <c r="I305" s="309" t="s">
        <v>49</v>
      </c>
      <c r="J305" s="313"/>
      <c r="K305" s="313"/>
      <c r="L305" s="310"/>
    </row>
    <row r="306" spans="1:12" ht="15.75" customHeight="1" thickBot="1" x14ac:dyDescent="0.3">
      <c r="A306" s="311"/>
      <c r="B306" s="312"/>
      <c r="C306" s="311"/>
      <c r="D306" s="314"/>
      <c r="E306" s="314"/>
      <c r="F306" s="314"/>
      <c r="G306" s="314"/>
      <c r="H306" s="312"/>
      <c r="I306" s="311"/>
      <c r="J306" s="314"/>
      <c r="K306" s="314"/>
      <c r="L306" s="312"/>
    </row>
    <row r="307" spans="1:12" x14ac:dyDescent="0.25">
      <c r="A307" s="272"/>
      <c r="B307" s="273"/>
      <c r="C307" s="273"/>
      <c r="D307" s="273"/>
      <c r="E307" s="273"/>
      <c r="F307" s="273"/>
      <c r="G307" s="273"/>
      <c r="H307" s="273"/>
      <c r="I307" s="273"/>
      <c r="J307" s="273"/>
      <c r="K307" s="273"/>
      <c r="L307" s="274"/>
    </row>
    <row r="308" spans="1:12" ht="15.75" thickBot="1" x14ac:dyDescent="0.3">
      <c r="A308" s="285"/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286"/>
    </row>
    <row r="309" spans="1:12" x14ac:dyDescent="0.25">
      <c r="A309" s="272"/>
      <c r="B309" s="273"/>
      <c r="C309" s="273"/>
      <c r="D309" s="273"/>
      <c r="E309" s="273"/>
      <c r="F309" s="274"/>
      <c r="G309" s="345" t="s">
        <v>51</v>
      </c>
      <c r="H309" s="346"/>
      <c r="I309" s="346"/>
      <c r="J309" s="347"/>
      <c r="K309" s="345" t="s">
        <v>18</v>
      </c>
      <c r="L309" s="347"/>
    </row>
    <row r="310" spans="1:12" ht="15.75" thickBot="1" x14ac:dyDescent="0.3">
      <c r="A310" s="285"/>
      <c r="B310" s="338"/>
      <c r="C310" s="338"/>
      <c r="D310" s="338"/>
      <c r="E310" s="338"/>
      <c r="F310" s="286"/>
      <c r="G310" s="348"/>
      <c r="H310" s="349"/>
      <c r="I310" s="349"/>
      <c r="J310" s="350"/>
      <c r="K310" s="348"/>
      <c r="L310" s="350"/>
    </row>
    <row r="311" spans="1:12" x14ac:dyDescent="0.25">
      <c r="A311" s="272"/>
      <c r="B311" s="273"/>
      <c r="C311" s="273"/>
      <c r="D311" s="273"/>
      <c r="E311" s="273"/>
      <c r="F311" s="274"/>
      <c r="G311" s="345" t="s">
        <v>52</v>
      </c>
      <c r="H311" s="346"/>
      <c r="I311" s="346"/>
      <c r="J311" s="347"/>
      <c r="K311" s="345" t="s">
        <v>18</v>
      </c>
      <c r="L311" s="347"/>
    </row>
    <row r="312" spans="1:12" ht="15.75" thickBot="1" x14ac:dyDescent="0.3">
      <c r="A312" s="285"/>
      <c r="B312" s="338"/>
      <c r="C312" s="338"/>
      <c r="D312" s="338"/>
      <c r="E312" s="338"/>
      <c r="F312" s="286"/>
      <c r="G312" s="348"/>
      <c r="H312" s="349"/>
      <c r="I312" s="349"/>
      <c r="J312" s="350"/>
      <c r="K312" s="348"/>
      <c r="L312" s="350"/>
    </row>
    <row r="313" spans="1:12" x14ac:dyDescent="0.25">
      <c r="A313" s="272">
        <f>A69</f>
        <v>0</v>
      </c>
      <c r="B313" s="273"/>
      <c r="C313" s="273"/>
      <c r="D313" s="273"/>
      <c r="E313" s="273"/>
      <c r="F313" s="273"/>
      <c r="G313" s="273"/>
      <c r="H313" s="273"/>
      <c r="I313" s="273"/>
      <c r="J313" s="273"/>
      <c r="K313" s="273"/>
      <c r="L313" s="274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x14ac:dyDescent="0.25">
      <c r="A322" s="275"/>
      <c r="B322" s="276"/>
      <c r="C322" s="276"/>
      <c r="D322" s="276"/>
      <c r="E322" s="276"/>
      <c r="F322" s="276"/>
      <c r="G322" s="276"/>
      <c r="H322" s="276"/>
      <c r="I322" s="276"/>
      <c r="J322" s="276"/>
      <c r="K322" s="276"/>
      <c r="L322" s="277"/>
    </row>
    <row r="323" spans="1:12" ht="43.5" customHeight="1" thickBot="1" x14ac:dyDescent="0.3">
      <c r="A323" s="285"/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286"/>
    </row>
    <row r="324" spans="1:12" x14ac:dyDescent="0.25">
      <c r="A324" s="143" t="s">
        <v>166</v>
      </c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5"/>
    </row>
    <row r="325" spans="1:12" ht="15.75" thickBot="1" x14ac:dyDescent="0.3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8"/>
    </row>
    <row r="326" spans="1:12" x14ac:dyDescent="0.25">
      <c r="A326" s="369" t="s">
        <v>165</v>
      </c>
      <c r="B326" s="370"/>
      <c r="C326" s="370"/>
      <c r="D326" s="370"/>
      <c r="E326" s="370"/>
      <c r="F326" s="370"/>
      <c r="G326" s="370"/>
      <c r="H326" s="370"/>
      <c r="I326" s="370"/>
      <c r="J326" s="370"/>
      <c r="K326" s="370"/>
      <c r="L326" s="371"/>
    </row>
    <row r="327" spans="1:12" ht="15.75" thickBot="1" x14ac:dyDescent="0.3">
      <c r="A327" s="372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4"/>
    </row>
    <row r="328" spans="1:12" ht="15.75" thickBot="1" x14ac:dyDescent="0.3">
      <c r="A328" s="3" t="str">
        <f t="shared" ref="A328:B330" si="7">A6</f>
        <v xml:space="preserve">CLIENTE: BOLOVO </v>
      </c>
      <c r="B328" s="149" t="str">
        <f t="shared" si="7"/>
        <v>REPRESENTANTE: antonio</v>
      </c>
      <c r="C328" s="150"/>
      <c r="D328" s="150"/>
      <c r="E328" s="150"/>
      <c r="F328" s="151"/>
      <c r="G328" s="149" t="str">
        <f>G6</f>
        <v>PEDIDO: 04/2021</v>
      </c>
      <c r="H328" s="150"/>
      <c r="I328" s="151"/>
      <c r="J328" s="110" t="str">
        <f>J6</f>
        <v>QTD. MOSTR. LS</v>
      </c>
      <c r="K328" s="112"/>
      <c r="L328" s="111"/>
    </row>
    <row r="329" spans="1:12" ht="15.75" thickBot="1" x14ac:dyDescent="0.3">
      <c r="A329" s="4" t="str">
        <f t="shared" si="7"/>
        <v>REF. CLIENTE:    BLV06EY</v>
      </c>
      <c r="B329" s="149" t="str">
        <f t="shared" si="7"/>
        <v>REF. CT LS - 01</v>
      </c>
      <c r="C329" s="150"/>
      <c r="D329" s="150"/>
      <c r="E329" s="150"/>
      <c r="F329" s="151"/>
      <c r="G329" s="149" t="str">
        <f>G7</f>
        <v>COLECAO : VERÃO /2021</v>
      </c>
      <c r="H329" s="150"/>
      <c r="I329" s="151"/>
      <c r="J329" s="143">
        <f>J7</f>
        <v>1</v>
      </c>
      <c r="K329" s="144"/>
      <c r="L329" s="145"/>
    </row>
    <row r="330" spans="1:12" ht="15.75" thickBot="1" x14ac:dyDescent="0.3">
      <c r="A330" s="4" t="str">
        <f t="shared" si="7"/>
        <v xml:space="preserve">REF:  CT LS - 02 </v>
      </c>
      <c r="B330" s="149" t="str">
        <f t="shared" si="7"/>
        <v xml:space="preserve">MODELO:  carteira BOLOVO silk refletivo </v>
      </c>
      <c r="C330" s="150"/>
      <c r="D330" s="150"/>
      <c r="E330" s="150"/>
      <c r="F330" s="150"/>
      <c r="G330" s="150"/>
      <c r="H330" s="150"/>
      <c r="I330" s="151"/>
      <c r="J330" s="146"/>
      <c r="K330" s="147"/>
      <c r="L330" s="148"/>
    </row>
    <row r="331" spans="1:12" ht="15.75" thickBot="1" x14ac:dyDescent="0.3">
      <c r="A331" s="110" t="s">
        <v>55</v>
      </c>
      <c r="B331" s="112"/>
      <c r="C331" s="112"/>
      <c r="D331" s="111"/>
      <c r="E331" s="345" t="s">
        <v>59</v>
      </c>
      <c r="F331" s="346"/>
      <c r="G331" s="346"/>
      <c r="H331" s="346"/>
      <c r="I331" s="346"/>
      <c r="J331" s="346"/>
      <c r="K331" s="346"/>
      <c r="L331" s="347"/>
    </row>
    <row r="332" spans="1:12" ht="15.75" thickBot="1" x14ac:dyDescent="0.3">
      <c r="A332" s="184" t="s">
        <v>56</v>
      </c>
      <c r="B332" s="185"/>
      <c r="C332" s="185"/>
      <c r="D332" s="186"/>
      <c r="E332" s="348"/>
      <c r="F332" s="349"/>
      <c r="G332" s="349"/>
      <c r="H332" s="349"/>
      <c r="I332" s="349"/>
      <c r="J332" s="349"/>
      <c r="K332" s="349"/>
      <c r="L332" s="350"/>
    </row>
    <row r="333" spans="1:12" ht="15.75" thickBot="1" x14ac:dyDescent="0.3">
      <c r="A333" s="187"/>
      <c r="B333" s="188"/>
      <c r="C333" s="188"/>
      <c r="D333" s="189"/>
      <c r="E333" s="375" t="s">
        <v>58</v>
      </c>
      <c r="F333" s="376"/>
      <c r="G333" s="376"/>
      <c r="H333" s="376"/>
      <c r="I333" s="376"/>
      <c r="J333" s="376"/>
      <c r="K333" s="376"/>
      <c r="L333" s="377"/>
    </row>
    <row r="334" spans="1:12" x14ac:dyDescent="0.25">
      <c r="A334" s="184" t="s">
        <v>57</v>
      </c>
      <c r="B334" s="185"/>
      <c r="C334" s="185"/>
      <c r="D334" s="186"/>
      <c r="E334" s="378"/>
      <c r="F334" s="379"/>
      <c r="G334" s="379"/>
      <c r="H334" s="379"/>
      <c r="I334" s="379"/>
      <c r="J334" s="379"/>
      <c r="K334" s="379"/>
      <c r="L334" s="380"/>
    </row>
    <row r="335" spans="1:12" ht="15.75" thickBot="1" x14ac:dyDescent="0.3">
      <c r="A335" s="187"/>
      <c r="B335" s="188"/>
      <c r="C335" s="188"/>
      <c r="D335" s="189"/>
      <c r="E335" s="381"/>
      <c r="F335" s="382"/>
      <c r="G335" s="382"/>
      <c r="H335" s="382"/>
      <c r="I335" s="382"/>
      <c r="J335" s="382"/>
      <c r="K335" s="382"/>
      <c r="L335" s="383"/>
    </row>
    <row r="336" spans="1:12" ht="15.75" customHeight="1" thickBot="1" x14ac:dyDescent="0.3">
      <c r="A336" s="5" t="s">
        <v>28</v>
      </c>
      <c r="B336" s="2"/>
      <c r="C336" s="110">
        <f>C93</f>
        <v>150</v>
      </c>
      <c r="D336" s="112"/>
      <c r="E336" s="111"/>
      <c r="F336" s="110" t="s">
        <v>43</v>
      </c>
      <c r="G336" s="111"/>
      <c r="H336" s="110">
        <f>H93</f>
        <v>0</v>
      </c>
      <c r="I336" s="111"/>
      <c r="J336" s="262" t="s">
        <v>43</v>
      </c>
      <c r="K336" s="263"/>
      <c r="L336" s="27" t="s">
        <v>41</v>
      </c>
    </row>
    <row r="337" spans="1:12" ht="15.75" customHeight="1" thickBot="1" x14ac:dyDescent="0.3">
      <c r="A337" s="5" t="s">
        <v>42</v>
      </c>
      <c r="B337" s="4" t="s">
        <v>6</v>
      </c>
      <c r="C337" s="4" t="s">
        <v>15</v>
      </c>
      <c r="D337" s="110" t="s">
        <v>7</v>
      </c>
      <c r="E337" s="111"/>
      <c r="F337" s="234" t="s">
        <v>19</v>
      </c>
      <c r="G337" s="236"/>
      <c r="H337" s="4" t="s">
        <v>9</v>
      </c>
      <c r="I337" s="5" t="s">
        <v>10</v>
      </c>
      <c r="J337" s="234" t="s">
        <v>19</v>
      </c>
      <c r="K337" s="236"/>
      <c r="L337" s="7"/>
    </row>
    <row r="338" spans="1:12" ht="15.75" customHeight="1" thickBot="1" x14ac:dyDescent="0.3">
      <c r="A338" s="13" t="str">
        <f t="shared" ref="A338:C343" si="8">A95</f>
        <v xml:space="preserve">Etiqueta Composição  - bolovo 100% poliester  </v>
      </c>
      <c r="B338" s="6">
        <f t="shared" si="8"/>
        <v>1</v>
      </c>
      <c r="C338" s="6" t="str">
        <f t="shared" si="8"/>
        <v>Branco</v>
      </c>
      <c r="D338" s="264">
        <f>SUM(B338*C336)</f>
        <v>150</v>
      </c>
      <c r="E338" s="265"/>
      <c r="F338" s="266"/>
      <c r="G338" s="267"/>
      <c r="H338" s="6">
        <f t="shared" ref="H338:H371" si="9">H95</f>
        <v>0</v>
      </c>
      <c r="I338" s="8">
        <f>SUM(B338*H336)</f>
        <v>0</v>
      </c>
      <c r="J338" s="266"/>
      <c r="K338" s="267"/>
      <c r="L338" s="6"/>
    </row>
    <row r="339" spans="1:12" ht="15.75" customHeight="1" thickBot="1" x14ac:dyDescent="0.3">
      <c r="A339" s="13" t="str">
        <f t="shared" si="8"/>
        <v>Linha 60</v>
      </c>
      <c r="B339" s="6">
        <f t="shared" si="8"/>
        <v>1.4999999999999999E-2</v>
      </c>
      <c r="C339" s="6" t="str">
        <f t="shared" si="8"/>
        <v>preto</v>
      </c>
      <c r="D339" s="264">
        <f>SUM(B339*C336)</f>
        <v>2.25</v>
      </c>
      <c r="E339" s="265"/>
      <c r="F339" s="266"/>
      <c r="G339" s="267"/>
      <c r="H339" s="6">
        <f t="shared" si="9"/>
        <v>0</v>
      </c>
      <c r="I339" s="8">
        <f>SUM(B339*H336)</f>
        <v>0</v>
      </c>
      <c r="J339" s="266"/>
      <c r="K339" s="267"/>
      <c r="L339" s="6"/>
    </row>
    <row r="340" spans="1:12" ht="15.75" customHeight="1" thickBot="1" x14ac:dyDescent="0.3">
      <c r="A340" s="13">
        <f t="shared" si="8"/>
        <v>0</v>
      </c>
      <c r="B340" s="6">
        <f t="shared" si="8"/>
        <v>1.4999999999999999E-2</v>
      </c>
      <c r="C340" s="6" t="str">
        <f t="shared" si="8"/>
        <v>preta</v>
      </c>
      <c r="D340" s="264">
        <f>SUM(B340*C336)</f>
        <v>2.25</v>
      </c>
      <c r="E340" s="265"/>
      <c r="F340" s="266"/>
      <c r="G340" s="267"/>
      <c r="H340" s="6">
        <f t="shared" si="9"/>
        <v>0</v>
      </c>
      <c r="I340" s="8">
        <f>SUM(B340*H336)</f>
        <v>0</v>
      </c>
      <c r="J340" s="266"/>
      <c r="K340" s="267"/>
      <c r="L340" s="6"/>
    </row>
    <row r="341" spans="1:12" ht="15.75" customHeight="1" thickBot="1" x14ac:dyDescent="0.3">
      <c r="A341" s="13">
        <f t="shared" si="8"/>
        <v>0</v>
      </c>
      <c r="B341" s="6">
        <f t="shared" si="8"/>
        <v>0</v>
      </c>
      <c r="C341" s="6">
        <f t="shared" si="8"/>
        <v>0</v>
      </c>
      <c r="D341" s="264">
        <f>SUM(B341*C336)</f>
        <v>0</v>
      </c>
      <c r="E341" s="265"/>
      <c r="F341" s="266"/>
      <c r="G341" s="267"/>
      <c r="H341" s="6">
        <f t="shared" si="9"/>
        <v>0</v>
      </c>
      <c r="I341" s="8">
        <f>SUM(B341*H336)</f>
        <v>0</v>
      </c>
      <c r="J341" s="266"/>
      <c r="K341" s="267"/>
      <c r="L341" s="6"/>
    </row>
    <row r="342" spans="1:12" ht="15.75" customHeight="1" thickBot="1" x14ac:dyDescent="0.3">
      <c r="A342" s="13">
        <f t="shared" si="8"/>
        <v>0</v>
      </c>
      <c r="B342" s="6">
        <f t="shared" si="8"/>
        <v>0</v>
      </c>
      <c r="C342" s="6">
        <f t="shared" si="8"/>
        <v>0</v>
      </c>
      <c r="D342" s="264">
        <f>SUM(B342*C336)</f>
        <v>0</v>
      </c>
      <c r="E342" s="265"/>
      <c r="F342" s="266"/>
      <c r="G342" s="267"/>
      <c r="H342" s="6">
        <f t="shared" si="9"/>
        <v>0</v>
      </c>
      <c r="I342" s="8">
        <f>SUM(B342*H336)</f>
        <v>0</v>
      </c>
      <c r="J342" s="266"/>
      <c r="K342" s="267"/>
      <c r="L342" s="6"/>
    </row>
    <row r="343" spans="1:12" ht="15.75" customHeight="1" thickBot="1" x14ac:dyDescent="0.3">
      <c r="A343" s="13" t="str">
        <f>A100</f>
        <v xml:space="preserve">Velcro 25 </v>
      </c>
      <c r="B343" s="6">
        <f t="shared" si="8"/>
        <v>0.12</v>
      </c>
      <c r="C343" s="6" t="str">
        <f t="shared" si="8"/>
        <v>preto</v>
      </c>
      <c r="D343" s="264">
        <f>SUM(B343*C336)</f>
        <v>18</v>
      </c>
      <c r="E343" s="265"/>
      <c r="F343" s="266"/>
      <c r="G343" s="267"/>
      <c r="H343" s="6">
        <f t="shared" si="9"/>
        <v>0</v>
      </c>
      <c r="I343" s="8">
        <f>SUM(B343*H336)</f>
        <v>0</v>
      </c>
      <c r="J343" s="266"/>
      <c r="K343" s="267"/>
      <c r="L343" s="6"/>
    </row>
    <row r="344" spans="1:12" ht="15.75" customHeight="1" thickBot="1" x14ac:dyDescent="0.3">
      <c r="A344" s="13" t="str">
        <f>A101</f>
        <v>macho  0 ,12 m ( 1x)</v>
      </c>
      <c r="B344" s="6">
        <v>16</v>
      </c>
      <c r="C344" s="6">
        <f t="shared" ref="C344:C371" si="10">C101</f>
        <v>0</v>
      </c>
      <c r="D344" s="264">
        <f>SUM(B344*C336)</f>
        <v>2400</v>
      </c>
      <c r="E344" s="265"/>
      <c r="F344" s="266"/>
      <c r="G344" s="267"/>
      <c r="H344" s="6">
        <f t="shared" si="9"/>
        <v>0</v>
      </c>
      <c r="I344" s="8">
        <f>SUM(B344*H336)</f>
        <v>0</v>
      </c>
      <c r="J344" s="266"/>
      <c r="K344" s="267"/>
      <c r="L344" s="6"/>
    </row>
    <row r="345" spans="1:12" ht="15.75" customHeight="1" thickBot="1" x14ac:dyDescent="0.3">
      <c r="A345" s="13" t="str">
        <f t="shared" ref="A345:A371" si="11">A102</f>
        <v>fêmea 0,11 m (1x)</v>
      </c>
      <c r="B345" s="6">
        <f t="shared" ref="B345:B371" si="12">B102</f>
        <v>0</v>
      </c>
      <c r="C345" s="6">
        <f t="shared" si="10"/>
        <v>0</v>
      </c>
      <c r="D345" s="264">
        <f>SUM(B345*C336)</f>
        <v>0</v>
      </c>
      <c r="E345" s="265"/>
      <c r="F345" s="266"/>
      <c r="G345" s="267"/>
      <c r="H345" s="6">
        <f t="shared" si="9"/>
        <v>0</v>
      </c>
      <c r="I345" s="8">
        <f>SUM(B345*H336)</f>
        <v>0</v>
      </c>
      <c r="J345" s="266"/>
      <c r="K345" s="267"/>
      <c r="L345" s="6"/>
    </row>
    <row r="346" spans="1:12" ht="15.75" customHeight="1" thickBot="1" x14ac:dyDescent="0.3">
      <c r="A346" s="13" t="str">
        <f t="shared" si="11"/>
        <v>Ziper 3</v>
      </c>
      <c r="B346" s="6">
        <f t="shared" si="12"/>
        <v>0.12</v>
      </c>
      <c r="C346" s="6" t="str">
        <f t="shared" si="10"/>
        <v>preta</v>
      </c>
      <c r="D346" s="264">
        <f>SUM(B346*C336)</f>
        <v>18</v>
      </c>
      <c r="E346" s="265"/>
      <c r="F346" s="266"/>
      <c r="G346" s="267"/>
      <c r="H346" s="6">
        <f t="shared" si="9"/>
        <v>0</v>
      </c>
      <c r="I346" s="8">
        <f>SUM(B346*H336)</f>
        <v>0</v>
      </c>
      <c r="J346" s="266"/>
      <c r="K346" s="267"/>
      <c r="L346" s="6"/>
    </row>
    <row r="347" spans="1:12" ht="15.75" customHeight="1" thickBot="1" x14ac:dyDescent="0.3">
      <c r="A347" s="13" t="str">
        <f t="shared" si="11"/>
        <v>Cursor 3</v>
      </c>
      <c r="B347" s="6">
        <f t="shared" si="12"/>
        <v>1</v>
      </c>
      <c r="C347" s="6" t="str">
        <f t="shared" si="10"/>
        <v xml:space="preserve">preto </v>
      </c>
      <c r="D347" s="264">
        <f>SUM(B347*C336)</f>
        <v>150</v>
      </c>
      <c r="E347" s="265"/>
      <c r="F347" s="266"/>
      <c r="G347" s="267"/>
      <c r="H347" s="6">
        <f t="shared" si="9"/>
        <v>0</v>
      </c>
      <c r="I347" s="8">
        <f>SUM(B347*H336)</f>
        <v>0</v>
      </c>
      <c r="J347" s="266"/>
      <c r="K347" s="267"/>
      <c r="L347" s="6"/>
    </row>
    <row r="348" spans="1:12" ht="15.75" customHeight="1" thickBot="1" x14ac:dyDescent="0.3">
      <c r="A348" s="13">
        <f t="shared" si="11"/>
        <v>0</v>
      </c>
      <c r="B348" s="6">
        <f t="shared" si="12"/>
        <v>0</v>
      </c>
      <c r="C348" s="6">
        <f t="shared" si="10"/>
        <v>0</v>
      </c>
      <c r="D348" s="264">
        <f>SUM(B348*C336)</f>
        <v>0</v>
      </c>
      <c r="E348" s="265"/>
      <c r="F348" s="266"/>
      <c r="G348" s="267"/>
      <c r="H348" s="6">
        <f t="shared" si="9"/>
        <v>0</v>
      </c>
      <c r="I348" s="8">
        <f>SUM(B348*H336)</f>
        <v>0</v>
      </c>
      <c r="J348" s="266"/>
      <c r="K348" s="267"/>
      <c r="L348" s="6"/>
    </row>
    <row r="349" spans="1:12" ht="15.75" customHeight="1" thickBot="1" x14ac:dyDescent="0.3">
      <c r="A349" s="13" t="str">
        <f t="shared" si="11"/>
        <v>Borneon Tekla 22</v>
      </c>
      <c r="B349" s="6">
        <f t="shared" si="12"/>
        <v>0.85</v>
      </c>
      <c r="C349" s="6" t="str">
        <f t="shared" si="10"/>
        <v xml:space="preserve">Preto </v>
      </c>
      <c r="D349" s="264">
        <f>SUM(B349*C336)</f>
        <v>127.5</v>
      </c>
      <c r="E349" s="265"/>
      <c r="F349" s="266"/>
      <c r="G349" s="267"/>
      <c r="H349" s="6">
        <f t="shared" si="9"/>
        <v>0</v>
      </c>
      <c r="I349" s="8">
        <f>SUM(B349*H336)</f>
        <v>0</v>
      </c>
      <c r="J349" s="266"/>
      <c r="K349" s="267"/>
      <c r="L349" s="6"/>
    </row>
    <row r="350" spans="1:12" ht="15.75" customHeight="1" thickBot="1" x14ac:dyDescent="0.3">
      <c r="A350" s="13" t="str">
        <f t="shared" si="11"/>
        <v>borneon adina mais duro 22</v>
      </c>
      <c r="B350" s="6">
        <f t="shared" si="12"/>
        <v>1.2</v>
      </c>
      <c r="C350" s="6" t="str">
        <f t="shared" si="10"/>
        <v>preto</v>
      </c>
      <c r="D350" s="264">
        <f>SUM(B350*C336)</f>
        <v>180</v>
      </c>
      <c r="E350" s="265"/>
      <c r="F350" s="266"/>
      <c r="G350" s="267"/>
      <c r="H350" s="6">
        <f t="shared" si="9"/>
        <v>0</v>
      </c>
      <c r="I350" s="8">
        <f>SUM(B350*H336)</f>
        <v>0</v>
      </c>
      <c r="J350" s="266"/>
      <c r="K350" s="267"/>
      <c r="L350" s="6"/>
    </row>
    <row r="351" spans="1:12" ht="15.75" customHeight="1" thickBot="1" x14ac:dyDescent="0.3">
      <c r="A351" s="13">
        <f t="shared" si="11"/>
        <v>0</v>
      </c>
      <c r="B351" s="6">
        <f t="shared" si="12"/>
        <v>0</v>
      </c>
      <c r="C351" s="6">
        <f t="shared" si="10"/>
        <v>0</v>
      </c>
      <c r="D351" s="264">
        <f>SUM(B351*C336)</f>
        <v>0</v>
      </c>
      <c r="E351" s="265"/>
      <c r="F351" s="266"/>
      <c r="G351" s="267"/>
      <c r="H351" s="6">
        <f t="shared" si="9"/>
        <v>0</v>
      </c>
      <c r="I351" s="8">
        <f>SUM(B351*H336)</f>
        <v>0</v>
      </c>
      <c r="J351" s="266"/>
      <c r="K351" s="267"/>
      <c r="L351" s="6"/>
    </row>
    <row r="352" spans="1:12" ht="15.75" customHeight="1" thickBot="1" x14ac:dyDescent="0.3">
      <c r="A352" s="13">
        <f t="shared" si="11"/>
        <v>0</v>
      </c>
      <c r="B352" s="6">
        <f t="shared" si="12"/>
        <v>0</v>
      </c>
      <c r="C352" s="6">
        <f t="shared" si="10"/>
        <v>0</v>
      </c>
      <c r="D352" s="264">
        <f>SUM(B352*C336)</f>
        <v>0</v>
      </c>
      <c r="E352" s="265"/>
      <c r="F352" s="266"/>
      <c r="G352" s="267"/>
      <c r="H352" s="6">
        <f t="shared" si="9"/>
        <v>0</v>
      </c>
      <c r="I352" s="8">
        <f>SUM(B352*H336)</f>
        <v>0</v>
      </c>
      <c r="J352" s="266"/>
      <c r="K352" s="267"/>
      <c r="L352" s="6"/>
    </row>
    <row r="353" spans="1:12" ht="15.75" customHeight="1" thickBot="1" x14ac:dyDescent="0.3">
      <c r="A353" s="13">
        <f t="shared" si="11"/>
        <v>0</v>
      </c>
      <c r="B353" s="6">
        <f t="shared" si="12"/>
        <v>0</v>
      </c>
      <c r="C353" s="6">
        <f t="shared" si="10"/>
        <v>0</v>
      </c>
      <c r="D353" s="264">
        <f>SUM(B353*C336)</f>
        <v>0</v>
      </c>
      <c r="E353" s="265"/>
      <c r="F353" s="266"/>
      <c r="G353" s="267"/>
      <c r="H353" s="6">
        <f t="shared" si="9"/>
        <v>0</v>
      </c>
      <c r="I353" s="8">
        <f>SUM(B353*H336)</f>
        <v>0</v>
      </c>
      <c r="J353" s="266"/>
      <c r="K353" s="267"/>
      <c r="L353" s="6"/>
    </row>
    <row r="354" spans="1:12" ht="15.75" customHeight="1" thickBot="1" x14ac:dyDescent="0.3">
      <c r="A354" s="13">
        <f t="shared" si="11"/>
        <v>0</v>
      </c>
      <c r="B354" s="6">
        <f t="shared" si="12"/>
        <v>0</v>
      </c>
      <c r="C354" s="6">
        <f t="shared" si="10"/>
        <v>0</v>
      </c>
      <c r="D354" s="264">
        <f>SUM(B354*C336)</f>
        <v>0</v>
      </c>
      <c r="E354" s="265"/>
      <c r="F354" s="266"/>
      <c r="G354" s="267"/>
      <c r="H354" s="6">
        <f t="shared" si="9"/>
        <v>0</v>
      </c>
      <c r="I354" s="8">
        <f>SUM(B354*H336)</f>
        <v>0</v>
      </c>
      <c r="J354" s="266"/>
      <c r="K354" s="267"/>
      <c r="L354" s="6"/>
    </row>
    <row r="355" spans="1:12" ht="15.75" customHeight="1" thickBot="1" x14ac:dyDescent="0.3">
      <c r="A355" s="13">
        <f t="shared" si="11"/>
        <v>0</v>
      </c>
      <c r="B355" s="6">
        <f t="shared" si="12"/>
        <v>0</v>
      </c>
      <c r="C355" s="6">
        <f t="shared" si="10"/>
        <v>0</v>
      </c>
      <c r="D355" s="264">
        <f>SUM(B355*C336)</f>
        <v>0</v>
      </c>
      <c r="E355" s="265"/>
      <c r="F355" s="266"/>
      <c r="G355" s="267"/>
      <c r="H355" s="6">
        <f t="shared" si="9"/>
        <v>0</v>
      </c>
      <c r="I355" s="8">
        <f>SUM(B355*H336)</f>
        <v>0</v>
      </c>
      <c r="J355" s="266"/>
      <c r="K355" s="267"/>
      <c r="L355" s="6"/>
    </row>
    <row r="356" spans="1:12" ht="15.75" customHeight="1" thickBot="1" x14ac:dyDescent="0.3">
      <c r="A356" s="13">
        <f t="shared" si="11"/>
        <v>0</v>
      </c>
      <c r="B356" s="6">
        <f t="shared" si="12"/>
        <v>0</v>
      </c>
      <c r="C356" s="6">
        <f t="shared" si="10"/>
        <v>0</v>
      </c>
      <c r="D356" s="264">
        <f>SUM(B356*C336)</f>
        <v>0</v>
      </c>
      <c r="E356" s="265"/>
      <c r="F356" s="266"/>
      <c r="G356" s="267"/>
      <c r="H356" s="6">
        <f t="shared" si="9"/>
        <v>0</v>
      </c>
      <c r="I356" s="8">
        <f>SUM(B356*H336)</f>
        <v>0</v>
      </c>
      <c r="J356" s="266"/>
      <c r="K356" s="267"/>
      <c r="L356" s="6"/>
    </row>
    <row r="357" spans="1:12" ht="15.75" customHeight="1" thickBot="1" x14ac:dyDescent="0.3">
      <c r="A357" s="13">
        <f t="shared" si="11"/>
        <v>0</v>
      </c>
      <c r="B357" s="6">
        <f t="shared" si="12"/>
        <v>0</v>
      </c>
      <c r="C357" s="6">
        <f t="shared" si="10"/>
        <v>0</v>
      </c>
      <c r="D357" s="264">
        <f>SUM(B357*C336)</f>
        <v>0</v>
      </c>
      <c r="E357" s="265"/>
      <c r="F357" s="266"/>
      <c r="G357" s="267"/>
      <c r="H357" s="6">
        <f t="shared" si="9"/>
        <v>0</v>
      </c>
      <c r="I357" s="8">
        <f>SUM(B357*H336)</f>
        <v>0</v>
      </c>
      <c r="J357" s="266"/>
      <c r="K357" s="267"/>
      <c r="L357" s="6"/>
    </row>
    <row r="358" spans="1:12" ht="15.75" customHeight="1" thickBot="1" x14ac:dyDescent="0.3">
      <c r="A358" s="13">
        <f t="shared" si="11"/>
        <v>0</v>
      </c>
      <c r="B358" s="6">
        <f t="shared" si="12"/>
        <v>0</v>
      </c>
      <c r="C358" s="6">
        <f t="shared" si="10"/>
        <v>0</v>
      </c>
      <c r="D358" s="264">
        <f>SUM(B358*C336)</f>
        <v>0</v>
      </c>
      <c r="E358" s="265"/>
      <c r="F358" s="266"/>
      <c r="G358" s="267"/>
      <c r="H358" s="6">
        <f t="shared" si="9"/>
        <v>0</v>
      </c>
      <c r="I358" s="8">
        <f>SUM(B358*H336)</f>
        <v>0</v>
      </c>
      <c r="J358" s="266"/>
      <c r="K358" s="267"/>
      <c r="L358" s="6"/>
    </row>
    <row r="359" spans="1:12" ht="15.75" customHeight="1" thickBot="1" x14ac:dyDescent="0.3">
      <c r="A359" s="13">
        <f t="shared" si="11"/>
        <v>0</v>
      </c>
      <c r="B359" s="6">
        <f t="shared" si="12"/>
        <v>0</v>
      </c>
      <c r="C359" s="6">
        <f t="shared" si="10"/>
        <v>0</v>
      </c>
      <c r="D359" s="264">
        <f>SUM(B359*C336)</f>
        <v>0</v>
      </c>
      <c r="E359" s="265"/>
      <c r="F359" s="266"/>
      <c r="G359" s="267"/>
      <c r="H359" s="6">
        <f t="shared" si="9"/>
        <v>0</v>
      </c>
      <c r="I359" s="8">
        <f>SUM(B359*H336)</f>
        <v>0</v>
      </c>
      <c r="J359" s="266"/>
      <c r="K359" s="267"/>
      <c r="L359" s="6"/>
    </row>
    <row r="360" spans="1:12" ht="15.75" customHeight="1" thickBot="1" x14ac:dyDescent="0.3">
      <c r="A360" s="13">
        <f t="shared" si="11"/>
        <v>0</v>
      </c>
      <c r="B360" s="6">
        <f t="shared" si="12"/>
        <v>0</v>
      </c>
      <c r="C360" s="6">
        <f t="shared" si="10"/>
        <v>0</v>
      </c>
      <c r="D360" s="264">
        <f>SUM(B360*C336)</f>
        <v>0</v>
      </c>
      <c r="E360" s="265"/>
      <c r="F360" s="266"/>
      <c r="G360" s="267"/>
      <c r="H360" s="6">
        <f t="shared" si="9"/>
        <v>0</v>
      </c>
      <c r="I360" s="8">
        <f>SUM(B360*H336)</f>
        <v>0</v>
      </c>
      <c r="J360" s="266"/>
      <c r="K360" s="267"/>
      <c r="L360" s="6"/>
    </row>
    <row r="361" spans="1:12" ht="15.75" customHeight="1" thickBot="1" x14ac:dyDescent="0.3">
      <c r="A361" s="13">
        <f t="shared" si="11"/>
        <v>0</v>
      </c>
      <c r="B361" s="6">
        <f t="shared" si="12"/>
        <v>0</v>
      </c>
      <c r="C361" s="6">
        <f t="shared" si="10"/>
        <v>0</v>
      </c>
      <c r="D361" s="264">
        <f>SUM(B361*C336)</f>
        <v>0</v>
      </c>
      <c r="E361" s="265"/>
      <c r="F361" s="266"/>
      <c r="G361" s="267"/>
      <c r="H361" s="6">
        <f t="shared" si="9"/>
        <v>0</v>
      </c>
      <c r="I361" s="8">
        <f>SUM(B361*H336)</f>
        <v>0</v>
      </c>
      <c r="J361" s="266"/>
      <c r="K361" s="267"/>
      <c r="L361" s="6"/>
    </row>
    <row r="362" spans="1:12" ht="15.75" customHeight="1" thickBot="1" x14ac:dyDescent="0.3">
      <c r="A362" s="13">
        <f t="shared" si="11"/>
        <v>0</v>
      </c>
      <c r="B362" s="6">
        <f t="shared" si="12"/>
        <v>0</v>
      </c>
      <c r="C362" s="6">
        <f t="shared" si="10"/>
        <v>0</v>
      </c>
      <c r="D362" s="264">
        <f>SUM(B362*C336)</f>
        <v>0</v>
      </c>
      <c r="E362" s="265"/>
      <c r="F362" s="266"/>
      <c r="G362" s="267"/>
      <c r="H362" s="6">
        <f t="shared" si="9"/>
        <v>0</v>
      </c>
      <c r="I362" s="8">
        <f>SUM(B362*H336)</f>
        <v>0</v>
      </c>
      <c r="J362" s="266"/>
      <c r="K362" s="267"/>
      <c r="L362" s="6"/>
    </row>
    <row r="363" spans="1:12" ht="15.75" customHeight="1" thickBot="1" x14ac:dyDescent="0.3">
      <c r="A363" s="13">
        <f t="shared" si="11"/>
        <v>0</v>
      </c>
      <c r="B363" s="6">
        <f t="shared" si="12"/>
        <v>0</v>
      </c>
      <c r="C363" s="6">
        <f t="shared" si="10"/>
        <v>0</v>
      </c>
      <c r="D363" s="264">
        <f>SUM(B363*C336)</f>
        <v>0</v>
      </c>
      <c r="E363" s="265"/>
      <c r="F363" s="266"/>
      <c r="G363" s="267"/>
      <c r="H363" s="6">
        <f t="shared" si="9"/>
        <v>0</v>
      </c>
      <c r="I363" s="8">
        <f>SUM(B363*H336)</f>
        <v>0</v>
      </c>
      <c r="J363" s="266"/>
      <c r="K363" s="267"/>
      <c r="L363" s="6"/>
    </row>
    <row r="364" spans="1:12" ht="15.75" customHeight="1" thickBot="1" x14ac:dyDescent="0.3">
      <c r="A364" s="13">
        <f t="shared" si="11"/>
        <v>0</v>
      </c>
      <c r="B364" s="6">
        <f t="shared" si="12"/>
        <v>0</v>
      </c>
      <c r="C364" s="6">
        <f t="shared" si="10"/>
        <v>0</v>
      </c>
      <c r="D364" s="264">
        <f>SUM(B364*C336)</f>
        <v>0</v>
      </c>
      <c r="E364" s="265"/>
      <c r="F364" s="266"/>
      <c r="G364" s="267"/>
      <c r="H364" s="6">
        <f t="shared" si="9"/>
        <v>0</v>
      </c>
      <c r="I364" s="8">
        <f>SUM(B364*H336)</f>
        <v>0</v>
      </c>
      <c r="J364" s="266"/>
      <c r="K364" s="267"/>
      <c r="L364" s="6"/>
    </row>
    <row r="365" spans="1:12" ht="15.75" customHeight="1" thickBot="1" x14ac:dyDescent="0.3">
      <c r="A365" s="13">
        <f t="shared" si="11"/>
        <v>0</v>
      </c>
      <c r="B365" s="6">
        <f t="shared" si="12"/>
        <v>0</v>
      </c>
      <c r="C365" s="6">
        <f t="shared" si="10"/>
        <v>0</v>
      </c>
      <c r="D365" s="264">
        <f>SUM(B365*C336)</f>
        <v>0</v>
      </c>
      <c r="E365" s="265"/>
      <c r="F365" s="266"/>
      <c r="G365" s="267"/>
      <c r="H365" s="6">
        <f t="shared" si="9"/>
        <v>0</v>
      </c>
      <c r="I365" s="8">
        <f>SUM(B365*H336)</f>
        <v>0</v>
      </c>
      <c r="J365" s="266"/>
      <c r="K365" s="267"/>
      <c r="L365" s="6"/>
    </row>
    <row r="366" spans="1:12" ht="15.75" customHeight="1" thickBot="1" x14ac:dyDescent="0.3">
      <c r="A366" s="13">
        <f t="shared" si="11"/>
        <v>0</v>
      </c>
      <c r="B366" s="6">
        <f t="shared" si="12"/>
        <v>0</v>
      </c>
      <c r="C366" s="6">
        <f t="shared" si="10"/>
        <v>0</v>
      </c>
      <c r="D366" s="264">
        <f>SUM(B366*C336)</f>
        <v>0</v>
      </c>
      <c r="E366" s="265"/>
      <c r="F366" s="266"/>
      <c r="G366" s="267"/>
      <c r="H366" s="6">
        <f t="shared" si="9"/>
        <v>0</v>
      </c>
      <c r="I366" s="8">
        <f>SUM(B366*H336)</f>
        <v>0</v>
      </c>
      <c r="J366" s="266"/>
      <c r="K366" s="267"/>
      <c r="L366" s="6"/>
    </row>
    <row r="367" spans="1:12" ht="15.75" customHeight="1" thickBot="1" x14ac:dyDescent="0.3">
      <c r="A367" s="13">
        <f t="shared" si="11"/>
        <v>0</v>
      </c>
      <c r="B367" s="6">
        <f t="shared" si="12"/>
        <v>0</v>
      </c>
      <c r="C367" s="6">
        <f t="shared" si="10"/>
        <v>0</v>
      </c>
      <c r="D367" s="264">
        <f>SUM(B367*C336)</f>
        <v>0</v>
      </c>
      <c r="E367" s="265"/>
      <c r="F367" s="266"/>
      <c r="G367" s="267"/>
      <c r="H367" s="6">
        <f t="shared" si="9"/>
        <v>0</v>
      </c>
      <c r="I367" s="8">
        <f>SUM(B367*H336)</f>
        <v>0</v>
      </c>
      <c r="J367" s="266"/>
      <c r="K367" s="267"/>
      <c r="L367" s="6"/>
    </row>
    <row r="368" spans="1:12" ht="15.75" customHeight="1" thickBot="1" x14ac:dyDescent="0.3">
      <c r="A368" s="13">
        <f t="shared" si="11"/>
        <v>0</v>
      </c>
      <c r="B368" s="6">
        <f t="shared" si="12"/>
        <v>0</v>
      </c>
      <c r="C368" s="6">
        <f t="shared" si="10"/>
        <v>0</v>
      </c>
      <c r="D368" s="264">
        <f>SUM(B368*C336)</f>
        <v>0</v>
      </c>
      <c r="E368" s="265"/>
      <c r="F368" s="266"/>
      <c r="G368" s="267"/>
      <c r="H368" s="6">
        <f t="shared" si="9"/>
        <v>0</v>
      </c>
      <c r="I368" s="8">
        <f>SUM(B368*H336)</f>
        <v>0</v>
      </c>
      <c r="J368" s="266"/>
      <c r="K368" s="267"/>
      <c r="L368" s="6"/>
    </row>
    <row r="369" spans="1:12" ht="15.75" customHeight="1" thickBot="1" x14ac:dyDescent="0.3">
      <c r="A369" s="13">
        <f t="shared" si="11"/>
        <v>0</v>
      </c>
      <c r="B369" s="6">
        <f t="shared" si="12"/>
        <v>0</v>
      </c>
      <c r="C369" s="6">
        <f t="shared" si="10"/>
        <v>0</v>
      </c>
      <c r="D369" s="264">
        <f>SUM(B369*C336)</f>
        <v>0</v>
      </c>
      <c r="E369" s="265"/>
      <c r="F369" s="266"/>
      <c r="G369" s="267"/>
      <c r="H369" s="6">
        <f t="shared" si="9"/>
        <v>0</v>
      </c>
      <c r="I369" s="8">
        <f>SUM(B369*H336)</f>
        <v>0</v>
      </c>
      <c r="J369" s="266"/>
      <c r="K369" s="267"/>
      <c r="L369" s="6"/>
    </row>
    <row r="370" spans="1:12" ht="15.75" customHeight="1" thickBot="1" x14ac:dyDescent="0.3">
      <c r="A370" s="13">
        <f t="shared" si="11"/>
        <v>0</v>
      </c>
      <c r="B370" s="6">
        <f t="shared" si="12"/>
        <v>0</v>
      </c>
      <c r="C370" s="6">
        <f t="shared" si="10"/>
        <v>0</v>
      </c>
      <c r="D370" s="264">
        <f>SUM(B370*C336)</f>
        <v>0</v>
      </c>
      <c r="E370" s="265"/>
      <c r="F370" s="266"/>
      <c r="G370" s="267"/>
      <c r="H370" s="6">
        <f t="shared" si="9"/>
        <v>0</v>
      </c>
      <c r="I370" s="8">
        <f>SUM(B370*H336)</f>
        <v>0</v>
      </c>
      <c r="J370" s="266"/>
      <c r="K370" s="267"/>
      <c r="L370" s="6"/>
    </row>
    <row r="371" spans="1:12" ht="15.75" customHeight="1" thickBot="1" x14ac:dyDescent="0.3">
      <c r="A371" s="13">
        <f t="shared" si="11"/>
        <v>0</v>
      </c>
      <c r="B371" s="6">
        <f t="shared" si="12"/>
        <v>0</v>
      </c>
      <c r="C371" s="6">
        <f t="shared" si="10"/>
        <v>0</v>
      </c>
      <c r="D371" s="264">
        <f>SUM(B371*C336)</f>
        <v>0</v>
      </c>
      <c r="E371" s="265"/>
      <c r="F371" s="266"/>
      <c r="G371" s="267"/>
      <c r="H371" s="6">
        <f t="shared" si="9"/>
        <v>0</v>
      </c>
      <c r="I371" s="8">
        <f>SUM(B371*H336)</f>
        <v>0</v>
      </c>
      <c r="J371" s="266"/>
      <c r="K371" s="267"/>
      <c r="L371" s="6"/>
    </row>
    <row r="372" spans="1:12" ht="15.75" thickBot="1" x14ac:dyDescent="0.3">
      <c r="A372" s="4" t="s">
        <v>60</v>
      </c>
      <c r="B372" s="149" t="s">
        <v>61</v>
      </c>
      <c r="C372" s="150"/>
      <c r="D372" s="150"/>
      <c r="E372" s="150"/>
      <c r="F372" s="150"/>
      <c r="G372" s="150"/>
      <c r="H372" s="151"/>
      <c r="I372" s="149" t="s">
        <v>62</v>
      </c>
      <c r="J372" s="150"/>
      <c r="K372" s="150"/>
      <c r="L372" s="151"/>
    </row>
    <row r="373" spans="1:12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" customHeight="1" x14ac:dyDescent="0.25">
      <c r="A374" s="143" t="s">
        <v>164</v>
      </c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5"/>
    </row>
    <row r="375" spans="1:12" ht="15.75" customHeight="1" thickBot="1" x14ac:dyDescent="0.3">
      <c r="A375" s="146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8"/>
    </row>
    <row r="376" spans="1:12" ht="15.75" thickBot="1" x14ac:dyDescent="0.3">
      <c r="A376" s="3" t="str">
        <f t="shared" ref="A376:B378" si="13">A6</f>
        <v xml:space="preserve">CLIENTE: BOLOVO </v>
      </c>
      <c r="B376" s="149" t="str">
        <f t="shared" si="13"/>
        <v>REPRESENTANTE: antonio</v>
      </c>
      <c r="C376" s="150"/>
      <c r="D376" s="150"/>
      <c r="E376" s="150"/>
      <c r="F376" s="151"/>
      <c r="G376" s="149" t="str">
        <f>G6</f>
        <v>PEDIDO: 04/2021</v>
      </c>
      <c r="H376" s="150"/>
      <c r="I376" s="151"/>
      <c r="J376" s="110" t="s">
        <v>116</v>
      </c>
      <c r="K376" s="112"/>
      <c r="L376" s="111"/>
    </row>
    <row r="377" spans="1:12" ht="15.75" thickBot="1" x14ac:dyDescent="0.3">
      <c r="A377" s="4" t="str">
        <f t="shared" si="13"/>
        <v>REF. CLIENTE:    BLV06EY</v>
      </c>
      <c r="B377" s="149" t="str">
        <f t="shared" si="13"/>
        <v>REF. CT LS - 01</v>
      </c>
      <c r="C377" s="150"/>
      <c r="D377" s="150"/>
      <c r="E377" s="150"/>
      <c r="F377" s="151"/>
      <c r="G377" s="149" t="str">
        <f>G7</f>
        <v>COLECAO : VERÃO /2021</v>
      </c>
      <c r="H377" s="150"/>
      <c r="I377" s="151"/>
      <c r="J377" s="143">
        <f>J7</f>
        <v>1</v>
      </c>
      <c r="K377" s="144"/>
      <c r="L377" s="145"/>
    </row>
    <row r="378" spans="1:12" ht="15.75" thickBot="1" x14ac:dyDescent="0.3">
      <c r="A378" s="4" t="str">
        <f t="shared" si="13"/>
        <v xml:space="preserve">REF:  CT LS - 02 </v>
      </c>
      <c r="B378" s="149" t="str">
        <f t="shared" si="13"/>
        <v xml:space="preserve">MODELO:  carteira BOLOVO silk refletivo </v>
      </c>
      <c r="C378" s="150"/>
      <c r="D378" s="150"/>
      <c r="E378" s="150"/>
      <c r="F378" s="150"/>
      <c r="G378" s="150"/>
      <c r="H378" s="150"/>
      <c r="I378" s="151"/>
      <c r="J378" s="146"/>
      <c r="K378" s="147"/>
      <c r="L378" s="148"/>
    </row>
    <row r="379" spans="1:12" ht="15" customHeight="1" thickBot="1" x14ac:dyDescent="0.3">
      <c r="A379" s="27" t="s">
        <v>14</v>
      </c>
      <c r="B379" s="110" t="s">
        <v>65</v>
      </c>
      <c r="C379" s="112"/>
      <c r="D379" s="111"/>
      <c r="E379" s="384" t="s">
        <v>66</v>
      </c>
      <c r="F379" s="385"/>
      <c r="G379" s="385"/>
      <c r="H379" s="386"/>
      <c r="I379" s="110" t="s">
        <v>67</v>
      </c>
      <c r="J379" s="111"/>
      <c r="K379" s="110" t="s">
        <v>68</v>
      </c>
      <c r="L379" s="111"/>
    </row>
    <row r="380" spans="1:12" x14ac:dyDescent="0.25">
      <c r="A380" s="326" t="s">
        <v>63</v>
      </c>
      <c r="B380" s="220" t="s">
        <v>69</v>
      </c>
      <c r="C380" s="221"/>
      <c r="D380" s="222"/>
      <c r="E380" s="220" t="s">
        <v>69</v>
      </c>
      <c r="F380" s="221"/>
      <c r="G380" s="221"/>
      <c r="H380" s="222"/>
      <c r="I380" s="122" t="s">
        <v>70</v>
      </c>
      <c r="J380" s="124"/>
      <c r="K380" s="122" t="s">
        <v>70</v>
      </c>
      <c r="L380" s="124"/>
    </row>
    <row r="381" spans="1:12" ht="15.75" thickBot="1" x14ac:dyDescent="0.3">
      <c r="A381" s="327"/>
      <c r="B381" s="223"/>
      <c r="C381" s="224"/>
      <c r="D381" s="225"/>
      <c r="E381" s="223"/>
      <c r="F381" s="224"/>
      <c r="G381" s="224"/>
      <c r="H381" s="225"/>
      <c r="I381" s="125"/>
      <c r="J381" s="127"/>
      <c r="K381" s="125"/>
      <c r="L381" s="127"/>
    </row>
    <row r="382" spans="1:12" x14ac:dyDescent="0.25">
      <c r="A382" s="326" t="s">
        <v>64</v>
      </c>
      <c r="B382" s="220" t="s">
        <v>69</v>
      </c>
      <c r="C382" s="221"/>
      <c r="D382" s="222"/>
      <c r="E382" s="220" t="s">
        <v>69</v>
      </c>
      <c r="F382" s="221"/>
      <c r="G382" s="221"/>
      <c r="H382" s="222"/>
      <c r="I382" s="122" t="s">
        <v>70</v>
      </c>
      <c r="J382" s="124"/>
      <c r="K382" s="122" t="s">
        <v>70</v>
      </c>
      <c r="L382" s="124"/>
    </row>
    <row r="383" spans="1:12" ht="15.75" thickBot="1" x14ac:dyDescent="0.3">
      <c r="A383" s="327"/>
      <c r="B383" s="223"/>
      <c r="C383" s="224"/>
      <c r="D383" s="225"/>
      <c r="E383" s="223"/>
      <c r="F383" s="224"/>
      <c r="G383" s="224"/>
      <c r="H383" s="225"/>
      <c r="I383" s="125"/>
      <c r="J383" s="127"/>
      <c r="K383" s="125"/>
      <c r="L383" s="127"/>
    </row>
    <row r="384" spans="1:12" ht="15.75" thickBot="1" x14ac:dyDescent="0.3">
      <c r="A384" s="110" t="s">
        <v>71</v>
      </c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1"/>
    </row>
    <row r="385" spans="1:12" x14ac:dyDescent="0.25">
      <c r="A385" s="272"/>
      <c r="B385" s="273"/>
      <c r="C385" s="273"/>
      <c r="D385" s="273"/>
      <c r="E385" s="273"/>
      <c r="F385" s="273"/>
      <c r="G385" s="273"/>
      <c r="H385" s="273"/>
      <c r="I385" s="273"/>
      <c r="J385" s="273"/>
      <c r="K385" s="273"/>
      <c r="L385" s="274"/>
    </row>
    <row r="386" spans="1:12" ht="15.75" thickBot="1" x14ac:dyDescent="0.3">
      <c r="A386" s="285"/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286"/>
    </row>
    <row r="387" spans="1:12" x14ac:dyDescent="0.25">
      <c r="A387" s="272"/>
      <c r="B387" s="273"/>
      <c r="C387" s="273"/>
      <c r="D387" s="273"/>
      <c r="E387" s="273"/>
      <c r="F387" s="273"/>
      <c r="G387" s="273"/>
      <c r="H387" s="273"/>
      <c r="I387" s="273"/>
      <c r="J387" s="273"/>
      <c r="K387" s="273"/>
      <c r="L387" s="274"/>
    </row>
    <row r="388" spans="1:12" ht="15.75" thickBot="1" x14ac:dyDescent="0.3">
      <c r="A388" s="285"/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286"/>
    </row>
    <row r="389" spans="1:12" ht="15.75" thickBo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x14ac:dyDescent="0.25">
      <c r="A390" s="143" t="s">
        <v>163</v>
      </c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5"/>
    </row>
    <row r="391" spans="1:12" ht="15.75" thickBot="1" x14ac:dyDescent="0.3">
      <c r="A391" s="146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8"/>
    </row>
    <row r="392" spans="1:12" ht="15.75" thickBot="1" x14ac:dyDescent="0.3">
      <c r="A392" s="3" t="str">
        <f t="shared" ref="A392:B394" si="14">A6</f>
        <v xml:space="preserve">CLIENTE: BOLOVO </v>
      </c>
      <c r="B392" s="149" t="str">
        <f t="shared" si="14"/>
        <v>REPRESENTANTE: antonio</v>
      </c>
      <c r="C392" s="150"/>
      <c r="D392" s="150"/>
      <c r="E392" s="150"/>
      <c r="F392" s="151"/>
      <c r="G392" s="149" t="str">
        <f>G6</f>
        <v>PEDIDO: 04/2021</v>
      </c>
      <c r="H392" s="150"/>
      <c r="I392" s="151"/>
      <c r="J392" s="110" t="s">
        <v>116</v>
      </c>
      <c r="K392" s="112"/>
      <c r="L392" s="111"/>
    </row>
    <row r="393" spans="1:12" ht="15.75" thickBot="1" x14ac:dyDescent="0.3">
      <c r="A393" s="4" t="str">
        <f t="shared" si="14"/>
        <v>REF. CLIENTE:    BLV06EY</v>
      </c>
      <c r="B393" s="149" t="str">
        <f t="shared" si="14"/>
        <v>REF. CT LS - 01</v>
      </c>
      <c r="C393" s="150"/>
      <c r="D393" s="150"/>
      <c r="E393" s="150"/>
      <c r="F393" s="151"/>
      <c r="G393" s="149" t="str">
        <f>G7</f>
        <v>COLECAO : VERÃO /2021</v>
      </c>
      <c r="H393" s="150"/>
      <c r="I393" s="151"/>
      <c r="J393" s="143">
        <f>J7</f>
        <v>1</v>
      </c>
      <c r="K393" s="144"/>
      <c r="L393" s="145"/>
    </row>
    <row r="394" spans="1:12" ht="15.75" thickBot="1" x14ac:dyDescent="0.3">
      <c r="A394" s="4" t="str">
        <f t="shared" si="14"/>
        <v xml:space="preserve">REF:  CT LS - 02 </v>
      </c>
      <c r="B394" s="149" t="str">
        <f t="shared" si="14"/>
        <v xml:space="preserve">MODELO:  carteira BOLOVO silk refletivo </v>
      </c>
      <c r="C394" s="150"/>
      <c r="D394" s="150"/>
      <c r="E394" s="150"/>
      <c r="F394" s="150"/>
      <c r="G394" s="150"/>
      <c r="H394" s="150"/>
      <c r="I394" s="151"/>
      <c r="J394" s="146"/>
      <c r="K394" s="147"/>
      <c r="L394" s="148"/>
    </row>
    <row r="395" spans="1:12" ht="15" customHeight="1" thickBot="1" x14ac:dyDescent="0.3">
      <c r="A395" s="27" t="s">
        <v>14</v>
      </c>
      <c r="B395" s="110" t="s">
        <v>72</v>
      </c>
      <c r="C395" s="112"/>
      <c r="D395" s="111"/>
      <c r="E395" s="110" t="s">
        <v>73</v>
      </c>
      <c r="F395" s="112"/>
      <c r="G395" s="112"/>
      <c r="H395" s="111"/>
      <c r="I395" s="193" t="s">
        <v>67</v>
      </c>
      <c r="J395" s="194"/>
      <c r="K395" s="110" t="s">
        <v>68</v>
      </c>
      <c r="L395" s="111"/>
    </row>
    <row r="396" spans="1:12" ht="15" customHeight="1" x14ac:dyDescent="0.25">
      <c r="A396" s="387" t="s">
        <v>20</v>
      </c>
      <c r="B396" s="220" t="s">
        <v>69</v>
      </c>
      <c r="C396" s="221"/>
      <c r="D396" s="222"/>
      <c r="E396" s="220" t="s">
        <v>69</v>
      </c>
      <c r="F396" s="221"/>
      <c r="G396" s="221"/>
      <c r="H396" s="222"/>
      <c r="I396" s="122" t="s">
        <v>70</v>
      </c>
      <c r="J396" s="124"/>
      <c r="K396" s="122" t="s">
        <v>70</v>
      </c>
      <c r="L396" s="124"/>
    </row>
    <row r="397" spans="1:12" ht="15.75" customHeight="1" thickBot="1" x14ac:dyDescent="0.3">
      <c r="A397" s="388"/>
      <c r="B397" s="223"/>
      <c r="C397" s="224"/>
      <c r="D397" s="225"/>
      <c r="E397" s="223"/>
      <c r="F397" s="224"/>
      <c r="G397" s="224"/>
      <c r="H397" s="225"/>
      <c r="I397" s="125"/>
      <c r="J397" s="127"/>
      <c r="K397" s="125"/>
      <c r="L397" s="127"/>
    </row>
    <row r="398" spans="1:12" ht="15" customHeight="1" x14ac:dyDescent="0.25">
      <c r="A398" s="388"/>
      <c r="B398" s="220" t="s">
        <v>74</v>
      </c>
      <c r="C398" s="221"/>
      <c r="D398" s="222"/>
      <c r="E398" s="220" t="s">
        <v>75</v>
      </c>
      <c r="F398" s="221"/>
      <c r="G398" s="221"/>
      <c r="H398" s="222"/>
      <c r="I398" s="122" t="s">
        <v>70</v>
      </c>
      <c r="J398" s="124"/>
      <c r="K398" s="122" t="s">
        <v>70</v>
      </c>
      <c r="L398" s="124"/>
    </row>
    <row r="399" spans="1:12" ht="15.75" customHeight="1" thickBot="1" x14ac:dyDescent="0.3">
      <c r="A399" s="389"/>
      <c r="B399" s="223"/>
      <c r="C399" s="224"/>
      <c r="D399" s="225"/>
      <c r="E399" s="223"/>
      <c r="F399" s="224"/>
      <c r="G399" s="224"/>
      <c r="H399" s="225"/>
      <c r="I399" s="125"/>
      <c r="J399" s="127"/>
      <c r="K399" s="125"/>
      <c r="L399" s="127"/>
    </row>
    <row r="400" spans="1:12" x14ac:dyDescent="0.25">
      <c r="A400" s="272"/>
      <c r="B400" s="273"/>
      <c r="C400" s="273"/>
      <c r="D400" s="273"/>
      <c r="E400" s="273"/>
      <c r="F400" s="273"/>
      <c r="G400" s="273"/>
      <c r="H400" s="273"/>
      <c r="I400" s="273"/>
      <c r="J400" s="273"/>
      <c r="K400" s="273"/>
      <c r="L400" s="274"/>
    </row>
    <row r="401" spans="1:12" ht="15.75" thickBot="1" x14ac:dyDescent="0.3">
      <c r="A401" s="285"/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286"/>
    </row>
    <row r="402" spans="1:12" x14ac:dyDescent="0.25">
      <c r="A402" s="272"/>
      <c r="B402" s="273"/>
      <c r="C402" s="273"/>
      <c r="D402" s="273"/>
      <c r="E402" s="273"/>
      <c r="F402" s="273"/>
      <c r="G402" s="273"/>
      <c r="H402" s="273"/>
      <c r="I402" s="273"/>
      <c r="J402" s="273"/>
      <c r="K402" s="273"/>
      <c r="L402" s="274"/>
    </row>
    <row r="403" spans="1:12" ht="15.75" thickBot="1" x14ac:dyDescent="0.3">
      <c r="A403" s="285"/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286"/>
    </row>
  </sheetData>
  <mergeCells count="846"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69:L81"/>
    <mergeCell ref="B82:D82"/>
    <mergeCell ref="F82:I82"/>
    <mergeCell ref="J82:L82"/>
    <mergeCell ref="A83:L85"/>
    <mergeCell ref="A86:L87"/>
    <mergeCell ref="A66:K66"/>
    <mergeCell ref="A67:B67"/>
    <mergeCell ref="D67:G67"/>
    <mergeCell ref="H67:K67"/>
    <mergeCell ref="L67:L68"/>
    <mergeCell ref="A68:B68"/>
    <mergeCell ref="D68:G68"/>
    <mergeCell ref="H68:K68"/>
    <mergeCell ref="A91:A92"/>
    <mergeCell ref="B91:F92"/>
    <mergeCell ref="G91:I92"/>
    <mergeCell ref="J91:L92"/>
    <mergeCell ref="C93:E93"/>
    <mergeCell ref="F93:G93"/>
    <mergeCell ref="H93:I93"/>
    <mergeCell ref="J93:K93"/>
    <mergeCell ref="B88:F88"/>
    <mergeCell ref="G88:I88"/>
    <mergeCell ref="J88:L88"/>
    <mergeCell ref="B89:F89"/>
    <mergeCell ref="G89:I89"/>
    <mergeCell ref="J89:L90"/>
    <mergeCell ref="B90:I90"/>
    <mergeCell ref="D96:E96"/>
    <mergeCell ref="F96:G96"/>
    <mergeCell ref="J96:K96"/>
    <mergeCell ref="D97:E97"/>
    <mergeCell ref="F97:G97"/>
    <mergeCell ref="J97:K97"/>
    <mergeCell ref="D94:E94"/>
    <mergeCell ref="F94:G94"/>
    <mergeCell ref="J94:K94"/>
    <mergeCell ref="D95:E95"/>
    <mergeCell ref="F95:G95"/>
    <mergeCell ref="J95:K95"/>
    <mergeCell ref="D100:E100"/>
    <mergeCell ref="F100:G100"/>
    <mergeCell ref="J100:K100"/>
    <mergeCell ref="D101:E101"/>
    <mergeCell ref="F101:G101"/>
    <mergeCell ref="J101:K101"/>
    <mergeCell ref="D98:E98"/>
    <mergeCell ref="F98:G98"/>
    <mergeCell ref="J98:K98"/>
    <mergeCell ref="D99:E99"/>
    <mergeCell ref="F99:G99"/>
    <mergeCell ref="J99:K99"/>
    <mergeCell ref="D104:E104"/>
    <mergeCell ref="F104:G104"/>
    <mergeCell ref="J104:K104"/>
    <mergeCell ref="D105:E105"/>
    <mergeCell ref="F105:G105"/>
    <mergeCell ref="J105:K105"/>
    <mergeCell ref="D102:E102"/>
    <mergeCell ref="F102:G102"/>
    <mergeCell ref="J102:K102"/>
    <mergeCell ref="D103:E103"/>
    <mergeCell ref="F103:G103"/>
    <mergeCell ref="J103:K103"/>
    <mergeCell ref="D108:E108"/>
    <mergeCell ref="F108:G108"/>
    <mergeCell ref="J108:K108"/>
    <mergeCell ref="D109:E109"/>
    <mergeCell ref="F109:G109"/>
    <mergeCell ref="J109:K109"/>
    <mergeCell ref="D106:E106"/>
    <mergeCell ref="F106:G106"/>
    <mergeCell ref="J106:K106"/>
    <mergeCell ref="D107:E107"/>
    <mergeCell ref="F107:G107"/>
    <mergeCell ref="J107:K107"/>
    <mergeCell ref="D112:E112"/>
    <mergeCell ref="F112:G112"/>
    <mergeCell ref="J112:K112"/>
    <mergeCell ref="D113:E113"/>
    <mergeCell ref="F113:G113"/>
    <mergeCell ref="J113:K113"/>
    <mergeCell ref="D110:E110"/>
    <mergeCell ref="F110:G110"/>
    <mergeCell ref="J110:K110"/>
    <mergeCell ref="D111:E111"/>
    <mergeCell ref="F111:G111"/>
    <mergeCell ref="J111:K111"/>
    <mergeCell ref="D116:E116"/>
    <mergeCell ref="F116:G116"/>
    <mergeCell ref="J116:K116"/>
    <mergeCell ref="D117:E117"/>
    <mergeCell ref="F117:G117"/>
    <mergeCell ref="J117:K117"/>
    <mergeCell ref="D114:E114"/>
    <mergeCell ref="F114:G114"/>
    <mergeCell ref="J114:K114"/>
    <mergeCell ref="D115:E115"/>
    <mergeCell ref="F115:G115"/>
    <mergeCell ref="J115:K115"/>
    <mergeCell ref="D120:E120"/>
    <mergeCell ref="F120:G120"/>
    <mergeCell ref="J120:K120"/>
    <mergeCell ref="D121:E121"/>
    <mergeCell ref="F121:G121"/>
    <mergeCell ref="J121:K121"/>
    <mergeCell ref="D118:E118"/>
    <mergeCell ref="F118:G118"/>
    <mergeCell ref="J118:K118"/>
    <mergeCell ref="D119:E119"/>
    <mergeCell ref="F119:G119"/>
    <mergeCell ref="J119:K119"/>
    <mergeCell ref="D124:E124"/>
    <mergeCell ref="F124:G124"/>
    <mergeCell ref="J124:K124"/>
    <mergeCell ref="D125:E125"/>
    <mergeCell ref="F125:G125"/>
    <mergeCell ref="J125:K125"/>
    <mergeCell ref="D122:E122"/>
    <mergeCell ref="F122:G122"/>
    <mergeCell ref="J122:K122"/>
    <mergeCell ref="D123:E123"/>
    <mergeCell ref="F123:G123"/>
    <mergeCell ref="J123:K123"/>
    <mergeCell ref="D128:E128"/>
    <mergeCell ref="F128:G128"/>
    <mergeCell ref="J128:K128"/>
    <mergeCell ref="D129:E129"/>
    <mergeCell ref="F129:G129"/>
    <mergeCell ref="J129:K129"/>
    <mergeCell ref="D126:E126"/>
    <mergeCell ref="F126:G126"/>
    <mergeCell ref="J126:K126"/>
    <mergeCell ref="D127:E127"/>
    <mergeCell ref="F127:G127"/>
    <mergeCell ref="J127:K127"/>
    <mergeCell ref="D132:E132"/>
    <mergeCell ref="F132:G132"/>
    <mergeCell ref="J132:K132"/>
    <mergeCell ref="D133:E133"/>
    <mergeCell ref="F133:G133"/>
    <mergeCell ref="J133:K133"/>
    <mergeCell ref="D130:E130"/>
    <mergeCell ref="F130:G130"/>
    <mergeCell ref="J130:K130"/>
    <mergeCell ref="D131:E131"/>
    <mergeCell ref="F131:G131"/>
    <mergeCell ref="J131:K131"/>
    <mergeCell ref="D136:E136"/>
    <mergeCell ref="F136:G136"/>
    <mergeCell ref="J136:K136"/>
    <mergeCell ref="D137:E137"/>
    <mergeCell ref="F137:G137"/>
    <mergeCell ref="J137:K137"/>
    <mergeCell ref="D134:E134"/>
    <mergeCell ref="F134:G134"/>
    <mergeCell ref="J134:K134"/>
    <mergeCell ref="D135:E135"/>
    <mergeCell ref="F135:G135"/>
    <mergeCell ref="J135:K135"/>
    <mergeCell ref="D140:E140"/>
    <mergeCell ref="F140:G140"/>
    <mergeCell ref="J140:K140"/>
    <mergeCell ref="D141:E141"/>
    <mergeCell ref="F141:G141"/>
    <mergeCell ref="J141:K141"/>
    <mergeCell ref="D138:E138"/>
    <mergeCell ref="F138:G138"/>
    <mergeCell ref="J138:K138"/>
    <mergeCell ref="D139:E139"/>
    <mergeCell ref="F139:G139"/>
    <mergeCell ref="J139:K139"/>
    <mergeCell ref="D144:E144"/>
    <mergeCell ref="F144:G144"/>
    <mergeCell ref="J144:K144"/>
    <mergeCell ref="D145:E145"/>
    <mergeCell ref="F145:G145"/>
    <mergeCell ref="J145:K145"/>
    <mergeCell ref="D142:E142"/>
    <mergeCell ref="F142:G142"/>
    <mergeCell ref="J142:K142"/>
    <mergeCell ref="D143:E143"/>
    <mergeCell ref="F143:G143"/>
    <mergeCell ref="J143:K143"/>
    <mergeCell ref="D148:E148"/>
    <mergeCell ref="F148:G148"/>
    <mergeCell ref="J148:K148"/>
    <mergeCell ref="A149:L162"/>
    <mergeCell ref="A163:L165"/>
    <mergeCell ref="A166:L167"/>
    <mergeCell ref="D146:E146"/>
    <mergeCell ref="F146:G146"/>
    <mergeCell ref="J146:K146"/>
    <mergeCell ref="D147:E147"/>
    <mergeCell ref="F147:G147"/>
    <mergeCell ref="J147:K147"/>
    <mergeCell ref="A171:B171"/>
    <mergeCell ref="D171:E171"/>
    <mergeCell ref="F171:J171"/>
    <mergeCell ref="A172:B173"/>
    <mergeCell ref="C172:C173"/>
    <mergeCell ref="D172:E173"/>
    <mergeCell ref="F172:J173"/>
    <mergeCell ref="B168:F168"/>
    <mergeCell ref="G168:I168"/>
    <mergeCell ref="J168:L168"/>
    <mergeCell ref="B169:F169"/>
    <mergeCell ref="G169:I169"/>
    <mergeCell ref="J169:L170"/>
    <mergeCell ref="B170:I170"/>
    <mergeCell ref="A176:B177"/>
    <mergeCell ref="C176:C177"/>
    <mergeCell ref="D176:E177"/>
    <mergeCell ref="F176:J177"/>
    <mergeCell ref="K176:K177"/>
    <mergeCell ref="L176:L177"/>
    <mergeCell ref="K172:K173"/>
    <mergeCell ref="L172:L173"/>
    <mergeCell ref="A174:B175"/>
    <mergeCell ref="C174:C175"/>
    <mergeCell ref="D174:E175"/>
    <mergeCell ref="F174:J175"/>
    <mergeCell ref="K174:K175"/>
    <mergeCell ref="L174:L175"/>
    <mergeCell ref="A180:B181"/>
    <mergeCell ref="C180:C181"/>
    <mergeCell ref="D180:E181"/>
    <mergeCell ref="F180:J181"/>
    <mergeCell ref="K180:K181"/>
    <mergeCell ref="L180:L181"/>
    <mergeCell ref="A178:B179"/>
    <mergeCell ref="C178:C179"/>
    <mergeCell ref="D178:E179"/>
    <mergeCell ref="F178:J179"/>
    <mergeCell ref="K178:K179"/>
    <mergeCell ref="L178:L179"/>
    <mergeCell ref="A184:L185"/>
    <mergeCell ref="A186:A187"/>
    <mergeCell ref="B186:E187"/>
    <mergeCell ref="F186:H187"/>
    <mergeCell ref="I186:L186"/>
    <mergeCell ref="I187:J187"/>
    <mergeCell ref="K187:L187"/>
    <mergeCell ref="A182:B183"/>
    <mergeCell ref="C182:C183"/>
    <mergeCell ref="D182:E183"/>
    <mergeCell ref="F182:J183"/>
    <mergeCell ref="K182:K183"/>
    <mergeCell ref="L182:L183"/>
    <mergeCell ref="A188:A189"/>
    <mergeCell ref="B188:E189"/>
    <mergeCell ref="F188:H189"/>
    <mergeCell ref="I188:J189"/>
    <mergeCell ref="K188:L189"/>
    <mergeCell ref="A190:A191"/>
    <mergeCell ref="B190:E191"/>
    <mergeCell ref="F190:H191"/>
    <mergeCell ref="I190:J191"/>
    <mergeCell ref="K190:L191"/>
    <mergeCell ref="A196:A197"/>
    <mergeCell ref="B196:E197"/>
    <mergeCell ref="F196:H197"/>
    <mergeCell ref="I196:J197"/>
    <mergeCell ref="K196:L197"/>
    <mergeCell ref="A198:L199"/>
    <mergeCell ref="A192:L193"/>
    <mergeCell ref="A194:A195"/>
    <mergeCell ref="B194:E195"/>
    <mergeCell ref="F194:H195"/>
    <mergeCell ref="I194:L194"/>
    <mergeCell ref="I195:J195"/>
    <mergeCell ref="K195:L195"/>
    <mergeCell ref="A202:A203"/>
    <mergeCell ref="B202:E203"/>
    <mergeCell ref="F202:H203"/>
    <mergeCell ref="I202:J203"/>
    <mergeCell ref="K202:L203"/>
    <mergeCell ref="D204:E204"/>
    <mergeCell ref="F204:I204"/>
    <mergeCell ref="A200:A201"/>
    <mergeCell ref="B200:E201"/>
    <mergeCell ref="F200:H201"/>
    <mergeCell ref="I200:L200"/>
    <mergeCell ref="I201:J201"/>
    <mergeCell ref="K201:L201"/>
    <mergeCell ref="D208:E208"/>
    <mergeCell ref="F208:I208"/>
    <mergeCell ref="D209:E209"/>
    <mergeCell ref="F209:I209"/>
    <mergeCell ref="D210:E210"/>
    <mergeCell ref="F210:I210"/>
    <mergeCell ref="D205:E205"/>
    <mergeCell ref="F205:I205"/>
    <mergeCell ref="D206:E206"/>
    <mergeCell ref="F206:I206"/>
    <mergeCell ref="D207:E207"/>
    <mergeCell ref="F207:I207"/>
    <mergeCell ref="D214:E214"/>
    <mergeCell ref="F214:I214"/>
    <mergeCell ref="D215:E215"/>
    <mergeCell ref="F215:I215"/>
    <mergeCell ref="D216:E216"/>
    <mergeCell ref="F216:I216"/>
    <mergeCell ref="D211:E211"/>
    <mergeCell ref="F211:I211"/>
    <mergeCell ref="D212:E212"/>
    <mergeCell ref="F212:I212"/>
    <mergeCell ref="D213:E213"/>
    <mergeCell ref="F213:I213"/>
    <mergeCell ref="D220:E220"/>
    <mergeCell ref="F220:I220"/>
    <mergeCell ref="D221:E221"/>
    <mergeCell ref="F221:I221"/>
    <mergeCell ref="D222:E222"/>
    <mergeCell ref="F222:I222"/>
    <mergeCell ref="D217:E217"/>
    <mergeCell ref="F217:I217"/>
    <mergeCell ref="D218:E218"/>
    <mergeCell ref="F218:I218"/>
    <mergeCell ref="D219:E219"/>
    <mergeCell ref="F219:I219"/>
    <mergeCell ref="D226:E226"/>
    <mergeCell ref="F226:I226"/>
    <mergeCell ref="D227:E227"/>
    <mergeCell ref="F227:I227"/>
    <mergeCell ref="D228:E228"/>
    <mergeCell ref="F228:I228"/>
    <mergeCell ref="D223:E223"/>
    <mergeCell ref="F223:I223"/>
    <mergeCell ref="D224:E224"/>
    <mergeCell ref="F224:I224"/>
    <mergeCell ref="D225:E225"/>
    <mergeCell ref="F225:I225"/>
    <mergeCell ref="D232:E232"/>
    <mergeCell ref="F232:I232"/>
    <mergeCell ref="D233:E233"/>
    <mergeCell ref="F233:I233"/>
    <mergeCell ref="D234:E234"/>
    <mergeCell ref="F234:I234"/>
    <mergeCell ref="D229:E229"/>
    <mergeCell ref="F229:I229"/>
    <mergeCell ref="D230:E230"/>
    <mergeCell ref="F230:I230"/>
    <mergeCell ref="D231:E231"/>
    <mergeCell ref="F231:I231"/>
    <mergeCell ref="D238:E238"/>
    <mergeCell ref="F238:I238"/>
    <mergeCell ref="D239:E239"/>
    <mergeCell ref="F239:I239"/>
    <mergeCell ref="D240:E240"/>
    <mergeCell ref="F240:I240"/>
    <mergeCell ref="D235:E235"/>
    <mergeCell ref="F235:I235"/>
    <mergeCell ref="D236:E236"/>
    <mergeCell ref="F236:I236"/>
    <mergeCell ref="D237:E237"/>
    <mergeCell ref="F237:I237"/>
    <mergeCell ref="B248:F248"/>
    <mergeCell ref="G248:I248"/>
    <mergeCell ref="J248:L248"/>
    <mergeCell ref="B249:F249"/>
    <mergeCell ref="G249:I249"/>
    <mergeCell ref="J249:L250"/>
    <mergeCell ref="B250:I250"/>
    <mergeCell ref="D241:E241"/>
    <mergeCell ref="F241:I241"/>
    <mergeCell ref="D242:E242"/>
    <mergeCell ref="F242:I242"/>
    <mergeCell ref="A243:L245"/>
    <mergeCell ref="A246:L247"/>
    <mergeCell ref="J253:L254"/>
    <mergeCell ref="A255:B256"/>
    <mergeCell ref="C255:H256"/>
    <mergeCell ref="I255:L256"/>
    <mergeCell ref="A257:L258"/>
    <mergeCell ref="A259:L260"/>
    <mergeCell ref="A251:A252"/>
    <mergeCell ref="B251:F252"/>
    <mergeCell ref="G251:H252"/>
    <mergeCell ref="I251:L252"/>
    <mergeCell ref="A253:A254"/>
    <mergeCell ref="B253:B254"/>
    <mergeCell ref="C253:C254"/>
    <mergeCell ref="D253:E254"/>
    <mergeCell ref="F253:F254"/>
    <mergeCell ref="G253:I254"/>
    <mergeCell ref="A268:L269"/>
    <mergeCell ref="B270:F270"/>
    <mergeCell ref="G270:I270"/>
    <mergeCell ref="J270:L270"/>
    <mergeCell ref="B271:F271"/>
    <mergeCell ref="G271:I271"/>
    <mergeCell ref="J271:L272"/>
    <mergeCell ref="B272:I272"/>
    <mergeCell ref="A261:L262"/>
    <mergeCell ref="A263:F264"/>
    <mergeCell ref="G263:J264"/>
    <mergeCell ref="K263:L264"/>
    <mergeCell ref="A265:F266"/>
    <mergeCell ref="G265:J266"/>
    <mergeCell ref="K265:L266"/>
    <mergeCell ref="A273:A274"/>
    <mergeCell ref="B273:F274"/>
    <mergeCell ref="G273:H274"/>
    <mergeCell ref="I273:L274"/>
    <mergeCell ref="A275:A276"/>
    <mergeCell ref="B275:B276"/>
    <mergeCell ref="C275:C276"/>
    <mergeCell ref="D275:E276"/>
    <mergeCell ref="F275:F276"/>
    <mergeCell ref="G275:I276"/>
    <mergeCell ref="A283:L284"/>
    <mergeCell ref="A285:L286"/>
    <mergeCell ref="A287:L288"/>
    <mergeCell ref="A289:F290"/>
    <mergeCell ref="G289:J290"/>
    <mergeCell ref="K289:L290"/>
    <mergeCell ref="J275:L276"/>
    <mergeCell ref="A277:B278"/>
    <mergeCell ref="C277:H278"/>
    <mergeCell ref="I277:L278"/>
    <mergeCell ref="A279:L280"/>
    <mergeCell ref="A281:L282"/>
    <mergeCell ref="B299:F299"/>
    <mergeCell ref="G299:I299"/>
    <mergeCell ref="J299:L300"/>
    <mergeCell ref="B300:I300"/>
    <mergeCell ref="A301:A302"/>
    <mergeCell ref="B301:F302"/>
    <mergeCell ref="G301:H302"/>
    <mergeCell ref="I301:L302"/>
    <mergeCell ref="A291:F292"/>
    <mergeCell ref="G291:J292"/>
    <mergeCell ref="K291:L292"/>
    <mergeCell ref="A294:L295"/>
    <mergeCell ref="A296:L297"/>
    <mergeCell ref="B298:F298"/>
    <mergeCell ref="G298:I298"/>
    <mergeCell ref="J298:L298"/>
    <mergeCell ref="J303:L304"/>
    <mergeCell ref="A305:B306"/>
    <mergeCell ref="C305:H306"/>
    <mergeCell ref="I305:L306"/>
    <mergeCell ref="A307:L308"/>
    <mergeCell ref="A309:F310"/>
    <mergeCell ref="G309:J310"/>
    <mergeCell ref="K309:L310"/>
    <mergeCell ref="A303:A304"/>
    <mergeCell ref="B303:B304"/>
    <mergeCell ref="C303:C304"/>
    <mergeCell ref="D303:E304"/>
    <mergeCell ref="F303:F304"/>
    <mergeCell ref="G303:I304"/>
    <mergeCell ref="B328:F328"/>
    <mergeCell ref="G328:I328"/>
    <mergeCell ref="J328:L328"/>
    <mergeCell ref="B329:F329"/>
    <mergeCell ref="G329:I329"/>
    <mergeCell ref="J329:L330"/>
    <mergeCell ref="B330:I330"/>
    <mergeCell ref="A311:F312"/>
    <mergeCell ref="G311:J312"/>
    <mergeCell ref="K311:L312"/>
    <mergeCell ref="A313:L323"/>
    <mergeCell ref="A324:L325"/>
    <mergeCell ref="A326:L327"/>
    <mergeCell ref="D337:E337"/>
    <mergeCell ref="F337:G337"/>
    <mergeCell ref="J337:K337"/>
    <mergeCell ref="D338:E338"/>
    <mergeCell ref="F338:G338"/>
    <mergeCell ref="J338:K338"/>
    <mergeCell ref="A331:D331"/>
    <mergeCell ref="E331:L332"/>
    <mergeCell ref="A332:D333"/>
    <mergeCell ref="E333:L335"/>
    <mergeCell ref="A334:D335"/>
    <mergeCell ref="C336:E336"/>
    <mergeCell ref="F336:G336"/>
    <mergeCell ref="H336:I336"/>
    <mergeCell ref="J336:K336"/>
    <mergeCell ref="D341:E341"/>
    <mergeCell ref="F341:G341"/>
    <mergeCell ref="J341:K341"/>
    <mergeCell ref="D342:E342"/>
    <mergeCell ref="F342:G342"/>
    <mergeCell ref="J342:K342"/>
    <mergeCell ref="D339:E339"/>
    <mergeCell ref="F339:G339"/>
    <mergeCell ref="J339:K339"/>
    <mergeCell ref="D340:E340"/>
    <mergeCell ref="F340:G340"/>
    <mergeCell ref="J340:K340"/>
    <mergeCell ref="D345:E345"/>
    <mergeCell ref="F345:G345"/>
    <mergeCell ref="J345:K345"/>
    <mergeCell ref="D346:E346"/>
    <mergeCell ref="F346:G346"/>
    <mergeCell ref="J346:K346"/>
    <mergeCell ref="D343:E343"/>
    <mergeCell ref="F343:G343"/>
    <mergeCell ref="J343:K343"/>
    <mergeCell ref="D344:E344"/>
    <mergeCell ref="F344:G344"/>
    <mergeCell ref="J344:K344"/>
    <mergeCell ref="D349:E349"/>
    <mergeCell ref="F349:G349"/>
    <mergeCell ref="J349:K349"/>
    <mergeCell ref="D350:E350"/>
    <mergeCell ref="F350:G350"/>
    <mergeCell ref="J350:K350"/>
    <mergeCell ref="D347:E347"/>
    <mergeCell ref="F347:G347"/>
    <mergeCell ref="J347:K347"/>
    <mergeCell ref="D348:E348"/>
    <mergeCell ref="F348:G348"/>
    <mergeCell ref="J348:K348"/>
    <mergeCell ref="D353:E353"/>
    <mergeCell ref="F353:G353"/>
    <mergeCell ref="J353:K353"/>
    <mergeCell ref="D354:E354"/>
    <mergeCell ref="F354:G354"/>
    <mergeCell ref="J354:K354"/>
    <mergeCell ref="D351:E351"/>
    <mergeCell ref="F351:G351"/>
    <mergeCell ref="J351:K351"/>
    <mergeCell ref="D352:E352"/>
    <mergeCell ref="F352:G352"/>
    <mergeCell ref="J352:K352"/>
    <mergeCell ref="D357:E357"/>
    <mergeCell ref="F357:G357"/>
    <mergeCell ref="J357:K357"/>
    <mergeCell ref="D358:E358"/>
    <mergeCell ref="F358:G358"/>
    <mergeCell ref="J358:K358"/>
    <mergeCell ref="D355:E355"/>
    <mergeCell ref="F355:G355"/>
    <mergeCell ref="J355:K355"/>
    <mergeCell ref="D356:E356"/>
    <mergeCell ref="F356:G356"/>
    <mergeCell ref="J356:K356"/>
    <mergeCell ref="D361:E361"/>
    <mergeCell ref="F361:G361"/>
    <mergeCell ref="J361:K361"/>
    <mergeCell ref="D362:E362"/>
    <mergeCell ref="F362:G362"/>
    <mergeCell ref="J362:K362"/>
    <mergeCell ref="D359:E359"/>
    <mergeCell ref="F359:G359"/>
    <mergeCell ref="J359:K359"/>
    <mergeCell ref="D360:E360"/>
    <mergeCell ref="F360:G360"/>
    <mergeCell ref="J360:K360"/>
    <mergeCell ref="D365:E365"/>
    <mergeCell ref="F365:G365"/>
    <mergeCell ref="J365:K365"/>
    <mergeCell ref="D366:E366"/>
    <mergeCell ref="F366:G366"/>
    <mergeCell ref="J366:K366"/>
    <mergeCell ref="D363:E363"/>
    <mergeCell ref="F363:G363"/>
    <mergeCell ref="J363:K363"/>
    <mergeCell ref="D364:E364"/>
    <mergeCell ref="F364:G364"/>
    <mergeCell ref="J364:K364"/>
    <mergeCell ref="D369:E369"/>
    <mergeCell ref="F369:G369"/>
    <mergeCell ref="J369:K369"/>
    <mergeCell ref="D370:E370"/>
    <mergeCell ref="F370:G370"/>
    <mergeCell ref="J370:K370"/>
    <mergeCell ref="D367:E367"/>
    <mergeCell ref="F367:G367"/>
    <mergeCell ref="J367:K367"/>
    <mergeCell ref="D368:E368"/>
    <mergeCell ref="F368:G368"/>
    <mergeCell ref="J368:K368"/>
    <mergeCell ref="B376:F376"/>
    <mergeCell ref="G376:I376"/>
    <mergeCell ref="J376:L376"/>
    <mergeCell ref="B377:F377"/>
    <mergeCell ref="G377:I377"/>
    <mergeCell ref="J377:L378"/>
    <mergeCell ref="B378:I378"/>
    <mergeCell ref="D371:E371"/>
    <mergeCell ref="F371:G371"/>
    <mergeCell ref="J371:K371"/>
    <mergeCell ref="B372:H372"/>
    <mergeCell ref="I372:L372"/>
    <mergeCell ref="A374:L375"/>
    <mergeCell ref="A382:A383"/>
    <mergeCell ref="B382:D383"/>
    <mergeCell ref="E382:H383"/>
    <mergeCell ref="I382:J383"/>
    <mergeCell ref="K382:L383"/>
    <mergeCell ref="A384:L384"/>
    <mergeCell ref="B379:D379"/>
    <mergeCell ref="E379:H379"/>
    <mergeCell ref="I379:J379"/>
    <mergeCell ref="K379:L379"/>
    <mergeCell ref="A380:A381"/>
    <mergeCell ref="B380:D381"/>
    <mergeCell ref="E380:H381"/>
    <mergeCell ref="I380:J381"/>
    <mergeCell ref="K380:L381"/>
    <mergeCell ref="B393:F393"/>
    <mergeCell ref="G393:I393"/>
    <mergeCell ref="J393:L394"/>
    <mergeCell ref="B394:I394"/>
    <mergeCell ref="B395:D395"/>
    <mergeCell ref="E395:H395"/>
    <mergeCell ref="I395:J395"/>
    <mergeCell ref="K395:L395"/>
    <mergeCell ref="A385:L386"/>
    <mergeCell ref="A387:L388"/>
    <mergeCell ref="A390:L391"/>
    <mergeCell ref="B392:F392"/>
    <mergeCell ref="G392:I392"/>
    <mergeCell ref="J392:L392"/>
    <mergeCell ref="A400:L401"/>
    <mergeCell ref="A402:L403"/>
    <mergeCell ref="A396:A399"/>
    <mergeCell ref="B396:D397"/>
    <mergeCell ref="E396:H397"/>
    <mergeCell ref="I396:J397"/>
    <mergeCell ref="K396:L397"/>
    <mergeCell ref="B398:D399"/>
    <mergeCell ref="E398:H399"/>
    <mergeCell ref="I398:J399"/>
    <mergeCell ref="K398:L399"/>
  </mergeCells>
  <pageMargins left="0.25" right="0.25" top="0.75" bottom="0.75" header="0.3" footer="0.3"/>
  <pageSetup paperSize="9" scale="60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C276-DA58-4126-AB4C-CF47DD6D2AB3}">
  <dimension ref="A1:N403"/>
  <sheetViews>
    <sheetView topLeftCell="A88" zoomScale="91" zoomScaleNormal="91" workbookViewId="0">
      <selection activeCell="P103" sqref="P103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166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207</v>
      </c>
      <c r="B6" s="149" t="s">
        <v>205</v>
      </c>
      <c r="C6" s="150"/>
      <c r="D6" s="150"/>
      <c r="E6" s="150"/>
      <c r="F6" s="151"/>
      <c r="G6" s="149" t="s">
        <v>578</v>
      </c>
      <c r="H6" s="150"/>
      <c r="I6" s="151"/>
      <c r="J6" s="110" t="s">
        <v>203</v>
      </c>
      <c r="K6" s="112"/>
      <c r="L6" s="111"/>
    </row>
    <row r="7" spans="1:12" ht="15.75" thickBot="1" x14ac:dyDescent="0.3">
      <c r="A7" s="4" t="s">
        <v>589</v>
      </c>
      <c r="B7" s="149" t="s">
        <v>202</v>
      </c>
      <c r="C7" s="150"/>
      <c r="D7" s="150"/>
      <c r="E7" s="150"/>
      <c r="F7" s="151"/>
      <c r="G7" s="149" t="s">
        <v>413</v>
      </c>
      <c r="H7" s="150"/>
      <c r="I7" s="151"/>
      <c r="J7" s="143">
        <v>0</v>
      </c>
      <c r="K7" s="144"/>
      <c r="L7" s="145"/>
    </row>
    <row r="8" spans="1:12" ht="15.75" thickBot="1" x14ac:dyDescent="0.3">
      <c r="A8" s="4" t="s">
        <v>200</v>
      </c>
      <c r="B8" s="149" t="s">
        <v>428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60" t="s">
        <v>1</v>
      </c>
      <c r="B9" s="62" t="s">
        <v>2</v>
      </c>
      <c r="C9" s="14">
        <v>4.3</v>
      </c>
      <c r="D9" s="110" t="s">
        <v>23</v>
      </c>
      <c r="E9" s="111"/>
      <c r="F9" s="15">
        <v>300</v>
      </c>
      <c r="G9" s="110" t="s">
        <v>22</v>
      </c>
      <c r="H9" s="112"/>
      <c r="I9" s="111"/>
      <c r="J9" s="113">
        <f>SUM(C9*F9)</f>
        <v>1290</v>
      </c>
      <c r="K9" s="112"/>
      <c r="L9" s="111"/>
    </row>
    <row r="10" spans="1:12" x14ac:dyDescent="0.25">
      <c r="A10" s="114" t="s">
        <v>26</v>
      </c>
      <c r="B10" s="116">
        <v>12</v>
      </c>
      <c r="C10" s="117"/>
      <c r="D10" s="117"/>
      <c r="E10" s="117"/>
      <c r="F10" s="118"/>
      <c r="G10" s="122" t="s">
        <v>25</v>
      </c>
      <c r="H10" s="123"/>
      <c r="I10" s="124"/>
      <c r="J10" s="422">
        <v>43745</v>
      </c>
      <c r="K10" s="423"/>
      <c r="L10" s="424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425"/>
      <c r="K11" s="426"/>
      <c r="L11" s="427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300</v>
      </c>
      <c r="D14" s="112"/>
      <c r="E14" s="111"/>
      <c r="F14" s="158" t="s">
        <v>3</v>
      </c>
      <c r="G14" s="60" t="s">
        <v>30</v>
      </c>
      <c r="H14" s="110"/>
      <c r="I14" s="111"/>
      <c r="J14" s="158" t="s">
        <v>3</v>
      </c>
      <c r="K14" s="60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61" t="s">
        <v>8</v>
      </c>
      <c r="H15" s="4" t="s">
        <v>9</v>
      </c>
      <c r="I15" s="5" t="s">
        <v>10</v>
      </c>
      <c r="J15" s="159"/>
      <c r="K15" s="61" t="s">
        <v>8</v>
      </c>
      <c r="L15" s="161"/>
    </row>
    <row r="16" spans="1:12" x14ac:dyDescent="0.25">
      <c r="A16" s="178" t="s">
        <v>199</v>
      </c>
      <c r="B16" s="174">
        <v>2.4E-2</v>
      </c>
      <c r="C16" s="166" t="s">
        <v>97</v>
      </c>
      <c r="D16" s="168">
        <f>SUM(B16*C$14)</f>
        <v>7.2</v>
      </c>
      <c r="E16" s="169"/>
      <c r="F16" s="166"/>
      <c r="G16" s="158"/>
      <c r="H16" s="408"/>
      <c r="I16" s="176">
        <f>B16*H$14</f>
        <v>0</v>
      </c>
      <c r="J16" s="176"/>
      <c r="K16" s="166"/>
      <c r="L16" s="166"/>
    </row>
    <row r="17" spans="1:14" ht="15.75" thickBot="1" x14ac:dyDescent="0.3">
      <c r="A17" s="179"/>
      <c r="B17" s="175"/>
      <c r="C17" s="167"/>
      <c r="D17" s="170"/>
      <c r="E17" s="171"/>
      <c r="F17" s="167"/>
      <c r="G17" s="159"/>
      <c r="H17" s="409"/>
      <c r="I17" s="177"/>
      <c r="J17" s="167"/>
      <c r="K17" s="167"/>
      <c r="L17" s="167"/>
    </row>
    <row r="18" spans="1:14" ht="15" customHeight="1" x14ac:dyDescent="0.25">
      <c r="A18" s="178" t="s">
        <v>206</v>
      </c>
      <c r="B18" s="164">
        <f>0.305*0.115/1.45</f>
        <v>2.4189655172413796E-2</v>
      </c>
      <c r="C18" s="166" t="s">
        <v>160</v>
      </c>
      <c r="D18" s="168">
        <f>SUM(B18*C$14)</f>
        <v>7.2568965517241386</v>
      </c>
      <c r="E18" s="169"/>
      <c r="F18" s="166"/>
      <c r="G18" s="166"/>
      <c r="H18" s="166"/>
      <c r="I18" s="176">
        <f t="shared" ref="I18" si="0">B18*H$14</f>
        <v>0</v>
      </c>
      <c r="J18" s="166"/>
      <c r="K18" s="166"/>
      <c r="L18" s="166"/>
    </row>
    <row r="19" spans="1:14" ht="15.75" customHeight="1" thickBot="1" x14ac:dyDescent="0.3">
      <c r="A19" s="179"/>
      <c r="B19" s="165"/>
      <c r="C19" s="167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4" ht="15" customHeight="1" x14ac:dyDescent="0.25">
      <c r="A20" s="178" t="s">
        <v>210</v>
      </c>
      <c r="B20" s="164">
        <f>0.115*0.1/1.45</f>
        <v>7.9310344827586213E-3</v>
      </c>
      <c r="C20" s="166" t="s">
        <v>150</v>
      </c>
      <c r="D20" s="168">
        <f>SUM(B20*C$14)</f>
        <v>2.3793103448275863</v>
      </c>
      <c r="E20" s="169"/>
      <c r="F20" s="166"/>
      <c r="G20" s="166"/>
      <c r="H20" s="166"/>
      <c r="I20" s="176">
        <f t="shared" ref="I20" si="1">B20*H$14</f>
        <v>0</v>
      </c>
      <c r="J20" s="166"/>
      <c r="K20" s="166"/>
      <c r="L20" s="166"/>
    </row>
    <row r="21" spans="1:14" ht="15.75" customHeight="1" thickBot="1" x14ac:dyDescent="0.3">
      <c r="A21" s="179"/>
      <c r="B21" s="165"/>
      <c r="C21" s="167"/>
      <c r="D21" s="170"/>
      <c r="E21" s="171"/>
      <c r="F21" s="167"/>
      <c r="G21" s="167"/>
      <c r="H21" s="167"/>
      <c r="I21" s="177"/>
      <c r="J21" s="167"/>
      <c r="K21" s="167"/>
      <c r="L21" s="167"/>
      <c r="N21">
        <f>1.7*70</f>
        <v>119</v>
      </c>
    </row>
    <row r="22" spans="1:14" ht="15" customHeight="1" x14ac:dyDescent="0.25">
      <c r="A22" s="178" t="s">
        <v>426</v>
      </c>
      <c r="B22" s="164">
        <f>0.08*0.19/1.45</f>
        <v>1.0482758620689656E-2</v>
      </c>
      <c r="C22" s="431" t="s">
        <v>312</v>
      </c>
      <c r="D22" s="168">
        <f>SUM(B22*C$14)</f>
        <v>3.1448275862068966</v>
      </c>
      <c r="E22" s="169"/>
      <c r="F22" s="166"/>
      <c r="G22" s="166"/>
      <c r="H22" s="166"/>
      <c r="I22" s="176">
        <f t="shared" ref="I22" si="2">B22*H$14</f>
        <v>0</v>
      </c>
      <c r="J22" s="166"/>
      <c r="K22" s="166"/>
      <c r="L22" s="166"/>
    </row>
    <row r="23" spans="1:14" ht="15.75" customHeight="1" thickBot="1" x14ac:dyDescent="0.3">
      <c r="A23" s="179"/>
      <c r="B23" s="165"/>
      <c r="C23" s="432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4" ht="15" customHeight="1" x14ac:dyDescent="0.25">
      <c r="A24" s="178" t="s">
        <v>417</v>
      </c>
      <c r="B24" s="164">
        <v>5.0000000000000001E-3</v>
      </c>
      <c r="C24" s="166" t="s">
        <v>215</v>
      </c>
      <c r="D24" s="168">
        <f>C$14*B24</f>
        <v>1.5</v>
      </c>
      <c r="E24" s="169"/>
      <c r="F24" s="166"/>
      <c r="G24" s="166"/>
      <c r="H24" s="166"/>
      <c r="I24" s="176">
        <f t="shared" ref="I24" si="3">B24*H$14</f>
        <v>0</v>
      </c>
      <c r="J24" s="166"/>
      <c r="K24" s="166"/>
      <c r="L24" s="166"/>
    </row>
    <row r="25" spans="1:14" ht="15.75" customHeight="1" thickBot="1" x14ac:dyDescent="0.3">
      <c r="A25" s="179"/>
      <c r="B25" s="165"/>
      <c r="C25" s="167"/>
      <c r="D25" s="170"/>
      <c r="E25" s="171"/>
      <c r="F25" s="167"/>
      <c r="G25" s="167"/>
      <c r="H25" s="167"/>
      <c r="I25" s="177"/>
      <c r="J25" s="167"/>
      <c r="K25" s="167"/>
      <c r="L25" s="167"/>
    </row>
    <row r="26" spans="1:14" x14ac:dyDescent="0.25">
      <c r="A26" s="178" t="s">
        <v>427</v>
      </c>
      <c r="B26" s="164">
        <v>4.1000000000000002E-2</v>
      </c>
      <c r="C26" s="166" t="s">
        <v>147</v>
      </c>
      <c r="D26" s="168">
        <f>C$14*B26</f>
        <v>12.3</v>
      </c>
      <c r="E26" s="169"/>
      <c r="F26" s="166"/>
      <c r="G26" s="166"/>
      <c r="H26" s="166"/>
      <c r="I26" s="176">
        <f t="shared" ref="I26" si="4">B26*H$14</f>
        <v>0</v>
      </c>
      <c r="J26" s="166"/>
      <c r="K26" s="166"/>
      <c r="L26" s="166"/>
    </row>
    <row r="27" spans="1:14" ht="15.75" thickBot="1" x14ac:dyDescent="0.3">
      <c r="A27" s="179"/>
      <c r="B27" s="165"/>
      <c r="C27" s="167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4" ht="15" customHeight="1" x14ac:dyDescent="0.25">
      <c r="A28" s="178"/>
      <c r="B28" s="164"/>
      <c r="C28" s="166"/>
      <c r="D28" s="168">
        <f>SUM(B28*C14)</f>
        <v>0</v>
      </c>
      <c r="E28" s="169"/>
      <c r="F28" s="166"/>
      <c r="G28" s="166"/>
      <c r="H28" s="166"/>
      <c r="I28" s="176">
        <f t="shared" ref="I28" si="5">B28*H$14</f>
        <v>0</v>
      </c>
      <c r="J28" s="166"/>
      <c r="K28" s="166"/>
      <c r="L28" s="166"/>
    </row>
    <row r="29" spans="1:14" ht="15.75" customHeight="1" thickBot="1" x14ac:dyDescent="0.3">
      <c r="A29" s="179"/>
      <c r="B29" s="165"/>
      <c r="C29" s="167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4" x14ac:dyDescent="0.25">
      <c r="A30" s="178"/>
      <c r="B30" s="164">
        <v>0</v>
      </c>
      <c r="C30" s="166"/>
      <c r="D30" s="168">
        <f>SUM(B30*C14)</f>
        <v>0</v>
      </c>
      <c r="E30" s="169"/>
      <c r="F30" s="166"/>
      <c r="G30" s="166"/>
      <c r="H30" s="166"/>
      <c r="I30" s="176"/>
      <c r="J30" s="166"/>
      <c r="K30" s="166"/>
      <c r="L30" s="166"/>
    </row>
    <row r="31" spans="1:14" ht="15.75" thickBot="1" x14ac:dyDescent="0.3">
      <c r="A31" s="179"/>
      <c r="B31" s="165"/>
      <c r="C31" s="167"/>
      <c r="D31" s="170"/>
      <c r="E31" s="171"/>
      <c r="F31" s="167"/>
      <c r="G31" s="167"/>
      <c r="H31" s="167"/>
      <c r="I31" s="177"/>
      <c r="J31" s="167"/>
      <c r="K31" s="167"/>
      <c r="L31" s="167"/>
    </row>
    <row r="32" spans="1:14" x14ac:dyDescent="0.25">
      <c r="A32" s="178"/>
      <c r="B32" s="164">
        <v>0</v>
      </c>
      <c r="C32" s="166"/>
      <c r="D32" s="168">
        <f>SUM(B32*C14)</f>
        <v>0</v>
      </c>
      <c r="E32" s="169"/>
      <c r="F32" s="166"/>
      <c r="G32" s="166"/>
      <c r="H32" s="166"/>
      <c r="I32" s="176">
        <f>SUM(B32*H14)</f>
        <v>0</v>
      </c>
      <c r="J32" s="166"/>
      <c r="K32" s="166"/>
      <c r="L32" s="166"/>
    </row>
    <row r="33" spans="1:12" ht="15.75" thickBot="1" x14ac:dyDescent="0.3">
      <c r="A33" s="179"/>
      <c r="B33" s="165"/>
      <c r="C33" s="167"/>
      <c r="D33" s="170"/>
      <c r="E33" s="171"/>
      <c r="F33" s="167"/>
      <c r="G33" s="167"/>
      <c r="H33" s="167"/>
      <c r="I33" s="177"/>
      <c r="J33" s="167"/>
      <c r="K33" s="167"/>
      <c r="L33" s="167"/>
    </row>
    <row r="34" spans="1:12" x14ac:dyDescent="0.25">
      <c r="A34" s="178"/>
      <c r="B34" s="164">
        <v>0</v>
      </c>
      <c r="C34" s="166"/>
      <c r="D34" s="168">
        <f>SUM(B34*C14)</f>
        <v>0</v>
      </c>
      <c r="E34" s="169"/>
      <c r="F34" s="166"/>
      <c r="G34" s="166"/>
      <c r="H34" s="166"/>
      <c r="I34" s="176">
        <f>SUM(B34*H14)</f>
        <v>0</v>
      </c>
      <c r="J34" s="166"/>
      <c r="K34" s="166"/>
      <c r="L34" s="166"/>
    </row>
    <row r="35" spans="1:12" ht="15.75" thickBot="1" x14ac:dyDescent="0.3">
      <c r="A35" s="179"/>
      <c r="B35" s="165"/>
      <c r="C35" s="167"/>
      <c r="D35" s="170"/>
      <c r="E35" s="171"/>
      <c r="F35" s="167"/>
      <c r="G35" s="167"/>
      <c r="H35" s="167"/>
      <c r="I35" s="177"/>
      <c r="J35" s="167"/>
      <c r="K35" s="167"/>
      <c r="L35" s="167"/>
    </row>
    <row r="36" spans="1:12" x14ac:dyDescent="0.25">
      <c r="A36" s="180"/>
      <c r="B36" s="164">
        <v>0</v>
      </c>
      <c r="C36" s="166"/>
      <c r="D36" s="168">
        <f>SUM(B36*C14)</f>
        <v>0</v>
      </c>
      <c r="E36" s="169"/>
      <c r="F36" s="166"/>
      <c r="G36" s="166"/>
      <c r="H36" s="166"/>
      <c r="I36" s="176">
        <f>SUM(B36*H14)</f>
        <v>0</v>
      </c>
      <c r="J36" s="166"/>
      <c r="K36" s="166"/>
      <c r="L36" s="166"/>
    </row>
    <row r="37" spans="1:12" ht="15.75" thickBot="1" x14ac:dyDescent="0.3">
      <c r="A37" s="181"/>
      <c r="B37" s="165"/>
      <c r="C37" s="167"/>
      <c r="D37" s="170"/>
      <c r="E37" s="171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168">
        <f>SUM(B38*C14)</f>
        <v>0</v>
      </c>
      <c r="E38" s="169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170"/>
      <c r="E39" s="171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33</v>
      </c>
      <c r="C42" s="123"/>
      <c r="D42" s="123"/>
      <c r="E42" s="124"/>
      <c r="F42" s="184" t="s">
        <v>34</v>
      </c>
      <c r="G42" s="185"/>
      <c r="H42" s="186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187"/>
      <c r="G43" s="188"/>
      <c r="H43" s="189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210"/>
      <c r="B44" s="198"/>
      <c r="C44" s="199"/>
      <c r="D44" s="199"/>
      <c r="E44" s="200"/>
      <c r="F44" s="204"/>
      <c r="G44" s="205"/>
      <c r="H44" s="206"/>
      <c r="I44" s="204"/>
      <c r="J44" s="206"/>
      <c r="K44" s="205">
        <f>SUM(F44*H14)</f>
        <v>0</v>
      </c>
      <c r="L44" s="206"/>
    </row>
    <row r="45" spans="1:12" ht="15.75" customHeight="1" thickBot="1" x14ac:dyDescent="0.3">
      <c r="A45" s="211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/>
      <c r="B46" s="198"/>
      <c r="C46" s="199"/>
      <c r="D46" s="199"/>
      <c r="E46" s="200"/>
      <c r="F46" s="204"/>
      <c r="G46" s="205"/>
      <c r="H46" s="206"/>
      <c r="I46" s="204"/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59" t="s">
        <v>41</v>
      </c>
    </row>
    <row r="61" spans="1:12" ht="15.75" customHeight="1" thickBot="1" x14ac:dyDescent="0.3">
      <c r="A61" s="237" t="s">
        <v>198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 t="s">
        <v>593</v>
      </c>
      <c r="B62" s="407"/>
      <c r="C62" s="12">
        <v>1.7</v>
      </c>
      <c r="D62" s="241" t="s">
        <v>81</v>
      </c>
      <c r="E62" s="242"/>
      <c r="F62" s="242"/>
      <c r="G62" s="243"/>
      <c r="H62" s="226" t="s">
        <v>430</v>
      </c>
      <c r="I62" s="227"/>
      <c r="J62" s="227"/>
      <c r="K62" s="228"/>
      <c r="L62" s="167"/>
    </row>
    <row r="63" spans="1:12" ht="15.75" customHeight="1" thickBot="1" x14ac:dyDescent="0.3">
      <c r="A63" s="428" t="s">
        <v>594</v>
      </c>
      <c r="B63" s="429"/>
      <c r="C63" s="429"/>
      <c r="D63" s="429"/>
      <c r="E63" s="429"/>
      <c r="F63" s="429"/>
      <c r="G63" s="429"/>
      <c r="H63" s="429"/>
      <c r="I63" s="429"/>
      <c r="J63" s="429"/>
      <c r="K63" s="430"/>
      <c r="L63" s="59" t="s">
        <v>41</v>
      </c>
    </row>
    <row r="64" spans="1:12" ht="15.75" customHeight="1" thickBot="1" x14ac:dyDescent="0.3">
      <c r="A64" s="229"/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194</v>
      </c>
      <c r="B65" s="151"/>
      <c r="C65" s="12"/>
      <c r="D65" s="231" t="s">
        <v>81</v>
      </c>
      <c r="E65" s="232"/>
      <c r="F65" s="232"/>
      <c r="G65" s="233"/>
      <c r="H65" s="110"/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59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15" customHeight="1" x14ac:dyDescent="0.25">
      <c r="A80" s="247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9"/>
    </row>
    <row r="81" spans="1:12" ht="15" customHeight="1" thickBot="1" x14ac:dyDescent="0.3">
      <c r="A81" s="250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2"/>
    </row>
    <row r="82" spans="1:12" ht="27" customHeight="1" thickBot="1" x14ac:dyDescent="0.3">
      <c r="A82" s="4" t="s">
        <v>87</v>
      </c>
      <c r="B82" s="110">
        <v>8</v>
      </c>
      <c r="C82" s="112"/>
      <c r="D82" s="111"/>
      <c r="E82" s="10"/>
      <c r="F82" s="149" t="s">
        <v>88</v>
      </c>
      <c r="G82" s="150"/>
      <c r="H82" s="150"/>
      <c r="I82" s="151"/>
      <c r="J82" s="110"/>
      <c r="K82" s="112"/>
      <c r="L82" s="111"/>
    </row>
    <row r="83" spans="1:12" ht="15" customHeight="1" x14ac:dyDescent="0.25">
      <c r="A83" s="198" t="str">
        <f>A1</f>
        <v xml:space="preserve">LS CONFECÇÕES </v>
      </c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200"/>
    </row>
    <row r="84" spans="1:12" ht="15" customHeight="1" x14ac:dyDescent="0.25">
      <c r="A84" s="253"/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5"/>
    </row>
    <row r="85" spans="1:12" ht="15.75" customHeight="1" thickBot="1" x14ac:dyDescent="0.3">
      <c r="A85" s="201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3"/>
    </row>
    <row r="86" spans="1:12" ht="15" customHeight="1" x14ac:dyDescent="0.25">
      <c r="A86" s="143" t="s">
        <v>79</v>
      </c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5"/>
    </row>
    <row r="87" spans="1:12" ht="15.75" customHeight="1" thickBot="1" x14ac:dyDescent="0.3">
      <c r="A87" s="146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8"/>
    </row>
    <row r="88" spans="1:12" ht="15.75" customHeight="1" thickBot="1" x14ac:dyDescent="0.3">
      <c r="A88" s="3" t="str">
        <f t="shared" ref="A88:B90" si="6">A6</f>
        <v xml:space="preserve">CLIENTE: BOLOVO </v>
      </c>
      <c r="B88" s="149" t="str">
        <f t="shared" si="6"/>
        <v>REPRESENTANTE: antonio</v>
      </c>
      <c r="C88" s="150"/>
      <c r="D88" s="150"/>
      <c r="E88" s="150"/>
      <c r="F88" s="151"/>
      <c r="G88" s="149" t="str">
        <f>G6</f>
        <v>PEDIDO: 04/2021</v>
      </c>
      <c r="H88" s="150"/>
      <c r="I88" s="151"/>
      <c r="J88" s="110" t="str">
        <f>J6</f>
        <v xml:space="preserve">QTD. MOSTR. SOARES DE LUNA </v>
      </c>
      <c r="K88" s="112"/>
      <c r="L88" s="111"/>
    </row>
    <row r="89" spans="1:12" ht="15.75" customHeight="1" thickBot="1" x14ac:dyDescent="0.3">
      <c r="A89" s="4" t="str">
        <f t="shared" si="6"/>
        <v>REF. CLIENTE:  BLV06HS</v>
      </c>
      <c r="B89" s="149" t="str">
        <f t="shared" si="6"/>
        <v>REF. CT LS - 01</v>
      </c>
      <c r="C89" s="150"/>
      <c r="D89" s="150"/>
      <c r="E89" s="150"/>
      <c r="F89" s="151"/>
      <c r="G89" s="149" t="str">
        <f>G7</f>
        <v>COLECAO : VERÃO /2020</v>
      </c>
      <c r="H89" s="150"/>
      <c r="I89" s="151"/>
      <c r="J89" s="143">
        <f>J7</f>
        <v>0</v>
      </c>
      <c r="K89" s="144"/>
      <c r="L89" s="145"/>
    </row>
    <row r="90" spans="1:12" ht="15.75" customHeight="1" thickBot="1" x14ac:dyDescent="0.3">
      <c r="A90" s="4" t="str">
        <f t="shared" si="6"/>
        <v xml:space="preserve">REF:  </v>
      </c>
      <c r="B90" s="149" t="str">
        <f t="shared" si="6"/>
        <v>MODELO:  carteira COLORS - 01</v>
      </c>
      <c r="C90" s="150"/>
      <c r="D90" s="150"/>
      <c r="E90" s="150"/>
      <c r="F90" s="150"/>
      <c r="G90" s="150"/>
      <c r="H90" s="150"/>
      <c r="I90" s="151"/>
      <c r="J90" s="146"/>
      <c r="K90" s="147"/>
      <c r="L90" s="148"/>
    </row>
    <row r="91" spans="1:12" ht="15" customHeight="1" x14ac:dyDescent="0.25">
      <c r="A91" s="114" t="s">
        <v>26</v>
      </c>
      <c r="B91" s="116">
        <f>B10</f>
        <v>12</v>
      </c>
      <c r="C91" s="117"/>
      <c r="D91" s="117"/>
      <c r="E91" s="117"/>
      <c r="F91" s="118"/>
      <c r="G91" s="122" t="s">
        <v>25</v>
      </c>
      <c r="H91" s="123"/>
      <c r="I91" s="124"/>
      <c r="J91" s="116">
        <f>J10</f>
        <v>43745</v>
      </c>
      <c r="K91" s="117"/>
      <c r="L91" s="118"/>
    </row>
    <row r="92" spans="1:12" ht="15.75" customHeight="1" thickBot="1" x14ac:dyDescent="0.3">
      <c r="A92" s="115"/>
      <c r="B92" s="119"/>
      <c r="C92" s="120"/>
      <c r="D92" s="120"/>
      <c r="E92" s="120"/>
      <c r="F92" s="121"/>
      <c r="G92" s="125"/>
      <c r="H92" s="126"/>
      <c r="I92" s="127"/>
      <c r="J92" s="119"/>
      <c r="K92" s="120"/>
      <c r="L92" s="121"/>
    </row>
    <row r="93" spans="1:12" ht="15.75" customHeight="1" thickBot="1" x14ac:dyDescent="0.3">
      <c r="A93" s="5" t="s">
        <v>28</v>
      </c>
      <c r="B93" s="2"/>
      <c r="C93" s="110">
        <f>C14</f>
        <v>300</v>
      </c>
      <c r="D93" s="112"/>
      <c r="E93" s="111"/>
      <c r="F93" s="262" t="s">
        <v>43</v>
      </c>
      <c r="G93" s="263"/>
      <c r="H93" s="110">
        <f>H14</f>
        <v>0</v>
      </c>
      <c r="I93" s="111"/>
      <c r="J93" s="262" t="s">
        <v>43</v>
      </c>
      <c r="K93" s="263"/>
      <c r="L93" s="60" t="s">
        <v>41</v>
      </c>
    </row>
    <row r="94" spans="1:12" ht="15.75" customHeight="1" thickBot="1" x14ac:dyDescent="0.3">
      <c r="A94" s="5" t="s">
        <v>42</v>
      </c>
      <c r="B94" s="4" t="s">
        <v>6</v>
      </c>
      <c r="C94" s="4" t="s">
        <v>15</v>
      </c>
      <c r="D94" s="110" t="s">
        <v>7</v>
      </c>
      <c r="E94" s="111"/>
      <c r="F94" s="234" t="s">
        <v>19</v>
      </c>
      <c r="G94" s="236"/>
      <c r="H94" s="4" t="s">
        <v>9</v>
      </c>
      <c r="I94" s="5" t="s">
        <v>10</v>
      </c>
      <c r="J94" s="234" t="s">
        <v>19</v>
      </c>
      <c r="K94" s="236"/>
      <c r="L94" s="7"/>
    </row>
    <row r="95" spans="1:12" ht="15.75" customHeight="1" thickBot="1" x14ac:dyDescent="0.3">
      <c r="A95" s="13" t="s">
        <v>596</v>
      </c>
      <c r="B95" s="13">
        <v>1</v>
      </c>
      <c r="C95" s="6" t="s">
        <v>89</v>
      </c>
      <c r="D95" s="264">
        <f>SUM(B95*C93)</f>
        <v>300</v>
      </c>
      <c r="E95" s="265"/>
      <c r="F95" s="266"/>
      <c r="G95" s="267"/>
      <c r="H95" s="6"/>
      <c r="I95" s="8">
        <f>SUM(B95*H93)</f>
        <v>0</v>
      </c>
      <c r="J95" s="266"/>
      <c r="K95" s="267"/>
      <c r="L95" s="6"/>
    </row>
    <row r="96" spans="1:12" ht="15.75" customHeight="1" thickBot="1" x14ac:dyDescent="0.3">
      <c r="A96" s="13" t="s">
        <v>82</v>
      </c>
      <c r="B96" s="13">
        <v>0.02</v>
      </c>
      <c r="C96" s="6" t="s">
        <v>101</v>
      </c>
      <c r="D96" s="264">
        <f>SUM(B96*C93)</f>
        <v>6</v>
      </c>
      <c r="E96" s="265"/>
      <c r="F96" s="266"/>
      <c r="G96" s="267"/>
      <c r="H96" s="6"/>
      <c r="I96" s="8">
        <f>SUM(B96*H93)</f>
        <v>0</v>
      </c>
      <c r="J96" s="266"/>
      <c r="K96" s="267"/>
      <c r="L96" s="6"/>
    </row>
    <row r="97" spans="1:12" ht="15.75" customHeight="1" thickBot="1" x14ac:dyDescent="0.3">
      <c r="A97" s="13"/>
      <c r="B97" s="13">
        <v>0.01</v>
      </c>
      <c r="C97" s="6" t="s">
        <v>429</v>
      </c>
      <c r="D97" s="264">
        <f>SUM(B97*C93)</f>
        <v>3</v>
      </c>
      <c r="E97" s="265"/>
      <c r="F97" s="266"/>
      <c r="G97" s="267"/>
      <c r="H97" s="6"/>
      <c r="I97" s="8">
        <f>SUM(B97*H93)</f>
        <v>0</v>
      </c>
      <c r="J97" s="266"/>
      <c r="K97" s="267"/>
      <c r="L97" s="6"/>
    </row>
    <row r="98" spans="1:12" ht="15.75" customHeight="1" thickBot="1" x14ac:dyDescent="0.3">
      <c r="A98" s="13"/>
      <c r="B98" s="13">
        <v>0</v>
      </c>
      <c r="C98" s="6"/>
      <c r="D98" s="264">
        <f>SUM(B98*C93)</f>
        <v>0</v>
      </c>
      <c r="E98" s="265"/>
      <c r="F98" s="266"/>
      <c r="G98" s="267"/>
      <c r="H98" s="6"/>
      <c r="I98" s="8">
        <f>SUM(B98*H93)</f>
        <v>0</v>
      </c>
      <c r="J98" s="266"/>
      <c r="K98" s="267"/>
      <c r="L98" s="6"/>
    </row>
    <row r="99" spans="1:12" ht="15.75" customHeight="1" thickBot="1" x14ac:dyDescent="0.3">
      <c r="A99" s="13"/>
      <c r="B99" s="13">
        <v>0</v>
      </c>
      <c r="C99" s="6"/>
      <c r="D99" s="264">
        <f>SUM(B99*C$93)</f>
        <v>0</v>
      </c>
      <c r="E99" s="265"/>
      <c r="F99" s="266"/>
      <c r="G99" s="267"/>
      <c r="H99" s="6"/>
      <c r="I99" s="8">
        <f>SUM(B99*H93)</f>
        <v>0</v>
      </c>
      <c r="J99" s="266"/>
      <c r="K99" s="267"/>
      <c r="L99" s="6"/>
    </row>
    <row r="100" spans="1:12" ht="15.75" customHeight="1" thickBot="1" x14ac:dyDescent="0.3">
      <c r="A100" s="32" t="s">
        <v>598</v>
      </c>
      <c r="B100" s="13">
        <v>0.12</v>
      </c>
      <c r="C100" s="16" t="s">
        <v>101</v>
      </c>
      <c r="D100" s="264">
        <f>SUM(B100*C$93)</f>
        <v>36</v>
      </c>
      <c r="E100" s="265"/>
      <c r="F100" s="266"/>
      <c r="G100" s="267"/>
      <c r="H100" s="6"/>
      <c r="I100" s="8">
        <f>SUM(B100*H93)</f>
        <v>0</v>
      </c>
      <c r="J100" s="266"/>
      <c r="K100" s="267"/>
      <c r="L100" s="6"/>
    </row>
    <row r="101" spans="1:12" ht="15.75" customHeight="1" thickBot="1" x14ac:dyDescent="0.3">
      <c r="A101" s="67" t="s">
        <v>599</v>
      </c>
      <c r="B101" s="13"/>
      <c r="C101" s="6"/>
      <c r="D101" s="264">
        <v>0</v>
      </c>
      <c r="E101" s="265"/>
      <c r="F101" s="266"/>
      <c r="G101" s="267"/>
      <c r="H101" s="6"/>
      <c r="I101" s="8">
        <f>SUM(B101*H93)</f>
        <v>0</v>
      </c>
      <c r="J101" s="266"/>
      <c r="K101" s="267"/>
      <c r="L101" s="6"/>
    </row>
    <row r="102" spans="1:12" ht="15.75" customHeight="1" thickBot="1" x14ac:dyDescent="0.3">
      <c r="A102" s="13" t="s">
        <v>600</v>
      </c>
      <c r="B102" s="13"/>
      <c r="C102" s="16"/>
      <c r="D102" s="264">
        <f>SUM(B102*C93)</f>
        <v>0</v>
      </c>
      <c r="E102" s="265"/>
      <c r="F102" s="266"/>
      <c r="G102" s="267"/>
      <c r="H102" s="16"/>
      <c r="I102" s="8">
        <f>SUM(B102*H93)</f>
        <v>0</v>
      </c>
      <c r="J102" s="266"/>
      <c r="K102" s="267"/>
      <c r="L102" s="6"/>
    </row>
    <row r="103" spans="1:12" ht="15.75" customHeight="1" thickBot="1" x14ac:dyDescent="0.3">
      <c r="A103" s="13" t="s">
        <v>108</v>
      </c>
      <c r="B103" s="13">
        <v>0.12</v>
      </c>
      <c r="C103" s="6" t="s">
        <v>190</v>
      </c>
      <c r="D103" s="264">
        <f>SUM(B103*C93)</f>
        <v>36</v>
      </c>
      <c r="E103" s="265"/>
      <c r="F103" s="266"/>
      <c r="G103" s="267"/>
      <c r="H103" s="6"/>
      <c r="I103" s="8">
        <f>SUM(B103*H93)</f>
        <v>0</v>
      </c>
      <c r="J103" s="266"/>
      <c r="K103" s="267"/>
      <c r="L103" s="6"/>
    </row>
    <row r="104" spans="1:12" ht="15.75" customHeight="1" thickBot="1" x14ac:dyDescent="0.3">
      <c r="A104" s="13" t="s">
        <v>189</v>
      </c>
      <c r="B104" s="13">
        <v>1</v>
      </c>
      <c r="C104" s="6" t="s">
        <v>162</v>
      </c>
      <c r="D104" s="264">
        <f>SUM(B104*C93)</f>
        <v>300</v>
      </c>
      <c r="E104" s="265"/>
      <c r="F104" s="266"/>
      <c r="G104" s="267"/>
      <c r="H104" s="6"/>
      <c r="I104" s="8">
        <f>SUM(B104*H93)</f>
        <v>0</v>
      </c>
      <c r="J104" s="266"/>
      <c r="K104" s="267"/>
      <c r="L104" s="6"/>
    </row>
    <row r="105" spans="1:12" ht="15.75" customHeight="1" thickBot="1" x14ac:dyDescent="0.3">
      <c r="A105" s="31"/>
      <c r="B105" s="13"/>
      <c r="C105" s="16"/>
      <c r="D105" s="264">
        <f>SUM(B105*C$93)</f>
        <v>0</v>
      </c>
      <c r="E105" s="265"/>
      <c r="F105" s="266"/>
      <c r="G105" s="267"/>
      <c r="H105" s="16"/>
      <c r="I105" s="8">
        <f>SUM(B105*H93)</f>
        <v>0</v>
      </c>
      <c r="J105" s="266"/>
      <c r="K105" s="267"/>
      <c r="L105" s="6"/>
    </row>
    <row r="106" spans="1:12" ht="15.75" customHeight="1" thickBot="1" x14ac:dyDescent="0.3">
      <c r="A106" s="13" t="s">
        <v>188</v>
      </c>
      <c r="B106" s="13">
        <v>0.85</v>
      </c>
      <c r="C106" s="16" t="s">
        <v>187</v>
      </c>
      <c r="D106" s="264">
        <f>SUM(B106*C$93)</f>
        <v>255</v>
      </c>
      <c r="E106" s="265"/>
      <c r="F106" s="266"/>
      <c r="G106" s="267"/>
      <c r="H106" s="16"/>
      <c r="I106" s="8">
        <f>SUM(B106*H93)</f>
        <v>0</v>
      </c>
      <c r="J106" s="266"/>
      <c r="K106" s="267"/>
      <c r="L106" s="6"/>
    </row>
    <row r="107" spans="1:12" ht="15.75" customHeight="1" thickBot="1" x14ac:dyDescent="0.3">
      <c r="A107" s="13" t="s">
        <v>585</v>
      </c>
      <c r="B107" s="13">
        <v>1.2</v>
      </c>
      <c r="C107" s="6" t="s">
        <v>549</v>
      </c>
      <c r="D107" s="264">
        <f>SUM(B107*C93)</f>
        <v>360</v>
      </c>
      <c r="E107" s="265"/>
      <c r="F107" s="266"/>
      <c r="G107" s="267"/>
      <c r="H107" s="6"/>
      <c r="I107" s="8">
        <f>SUM(B107*H93)</f>
        <v>0</v>
      </c>
      <c r="J107" s="266"/>
      <c r="K107" s="267"/>
      <c r="L107" s="6"/>
    </row>
    <row r="108" spans="1:12" ht="15.75" customHeight="1" thickBot="1" x14ac:dyDescent="0.3">
      <c r="A108" s="13"/>
      <c r="B108" s="13"/>
      <c r="C108" s="6"/>
      <c r="D108" s="264">
        <f>SUM(B108*C93)</f>
        <v>0</v>
      </c>
      <c r="E108" s="265"/>
      <c r="F108" s="266"/>
      <c r="G108" s="267"/>
      <c r="H108" s="6"/>
      <c r="I108" s="8">
        <f>SUM(B108*H93)</f>
        <v>0</v>
      </c>
      <c r="J108" s="266"/>
      <c r="K108" s="267"/>
      <c r="L108" s="6"/>
    </row>
    <row r="109" spans="1:12" ht="15.75" customHeight="1" thickBot="1" x14ac:dyDescent="0.3">
      <c r="A109" s="13"/>
      <c r="B109" s="13"/>
      <c r="C109" s="6"/>
      <c r="D109" s="264">
        <f>SUM(B109*C93)</f>
        <v>0</v>
      </c>
      <c r="E109" s="265"/>
      <c r="F109" s="266"/>
      <c r="G109" s="267"/>
      <c r="H109" s="6"/>
      <c r="I109" s="8">
        <f>SUM(B109*H93)</f>
        <v>0</v>
      </c>
      <c r="J109" s="266"/>
      <c r="K109" s="267"/>
      <c r="L109" s="6"/>
    </row>
    <row r="110" spans="1:12" ht="15.75" customHeight="1" thickBot="1" x14ac:dyDescent="0.3">
      <c r="A110" s="13"/>
      <c r="B110" s="13"/>
      <c r="C110" s="6"/>
      <c r="D110" s="264">
        <f>SUM(B110*C93)</f>
        <v>0</v>
      </c>
      <c r="E110" s="265"/>
      <c r="F110" s="266"/>
      <c r="G110" s="267"/>
      <c r="H110" s="6"/>
      <c r="I110" s="8">
        <f>SUM(B110*H93)</f>
        <v>0</v>
      </c>
      <c r="J110" s="266"/>
      <c r="K110" s="267"/>
      <c r="L110" s="6"/>
    </row>
    <row r="111" spans="1:12" ht="15.75" customHeight="1" thickBot="1" x14ac:dyDescent="0.3">
      <c r="A111" s="13"/>
      <c r="B111" s="13"/>
      <c r="C111" s="6"/>
      <c r="D111" s="264">
        <f>SUM(B111*C93)</f>
        <v>0</v>
      </c>
      <c r="E111" s="265"/>
      <c r="F111" s="266"/>
      <c r="G111" s="267"/>
      <c r="H111" s="6"/>
      <c r="I111" s="8">
        <f>SUM(B111*H93)</f>
        <v>0</v>
      </c>
      <c r="J111" s="266"/>
      <c r="K111" s="267"/>
      <c r="L111" s="6"/>
    </row>
    <row r="112" spans="1:12" ht="15.75" customHeight="1" thickBot="1" x14ac:dyDescent="0.3">
      <c r="A112" s="13"/>
      <c r="B112" s="13"/>
      <c r="C112" s="16"/>
      <c r="D112" s="264">
        <f>SUM(B112*C93)</f>
        <v>0</v>
      </c>
      <c r="E112" s="265"/>
      <c r="F112" s="266"/>
      <c r="G112" s="267"/>
      <c r="H112" s="6"/>
      <c r="I112" s="8">
        <f>SUM(B112*H93)</f>
        <v>0</v>
      </c>
      <c r="J112" s="266"/>
      <c r="K112" s="267"/>
      <c r="L112" s="6"/>
    </row>
    <row r="113" spans="1:12" ht="15.75" customHeight="1" thickBot="1" x14ac:dyDescent="0.3">
      <c r="A113" s="13" t="s">
        <v>482</v>
      </c>
      <c r="B113" s="13"/>
      <c r="C113" s="16"/>
      <c r="D113" s="264">
        <f>SUM(B113*C93)</f>
        <v>0</v>
      </c>
      <c r="E113" s="265"/>
      <c r="F113" s="266"/>
      <c r="G113" s="267"/>
      <c r="H113" s="6"/>
      <c r="I113" s="8">
        <f>SUM(B113*H93)</f>
        <v>0</v>
      </c>
      <c r="J113" s="266"/>
      <c r="K113" s="267"/>
      <c r="L113" s="6"/>
    </row>
    <row r="114" spans="1:12" ht="15.75" customHeight="1" thickBot="1" x14ac:dyDescent="0.3">
      <c r="A114" s="13"/>
      <c r="B114" s="13">
        <v>0</v>
      </c>
      <c r="C114" s="6"/>
      <c r="D114" s="264">
        <f>SUM(B114*C93)</f>
        <v>0</v>
      </c>
      <c r="E114" s="265"/>
      <c r="F114" s="266"/>
      <c r="G114" s="267"/>
      <c r="H114" s="6"/>
      <c r="I114" s="8">
        <f>SUM(B114*H93)</f>
        <v>0</v>
      </c>
      <c r="J114" s="266"/>
      <c r="K114" s="267"/>
      <c r="L114" s="6"/>
    </row>
    <row r="115" spans="1:12" ht="15.75" customHeight="1" thickBot="1" x14ac:dyDescent="0.3">
      <c r="A115" s="13"/>
      <c r="B115" s="13">
        <v>0</v>
      </c>
      <c r="C115" s="6"/>
      <c r="D115" s="264">
        <f>SUM(B115*C93)</f>
        <v>0</v>
      </c>
      <c r="E115" s="265"/>
      <c r="F115" s="266"/>
      <c r="G115" s="267"/>
      <c r="H115" s="6"/>
      <c r="I115" s="8">
        <f>SUM(B115*H93)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SUM(B116*C93)</f>
        <v>0</v>
      </c>
      <c r="E116" s="265"/>
      <c r="F116" s="266"/>
      <c r="G116" s="267"/>
      <c r="H116" s="6"/>
      <c r="I116" s="8">
        <f>SUM(B116*H93)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>SUM(B117*C93)</f>
        <v>0</v>
      </c>
      <c r="E117" s="265"/>
      <c r="F117" s="266"/>
      <c r="G117" s="267"/>
      <c r="H117" s="6"/>
      <c r="I117" s="8">
        <f>SUM(B117*H93)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>SUM(B118*C93)</f>
        <v>0</v>
      </c>
      <c r="E118" s="265"/>
      <c r="F118" s="266"/>
      <c r="G118" s="267"/>
      <c r="H118" s="6"/>
      <c r="I118" s="8">
        <f>SUM(B118*H93)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>SUM(B119*C93)</f>
        <v>0</v>
      </c>
      <c r="E119" s="265"/>
      <c r="F119" s="266"/>
      <c r="G119" s="267"/>
      <c r="H119" s="6"/>
      <c r="I119" s="8">
        <f>SUM(B119*H93)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>SUM(B120*C93)</f>
        <v>0</v>
      </c>
      <c r="E120" s="265"/>
      <c r="F120" s="266"/>
      <c r="G120" s="267"/>
      <c r="H120" s="6"/>
      <c r="I120" s="8">
        <f>SUM(B120*H93)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>SUM(B121*C93)</f>
        <v>0</v>
      </c>
      <c r="E121" s="265"/>
      <c r="F121" s="266"/>
      <c r="G121" s="267"/>
      <c r="H121" s="6"/>
      <c r="I121" s="8">
        <f>SUM(B121*H93)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>SUM(B122*C93)</f>
        <v>0</v>
      </c>
      <c r="E122" s="265"/>
      <c r="F122" s="266"/>
      <c r="G122" s="267"/>
      <c r="H122" s="6"/>
      <c r="I122" s="8">
        <f>SUM(B122*H93)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>SUM(B123*C93)</f>
        <v>0</v>
      </c>
      <c r="E123" s="265"/>
      <c r="F123" s="266"/>
      <c r="G123" s="267"/>
      <c r="H123" s="6"/>
      <c r="I123" s="8">
        <f>SUM(B123*H93)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>SUM(B124*C93)</f>
        <v>0</v>
      </c>
      <c r="E124" s="265"/>
      <c r="F124" s="266"/>
      <c r="G124" s="267"/>
      <c r="H124" s="6"/>
      <c r="I124" s="8">
        <f>SUM(B124*H93)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>SUM(B125*C93)</f>
        <v>0</v>
      </c>
      <c r="E125" s="265"/>
      <c r="F125" s="266"/>
      <c r="G125" s="267"/>
      <c r="H125" s="6"/>
      <c r="I125" s="8">
        <f>SUM(B125*H93)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>SUM(B126*C93)</f>
        <v>0</v>
      </c>
      <c r="E126" s="265"/>
      <c r="F126" s="266"/>
      <c r="G126" s="267"/>
      <c r="H126" s="6"/>
      <c r="I126" s="8">
        <f>SUM(B126*H93)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>SUM(B127*C93)</f>
        <v>0</v>
      </c>
      <c r="E127" s="265"/>
      <c r="F127" s="266"/>
      <c r="G127" s="267"/>
      <c r="H127" s="6"/>
      <c r="I127" s="8">
        <f>SUM(B127*H93)</f>
        <v>0</v>
      </c>
      <c r="J127" s="266"/>
      <c r="K127" s="267"/>
      <c r="L127" s="6"/>
    </row>
    <row r="128" spans="1:12" ht="15.75" customHeight="1" thickBot="1" x14ac:dyDescent="0.3">
      <c r="A128" s="13"/>
      <c r="B128" s="13">
        <v>0</v>
      </c>
      <c r="C128" s="6"/>
      <c r="D128" s="264">
        <f>SUM(B128*C93)</f>
        <v>0</v>
      </c>
      <c r="E128" s="265"/>
      <c r="F128" s="266"/>
      <c r="G128" s="267"/>
      <c r="H128" s="6"/>
      <c r="I128" s="8">
        <f>SUM(B128*H93)</f>
        <v>0</v>
      </c>
      <c r="J128" s="266"/>
      <c r="K128" s="267"/>
      <c r="L128" s="6"/>
    </row>
    <row r="129" spans="1:12" ht="15.75" customHeight="1" thickBot="1" x14ac:dyDescent="0.3">
      <c r="A129" s="5" t="s">
        <v>12</v>
      </c>
      <c r="B129" s="5" t="s">
        <v>6</v>
      </c>
      <c r="C129" s="5" t="s">
        <v>15</v>
      </c>
      <c r="D129" s="110" t="s">
        <v>7</v>
      </c>
      <c r="E129" s="111"/>
      <c r="F129" s="110" t="s">
        <v>45</v>
      </c>
      <c r="G129" s="111"/>
      <c r="H129" s="5" t="s">
        <v>9</v>
      </c>
      <c r="I129" s="5" t="s">
        <v>10</v>
      </c>
      <c r="J129" s="110" t="s">
        <v>45</v>
      </c>
      <c r="K129" s="111"/>
      <c r="L129" s="60" t="s">
        <v>41</v>
      </c>
    </row>
    <row r="130" spans="1:12" ht="15.75" customHeight="1" thickBot="1" x14ac:dyDescent="0.3">
      <c r="A130" s="13" t="s">
        <v>103</v>
      </c>
      <c r="B130" s="13">
        <v>1</v>
      </c>
      <c r="C130" s="6" t="s">
        <v>98</v>
      </c>
      <c r="D130" s="264">
        <f>SUM(B130*C93)</f>
        <v>300</v>
      </c>
      <c r="E130" s="265"/>
      <c r="F130" s="266"/>
      <c r="G130" s="267"/>
      <c r="H130" s="6"/>
      <c r="I130" s="8">
        <f>SUM(B130*H93)</f>
        <v>0</v>
      </c>
      <c r="J130" s="266"/>
      <c r="K130" s="267"/>
      <c r="L130" s="6"/>
    </row>
    <row r="131" spans="1:12" ht="15.75" customHeight="1" thickBot="1" x14ac:dyDescent="0.3">
      <c r="A131" s="13" t="s">
        <v>84</v>
      </c>
      <c r="B131" s="13">
        <v>0.06</v>
      </c>
      <c r="C131" s="6" t="s">
        <v>99</v>
      </c>
      <c r="D131" s="264">
        <f>SUM(B131*C93)</f>
        <v>18</v>
      </c>
      <c r="E131" s="265"/>
      <c r="F131" s="266"/>
      <c r="G131" s="267"/>
      <c r="H131" s="6"/>
      <c r="I131" s="8">
        <f>SUM(B131*H93)</f>
        <v>0</v>
      </c>
      <c r="J131" s="266"/>
      <c r="K131" s="267"/>
      <c r="L131" s="6"/>
    </row>
    <row r="132" spans="1:12" ht="15.75" customHeight="1" thickBot="1" x14ac:dyDescent="0.3">
      <c r="A132" s="13" t="s">
        <v>85</v>
      </c>
      <c r="B132" s="13">
        <v>0</v>
      </c>
      <c r="C132" s="6"/>
      <c r="D132" s="264">
        <f>SUM(B132*C93)</f>
        <v>0</v>
      </c>
      <c r="E132" s="265"/>
      <c r="F132" s="266"/>
      <c r="G132" s="267"/>
      <c r="H132" s="6"/>
      <c r="I132" s="8">
        <f>SUM(B132*H93)</f>
        <v>0</v>
      </c>
      <c r="J132" s="266"/>
      <c r="K132" s="267"/>
      <c r="L132" s="6"/>
    </row>
    <row r="133" spans="1:12" ht="15.75" customHeight="1" thickBot="1" x14ac:dyDescent="0.3">
      <c r="A133" s="13" t="s">
        <v>86</v>
      </c>
      <c r="B133" s="13">
        <v>0.12</v>
      </c>
      <c r="C133" s="6" t="s">
        <v>99</v>
      </c>
      <c r="D133" s="264">
        <f>SUM(B133*C93)</f>
        <v>36</v>
      </c>
      <c r="E133" s="265"/>
      <c r="F133" s="266"/>
      <c r="G133" s="267"/>
      <c r="H133" s="6"/>
      <c r="I133" s="8">
        <f>SUM(B133*H93)</f>
        <v>0</v>
      </c>
      <c r="J133" s="266"/>
      <c r="K133" s="267"/>
      <c r="L133" s="6"/>
    </row>
    <row r="134" spans="1:12" ht="15.75" customHeight="1" thickBot="1" x14ac:dyDescent="0.3">
      <c r="A134" s="13"/>
      <c r="B134" s="13"/>
      <c r="C134" s="6"/>
      <c r="D134" s="264">
        <f>SUM(B134*C93)</f>
        <v>0</v>
      </c>
      <c r="E134" s="265"/>
      <c r="F134" s="266"/>
      <c r="G134" s="267"/>
      <c r="H134" s="6"/>
      <c r="I134" s="8">
        <f>SUM(B134*H93)</f>
        <v>0</v>
      </c>
      <c r="J134" s="266"/>
      <c r="K134" s="267"/>
      <c r="L134" s="6"/>
    </row>
    <row r="135" spans="1:12" ht="15.75" customHeight="1" thickBot="1" x14ac:dyDescent="0.3">
      <c r="A135" s="6"/>
      <c r="B135" s="13"/>
      <c r="C135" s="6"/>
      <c r="D135" s="264">
        <f>SUM(B135*C93)</f>
        <v>0</v>
      </c>
      <c r="E135" s="265"/>
      <c r="F135" s="266"/>
      <c r="G135" s="267"/>
      <c r="H135" s="6"/>
      <c r="I135" s="8">
        <f>SUM(B135*H93)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SUM(B136*C93)</f>
        <v>0</v>
      </c>
      <c r="E136" s="265"/>
      <c r="F136" s="266"/>
      <c r="G136" s="267"/>
      <c r="H136" s="6"/>
      <c r="I136" s="8">
        <f>SUM(B136*H93)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SUM(B137*C93)</f>
        <v>0</v>
      </c>
      <c r="E137" s="265"/>
      <c r="F137" s="266"/>
      <c r="G137" s="267"/>
      <c r="H137" s="6"/>
      <c r="I137" s="8">
        <f>SUM(B137*H93)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SUM(B138*C93)</f>
        <v>0</v>
      </c>
      <c r="E138" s="265"/>
      <c r="F138" s="266"/>
      <c r="G138" s="267"/>
      <c r="H138" s="6"/>
      <c r="I138" s="8">
        <f>SUM(B138*H93)</f>
        <v>0</v>
      </c>
      <c r="J138" s="266"/>
      <c r="K138" s="267"/>
      <c r="L138" s="6"/>
    </row>
    <row r="139" spans="1:12" ht="15.75" customHeight="1" thickBot="1" x14ac:dyDescent="0.3">
      <c r="A139" s="6"/>
      <c r="B139" s="13">
        <v>0</v>
      </c>
      <c r="C139" s="6"/>
      <c r="D139" s="264">
        <f>SUM(B139*C93)</f>
        <v>0</v>
      </c>
      <c r="E139" s="265"/>
      <c r="F139" s="266"/>
      <c r="G139" s="267"/>
      <c r="H139" s="6"/>
      <c r="I139" s="8">
        <f>SUM(B139*H93)</f>
        <v>0</v>
      </c>
      <c r="J139" s="266"/>
      <c r="K139" s="267"/>
      <c r="L139" s="6"/>
    </row>
    <row r="140" spans="1:12" ht="15.75" customHeight="1" thickBot="1" x14ac:dyDescent="0.3">
      <c r="A140" s="5" t="s">
        <v>44</v>
      </c>
      <c r="B140" s="5" t="s">
        <v>6</v>
      </c>
      <c r="C140" s="5" t="s">
        <v>15</v>
      </c>
      <c r="D140" s="110" t="s">
        <v>7</v>
      </c>
      <c r="E140" s="111"/>
      <c r="F140" s="110" t="s">
        <v>45</v>
      </c>
      <c r="G140" s="111"/>
      <c r="H140" s="5" t="s">
        <v>9</v>
      </c>
      <c r="I140" s="5" t="s">
        <v>10</v>
      </c>
      <c r="J140" s="110" t="s">
        <v>45</v>
      </c>
      <c r="K140" s="111"/>
      <c r="L140" s="60" t="s">
        <v>41</v>
      </c>
    </row>
    <row r="141" spans="1:12" ht="15.75" customHeight="1" thickBot="1" x14ac:dyDescent="0.3">
      <c r="A141" s="58" t="s">
        <v>291</v>
      </c>
      <c r="B141" s="13">
        <v>1</v>
      </c>
      <c r="C141" s="6" t="s">
        <v>186</v>
      </c>
      <c r="D141" s="264">
        <f>SUM(B141*C93)</f>
        <v>300</v>
      </c>
      <c r="E141" s="265"/>
      <c r="F141" s="266"/>
      <c r="G141" s="267"/>
      <c r="H141" s="6"/>
      <c r="I141" s="8">
        <f>SUM(B141*H93)</f>
        <v>0</v>
      </c>
      <c r="J141" s="266"/>
      <c r="K141" s="267"/>
      <c r="L141" s="6"/>
    </row>
    <row r="142" spans="1:12" ht="15.75" customHeight="1" thickBot="1" x14ac:dyDescent="0.3">
      <c r="A142" s="6"/>
      <c r="B142" s="13"/>
      <c r="C142" s="6"/>
      <c r="D142" s="264">
        <f>SUM(B142*C93)</f>
        <v>0</v>
      </c>
      <c r="E142" s="265"/>
      <c r="F142" s="266"/>
      <c r="G142" s="267"/>
      <c r="H142" s="6"/>
      <c r="I142" s="8">
        <f>SUM(B142*H93)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SUM(B143*C93)</f>
        <v>0</v>
      </c>
      <c r="E143" s="265"/>
      <c r="F143" s="266"/>
      <c r="G143" s="267"/>
      <c r="H143" s="6"/>
      <c r="I143" s="8">
        <f>SUM(B143*H93)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SUM(B144*C93)</f>
        <v>0</v>
      </c>
      <c r="E144" s="265"/>
      <c r="F144" s="266"/>
      <c r="G144" s="267"/>
      <c r="H144" s="6"/>
      <c r="I144" s="8">
        <f>SUM(B144*H93)</f>
        <v>0</v>
      </c>
      <c r="J144" s="266"/>
      <c r="K144" s="267"/>
      <c r="L144" s="6"/>
    </row>
    <row r="145" spans="1:12" ht="15.75" customHeight="1" thickBot="1" x14ac:dyDescent="0.3">
      <c r="A145" s="6"/>
      <c r="B145" s="13">
        <v>0</v>
      </c>
      <c r="C145" s="6"/>
      <c r="D145" s="264">
        <f>SUM(B145*C93)</f>
        <v>0</v>
      </c>
      <c r="E145" s="265"/>
      <c r="F145" s="266"/>
      <c r="G145" s="267"/>
      <c r="H145" s="6"/>
      <c r="I145" s="8">
        <f>SUM(B145*H93)</f>
        <v>0</v>
      </c>
      <c r="J145" s="266"/>
      <c r="K145" s="267"/>
      <c r="L145" s="6"/>
    </row>
    <row r="146" spans="1:12" ht="15.75" customHeight="1" thickBot="1" x14ac:dyDescent="0.3">
      <c r="A146" s="5" t="s">
        <v>13</v>
      </c>
      <c r="B146" s="5" t="s">
        <v>6</v>
      </c>
      <c r="C146" s="5" t="s">
        <v>15</v>
      </c>
      <c r="D146" s="110" t="s">
        <v>7</v>
      </c>
      <c r="E146" s="111"/>
      <c r="F146" s="110" t="s">
        <v>45</v>
      </c>
      <c r="G146" s="111"/>
      <c r="H146" s="5" t="s">
        <v>9</v>
      </c>
      <c r="I146" s="5" t="s">
        <v>10</v>
      </c>
      <c r="J146" s="110" t="s">
        <v>45</v>
      </c>
      <c r="K146" s="111"/>
      <c r="L146" s="60" t="s">
        <v>41</v>
      </c>
    </row>
    <row r="147" spans="1:12" ht="15.75" customHeight="1" thickBot="1" x14ac:dyDescent="0.3">
      <c r="A147" s="13"/>
      <c r="B147" s="13">
        <v>0</v>
      </c>
      <c r="C147" s="6"/>
      <c r="D147" s="264">
        <f>SUM(B147*C93)</f>
        <v>0</v>
      </c>
      <c r="E147" s="265"/>
      <c r="F147" s="266"/>
      <c r="G147" s="267"/>
      <c r="H147" s="6"/>
      <c r="I147" s="8">
        <f>SUM(B147*H93)</f>
        <v>0</v>
      </c>
      <c r="J147" s="266"/>
      <c r="K147" s="267"/>
      <c r="L147" s="6"/>
    </row>
    <row r="148" spans="1:12" ht="15.75" customHeight="1" thickBot="1" x14ac:dyDescent="0.3">
      <c r="A148" s="13"/>
      <c r="B148" s="13">
        <v>0</v>
      </c>
      <c r="C148" s="6"/>
      <c r="D148" s="264">
        <f>SUM(B148*C93)</f>
        <v>0</v>
      </c>
      <c r="E148" s="265"/>
      <c r="F148" s="266"/>
      <c r="G148" s="267"/>
      <c r="H148" s="6"/>
      <c r="I148" s="8">
        <f>SUM(B148*H93)</f>
        <v>0</v>
      </c>
      <c r="J148" s="266"/>
      <c r="K148" s="267"/>
      <c r="L148" s="6"/>
    </row>
    <row r="149" spans="1:12" ht="15" customHeight="1" x14ac:dyDescent="0.25">
      <c r="A149" s="272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4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15" customHeight="1" x14ac:dyDescent="0.25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ht="45" customHeight="1" thickBot="1" x14ac:dyDescent="0.3">
      <c r="A162" s="275"/>
      <c r="B162" s="276"/>
      <c r="C162" s="276"/>
      <c r="D162" s="276"/>
      <c r="E162" s="276"/>
      <c r="F162" s="276"/>
      <c r="G162" s="276"/>
      <c r="H162" s="276"/>
      <c r="I162" s="276"/>
      <c r="J162" s="276"/>
      <c r="K162" s="276"/>
      <c r="L162" s="277"/>
    </row>
    <row r="163" spans="1:12" x14ac:dyDescent="0.25">
      <c r="A163" s="143" t="str">
        <f>A1</f>
        <v xml:space="preserve">LS CONFECÇÕES </v>
      </c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5"/>
    </row>
    <row r="164" spans="1:12" x14ac:dyDescent="0.25">
      <c r="A164" s="278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80"/>
    </row>
    <row r="165" spans="1:12" ht="15.75" thickBot="1" x14ac:dyDescent="0.3">
      <c r="A165" s="146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8"/>
    </row>
    <row r="166" spans="1:12" ht="15" customHeight="1" x14ac:dyDescent="0.25">
      <c r="A166" s="143" t="s">
        <v>80</v>
      </c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5"/>
    </row>
    <row r="167" spans="1:12" ht="15.75" customHeight="1" thickBot="1" x14ac:dyDescent="0.3">
      <c r="A167" s="146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8"/>
    </row>
    <row r="168" spans="1:12" ht="15.75" thickBot="1" x14ac:dyDescent="0.3">
      <c r="A168" s="3" t="str">
        <f t="shared" ref="A168:B170" si="7">A6</f>
        <v xml:space="preserve">CLIENTE: BOLOVO </v>
      </c>
      <c r="B168" s="149" t="str">
        <f t="shared" si="7"/>
        <v>REPRESENTANTE: antonio</v>
      </c>
      <c r="C168" s="150"/>
      <c r="D168" s="150"/>
      <c r="E168" s="150"/>
      <c r="F168" s="151"/>
      <c r="G168" s="149" t="str">
        <f>G6</f>
        <v>PEDIDO: 04/2021</v>
      </c>
      <c r="H168" s="150"/>
      <c r="I168" s="151"/>
      <c r="J168" s="110" t="str">
        <f>J6</f>
        <v xml:space="preserve">QTD. MOSTR. SOARES DE LUNA </v>
      </c>
      <c r="K168" s="112"/>
      <c r="L168" s="111"/>
    </row>
    <row r="169" spans="1:12" ht="15.75" thickBot="1" x14ac:dyDescent="0.3">
      <c r="A169" s="4" t="str">
        <f t="shared" si="7"/>
        <v>REF. CLIENTE:  BLV06HS</v>
      </c>
      <c r="B169" s="149" t="str">
        <f t="shared" si="7"/>
        <v>REF. CT LS - 01</v>
      </c>
      <c r="C169" s="150"/>
      <c r="D169" s="150"/>
      <c r="E169" s="150"/>
      <c r="F169" s="151"/>
      <c r="G169" s="149" t="str">
        <f>G7</f>
        <v>COLECAO : VERÃO /2020</v>
      </c>
      <c r="H169" s="150"/>
      <c r="I169" s="151"/>
      <c r="J169" s="143">
        <f>J7</f>
        <v>0</v>
      </c>
      <c r="K169" s="144"/>
      <c r="L169" s="145"/>
    </row>
    <row r="170" spans="1:12" ht="15.75" thickBot="1" x14ac:dyDescent="0.3">
      <c r="A170" s="4" t="str">
        <f t="shared" si="7"/>
        <v xml:space="preserve">REF:  </v>
      </c>
      <c r="B170" s="149" t="str">
        <f t="shared" si="7"/>
        <v>MODELO:  carteira COLORS - 01</v>
      </c>
      <c r="C170" s="150"/>
      <c r="D170" s="150"/>
      <c r="E170" s="150"/>
      <c r="F170" s="150"/>
      <c r="G170" s="150"/>
      <c r="H170" s="150"/>
      <c r="I170" s="151"/>
      <c r="J170" s="146"/>
      <c r="K170" s="147"/>
      <c r="L170" s="148"/>
    </row>
    <row r="171" spans="1:12" ht="15.75" thickBot="1" x14ac:dyDescent="0.3">
      <c r="A171" s="110" t="s">
        <v>29</v>
      </c>
      <c r="B171" s="236"/>
      <c r="C171" s="7" t="s">
        <v>15</v>
      </c>
      <c r="D171" s="234" t="s">
        <v>9</v>
      </c>
      <c r="E171" s="236"/>
      <c r="F171" s="110" t="s">
        <v>29</v>
      </c>
      <c r="G171" s="112"/>
      <c r="H171" s="112"/>
      <c r="I171" s="112"/>
      <c r="J171" s="111"/>
      <c r="K171" s="7" t="s">
        <v>15</v>
      </c>
      <c r="L171" s="4" t="s">
        <v>9</v>
      </c>
    </row>
    <row r="172" spans="1:12" x14ac:dyDescent="0.25">
      <c r="A172" s="281" t="str">
        <f>A16</f>
        <v>Cor 1 - Nylon 70 Plast.</v>
      </c>
      <c r="B172" s="282"/>
      <c r="C172" s="166" t="str">
        <f>C16</f>
        <v>Preto</v>
      </c>
      <c r="D172" s="272">
        <f>H16</f>
        <v>0</v>
      </c>
      <c r="E172" s="274"/>
      <c r="F172" s="281">
        <f>A28</f>
        <v>0</v>
      </c>
      <c r="G172" s="287"/>
      <c r="H172" s="287"/>
      <c r="I172" s="287"/>
      <c r="J172" s="282"/>
      <c r="K172" s="289">
        <f>C28</f>
        <v>0</v>
      </c>
      <c r="L172" s="289">
        <f>H28</f>
        <v>0</v>
      </c>
    </row>
    <row r="173" spans="1:12" ht="15.75" thickBot="1" x14ac:dyDescent="0.3">
      <c r="A173" s="283"/>
      <c r="B173" s="284"/>
      <c r="C173" s="167"/>
      <c r="D173" s="285"/>
      <c r="E173" s="286"/>
      <c r="F173" s="283"/>
      <c r="G173" s="288"/>
      <c r="H173" s="288"/>
      <c r="I173" s="288"/>
      <c r="J173" s="284"/>
      <c r="K173" s="290"/>
      <c r="L173" s="290"/>
    </row>
    <row r="174" spans="1:12" x14ac:dyDescent="0.25">
      <c r="A174" s="281" t="str">
        <f>A18</f>
        <v>Cor 2 - Nylon 70 Plast.</v>
      </c>
      <c r="B174" s="282"/>
      <c r="C174" s="166" t="str">
        <f>C18</f>
        <v xml:space="preserve">azul royal </v>
      </c>
      <c r="D174" s="272">
        <f>H18</f>
        <v>0</v>
      </c>
      <c r="E174" s="274"/>
      <c r="F174" s="281">
        <f>A30</f>
        <v>0</v>
      </c>
      <c r="G174" s="287"/>
      <c r="H174" s="287"/>
      <c r="I174" s="287"/>
      <c r="J174" s="282"/>
      <c r="K174" s="289">
        <f>C30</f>
        <v>0</v>
      </c>
      <c r="L174" s="289">
        <f>H30</f>
        <v>0</v>
      </c>
    </row>
    <row r="175" spans="1:12" ht="15.75" thickBot="1" x14ac:dyDescent="0.3">
      <c r="A175" s="283"/>
      <c r="B175" s="284"/>
      <c r="C175" s="167"/>
      <c r="D175" s="285"/>
      <c r="E175" s="286"/>
      <c r="F175" s="283"/>
      <c r="G175" s="288"/>
      <c r="H175" s="288"/>
      <c r="I175" s="288"/>
      <c r="J175" s="284"/>
      <c r="K175" s="290"/>
      <c r="L175" s="290"/>
    </row>
    <row r="176" spans="1:12" x14ac:dyDescent="0.25">
      <c r="A176" s="281" t="str">
        <f>A20</f>
        <v>Cor 3 - Nylon 70 Plast.</v>
      </c>
      <c r="B176" s="282"/>
      <c r="C176" s="166" t="str">
        <f>C20</f>
        <v xml:space="preserve">vermelho </v>
      </c>
      <c r="D176" s="272">
        <f>H20</f>
        <v>0</v>
      </c>
      <c r="E176" s="274"/>
      <c r="F176" s="281">
        <f>A32</f>
        <v>0</v>
      </c>
      <c r="G176" s="287"/>
      <c r="H176" s="287"/>
      <c r="I176" s="287"/>
      <c r="J176" s="282"/>
      <c r="K176" s="289">
        <f>C32</f>
        <v>0</v>
      </c>
      <c r="L176" s="289">
        <f>H32</f>
        <v>0</v>
      </c>
    </row>
    <row r="177" spans="1:12" ht="15.75" thickBot="1" x14ac:dyDescent="0.3">
      <c r="A177" s="283"/>
      <c r="B177" s="284"/>
      <c r="C177" s="167"/>
      <c r="D177" s="285"/>
      <c r="E177" s="286"/>
      <c r="F177" s="283"/>
      <c r="G177" s="288"/>
      <c r="H177" s="288"/>
      <c r="I177" s="288"/>
      <c r="J177" s="284"/>
      <c r="K177" s="290"/>
      <c r="L177" s="290"/>
    </row>
    <row r="178" spans="1:12" x14ac:dyDescent="0.25">
      <c r="A178" s="281" t="str">
        <f>A22</f>
        <v xml:space="preserve">Cor 4- Nylon 70 plat. </v>
      </c>
      <c r="B178" s="282"/>
      <c r="C178" s="166" t="str">
        <f>C22</f>
        <v xml:space="preserve">amarelo </v>
      </c>
      <c r="D178" s="272">
        <f>H22</f>
        <v>0</v>
      </c>
      <c r="E178" s="274"/>
      <c r="F178" s="281">
        <f>A34</f>
        <v>0</v>
      </c>
      <c r="G178" s="287"/>
      <c r="H178" s="287"/>
      <c r="I178" s="287"/>
      <c r="J178" s="282"/>
      <c r="K178" s="289">
        <f>C34</f>
        <v>0</v>
      </c>
      <c r="L178" s="289">
        <f>H34</f>
        <v>0</v>
      </c>
    </row>
    <row r="179" spans="1:12" ht="15.75" thickBot="1" x14ac:dyDescent="0.3">
      <c r="A179" s="283"/>
      <c r="B179" s="284"/>
      <c r="C179" s="167"/>
      <c r="D179" s="285"/>
      <c r="E179" s="286"/>
      <c r="F179" s="283"/>
      <c r="G179" s="288"/>
      <c r="H179" s="288"/>
      <c r="I179" s="288"/>
      <c r="J179" s="284"/>
      <c r="K179" s="290"/>
      <c r="L179" s="290"/>
    </row>
    <row r="180" spans="1:12" x14ac:dyDescent="0.25">
      <c r="A180" s="281" t="str">
        <f>A24</f>
        <v xml:space="preserve">COR 5 PVC CRISTAL </v>
      </c>
      <c r="B180" s="282"/>
      <c r="C180" s="166" t="str">
        <f>C24</f>
        <v>transp.</v>
      </c>
      <c r="D180" s="272">
        <f>H24</f>
        <v>0</v>
      </c>
      <c r="E180" s="274"/>
      <c r="F180" s="281">
        <f>A36</f>
        <v>0</v>
      </c>
      <c r="G180" s="287"/>
      <c r="H180" s="287"/>
      <c r="I180" s="287"/>
      <c r="J180" s="282"/>
      <c r="K180" s="289">
        <f>C36</f>
        <v>0</v>
      </c>
      <c r="L180" s="289">
        <f>H36</f>
        <v>0</v>
      </c>
    </row>
    <row r="181" spans="1:12" ht="15.75" thickBot="1" x14ac:dyDescent="0.3">
      <c r="A181" s="283"/>
      <c r="B181" s="284"/>
      <c r="C181" s="167"/>
      <c r="D181" s="285"/>
      <c r="E181" s="286"/>
      <c r="F181" s="283"/>
      <c r="G181" s="288"/>
      <c r="H181" s="288"/>
      <c r="I181" s="288"/>
      <c r="J181" s="284"/>
      <c r="K181" s="290"/>
      <c r="L181" s="290"/>
    </row>
    <row r="182" spans="1:12" x14ac:dyDescent="0.25">
      <c r="A182" s="281" t="str">
        <f>A26</f>
        <v xml:space="preserve">cor 6 - bora bora </v>
      </c>
      <c r="B182" s="282"/>
      <c r="C182" s="166" t="str">
        <f>C26</f>
        <v>verde</v>
      </c>
      <c r="D182" s="272">
        <f>H26</f>
        <v>0</v>
      </c>
      <c r="E182" s="274"/>
      <c r="F182" s="281">
        <f>A38</f>
        <v>0</v>
      </c>
      <c r="G182" s="287"/>
      <c r="H182" s="287"/>
      <c r="I182" s="287"/>
      <c r="J182" s="282"/>
      <c r="K182" s="289">
        <f>C38</f>
        <v>0</v>
      </c>
      <c r="L182" s="289">
        <f>H38</f>
        <v>0</v>
      </c>
    </row>
    <row r="183" spans="1:12" ht="15.75" thickBot="1" x14ac:dyDescent="0.3">
      <c r="A183" s="283"/>
      <c r="B183" s="284"/>
      <c r="C183" s="167"/>
      <c r="D183" s="285"/>
      <c r="E183" s="286"/>
      <c r="F183" s="283"/>
      <c r="G183" s="288"/>
      <c r="H183" s="288"/>
      <c r="I183" s="288"/>
      <c r="J183" s="284"/>
      <c r="K183" s="290"/>
      <c r="L183" s="290"/>
    </row>
    <row r="184" spans="1:12" x14ac:dyDescent="0.25">
      <c r="A184" s="143" t="s">
        <v>31</v>
      </c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5"/>
    </row>
    <row r="185" spans="1:12" ht="15.75" thickBot="1" x14ac:dyDescent="0.3">
      <c r="A185" s="146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8"/>
    </row>
    <row r="186" spans="1:12" ht="15" customHeight="1" thickBot="1" x14ac:dyDescent="0.35">
      <c r="A186" s="182" t="s">
        <v>17</v>
      </c>
      <c r="B186" s="122" t="s">
        <v>33</v>
      </c>
      <c r="C186" s="123"/>
      <c r="D186" s="123"/>
      <c r="E186" s="124"/>
      <c r="F186" s="184" t="s">
        <v>34</v>
      </c>
      <c r="G186" s="185"/>
      <c r="H186" s="186"/>
      <c r="I186" s="190" t="s">
        <v>11</v>
      </c>
      <c r="J186" s="191"/>
      <c r="K186" s="191"/>
      <c r="L186" s="192"/>
    </row>
    <row r="187" spans="1:12" ht="15.75" customHeight="1" thickBot="1" x14ac:dyDescent="0.3">
      <c r="A187" s="183"/>
      <c r="B187" s="125"/>
      <c r="C187" s="126"/>
      <c r="D187" s="126"/>
      <c r="E187" s="127"/>
      <c r="F187" s="187"/>
      <c r="G187" s="188"/>
      <c r="H187" s="189"/>
      <c r="I187" s="193" t="s">
        <v>15</v>
      </c>
      <c r="J187" s="194"/>
      <c r="K187" s="195" t="s">
        <v>9</v>
      </c>
      <c r="L187" s="194"/>
    </row>
    <row r="188" spans="1:12" ht="15" customHeight="1" x14ac:dyDescent="0.25">
      <c r="A188" s="210">
        <f>A44</f>
        <v>0</v>
      </c>
      <c r="B188" s="198">
        <f>B44</f>
        <v>0</v>
      </c>
      <c r="C188" s="199"/>
      <c r="D188" s="199"/>
      <c r="E188" s="200"/>
      <c r="F188" s="204">
        <f>F44</f>
        <v>0</v>
      </c>
      <c r="G188" s="205"/>
      <c r="H188" s="206"/>
      <c r="I188" s="204"/>
      <c r="J188" s="206"/>
      <c r="K188" s="205"/>
      <c r="L188" s="206"/>
    </row>
    <row r="189" spans="1:12" ht="15.75" customHeight="1" thickBot="1" x14ac:dyDescent="0.3">
      <c r="A189" s="211"/>
      <c r="B189" s="201"/>
      <c r="C189" s="202"/>
      <c r="D189" s="202"/>
      <c r="E189" s="203"/>
      <c r="F189" s="207"/>
      <c r="G189" s="208"/>
      <c r="H189" s="209"/>
      <c r="I189" s="207"/>
      <c r="J189" s="209"/>
      <c r="K189" s="208"/>
      <c r="L189" s="209"/>
    </row>
    <row r="190" spans="1:12" ht="15" customHeight="1" x14ac:dyDescent="0.25">
      <c r="A190" s="210">
        <f>A46</f>
        <v>0</v>
      </c>
      <c r="B190" s="198">
        <f>B46</f>
        <v>0</v>
      </c>
      <c r="C190" s="199"/>
      <c r="D190" s="199"/>
      <c r="E190" s="200"/>
      <c r="F190" s="204">
        <f>F46</f>
        <v>0</v>
      </c>
      <c r="G190" s="205"/>
      <c r="H190" s="206"/>
      <c r="I190" s="204"/>
      <c r="J190" s="206"/>
      <c r="K190" s="205"/>
      <c r="L190" s="206"/>
    </row>
    <row r="191" spans="1:12" ht="15.75" customHeight="1" thickBot="1" x14ac:dyDescent="0.3">
      <c r="A191" s="211"/>
      <c r="B191" s="201"/>
      <c r="C191" s="202"/>
      <c r="D191" s="202"/>
      <c r="E191" s="203"/>
      <c r="F191" s="207"/>
      <c r="G191" s="208"/>
      <c r="H191" s="209"/>
      <c r="I191" s="207"/>
      <c r="J191" s="209"/>
      <c r="K191" s="208"/>
      <c r="L191" s="209"/>
    </row>
    <row r="192" spans="1:12" ht="15" customHeight="1" x14ac:dyDescent="0.25">
      <c r="A192" s="143" t="str">
        <f>A48</f>
        <v>CORTE PLACAS</v>
      </c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5"/>
    </row>
    <row r="193" spans="1:12" ht="15.75" customHeight="1" thickBot="1" x14ac:dyDescent="0.3">
      <c r="A193" s="146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8"/>
    </row>
    <row r="194" spans="1:12" ht="15" customHeight="1" thickBot="1" x14ac:dyDescent="0.35">
      <c r="A194" s="182" t="str">
        <f>A50</f>
        <v>COR</v>
      </c>
      <c r="B194" s="122" t="str">
        <f>B50</f>
        <v>MOLDE Nº / ALTURA</v>
      </c>
      <c r="C194" s="123"/>
      <c r="D194" s="123"/>
      <c r="E194" s="124"/>
      <c r="F194" s="291" t="str">
        <f>F50</f>
        <v>QTD. MOCH. POR PLC</v>
      </c>
      <c r="G194" s="292"/>
      <c r="H194" s="293"/>
      <c r="I194" s="190" t="s">
        <v>37</v>
      </c>
      <c r="J194" s="191"/>
      <c r="K194" s="191"/>
      <c r="L194" s="192"/>
    </row>
    <row r="195" spans="1:12" ht="15.75" customHeight="1" thickBot="1" x14ac:dyDescent="0.3">
      <c r="A195" s="183"/>
      <c r="B195" s="125"/>
      <c r="C195" s="126"/>
      <c r="D195" s="126"/>
      <c r="E195" s="127"/>
      <c r="F195" s="294"/>
      <c r="G195" s="295"/>
      <c r="H195" s="296"/>
      <c r="I195" s="193" t="s">
        <v>15</v>
      </c>
      <c r="J195" s="194"/>
      <c r="K195" s="195" t="s">
        <v>9</v>
      </c>
      <c r="L195" s="194"/>
    </row>
    <row r="196" spans="1:12" ht="15" customHeight="1" x14ac:dyDescent="0.25">
      <c r="A196" s="210">
        <f>A52</f>
        <v>0</v>
      </c>
      <c r="B196" s="198">
        <f>B52</f>
        <v>0</v>
      </c>
      <c r="C196" s="199"/>
      <c r="D196" s="199"/>
      <c r="E196" s="200"/>
      <c r="F196" s="204">
        <v>0</v>
      </c>
      <c r="G196" s="205"/>
      <c r="H196" s="206"/>
      <c r="I196" s="204"/>
      <c r="J196" s="206"/>
      <c r="K196" s="204"/>
      <c r="L196" s="206"/>
    </row>
    <row r="197" spans="1:12" ht="15.75" customHeight="1" thickBot="1" x14ac:dyDescent="0.3">
      <c r="A197" s="211"/>
      <c r="B197" s="201"/>
      <c r="C197" s="202"/>
      <c r="D197" s="202"/>
      <c r="E197" s="203"/>
      <c r="F197" s="207"/>
      <c r="G197" s="208"/>
      <c r="H197" s="209"/>
      <c r="I197" s="207"/>
      <c r="J197" s="209"/>
      <c r="K197" s="207"/>
      <c r="L197" s="209"/>
    </row>
    <row r="198" spans="1:12" ht="15" customHeight="1" x14ac:dyDescent="0.25">
      <c r="A198" s="143" t="s">
        <v>32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5"/>
    </row>
    <row r="199" spans="1:12" ht="15.75" customHeight="1" thickBot="1" x14ac:dyDescent="0.3">
      <c r="A199" s="146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8"/>
    </row>
    <row r="200" spans="1:12" ht="15" customHeight="1" thickBot="1" x14ac:dyDescent="0.35">
      <c r="A200" s="182" t="str">
        <f>A56</f>
        <v>COR</v>
      </c>
      <c r="B200" s="122" t="str">
        <f>B56</f>
        <v>NUMERO MOLDE</v>
      </c>
      <c r="C200" s="123"/>
      <c r="D200" s="123"/>
      <c r="E200" s="124"/>
      <c r="F200" s="297" t="str">
        <f>F56</f>
        <v>QUANTIDADE POR PEÇA</v>
      </c>
      <c r="G200" s="298"/>
      <c r="H200" s="299"/>
      <c r="I200" s="190" t="s">
        <v>37</v>
      </c>
      <c r="J200" s="191"/>
      <c r="K200" s="191"/>
      <c r="L200" s="192"/>
    </row>
    <row r="201" spans="1:12" ht="15.75" customHeight="1" thickBot="1" x14ac:dyDescent="0.3">
      <c r="A201" s="183"/>
      <c r="B201" s="125"/>
      <c r="C201" s="126"/>
      <c r="D201" s="126"/>
      <c r="E201" s="127"/>
      <c r="F201" s="300"/>
      <c r="G201" s="301"/>
      <c r="H201" s="302"/>
      <c r="I201" s="193" t="s">
        <v>15</v>
      </c>
      <c r="J201" s="194"/>
      <c r="K201" s="195" t="s">
        <v>9</v>
      </c>
      <c r="L201" s="194"/>
    </row>
    <row r="202" spans="1:12" ht="15" customHeight="1" x14ac:dyDescent="0.25">
      <c r="A202" s="210">
        <f>A58</f>
        <v>0</v>
      </c>
      <c r="B202" s="198">
        <v>5</v>
      </c>
      <c r="C202" s="199"/>
      <c r="D202" s="199"/>
      <c r="E202" s="200"/>
      <c r="F202" s="204">
        <f>F58</f>
        <v>0</v>
      </c>
      <c r="G202" s="205"/>
      <c r="H202" s="206"/>
      <c r="I202" s="204">
        <f>C14*F202</f>
        <v>0</v>
      </c>
      <c r="J202" s="206"/>
      <c r="K202" s="204">
        <f>H14*F202</f>
        <v>0</v>
      </c>
      <c r="L202" s="206"/>
    </row>
    <row r="203" spans="1:12" ht="15.75" customHeight="1" thickBot="1" x14ac:dyDescent="0.3">
      <c r="A203" s="211"/>
      <c r="B203" s="201"/>
      <c r="C203" s="202"/>
      <c r="D203" s="202"/>
      <c r="E203" s="203"/>
      <c r="F203" s="207"/>
      <c r="G203" s="208"/>
      <c r="H203" s="209"/>
      <c r="I203" s="207"/>
      <c r="J203" s="209"/>
      <c r="K203" s="207"/>
      <c r="L203" s="209"/>
    </row>
    <row r="204" spans="1:12" ht="15.75" thickBot="1" x14ac:dyDescent="0.3">
      <c r="A204" s="5" t="s">
        <v>46</v>
      </c>
      <c r="B204" s="5" t="s">
        <v>16</v>
      </c>
      <c r="C204" s="5" t="s">
        <v>4</v>
      </c>
      <c r="D204" s="110" t="s">
        <v>17</v>
      </c>
      <c r="E204" s="111"/>
      <c r="F204" s="110" t="s">
        <v>46</v>
      </c>
      <c r="G204" s="112"/>
      <c r="H204" s="112"/>
      <c r="I204" s="111"/>
      <c r="J204" s="5" t="s">
        <v>16</v>
      </c>
      <c r="K204" s="5" t="s">
        <v>4</v>
      </c>
      <c r="L204" s="5" t="s">
        <v>17</v>
      </c>
    </row>
    <row r="205" spans="1:12" ht="15.75" thickBot="1" x14ac:dyDescent="0.3">
      <c r="A205" s="5" t="s">
        <v>185</v>
      </c>
      <c r="B205" s="5">
        <v>1</v>
      </c>
      <c r="C205" s="5" t="s">
        <v>184</v>
      </c>
      <c r="D205" s="110" t="s">
        <v>183</v>
      </c>
      <c r="E205" s="111"/>
      <c r="F205" s="110"/>
      <c r="G205" s="112"/>
      <c r="H205" s="112"/>
      <c r="I205" s="111"/>
      <c r="J205" s="5">
        <v>40</v>
      </c>
      <c r="K205" s="5"/>
      <c r="L205" s="5"/>
    </row>
    <row r="206" spans="1:12" ht="15.75" thickBot="1" x14ac:dyDescent="0.3">
      <c r="A206" s="5" t="s">
        <v>182</v>
      </c>
      <c r="B206" s="5">
        <v>2</v>
      </c>
      <c r="C206" s="5" t="s">
        <v>181</v>
      </c>
      <c r="D206" s="110" t="s">
        <v>180</v>
      </c>
      <c r="E206" s="111"/>
      <c r="F206" s="110"/>
      <c r="G206" s="112"/>
      <c r="H206" s="112"/>
      <c r="I206" s="111"/>
      <c r="J206" s="5">
        <v>41</v>
      </c>
      <c r="K206" s="5"/>
      <c r="L206" s="5"/>
    </row>
    <row r="207" spans="1:12" ht="15.75" thickBot="1" x14ac:dyDescent="0.3">
      <c r="A207" s="5" t="s">
        <v>179</v>
      </c>
      <c r="B207" s="5">
        <v>3</v>
      </c>
      <c r="C207" s="5" t="s">
        <v>178</v>
      </c>
      <c r="D207" s="110">
        <v>2</v>
      </c>
      <c r="E207" s="111"/>
      <c r="F207" s="110"/>
      <c r="G207" s="112"/>
      <c r="H207" s="112"/>
      <c r="I207" s="111"/>
      <c r="J207" s="5">
        <v>42</v>
      </c>
      <c r="K207" s="5"/>
      <c r="L207" s="5"/>
    </row>
    <row r="208" spans="1:12" ht="15.75" thickBot="1" x14ac:dyDescent="0.3">
      <c r="A208" s="5" t="s">
        <v>177</v>
      </c>
      <c r="B208" s="5">
        <v>4</v>
      </c>
      <c r="C208" s="5" t="s">
        <v>168</v>
      </c>
      <c r="D208" s="110">
        <v>2</v>
      </c>
      <c r="E208" s="111"/>
      <c r="F208" s="110"/>
      <c r="G208" s="112"/>
      <c r="H208" s="112"/>
      <c r="I208" s="111"/>
      <c r="J208" s="5">
        <v>43</v>
      </c>
      <c r="K208" s="5"/>
      <c r="L208" s="5"/>
    </row>
    <row r="209" spans="1:14" ht="15.75" thickBot="1" x14ac:dyDescent="0.3">
      <c r="A209" s="5" t="s">
        <v>176</v>
      </c>
      <c r="B209" s="5">
        <v>5</v>
      </c>
      <c r="C209" s="5" t="s">
        <v>175</v>
      </c>
      <c r="D209" s="110" t="s">
        <v>174</v>
      </c>
      <c r="E209" s="111"/>
      <c r="F209" s="110"/>
      <c r="G209" s="112"/>
      <c r="H209" s="112"/>
      <c r="I209" s="111"/>
      <c r="J209" s="5">
        <v>44</v>
      </c>
      <c r="K209" s="5"/>
      <c r="L209" s="5"/>
    </row>
    <row r="210" spans="1:14" ht="15.75" thickBot="1" x14ac:dyDescent="0.3">
      <c r="A210" s="5" t="s">
        <v>173</v>
      </c>
      <c r="B210" s="5">
        <v>6</v>
      </c>
      <c r="C210" s="5"/>
      <c r="D210" s="110"/>
      <c r="E210" s="111"/>
      <c r="F210" s="110"/>
      <c r="G210" s="112"/>
      <c r="H210" s="112"/>
      <c r="I210" s="111"/>
      <c r="J210" s="5">
        <v>45</v>
      </c>
      <c r="K210" s="5"/>
      <c r="L210" s="5"/>
    </row>
    <row r="211" spans="1:14" ht="15.75" thickBot="1" x14ac:dyDescent="0.3">
      <c r="A211" s="5" t="s">
        <v>172</v>
      </c>
      <c r="B211" s="5">
        <v>7</v>
      </c>
      <c r="C211" s="5" t="s">
        <v>171</v>
      </c>
      <c r="D211" s="110">
        <v>1</v>
      </c>
      <c r="E211" s="111"/>
      <c r="F211" s="110"/>
      <c r="G211" s="112"/>
      <c r="H211" s="112"/>
      <c r="I211" s="111"/>
      <c r="J211" s="5">
        <v>46</v>
      </c>
      <c r="K211" s="5"/>
      <c r="L211" s="5"/>
    </row>
    <row r="212" spans="1:14" ht="15.75" thickBot="1" x14ac:dyDescent="0.3">
      <c r="A212" s="5" t="s">
        <v>170</v>
      </c>
      <c r="B212" s="5">
        <v>8</v>
      </c>
      <c r="C212" s="5" t="s">
        <v>168</v>
      </c>
      <c r="D212" s="110">
        <v>1</v>
      </c>
      <c r="E212" s="111"/>
      <c r="F212" s="110"/>
      <c r="G212" s="112"/>
      <c r="H212" s="112"/>
      <c r="I212" s="111"/>
      <c r="J212" s="5">
        <v>47</v>
      </c>
      <c r="K212" s="5"/>
      <c r="L212" s="5"/>
    </row>
    <row r="213" spans="1:14" ht="15.75" thickBot="1" x14ac:dyDescent="0.3">
      <c r="A213" s="5" t="s">
        <v>169</v>
      </c>
      <c r="B213" s="5">
        <v>9</v>
      </c>
      <c r="C213" s="5" t="s">
        <v>168</v>
      </c>
      <c r="D213" s="110">
        <v>1</v>
      </c>
      <c r="E213" s="111"/>
      <c r="F213" s="110"/>
      <c r="G213" s="112"/>
      <c r="H213" s="112"/>
      <c r="I213" s="111"/>
      <c r="J213" s="5">
        <v>48</v>
      </c>
      <c r="K213" s="5"/>
      <c r="L213" s="5"/>
    </row>
    <row r="214" spans="1:14" ht="15.75" thickBot="1" x14ac:dyDescent="0.3">
      <c r="A214" s="5"/>
      <c r="B214" s="5">
        <v>10</v>
      </c>
      <c r="C214" s="5"/>
      <c r="D214" s="110"/>
      <c r="E214" s="111"/>
      <c r="F214" s="110"/>
      <c r="G214" s="112"/>
      <c r="H214" s="112"/>
      <c r="I214" s="111"/>
      <c r="J214" s="5">
        <v>49</v>
      </c>
      <c r="K214" s="5"/>
      <c r="L214" s="5"/>
      <c r="N214">
        <f>28*80/2</f>
        <v>1120</v>
      </c>
    </row>
    <row r="215" spans="1:14" ht="15.75" thickBot="1" x14ac:dyDescent="0.3">
      <c r="A215" s="5"/>
      <c r="B215" s="5">
        <v>11</v>
      </c>
      <c r="C215" s="5"/>
      <c r="D215" s="110"/>
      <c r="E215" s="111"/>
      <c r="F215" s="110"/>
      <c r="G215" s="112"/>
      <c r="H215" s="112"/>
      <c r="I215" s="111"/>
      <c r="J215" s="5">
        <v>50</v>
      </c>
      <c r="K215" s="5"/>
      <c r="L215" s="5"/>
    </row>
    <row r="216" spans="1:14" ht="15.75" thickBot="1" x14ac:dyDescent="0.3">
      <c r="A216" s="5"/>
      <c r="B216" s="5">
        <v>12</v>
      </c>
      <c r="C216" s="5"/>
      <c r="D216" s="110"/>
      <c r="E216" s="111"/>
      <c r="F216" s="110"/>
      <c r="G216" s="112"/>
      <c r="H216" s="112"/>
      <c r="I216" s="111"/>
      <c r="J216" s="5">
        <v>51</v>
      </c>
      <c r="K216" s="5"/>
      <c r="L216" s="5"/>
    </row>
    <row r="217" spans="1:14" ht="15.75" thickBot="1" x14ac:dyDescent="0.3">
      <c r="A217" s="5"/>
      <c r="B217" s="5">
        <v>13</v>
      </c>
      <c r="C217" s="5"/>
      <c r="D217" s="110"/>
      <c r="E217" s="111"/>
      <c r="F217" s="110"/>
      <c r="G217" s="112"/>
      <c r="H217" s="112"/>
      <c r="I217" s="111"/>
      <c r="J217" s="5">
        <v>52</v>
      </c>
      <c r="K217" s="5"/>
      <c r="L217" s="5"/>
    </row>
    <row r="218" spans="1:14" ht="15.75" thickBot="1" x14ac:dyDescent="0.3">
      <c r="A218" s="5"/>
      <c r="B218" s="5">
        <v>14</v>
      </c>
      <c r="C218" s="5"/>
      <c r="D218" s="110"/>
      <c r="E218" s="111"/>
      <c r="F218" s="110"/>
      <c r="G218" s="112"/>
      <c r="H218" s="112"/>
      <c r="I218" s="111"/>
      <c r="J218" s="5">
        <v>53</v>
      </c>
      <c r="K218" s="5"/>
      <c r="L218" s="5"/>
    </row>
    <row r="219" spans="1:14" ht="15.75" thickBot="1" x14ac:dyDescent="0.3">
      <c r="A219" s="5"/>
      <c r="B219" s="5">
        <v>15</v>
      </c>
      <c r="C219" s="5"/>
      <c r="D219" s="110"/>
      <c r="E219" s="111"/>
      <c r="F219" s="110"/>
      <c r="G219" s="112"/>
      <c r="H219" s="112"/>
      <c r="I219" s="111"/>
      <c r="J219" s="5">
        <v>54</v>
      </c>
      <c r="K219" s="5"/>
      <c r="L219" s="5"/>
    </row>
    <row r="220" spans="1:14" ht="15.75" thickBot="1" x14ac:dyDescent="0.3">
      <c r="A220" s="5"/>
      <c r="B220" s="5">
        <v>16</v>
      </c>
      <c r="C220" s="5"/>
      <c r="D220" s="110"/>
      <c r="E220" s="111"/>
      <c r="F220" s="110"/>
      <c r="G220" s="112"/>
      <c r="H220" s="112"/>
      <c r="I220" s="111"/>
      <c r="J220" s="5">
        <v>55</v>
      </c>
      <c r="K220" s="5"/>
      <c r="L220" s="5"/>
    </row>
    <row r="221" spans="1:14" ht="15.75" thickBot="1" x14ac:dyDescent="0.3">
      <c r="A221" s="5"/>
      <c r="B221" s="5">
        <v>17</v>
      </c>
      <c r="C221" s="5"/>
      <c r="D221" s="110"/>
      <c r="E221" s="111"/>
      <c r="F221" s="110"/>
      <c r="G221" s="112"/>
      <c r="H221" s="112"/>
      <c r="I221" s="111"/>
      <c r="J221" s="5">
        <v>56</v>
      </c>
      <c r="K221" s="5"/>
      <c r="L221" s="5"/>
    </row>
    <row r="222" spans="1:14" ht="15.75" thickBot="1" x14ac:dyDescent="0.3">
      <c r="A222" s="5"/>
      <c r="B222" s="5">
        <v>18</v>
      </c>
      <c r="C222" s="5"/>
      <c r="D222" s="110"/>
      <c r="E222" s="111"/>
      <c r="F222" s="110"/>
      <c r="G222" s="112"/>
      <c r="H222" s="112"/>
      <c r="I222" s="111"/>
      <c r="J222" s="5">
        <v>57</v>
      </c>
      <c r="K222" s="5"/>
      <c r="L222" s="5"/>
    </row>
    <row r="223" spans="1:14" ht="15.75" thickBot="1" x14ac:dyDescent="0.3">
      <c r="A223" s="5"/>
      <c r="B223" s="5">
        <v>19</v>
      </c>
      <c r="C223" s="5"/>
      <c r="D223" s="110"/>
      <c r="E223" s="111"/>
      <c r="F223" s="110"/>
      <c r="G223" s="112"/>
      <c r="H223" s="112"/>
      <c r="I223" s="111"/>
      <c r="J223" s="5">
        <v>58</v>
      </c>
      <c r="K223" s="5"/>
      <c r="L223" s="5"/>
    </row>
    <row r="224" spans="1:14" ht="15.75" thickBot="1" x14ac:dyDescent="0.3">
      <c r="A224" s="5"/>
      <c r="B224" s="5">
        <v>20</v>
      </c>
      <c r="C224" s="5"/>
      <c r="D224" s="110"/>
      <c r="E224" s="111"/>
      <c r="F224" s="110"/>
      <c r="G224" s="112"/>
      <c r="H224" s="112"/>
      <c r="I224" s="111"/>
      <c r="J224" s="5">
        <v>59</v>
      </c>
      <c r="K224" s="5"/>
      <c r="L224" s="5"/>
    </row>
    <row r="225" spans="1:12" ht="15.75" thickBot="1" x14ac:dyDescent="0.3">
      <c r="A225" s="5"/>
      <c r="B225" s="5">
        <v>21</v>
      </c>
      <c r="C225" s="5"/>
      <c r="D225" s="110"/>
      <c r="E225" s="111"/>
      <c r="F225" s="110"/>
      <c r="G225" s="112"/>
      <c r="H225" s="112"/>
      <c r="I225" s="111"/>
      <c r="J225" s="5">
        <v>60</v>
      </c>
      <c r="K225" s="5"/>
      <c r="L225" s="5"/>
    </row>
    <row r="226" spans="1:12" ht="15.75" thickBot="1" x14ac:dyDescent="0.3">
      <c r="A226" s="5"/>
      <c r="B226" s="5">
        <v>22</v>
      </c>
      <c r="C226" s="5"/>
      <c r="D226" s="110"/>
      <c r="E226" s="111"/>
      <c r="F226" s="110"/>
      <c r="G226" s="112"/>
      <c r="H226" s="112"/>
      <c r="I226" s="111"/>
      <c r="J226" s="5">
        <v>61</v>
      </c>
      <c r="K226" s="5"/>
      <c r="L226" s="5"/>
    </row>
    <row r="227" spans="1:12" ht="15.75" thickBot="1" x14ac:dyDescent="0.3">
      <c r="A227" s="5"/>
      <c r="B227" s="5">
        <v>23</v>
      </c>
      <c r="C227" s="5"/>
      <c r="D227" s="110"/>
      <c r="E227" s="111"/>
      <c r="F227" s="110"/>
      <c r="G227" s="112"/>
      <c r="H227" s="112"/>
      <c r="I227" s="111"/>
      <c r="J227" s="5">
        <v>62</v>
      </c>
      <c r="K227" s="5"/>
      <c r="L227" s="5"/>
    </row>
    <row r="228" spans="1:12" ht="15.75" thickBot="1" x14ac:dyDescent="0.3">
      <c r="A228" s="5"/>
      <c r="B228" s="5">
        <v>24</v>
      </c>
      <c r="C228" s="5"/>
      <c r="D228" s="110"/>
      <c r="E228" s="111"/>
      <c r="F228" s="110"/>
      <c r="G228" s="112"/>
      <c r="H228" s="112"/>
      <c r="I228" s="111"/>
      <c r="J228" s="5">
        <v>63</v>
      </c>
      <c r="K228" s="5"/>
      <c r="L228" s="5"/>
    </row>
    <row r="229" spans="1:12" ht="15.75" thickBot="1" x14ac:dyDescent="0.3">
      <c r="A229" s="5"/>
      <c r="B229" s="5">
        <v>25</v>
      </c>
      <c r="C229" s="5"/>
      <c r="D229" s="110"/>
      <c r="E229" s="111"/>
      <c r="F229" s="110"/>
      <c r="G229" s="112"/>
      <c r="H229" s="112"/>
      <c r="I229" s="111"/>
      <c r="J229" s="5">
        <v>64</v>
      </c>
      <c r="K229" s="5"/>
      <c r="L229" s="5"/>
    </row>
    <row r="230" spans="1:12" ht="15.75" thickBot="1" x14ac:dyDescent="0.3">
      <c r="A230" s="5"/>
      <c r="B230" s="5">
        <v>26</v>
      </c>
      <c r="C230" s="5"/>
      <c r="D230" s="110"/>
      <c r="E230" s="111"/>
      <c r="F230" s="110"/>
      <c r="G230" s="112"/>
      <c r="H230" s="112"/>
      <c r="I230" s="111"/>
      <c r="J230" s="5">
        <v>65</v>
      </c>
      <c r="K230" s="5"/>
      <c r="L230" s="5"/>
    </row>
    <row r="231" spans="1:12" ht="15.75" thickBot="1" x14ac:dyDescent="0.3">
      <c r="A231" s="5"/>
      <c r="B231" s="5">
        <v>27</v>
      </c>
      <c r="C231" s="5"/>
      <c r="D231" s="110"/>
      <c r="E231" s="111"/>
      <c r="F231" s="110"/>
      <c r="G231" s="112"/>
      <c r="H231" s="112"/>
      <c r="I231" s="111"/>
      <c r="J231" s="5">
        <v>66</v>
      </c>
      <c r="K231" s="5"/>
      <c r="L231" s="5"/>
    </row>
    <row r="232" spans="1:12" ht="15.75" thickBot="1" x14ac:dyDescent="0.3">
      <c r="A232" s="5"/>
      <c r="B232" s="5">
        <v>28</v>
      </c>
      <c r="C232" s="5"/>
      <c r="D232" s="110"/>
      <c r="E232" s="111"/>
      <c r="F232" s="110"/>
      <c r="G232" s="112"/>
      <c r="H232" s="112"/>
      <c r="I232" s="111"/>
      <c r="J232" s="5">
        <v>67</v>
      </c>
      <c r="K232" s="5"/>
      <c r="L232" s="5"/>
    </row>
    <row r="233" spans="1:12" ht="15.75" thickBot="1" x14ac:dyDescent="0.3">
      <c r="A233" s="5"/>
      <c r="B233" s="5">
        <v>29</v>
      </c>
      <c r="C233" s="5"/>
      <c r="D233" s="110"/>
      <c r="E233" s="111"/>
      <c r="F233" s="110"/>
      <c r="G233" s="112"/>
      <c r="H233" s="112"/>
      <c r="I233" s="111"/>
      <c r="J233" s="5">
        <v>68</v>
      </c>
      <c r="K233" s="5"/>
      <c r="L233" s="5"/>
    </row>
    <row r="234" spans="1:12" ht="15.75" thickBot="1" x14ac:dyDescent="0.3">
      <c r="A234" s="5"/>
      <c r="B234" s="5">
        <v>30</v>
      </c>
      <c r="C234" s="5"/>
      <c r="D234" s="110"/>
      <c r="E234" s="111"/>
      <c r="F234" s="110"/>
      <c r="G234" s="112"/>
      <c r="H234" s="112"/>
      <c r="I234" s="111"/>
      <c r="J234" s="5">
        <v>69</v>
      </c>
      <c r="K234" s="5"/>
      <c r="L234" s="5"/>
    </row>
    <row r="235" spans="1:12" ht="15.75" thickBot="1" x14ac:dyDescent="0.3">
      <c r="A235" s="5"/>
      <c r="B235" s="5">
        <v>31</v>
      </c>
      <c r="C235" s="5"/>
      <c r="D235" s="110"/>
      <c r="E235" s="111"/>
      <c r="F235" s="110"/>
      <c r="G235" s="112"/>
      <c r="H235" s="112"/>
      <c r="I235" s="111"/>
      <c r="J235" s="5">
        <v>70</v>
      </c>
      <c r="K235" s="5"/>
      <c r="L235" s="5"/>
    </row>
    <row r="236" spans="1:12" ht="15.75" thickBot="1" x14ac:dyDescent="0.3">
      <c r="A236" s="5"/>
      <c r="B236" s="5">
        <v>32</v>
      </c>
      <c r="C236" s="5"/>
      <c r="D236" s="110"/>
      <c r="E236" s="111"/>
      <c r="F236" s="110"/>
      <c r="G236" s="112"/>
      <c r="H236" s="112"/>
      <c r="I236" s="111"/>
      <c r="J236" s="5">
        <v>71</v>
      </c>
      <c r="K236" s="5"/>
      <c r="L236" s="5"/>
    </row>
    <row r="237" spans="1:12" ht="15.75" thickBot="1" x14ac:dyDescent="0.3">
      <c r="A237" s="5"/>
      <c r="B237" s="5">
        <v>33</v>
      </c>
      <c r="C237" s="5"/>
      <c r="D237" s="110"/>
      <c r="E237" s="111"/>
      <c r="F237" s="110"/>
      <c r="G237" s="112"/>
      <c r="H237" s="112"/>
      <c r="I237" s="111"/>
      <c r="J237" s="5">
        <v>72</v>
      </c>
      <c r="K237" s="5"/>
      <c r="L237" s="5"/>
    </row>
    <row r="238" spans="1:12" ht="15.75" thickBot="1" x14ac:dyDescent="0.3">
      <c r="A238" s="5"/>
      <c r="B238" s="5">
        <v>34</v>
      </c>
      <c r="C238" s="5"/>
      <c r="D238" s="110"/>
      <c r="E238" s="111"/>
      <c r="F238" s="110"/>
      <c r="G238" s="112"/>
      <c r="H238" s="112"/>
      <c r="I238" s="111"/>
      <c r="J238" s="5">
        <v>73</v>
      </c>
      <c r="K238" s="5"/>
      <c r="L238" s="5"/>
    </row>
    <row r="239" spans="1:12" ht="15.75" thickBot="1" x14ac:dyDescent="0.3">
      <c r="A239" s="5"/>
      <c r="B239" s="5">
        <v>35</v>
      </c>
      <c r="C239" s="5"/>
      <c r="D239" s="110"/>
      <c r="E239" s="111"/>
      <c r="F239" s="110"/>
      <c r="G239" s="112"/>
      <c r="H239" s="112"/>
      <c r="I239" s="111"/>
      <c r="J239" s="5">
        <v>74</v>
      </c>
      <c r="K239" s="5"/>
      <c r="L239" s="5"/>
    </row>
    <row r="240" spans="1:12" ht="15.75" thickBot="1" x14ac:dyDescent="0.3">
      <c r="A240" s="5"/>
      <c r="B240" s="5">
        <v>36</v>
      </c>
      <c r="C240" s="5"/>
      <c r="D240" s="110"/>
      <c r="E240" s="111"/>
      <c r="F240" s="110"/>
      <c r="G240" s="112"/>
      <c r="H240" s="112"/>
      <c r="I240" s="111"/>
      <c r="J240" s="5">
        <v>75</v>
      </c>
      <c r="K240" s="5"/>
      <c r="L240" s="5"/>
    </row>
    <row r="241" spans="1:12" ht="15.75" thickBot="1" x14ac:dyDescent="0.3">
      <c r="A241" s="5"/>
      <c r="B241" s="5">
        <v>37</v>
      </c>
      <c r="C241" s="5"/>
      <c r="D241" s="110"/>
      <c r="E241" s="111"/>
      <c r="F241" s="110"/>
      <c r="G241" s="112"/>
      <c r="H241" s="112"/>
      <c r="I241" s="111"/>
      <c r="J241" s="5">
        <v>76</v>
      </c>
      <c r="K241" s="5"/>
      <c r="L241" s="5"/>
    </row>
    <row r="242" spans="1:12" ht="44.25" customHeight="1" thickBot="1" x14ac:dyDescent="0.3">
      <c r="A242" s="5"/>
      <c r="B242" s="5">
        <v>38</v>
      </c>
      <c r="C242" s="5"/>
      <c r="D242" s="110"/>
      <c r="E242" s="111"/>
      <c r="F242" s="110"/>
      <c r="G242" s="112"/>
      <c r="H242" s="112"/>
      <c r="I242" s="111"/>
      <c r="J242" s="5">
        <v>77</v>
      </c>
      <c r="K242" s="5"/>
      <c r="L242" s="5"/>
    </row>
    <row r="243" spans="1:12" x14ac:dyDescent="0.25">
      <c r="A243" s="143" t="str">
        <f>A1</f>
        <v xml:space="preserve">LS CONFECÇÕES </v>
      </c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5"/>
    </row>
    <row r="244" spans="1:12" x14ac:dyDescent="0.25">
      <c r="A244" s="278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80"/>
    </row>
    <row r="245" spans="1:12" ht="15.75" thickBot="1" x14ac:dyDescent="0.3">
      <c r="A245" s="146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8"/>
    </row>
    <row r="246" spans="1:12" x14ac:dyDescent="0.25">
      <c r="A246" s="143" t="s">
        <v>106</v>
      </c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5"/>
    </row>
    <row r="247" spans="1:12" ht="15.75" thickBot="1" x14ac:dyDescent="0.3">
      <c r="A247" s="146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8"/>
    </row>
    <row r="248" spans="1:12" ht="15.75" thickBot="1" x14ac:dyDescent="0.3">
      <c r="A248" s="3" t="str">
        <f t="shared" ref="A248:B250" si="8">A6</f>
        <v xml:space="preserve">CLIENTE: BOLOVO </v>
      </c>
      <c r="B248" s="149" t="str">
        <f t="shared" si="8"/>
        <v>REPRESENTANTE: antonio</v>
      </c>
      <c r="C248" s="150"/>
      <c r="D248" s="150"/>
      <c r="E248" s="150"/>
      <c r="F248" s="151"/>
      <c r="G248" s="149" t="str">
        <f>G6</f>
        <v>PEDIDO: 04/2021</v>
      </c>
      <c r="H248" s="150"/>
      <c r="I248" s="151"/>
      <c r="J248" s="110" t="s">
        <v>116</v>
      </c>
      <c r="K248" s="112"/>
      <c r="L248" s="111"/>
    </row>
    <row r="249" spans="1:12" ht="15.75" thickBot="1" x14ac:dyDescent="0.3">
      <c r="A249" s="4" t="str">
        <f t="shared" si="8"/>
        <v>REF. CLIENTE:  BLV06HS</v>
      </c>
      <c r="B249" s="149" t="str">
        <f t="shared" si="8"/>
        <v>REF. CT LS - 01</v>
      </c>
      <c r="C249" s="150"/>
      <c r="D249" s="150"/>
      <c r="E249" s="150"/>
      <c r="F249" s="151"/>
      <c r="G249" s="149" t="str">
        <f>G7</f>
        <v>COLECAO : VERÃO /2020</v>
      </c>
      <c r="H249" s="150"/>
      <c r="I249" s="151"/>
      <c r="J249" s="143">
        <f>J7</f>
        <v>0</v>
      </c>
      <c r="K249" s="144"/>
      <c r="L249" s="145"/>
    </row>
    <row r="250" spans="1:12" ht="15.75" thickBot="1" x14ac:dyDescent="0.3">
      <c r="A250" s="4" t="str">
        <f t="shared" si="8"/>
        <v xml:space="preserve">REF:  </v>
      </c>
      <c r="B250" s="149" t="str">
        <f t="shared" si="8"/>
        <v>MODELO:  carteira COLORS - 01</v>
      </c>
      <c r="C250" s="150"/>
      <c r="D250" s="150"/>
      <c r="E250" s="150"/>
      <c r="F250" s="150"/>
      <c r="G250" s="150"/>
      <c r="H250" s="150"/>
      <c r="I250" s="151"/>
      <c r="J250" s="146"/>
      <c r="K250" s="147"/>
      <c r="L250" s="148"/>
    </row>
    <row r="251" spans="1:12" ht="15" customHeight="1" x14ac:dyDescent="0.25">
      <c r="A251" s="326" t="s">
        <v>14</v>
      </c>
      <c r="B251" s="328" t="s">
        <v>167</v>
      </c>
      <c r="C251" s="329"/>
      <c r="D251" s="329"/>
      <c r="E251" s="329"/>
      <c r="F251" s="330"/>
      <c r="G251" s="334" t="s">
        <v>47</v>
      </c>
      <c r="H251" s="335"/>
      <c r="I251" s="272"/>
      <c r="J251" s="273"/>
      <c r="K251" s="273"/>
      <c r="L251" s="274"/>
    </row>
    <row r="252" spans="1:12" ht="15.75" customHeight="1" thickBot="1" x14ac:dyDescent="0.3">
      <c r="A252" s="327"/>
      <c r="B252" s="331"/>
      <c r="C252" s="332"/>
      <c r="D252" s="332"/>
      <c r="E252" s="332"/>
      <c r="F252" s="333"/>
      <c r="G252" s="336"/>
      <c r="H252" s="337"/>
      <c r="I252" s="285"/>
      <c r="J252" s="338"/>
      <c r="K252" s="338"/>
      <c r="L252" s="286"/>
    </row>
    <row r="253" spans="1:12" x14ac:dyDescent="0.25">
      <c r="A253" s="339" t="s">
        <v>1</v>
      </c>
      <c r="B253" s="339" t="s">
        <v>2</v>
      </c>
      <c r="C253" s="341">
        <v>4.5</v>
      </c>
      <c r="D253" s="184" t="s">
        <v>23</v>
      </c>
      <c r="E253" s="186"/>
      <c r="F253" s="343">
        <f>C14+H14</f>
        <v>300</v>
      </c>
      <c r="G253" s="309" t="s">
        <v>22</v>
      </c>
      <c r="H253" s="313"/>
      <c r="I253" s="310"/>
      <c r="J253" s="303">
        <f>C253*F253</f>
        <v>1350</v>
      </c>
      <c r="K253" s="304"/>
      <c r="L253" s="305"/>
    </row>
    <row r="254" spans="1:12" ht="15.75" thickBot="1" x14ac:dyDescent="0.3">
      <c r="A254" s="340"/>
      <c r="B254" s="340"/>
      <c r="C254" s="342"/>
      <c r="D254" s="187"/>
      <c r="E254" s="189"/>
      <c r="F254" s="344"/>
      <c r="G254" s="311"/>
      <c r="H254" s="314"/>
      <c r="I254" s="312"/>
      <c r="J254" s="306"/>
      <c r="K254" s="307"/>
      <c r="L254" s="308"/>
    </row>
    <row r="255" spans="1:12" ht="15" customHeight="1" x14ac:dyDescent="0.25">
      <c r="A255" s="309" t="s">
        <v>94</v>
      </c>
      <c r="B255" s="310"/>
      <c r="C255" s="309" t="s">
        <v>50</v>
      </c>
      <c r="D255" s="313"/>
      <c r="E255" s="313"/>
      <c r="F255" s="313"/>
      <c r="G255" s="313"/>
      <c r="H255" s="310"/>
      <c r="I255" s="309" t="s">
        <v>49</v>
      </c>
      <c r="J255" s="313"/>
      <c r="K255" s="313"/>
      <c r="L255" s="310"/>
    </row>
    <row r="256" spans="1:12" ht="15.75" customHeight="1" thickBot="1" x14ac:dyDescent="0.3">
      <c r="A256" s="311"/>
      <c r="B256" s="312"/>
      <c r="C256" s="311"/>
      <c r="D256" s="314"/>
      <c r="E256" s="314"/>
      <c r="F256" s="314"/>
      <c r="G256" s="314"/>
      <c r="H256" s="312"/>
      <c r="I256" s="311"/>
      <c r="J256" s="314"/>
      <c r="K256" s="314"/>
      <c r="L256" s="312"/>
    </row>
    <row r="257" spans="1:12" x14ac:dyDescent="0.25">
      <c r="A257" s="272"/>
      <c r="B257" s="273"/>
      <c r="C257" s="273"/>
      <c r="D257" s="273"/>
      <c r="E257" s="273"/>
      <c r="F257" s="273"/>
      <c r="G257" s="273"/>
      <c r="H257" s="273"/>
      <c r="I257" s="273"/>
      <c r="J257" s="273"/>
      <c r="K257" s="273"/>
      <c r="L257" s="274"/>
    </row>
    <row r="258" spans="1:12" ht="15.75" thickBot="1" x14ac:dyDescent="0.3">
      <c r="A258" s="285"/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286"/>
    </row>
    <row r="259" spans="1:12" x14ac:dyDescent="0.25">
      <c r="A259" s="272"/>
      <c r="B259" s="273"/>
      <c r="C259" s="273"/>
      <c r="D259" s="273"/>
      <c r="E259" s="273"/>
      <c r="F259" s="273"/>
      <c r="G259" s="273"/>
      <c r="H259" s="273"/>
      <c r="I259" s="273"/>
      <c r="J259" s="273"/>
      <c r="K259" s="273"/>
      <c r="L259" s="274"/>
    </row>
    <row r="260" spans="1:12" ht="15.75" thickBot="1" x14ac:dyDescent="0.3">
      <c r="A260" s="285"/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286"/>
    </row>
    <row r="261" spans="1:12" x14ac:dyDescent="0.25">
      <c r="A261" s="272"/>
      <c r="B261" s="273"/>
      <c r="C261" s="273"/>
      <c r="D261" s="273"/>
      <c r="E261" s="273"/>
      <c r="F261" s="273"/>
      <c r="G261" s="273"/>
      <c r="H261" s="273"/>
      <c r="I261" s="273"/>
      <c r="J261" s="273"/>
      <c r="K261" s="273"/>
      <c r="L261" s="274"/>
    </row>
    <row r="262" spans="1:12" ht="15.75" thickBot="1" x14ac:dyDescent="0.3">
      <c r="A262" s="285"/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286"/>
    </row>
    <row r="263" spans="1:12" ht="15" customHeight="1" x14ac:dyDescent="0.25">
      <c r="A263" s="272"/>
      <c r="B263" s="273"/>
      <c r="C263" s="273"/>
      <c r="D263" s="273"/>
      <c r="E263" s="273"/>
      <c r="F263" s="274"/>
      <c r="G263" s="345" t="s">
        <v>51</v>
      </c>
      <c r="H263" s="346"/>
      <c r="I263" s="346"/>
      <c r="J263" s="347"/>
      <c r="K263" s="345" t="s">
        <v>18</v>
      </c>
      <c r="L263" s="347"/>
    </row>
    <row r="264" spans="1:12" ht="15.75" customHeight="1" thickBot="1" x14ac:dyDescent="0.3">
      <c r="A264" s="285"/>
      <c r="B264" s="338"/>
      <c r="C264" s="338"/>
      <c r="D264" s="338"/>
      <c r="E264" s="338"/>
      <c r="F264" s="286"/>
      <c r="G264" s="348"/>
      <c r="H264" s="349"/>
      <c r="I264" s="349"/>
      <c r="J264" s="350"/>
      <c r="K264" s="348"/>
      <c r="L264" s="350"/>
    </row>
    <row r="265" spans="1:12" x14ac:dyDescent="0.25">
      <c r="A265" s="272"/>
      <c r="B265" s="273"/>
      <c r="C265" s="273"/>
      <c r="D265" s="273"/>
      <c r="E265" s="273"/>
      <c r="F265" s="274"/>
      <c r="G265" s="345" t="s">
        <v>52</v>
      </c>
      <c r="H265" s="346"/>
      <c r="I265" s="346"/>
      <c r="J265" s="347"/>
      <c r="K265" s="345" t="s">
        <v>18</v>
      </c>
      <c r="L265" s="347"/>
    </row>
    <row r="266" spans="1:12" ht="15.75" thickBot="1" x14ac:dyDescent="0.3">
      <c r="A266" s="285"/>
      <c r="B266" s="338"/>
      <c r="C266" s="338"/>
      <c r="D266" s="338"/>
      <c r="E266" s="338"/>
      <c r="F266" s="286"/>
      <c r="G266" s="348"/>
      <c r="H266" s="349"/>
      <c r="I266" s="349"/>
      <c r="J266" s="350"/>
      <c r="K266" s="348"/>
      <c r="L266" s="350"/>
    </row>
    <row r="267" spans="1:12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43" t="s">
        <v>0</v>
      </c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5"/>
    </row>
    <row r="269" spans="1:12" ht="15.75" thickBot="1" x14ac:dyDescent="0.3">
      <c r="A269" s="146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8"/>
    </row>
    <row r="270" spans="1:12" ht="15.75" thickBot="1" x14ac:dyDescent="0.3">
      <c r="A270" s="3" t="str">
        <f t="shared" ref="A270:B272" si="9">A6</f>
        <v xml:space="preserve">CLIENTE: BOLOVO </v>
      </c>
      <c r="B270" s="149" t="str">
        <f t="shared" si="9"/>
        <v>REPRESENTANTE: antonio</v>
      </c>
      <c r="C270" s="150"/>
      <c r="D270" s="150"/>
      <c r="E270" s="150"/>
      <c r="F270" s="151"/>
      <c r="G270" s="149" t="str">
        <f>G6</f>
        <v>PEDIDO: 04/2021</v>
      </c>
      <c r="H270" s="150"/>
      <c r="I270" s="151"/>
      <c r="J270" s="110" t="str">
        <f>J6</f>
        <v xml:space="preserve">QTD. MOSTR. SOARES DE LUNA </v>
      </c>
      <c r="K270" s="112"/>
      <c r="L270" s="111"/>
    </row>
    <row r="271" spans="1:12" ht="15.75" thickBot="1" x14ac:dyDescent="0.3">
      <c r="A271" s="4" t="str">
        <f t="shared" si="9"/>
        <v>REF. CLIENTE:  BLV06HS</v>
      </c>
      <c r="B271" s="149" t="str">
        <f t="shared" si="9"/>
        <v>REF. CT LS - 01</v>
      </c>
      <c r="C271" s="150"/>
      <c r="D271" s="150"/>
      <c r="E271" s="150"/>
      <c r="F271" s="151"/>
      <c r="G271" s="149" t="str">
        <f>G7</f>
        <v>COLECAO : VERÃO /2020</v>
      </c>
      <c r="H271" s="150"/>
      <c r="I271" s="151"/>
      <c r="J271" s="143">
        <f>J7</f>
        <v>0</v>
      </c>
      <c r="K271" s="144"/>
      <c r="L271" s="145"/>
    </row>
    <row r="272" spans="1:12" ht="15.75" thickBot="1" x14ac:dyDescent="0.3">
      <c r="A272" s="4" t="str">
        <f t="shared" si="9"/>
        <v xml:space="preserve">REF:  </v>
      </c>
      <c r="B272" s="149" t="str">
        <f t="shared" si="9"/>
        <v>MODELO:  carteira COLORS - 01</v>
      </c>
      <c r="C272" s="150"/>
      <c r="D272" s="150"/>
      <c r="E272" s="150"/>
      <c r="F272" s="150"/>
      <c r="G272" s="150"/>
      <c r="H272" s="150"/>
      <c r="I272" s="151"/>
      <c r="J272" s="146"/>
      <c r="K272" s="147"/>
      <c r="L272" s="148"/>
    </row>
    <row r="273" spans="1:12" ht="15" customHeight="1" x14ac:dyDescent="0.25">
      <c r="A273" s="326" t="s">
        <v>14</v>
      </c>
      <c r="B273" s="328" t="str">
        <f>B251</f>
        <v xml:space="preserve">Nita </v>
      </c>
      <c r="C273" s="329"/>
      <c r="D273" s="329"/>
      <c r="E273" s="329"/>
      <c r="F273" s="330"/>
      <c r="G273" s="334" t="s">
        <v>47</v>
      </c>
      <c r="H273" s="335"/>
      <c r="I273" s="272"/>
      <c r="J273" s="273"/>
      <c r="K273" s="273"/>
      <c r="L273" s="274"/>
    </row>
    <row r="274" spans="1:12" ht="15.75" customHeight="1" thickBot="1" x14ac:dyDescent="0.3">
      <c r="A274" s="327"/>
      <c r="B274" s="331"/>
      <c r="C274" s="332"/>
      <c r="D274" s="332"/>
      <c r="E274" s="332"/>
      <c r="F274" s="333"/>
      <c r="G274" s="336"/>
      <c r="H274" s="337"/>
      <c r="I274" s="285"/>
      <c r="J274" s="338"/>
      <c r="K274" s="338"/>
      <c r="L274" s="286"/>
    </row>
    <row r="275" spans="1:12" x14ac:dyDescent="0.25">
      <c r="A275" s="339" t="s">
        <v>1</v>
      </c>
      <c r="B275" s="339" t="s">
        <v>2</v>
      </c>
      <c r="C275" s="341">
        <f>C253</f>
        <v>4.5</v>
      </c>
      <c r="D275" s="184" t="s">
        <v>23</v>
      </c>
      <c r="E275" s="186"/>
      <c r="F275" s="343">
        <f>F253</f>
        <v>300</v>
      </c>
      <c r="G275" s="309" t="s">
        <v>22</v>
      </c>
      <c r="H275" s="313"/>
      <c r="I275" s="310"/>
      <c r="J275" s="357">
        <f>J253</f>
        <v>1350</v>
      </c>
      <c r="K275" s="358"/>
      <c r="L275" s="359"/>
    </row>
    <row r="276" spans="1:12" ht="15.75" thickBot="1" x14ac:dyDescent="0.3">
      <c r="A276" s="340"/>
      <c r="B276" s="340"/>
      <c r="C276" s="342"/>
      <c r="D276" s="187"/>
      <c r="E276" s="189"/>
      <c r="F276" s="344"/>
      <c r="G276" s="311"/>
      <c r="H276" s="314"/>
      <c r="I276" s="312"/>
      <c r="J276" s="360"/>
      <c r="K276" s="361"/>
      <c r="L276" s="362"/>
    </row>
    <row r="277" spans="1:12" x14ac:dyDescent="0.25">
      <c r="A277" s="309" t="s">
        <v>48</v>
      </c>
      <c r="B277" s="310"/>
      <c r="C277" s="309" t="s">
        <v>50</v>
      </c>
      <c r="D277" s="313"/>
      <c r="E277" s="313"/>
      <c r="F277" s="313"/>
      <c r="G277" s="313"/>
      <c r="H277" s="310"/>
      <c r="I277" s="309" t="s">
        <v>49</v>
      </c>
      <c r="J277" s="313"/>
      <c r="K277" s="313"/>
      <c r="L277" s="310"/>
    </row>
    <row r="278" spans="1:12" ht="15.75" thickBot="1" x14ac:dyDescent="0.3">
      <c r="A278" s="311"/>
      <c r="B278" s="312"/>
      <c r="C278" s="311"/>
      <c r="D278" s="314"/>
      <c r="E278" s="314"/>
      <c r="F278" s="314"/>
      <c r="G278" s="314"/>
      <c r="H278" s="312"/>
      <c r="I278" s="311"/>
      <c r="J278" s="314"/>
      <c r="K278" s="314"/>
      <c r="L278" s="312"/>
    </row>
    <row r="279" spans="1:12" x14ac:dyDescent="0.25">
      <c r="A279" s="272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4"/>
    </row>
    <row r="280" spans="1:12" ht="15.75" thickBot="1" x14ac:dyDescent="0.3">
      <c r="A280" s="285"/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286"/>
    </row>
    <row r="281" spans="1:12" x14ac:dyDescent="0.25">
      <c r="A281" s="272"/>
      <c r="B281" s="273"/>
      <c r="C281" s="273"/>
      <c r="D281" s="273"/>
      <c r="E281" s="273"/>
      <c r="F281" s="273"/>
      <c r="G281" s="273"/>
      <c r="H281" s="273"/>
      <c r="I281" s="273"/>
      <c r="J281" s="273"/>
      <c r="K281" s="273"/>
      <c r="L281" s="274"/>
    </row>
    <row r="282" spans="1:12" ht="15.75" thickBot="1" x14ac:dyDescent="0.3">
      <c r="A282" s="285"/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286"/>
    </row>
    <row r="283" spans="1:12" x14ac:dyDescent="0.25">
      <c r="A283" s="272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4"/>
    </row>
    <row r="284" spans="1:12" ht="15.75" thickBot="1" x14ac:dyDescent="0.3">
      <c r="A284" s="285"/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286"/>
    </row>
    <row r="285" spans="1:12" x14ac:dyDescent="0.25">
      <c r="A285" s="272"/>
      <c r="B285" s="273"/>
      <c r="C285" s="273"/>
      <c r="D285" s="273"/>
      <c r="E285" s="273"/>
      <c r="F285" s="273"/>
      <c r="G285" s="273"/>
      <c r="H285" s="273"/>
      <c r="I285" s="273"/>
      <c r="J285" s="273"/>
      <c r="K285" s="273"/>
      <c r="L285" s="274"/>
    </row>
    <row r="286" spans="1:12" ht="15.75" thickBot="1" x14ac:dyDescent="0.3">
      <c r="A286" s="285"/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286"/>
    </row>
    <row r="287" spans="1:12" x14ac:dyDescent="0.25">
      <c r="A287" s="272"/>
      <c r="B287" s="273"/>
      <c r="C287" s="273"/>
      <c r="D287" s="273"/>
      <c r="E287" s="273"/>
      <c r="F287" s="273"/>
      <c r="G287" s="273"/>
      <c r="H287" s="273"/>
      <c r="I287" s="273"/>
      <c r="J287" s="273"/>
      <c r="K287" s="273"/>
      <c r="L287" s="274"/>
    </row>
    <row r="288" spans="1:12" ht="15.75" thickBot="1" x14ac:dyDescent="0.3">
      <c r="A288" s="285"/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286"/>
    </row>
    <row r="289" spans="1:12" x14ac:dyDescent="0.25">
      <c r="A289" s="272"/>
      <c r="B289" s="273"/>
      <c r="C289" s="273"/>
      <c r="D289" s="273"/>
      <c r="E289" s="273"/>
      <c r="F289" s="274"/>
      <c r="G289" s="345" t="s">
        <v>51</v>
      </c>
      <c r="H289" s="346"/>
      <c r="I289" s="346"/>
      <c r="J289" s="347"/>
      <c r="K289" s="345" t="s">
        <v>18</v>
      </c>
      <c r="L289" s="347"/>
    </row>
    <row r="290" spans="1:12" ht="15.75" thickBot="1" x14ac:dyDescent="0.3">
      <c r="A290" s="285"/>
      <c r="B290" s="338"/>
      <c r="C290" s="338"/>
      <c r="D290" s="338"/>
      <c r="E290" s="338"/>
      <c r="F290" s="286"/>
      <c r="G290" s="348"/>
      <c r="H290" s="349"/>
      <c r="I290" s="349"/>
      <c r="J290" s="350"/>
      <c r="K290" s="348"/>
      <c r="L290" s="350"/>
    </row>
    <row r="291" spans="1:12" x14ac:dyDescent="0.25">
      <c r="A291" s="272"/>
      <c r="B291" s="273"/>
      <c r="C291" s="273"/>
      <c r="D291" s="273"/>
      <c r="E291" s="273"/>
      <c r="F291" s="274"/>
      <c r="G291" s="345" t="s">
        <v>52</v>
      </c>
      <c r="H291" s="346"/>
      <c r="I291" s="346"/>
      <c r="J291" s="347"/>
      <c r="K291" s="345" t="s">
        <v>18</v>
      </c>
      <c r="L291" s="347"/>
    </row>
    <row r="292" spans="1:12" ht="15.75" thickBot="1" x14ac:dyDescent="0.3">
      <c r="A292" s="285"/>
      <c r="B292" s="338"/>
      <c r="C292" s="338"/>
      <c r="D292" s="338"/>
      <c r="E292" s="338"/>
      <c r="F292" s="286"/>
      <c r="G292" s="348"/>
      <c r="H292" s="349"/>
      <c r="I292" s="349"/>
      <c r="J292" s="350"/>
      <c r="K292" s="348"/>
      <c r="L292" s="350"/>
    </row>
    <row r="293" spans="1:12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410" t="s">
        <v>166</v>
      </c>
      <c r="B294" s="411"/>
      <c r="C294" s="411"/>
      <c r="D294" s="411"/>
      <c r="E294" s="411"/>
      <c r="F294" s="411"/>
      <c r="G294" s="411"/>
      <c r="H294" s="411"/>
      <c r="I294" s="411"/>
      <c r="J294" s="411"/>
      <c r="K294" s="411"/>
      <c r="L294" s="412"/>
    </row>
    <row r="295" spans="1:12" ht="15.75" thickBot="1" x14ac:dyDescent="0.3">
      <c r="A295" s="413"/>
      <c r="B295" s="414"/>
      <c r="C295" s="414"/>
      <c r="D295" s="414"/>
      <c r="E295" s="414"/>
      <c r="F295" s="414"/>
      <c r="G295" s="414"/>
      <c r="H295" s="414"/>
      <c r="I295" s="414"/>
      <c r="J295" s="414"/>
      <c r="K295" s="414"/>
      <c r="L295" s="415"/>
    </row>
    <row r="296" spans="1:12" x14ac:dyDescent="0.25">
      <c r="A296" s="143" t="s">
        <v>53</v>
      </c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5"/>
    </row>
    <row r="297" spans="1:12" ht="15.75" thickBot="1" x14ac:dyDescent="0.3">
      <c r="A297" s="146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8"/>
    </row>
    <row r="298" spans="1:12" ht="15.75" thickBot="1" x14ac:dyDescent="0.3">
      <c r="A298" s="3" t="str">
        <f t="shared" ref="A298:B300" si="10">A6</f>
        <v xml:space="preserve">CLIENTE: BOLOVO </v>
      </c>
      <c r="B298" s="149" t="str">
        <f t="shared" si="10"/>
        <v>REPRESENTANTE: antonio</v>
      </c>
      <c r="C298" s="150"/>
      <c r="D298" s="150"/>
      <c r="E298" s="150"/>
      <c r="F298" s="151"/>
      <c r="G298" s="149" t="str">
        <f>G6</f>
        <v>PEDIDO: 04/2021</v>
      </c>
      <c r="H298" s="150"/>
      <c r="I298" s="151"/>
      <c r="J298" s="110" t="s">
        <v>116</v>
      </c>
      <c r="K298" s="112"/>
      <c r="L298" s="111"/>
    </row>
    <row r="299" spans="1:12" ht="15.75" thickBot="1" x14ac:dyDescent="0.3">
      <c r="A299" s="4" t="str">
        <f t="shared" si="10"/>
        <v>REF. CLIENTE:  BLV06HS</v>
      </c>
      <c r="B299" s="149" t="str">
        <f t="shared" si="10"/>
        <v>REF. CT LS - 01</v>
      </c>
      <c r="C299" s="150"/>
      <c r="D299" s="150"/>
      <c r="E299" s="150"/>
      <c r="F299" s="151"/>
      <c r="G299" s="149" t="str">
        <f>G7</f>
        <v>COLECAO : VERÃO /2020</v>
      </c>
      <c r="H299" s="150"/>
      <c r="I299" s="151"/>
      <c r="J299" s="143">
        <f>J7</f>
        <v>0</v>
      </c>
      <c r="K299" s="144"/>
      <c r="L299" s="145"/>
    </row>
    <row r="300" spans="1:12" ht="15.75" thickBot="1" x14ac:dyDescent="0.3">
      <c r="A300" s="4" t="str">
        <f t="shared" si="10"/>
        <v xml:space="preserve">REF:  </v>
      </c>
      <c r="B300" s="149" t="str">
        <f t="shared" si="10"/>
        <v>MODELO:  carteira COLORS - 01</v>
      </c>
      <c r="C300" s="150"/>
      <c r="D300" s="150"/>
      <c r="E300" s="150"/>
      <c r="F300" s="150"/>
      <c r="G300" s="150"/>
      <c r="H300" s="150"/>
      <c r="I300" s="151"/>
      <c r="J300" s="146"/>
      <c r="K300" s="147"/>
      <c r="L300" s="148"/>
    </row>
    <row r="301" spans="1:12" x14ac:dyDescent="0.25">
      <c r="A301" s="326" t="s">
        <v>14</v>
      </c>
      <c r="B301" s="328" t="str">
        <f>B251</f>
        <v xml:space="preserve">Nita </v>
      </c>
      <c r="C301" s="329"/>
      <c r="D301" s="329"/>
      <c r="E301" s="329"/>
      <c r="F301" s="330"/>
      <c r="G301" s="334" t="s">
        <v>47</v>
      </c>
      <c r="H301" s="335"/>
      <c r="I301" s="272"/>
      <c r="J301" s="273"/>
      <c r="K301" s="273"/>
      <c r="L301" s="274"/>
    </row>
    <row r="302" spans="1:12" ht="15.75" thickBot="1" x14ac:dyDescent="0.3">
      <c r="A302" s="327"/>
      <c r="B302" s="331"/>
      <c r="C302" s="332"/>
      <c r="D302" s="332"/>
      <c r="E302" s="332"/>
      <c r="F302" s="333"/>
      <c r="G302" s="336"/>
      <c r="H302" s="337"/>
      <c r="I302" s="285"/>
      <c r="J302" s="338"/>
      <c r="K302" s="338"/>
      <c r="L302" s="286"/>
    </row>
    <row r="303" spans="1:12" x14ac:dyDescent="0.25">
      <c r="A303" s="339" t="s">
        <v>1</v>
      </c>
      <c r="B303" s="339" t="s">
        <v>2</v>
      </c>
      <c r="C303" s="341">
        <f>C253</f>
        <v>4.5</v>
      </c>
      <c r="D303" s="184" t="s">
        <v>23</v>
      </c>
      <c r="E303" s="186"/>
      <c r="F303" s="343">
        <f>F253</f>
        <v>300</v>
      </c>
      <c r="G303" s="309" t="s">
        <v>22</v>
      </c>
      <c r="H303" s="313"/>
      <c r="I303" s="310"/>
      <c r="J303" s="357">
        <f>J253</f>
        <v>1350</v>
      </c>
      <c r="K303" s="358"/>
      <c r="L303" s="359"/>
    </row>
    <row r="304" spans="1:12" ht="15.75" thickBot="1" x14ac:dyDescent="0.3">
      <c r="A304" s="340"/>
      <c r="B304" s="340"/>
      <c r="C304" s="342"/>
      <c r="D304" s="187"/>
      <c r="E304" s="189"/>
      <c r="F304" s="344"/>
      <c r="G304" s="311"/>
      <c r="H304" s="314"/>
      <c r="I304" s="312"/>
      <c r="J304" s="360"/>
      <c r="K304" s="361"/>
      <c r="L304" s="362"/>
    </row>
    <row r="305" spans="1:12" ht="15" customHeight="1" x14ac:dyDescent="0.25">
      <c r="A305" s="309" t="s">
        <v>95</v>
      </c>
      <c r="B305" s="310"/>
      <c r="C305" s="309" t="s">
        <v>96</v>
      </c>
      <c r="D305" s="313"/>
      <c r="E305" s="313"/>
      <c r="F305" s="313"/>
      <c r="G305" s="313"/>
      <c r="H305" s="310"/>
      <c r="I305" s="309" t="s">
        <v>49</v>
      </c>
      <c r="J305" s="313"/>
      <c r="K305" s="313"/>
      <c r="L305" s="310"/>
    </row>
    <row r="306" spans="1:12" ht="15.75" customHeight="1" thickBot="1" x14ac:dyDescent="0.3">
      <c r="A306" s="311"/>
      <c r="B306" s="312"/>
      <c r="C306" s="311"/>
      <c r="D306" s="314"/>
      <c r="E306" s="314"/>
      <c r="F306" s="314"/>
      <c r="G306" s="314"/>
      <c r="H306" s="312"/>
      <c r="I306" s="311"/>
      <c r="J306" s="314"/>
      <c r="K306" s="314"/>
      <c r="L306" s="312"/>
    </row>
    <row r="307" spans="1:12" x14ac:dyDescent="0.25">
      <c r="A307" s="272"/>
      <c r="B307" s="273"/>
      <c r="C307" s="273"/>
      <c r="D307" s="273"/>
      <c r="E307" s="273"/>
      <c r="F307" s="273"/>
      <c r="G307" s="273"/>
      <c r="H307" s="273"/>
      <c r="I307" s="273"/>
      <c r="J307" s="273"/>
      <c r="K307" s="273"/>
      <c r="L307" s="274"/>
    </row>
    <row r="308" spans="1:12" ht="15.75" thickBot="1" x14ac:dyDescent="0.3">
      <c r="A308" s="285"/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286"/>
    </row>
    <row r="309" spans="1:12" x14ac:dyDescent="0.25">
      <c r="A309" s="272"/>
      <c r="B309" s="273"/>
      <c r="C309" s="273"/>
      <c r="D309" s="273"/>
      <c r="E309" s="273"/>
      <c r="F309" s="274"/>
      <c r="G309" s="345" t="s">
        <v>51</v>
      </c>
      <c r="H309" s="346"/>
      <c r="I309" s="346"/>
      <c r="J309" s="347"/>
      <c r="K309" s="345" t="s">
        <v>18</v>
      </c>
      <c r="L309" s="347"/>
    </row>
    <row r="310" spans="1:12" ht="15.75" thickBot="1" x14ac:dyDescent="0.3">
      <c r="A310" s="285"/>
      <c r="B310" s="338"/>
      <c r="C310" s="338"/>
      <c r="D310" s="338"/>
      <c r="E310" s="338"/>
      <c r="F310" s="286"/>
      <c r="G310" s="348"/>
      <c r="H310" s="349"/>
      <c r="I310" s="349"/>
      <c r="J310" s="350"/>
      <c r="K310" s="348"/>
      <c r="L310" s="350"/>
    </row>
    <row r="311" spans="1:12" x14ac:dyDescent="0.25">
      <c r="A311" s="272"/>
      <c r="B311" s="273"/>
      <c r="C311" s="273"/>
      <c r="D311" s="273"/>
      <c r="E311" s="273"/>
      <c r="F311" s="274"/>
      <c r="G311" s="345" t="s">
        <v>52</v>
      </c>
      <c r="H311" s="346"/>
      <c r="I311" s="346"/>
      <c r="J311" s="347"/>
      <c r="K311" s="345" t="s">
        <v>18</v>
      </c>
      <c r="L311" s="347"/>
    </row>
    <row r="312" spans="1:12" ht="15.75" thickBot="1" x14ac:dyDescent="0.3">
      <c r="A312" s="285"/>
      <c r="B312" s="338"/>
      <c r="C312" s="338"/>
      <c r="D312" s="338"/>
      <c r="E312" s="338"/>
      <c r="F312" s="286"/>
      <c r="G312" s="348"/>
      <c r="H312" s="349"/>
      <c r="I312" s="349"/>
      <c r="J312" s="350"/>
      <c r="K312" s="348"/>
      <c r="L312" s="350"/>
    </row>
    <row r="313" spans="1:12" x14ac:dyDescent="0.25">
      <c r="A313" s="272">
        <f>A69</f>
        <v>0</v>
      </c>
      <c r="B313" s="273"/>
      <c r="C313" s="273"/>
      <c r="D313" s="273"/>
      <c r="E313" s="273"/>
      <c r="F313" s="273"/>
      <c r="G313" s="273"/>
      <c r="H313" s="273"/>
      <c r="I313" s="273"/>
      <c r="J313" s="273"/>
      <c r="K313" s="273"/>
      <c r="L313" s="274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x14ac:dyDescent="0.25">
      <c r="A322" s="275"/>
      <c r="B322" s="276"/>
      <c r="C322" s="276"/>
      <c r="D322" s="276"/>
      <c r="E322" s="276"/>
      <c r="F322" s="276"/>
      <c r="G322" s="276"/>
      <c r="H322" s="276"/>
      <c r="I322" s="276"/>
      <c r="J322" s="276"/>
      <c r="K322" s="276"/>
      <c r="L322" s="277"/>
    </row>
    <row r="323" spans="1:12" ht="36" customHeight="1" thickBot="1" x14ac:dyDescent="0.3">
      <c r="A323" s="285"/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286"/>
    </row>
    <row r="324" spans="1:12" x14ac:dyDescent="0.25">
      <c r="A324" s="143" t="s">
        <v>166</v>
      </c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5"/>
    </row>
    <row r="325" spans="1:12" ht="15.75" thickBot="1" x14ac:dyDescent="0.3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8"/>
    </row>
    <row r="326" spans="1:12" x14ac:dyDescent="0.25">
      <c r="A326" s="369" t="s">
        <v>165</v>
      </c>
      <c r="B326" s="370"/>
      <c r="C326" s="370"/>
      <c r="D326" s="370"/>
      <c r="E326" s="370"/>
      <c r="F326" s="370"/>
      <c r="G326" s="370"/>
      <c r="H326" s="370"/>
      <c r="I326" s="370"/>
      <c r="J326" s="370"/>
      <c r="K326" s="370"/>
      <c r="L326" s="371"/>
    </row>
    <row r="327" spans="1:12" ht="15.75" thickBot="1" x14ac:dyDescent="0.3">
      <c r="A327" s="372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4"/>
    </row>
    <row r="328" spans="1:12" ht="15.75" thickBot="1" x14ac:dyDescent="0.3">
      <c r="A328" s="3" t="str">
        <f t="shared" ref="A328:B330" si="11">A6</f>
        <v xml:space="preserve">CLIENTE: BOLOVO </v>
      </c>
      <c r="B328" s="149" t="str">
        <f t="shared" si="11"/>
        <v>REPRESENTANTE: antonio</v>
      </c>
      <c r="C328" s="150"/>
      <c r="D328" s="150"/>
      <c r="E328" s="150"/>
      <c r="F328" s="151"/>
      <c r="G328" s="149" t="str">
        <f>G6</f>
        <v>PEDIDO: 04/2021</v>
      </c>
      <c r="H328" s="150"/>
      <c r="I328" s="151"/>
      <c r="J328" s="110" t="str">
        <f>J6</f>
        <v xml:space="preserve">QTD. MOSTR. SOARES DE LUNA </v>
      </c>
      <c r="K328" s="112"/>
      <c r="L328" s="111"/>
    </row>
    <row r="329" spans="1:12" ht="15.75" thickBot="1" x14ac:dyDescent="0.3">
      <c r="A329" s="4" t="str">
        <f t="shared" si="11"/>
        <v>REF. CLIENTE:  BLV06HS</v>
      </c>
      <c r="B329" s="149" t="str">
        <f t="shared" si="11"/>
        <v>REF. CT LS - 01</v>
      </c>
      <c r="C329" s="150"/>
      <c r="D329" s="150"/>
      <c r="E329" s="150"/>
      <c r="F329" s="151"/>
      <c r="G329" s="149" t="str">
        <f>G7</f>
        <v>COLECAO : VERÃO /2020</v>
      </c>
      <c r="H329" s="150"/>
      <c r="I329" s="151"/>
      <c r="J329" s="143">
        <f>J7</f>
        <v>0</v>
      </c>
      <c r="K329" s="144"/>
      <c r="L329" s="145"/>
    </row>
    <row r="330" spans="1:12" ht="15.75" thickBot="1" x14ac:dyDescent="0.3">
      <c r="A330" s="4" t="str">
        <f t="shared" si="11"/>
        <v xml:space="preserve">REF:  </v>
      </c>
      <c r="B330" s="149" t="str">
        <f t="shared" si="11"/>
        <v>MODELO:  carteira COLORS - 01</v>
      </c>
      <c r="C330" s="150"/>
      <c r="D330" s="150"/>
      <c r="E330" s="150"/>
      <c r="F330" s="150"/>
      <c r="G330" s="150"/>
      <c r="H330" s="150"/>
      <c r="I330" s="151"/>
      <c r="J330" s="146"/>
      <c r="K330" s="147"/>
      <c r="L330" s="148"/>
    </row>
    <row r="331" spans="1:12" ht="15.75" thickBot="1" x14ac:dyDescent="0.3">
      <c r="A331" s="110" t="s">
        <v>55</v>
      </c>
      <c r="B331" s="112"/>
      <c r="C331" s="112"/>
      <c r="D331" s="111"/>
      <c r="E331" s="345" t="s">
        <v>59</v>
      </c>
      <c r="F331" s="346"/>
      <c r="G331" s="346"/>
      <c r="H331" s="346"/>
      <c r="I331" s="346"/>
      <c r="J331" s="346"/>
      <c r="K331" s="346"/>
      <c r="L331" s="347"/>
    </row>
    <row r="332" spans="1:12" ht="15.75" thickBot="1" x14ac:dyDescent="0.3">
      <c r="A332" s="184" t="s">
        <v>56</v>
      </c>
      <c r="B332" s="185"/>
      <c r="C332" s="185"/>
      <c r="D332" s="186"/>
      <c r="E332" s="348"/>
      <c r="F332" s="349"/>
      <c r="G332" s="349"/>
      <c r="H332" s="349"/>
      <c r="I332" s="349"/>
      <c r="J332" s="349"/>
      <c r="K332" s="349"/>
      <c r="L332" s="350"/>
    </row>
    <row r="333" spans="1:12" ht="15.75" thickBot="1" x14ac:dyDescent="0.3">
      <c r="A333" s="187"/>
      <c r="B333" s="188"/>
      <c r="C333" s="188"/>
      <c r="D333" s="189"/>
      <c r="E333" s="375" t="s">
        <v>58</v>
      </c>
      <c r="F333" s="376"/>
      <c r="G333" s="376"/>
      <c r="H333" s="376"/>
      <c r="I333" s="376"/>
      <c r="J333" s="376"/>
      <c r="K333" s="376"/>
      <c r="L333" s="377"/>
    </row>
    <row r="334" spans="1:12" x14ac:dyDescent="0.25">
      <c r="A334" s="184" t="s">
        <v>57</v>
      </c>
      <c r="B334" s="185"/>
      <c r="C334" s="185"/>
      <c r="D334" s="186"/>
      <c r="E334" s="378"/>
      <c r="F334" s="379"/>
      <c r="G334" s="379"/>
      <c r="H334" s="379"/>
      <c r="I334" s="379"/>
      <c r="J334" s="379"/>
      <c r="K334" s="379"/>
      <c r="L334" s="380"/>
    </row>
    <row r="335" spans="1:12" ht="15.75" thickBot="1" x14ac:dyDescent="0.3">
      <c r="A335" s="187"/>
      <c r="B335" s="188"/>
      <c r="C335" s="188"/>
      <c r="D335" s="189"/>
      <c r="E335" s="381"/>
      <c r="F335" s="382"/>
      <c r="G335" s="382"/>
      <c r="H335" s="382"/>
      <c r="I335" s="382"/>
      <c r="J335" s="382"/>
      <c r="K335" s="382"/>
      <c r="L335" s="383"/>
    </row>
    <row r="336" spans="1:12" ht="15.75" customHeight="1" thickBot="1" x14ac:dyDescent="0.3">
      <c r="A336" s="5" t="s">
        <v>28</v>
      </c>
      <c r="B336" s="2"/>
      <c r="C336" s="110">
        <f>C93</f>
        <v>300</v>
      </c>
      <c r="D336" s="112"/>
      <c r="E336" s="111"/>
      <c r="F336" s="110" t="s">
        <v>43</v>
      </c>
      <c r="G336" s="111"/>
      <c r="H336" s="110">
        <f>H93</f>
        <v>0</v>
      </c>
      <c r="I336" s="111"/>
      <c r="J336" s="262" t="s">
        <v>43</v>
      </c>
      <c r="K336" s="263"/>
      <c r="L336" s="60" t="s">
        <v>41</v>
      </c>
    </row>
    <row r="337" spans="1:12" ht="15.75" customHeight="1" thickBot="1" x14ac:dyDescent="0.3">
      <c r="A337" s="5" t="s">
        <v>42</v>
      </c>
      <c r="B337" s="4" t="s">
        <v>6</v>
      </c>
      <c r="C337" s="4" t="s">
        <v>15</v>
      </c>
      <c r="D337" s="110" t="s">
        <v>7</v>
      </c>
      <c r="E337" s="111"/>
      <c r="F337" s="234" t="s">
        <v>19</v>
      </c>
      <c r="G337" s="236"/>
      <c r="H337" s="4" t="s">
        <v>9</v>
      </c>
      <c r="I337" s="5" t="s">
        <v>10</v>
      </c>
      <c r="J337" s="234" t="s">
        <v>19</v>
      </c>
      <c r="K337" s="236"/>
      <c r="L337" s="7"/>
    </row>
    <row r="338" spans="1:12" ht="15.75" customHeight="1" thickBot="1" x14ac:dyDescent="0.3">
      <c r="A338" s="13" t="str">
        <f t="shared" ref="A338:C353" si="12">A95</f>
        <v xml:space="preserve">Etiqueta Composição - bolovo 100% poliester </v>
      </c>
      <c r="B338" s="6">
        <f t="shared" si="12"/>
        <v>1</v>
      </c>
      <c r="C338" s="6" t="str">
        <f t="shared" si="12"/>
        <v>Branco</v>
      </c>
      <c r="D338" s="264">
        <f>SUM(B338*C336)</f>
        <v>300</v>
      </c>
      <c r="E338" s="265"/>
      <c r="F338" s="266"/>
      <c r="G338" s="267"/>
      <c r="H338" s="6">
        <f t="shared" ref="H338:H371" si="13">H95</f>
        <v>0</v>
      </c>
      <c r="I338" s="8">
        <f>SUM(B338*H336)</f>
        <v>0</v>
      </c>
      <c r="J338" s="266"/>
      <c r="K338" s="267"/>
      <c r="L338" s="6"/>
    </row>
    <row r="339" spans="1:12" ht="15.75" customHeight="1" thickBot="1" x14ac:dyDescent="0.3">
      <c r="A339" s="13" t="str">
        <f t="shared" si="12"/>
        <v>Linha 60</v>
      </c>
      <c r="B339" s="6">
        <f t="shared" si="12"/>
        <v>0.02</v>
      </c>
      <c r="C339" s="6" t="str">
        <f t="shared" si="12"/>
        <v>preto</v>
      </c>
      <c r="D339" s="264">
        <f>SUM(B339*C336)</f>
        <v>6</v>
      </c>
      <c r="E339" s="265"/>
      <c r="F339" s="266"/>
      <c r="G339" s="267"/>
      <c r="H339" s="6">
        <f t="shared" si="13"/>
        <v>0</v>
      </c>
      <c r="I339" s="8">
        <f>SUM(B339*H336)</f>
        <v>0</v>
      </c>
      <c r="J339" s="266"/>
      <c r="K339" s="267"/>
      <c r="L339" s="6"/>
    </row>
    <row r="340" spans="1:12" ht="15.75" customHeight="1" thickBot="1" x14ac:dyDescent="0.3">
      <c r="A340" s="13">
        <f t="shared" si="12"/>
        <v>0</v>
      </c>
      <c r="B340" s="6">
        <f t="shared" si="12"/>
        <v>0.01</v>
      </c>
      <c r="C340" s="6" t="str">
        <f t="shared" si="12"/>
        <v>vermela</v>
      </c>
      <c r="D340" s="264">
        <f>SUM(B340*C336)</f>
        <v>3</v>
      </c>
      <c r="E340" s="265"/>
      <c r="F340" s="266"/>
      <c r="G340" s="267"/>
      <c r="H340" s="6">
        <f t="shared" si="13"/>
        <v>0</v>
      </c>
      <c r="I340" s="8">
        <f>SUM(B340*H336)</f>
        <v>0</v>
      </c>
      <c r="J340" s="266"/>
      <c r="K340" s="267"/>
      <c r="L340" s="6"/>
    </row>
    <row r="341" spans="1:12" ht="15.75" customHeight="1" thickBot="1" x14ac:dyDescent="0.3">
      <c r="A341" s="13">
        <f t="shared" si="12"/>
        <v>0</v>
      </c>
      <c r="B341" s="6">
        <f t="shared" si="12"/>
        <v>0</v>
      </c>
      <c r="C341" s="6">
        <f t="shared" si="12"/>
        <v>0</v>
      </c>
      <c r="D341" s="264">
        <f>SUM(B341*C336)</f>
        <v>0</v>
      </c>
      <c r="E341" s="265"/>
      <c r="F341" s="266"/>
      <c r="G341" s="267"/>
      <c r="H341" s="6">
        <f t="shared" si="13"/>
        <v>0</v>
      </c>
      <c r="I341" s="8">
        <f>SUM(B341*H336)</f>
        <v>0</v>
      </c>
      <c r="J341" s="266"/>
      <c r="K341" s="267"/>
      <c r="L341" s="6"/>
    </row>
    <row r="342" spans="1:12" ht="15.75" customHeight="1" thickBot="1" x14ac:dyDescent="0.3">
      <c r="A342" s="13">
        <f t="shared" si="12"/>
        <v>0</v>
      </c>
      <c r="B342" s="6">
        <f t="shared" si="12"/>
        <v>0</v>
      </c>
      <c r="C342" s="6">
        <f t="shared" si="12"/>
        <v>0</v>
      </c>
      <c r="D342" s="264">
        <f>SUM(B342*C336)</f>
        <v>0</v>
      </c>
      <c r="E342" s="265"/>
      <c r="F342" s="266"/>
      <c r="G342" s="267"/>
      <c r="H342" s="6">
        <f t="shared" si="13"/>
        <v>0</v>
      </c>
      <c r="I342" s="8">
        <f>SUM(B342*H336)</f>
        <v>0</v>
      </c>
      <c r="J342" s="266"/>
      <c r="K342" s="267"/>
      <c r="L342" s="6"/>
    </row>
    <row r="343" spans="1:12" ht="15.75" customHeight="1" thickBot="1" x14ac:dyDescent="0.3">
      <c r="A343" s="13" t="str">
        <f t="shared" si="12"/>
        <v xml:space="preserve">Velcro 25 </v>
      </c>
      <c r="B343" s="6">
        <f t="shared" si="12"/>
        <v>0.12</v>
      </c>
      <c r="C343" s="6" t="str">
        <f t="shared" si="12"/>
        <v>preto</v>
      </c>
      <c r="D343" s="264">
        <f>SUM(B343*C336)</f>
        <v>36</v>
      </c>
      <c r="E343" s="265"/>
      <c r="F343" s="266"/>
      <c r="G343" s="267"/>
      <c r="H343" s="6">
        <f t="shared" si="13"/>
        <v>0</v>
      </c>
      <c r="I343" s="8">
        <f>SUM(B343*H336)</f>
        <v>0</v>
      </c>
      <c r="J343" s="266"/>
      <c r="K343" s="267"/>
      <c r="L343" s="6"/>
    </row>
    <row r="344" spans="1:12" ht="15.75" customHeight="1" thickBot="1" x14ac:dyDescent="0.3">
      <c r="A344" s="13" t="str">
        <f t="shared" si="12"/>
        <v>macho  0 ,12 m ( 1x)</v>
      </c>
      <c r="B344" s="6">
        <v>16</v>
      </c>
      <c r="C344" s="6">
        <f t="shared" si="12"/>
        <v>0</v>
      </c>
      <c r="D344" s="264">
        <f>SUM(B344*C336)</f>
        <v>4800</v>
      </c>
      <c r="E344" s="265"/>
      <c r="F344" s="266"/>
      <c r="G344" s="267"/>
      <c r="H344" s="6">
        <f t="shared" si="13"/>
        <v>0</v>
      </c>
      <c r="I344" s="8">
        <f>SUM(B344*H336)</f>
        <v>0</v>
      </c>
      <c r="J344" s="266"/>
      <c r="K344" s="267"/>
      <c r="L344" s="6"/>
    </row>
    <row r="345" spans="1:12" ht="15.75" customHeight="1" thickBot="1" x14ac:dyDescent="0.3">
      <c r="A345" s="13" t="str">
        <f t="shared" si="12"/>
        <v>fêmea 0,11 m (1x)</v>
      </c>
      <c r="B345" s="6">
        <f t="shared" si="12"/>
        <v>0</v>
      </c>
      <c r="C345" s="6">
        <f t="shared" si="12"/>
        <v>0</v>
      </c>
      <c r="D345" s="264">
        <f>SUM(B345*C336)</f>
        <v>0</v>
      </c>
      <c r="E345" s="265"/>
      <c r="F345" s="266"/>
      <c r="G345" s="267"/>
      <c r="H345" s="6">
        <f t="shared" si="13"/>
        <v>0</v>
      </c>
      <c r="I345" s="8">
        <f>SUM(B345*H336)</f>
        <v>0</v>
      </c>
      <c r="J345" s="266"/>
      <c r="K345" s="267"/>
      <c r="L345" s="6"/>
    </row>
    <row r="346" spans="1:12" ht="15.75" customHeight="1" thickBot="1" x14ac:dyDescent="0.3">
      <c r="A346" s="13" t="str">
        <f t="shared" si="12"/>
        <v>Ziper 3</v>
      </c>
      <c r="B346" s="6">
        <f t="shared" si="12"/>
        <v>0.12</v>
      </c>
      <c r="C346" s="6" t="str">
        <f t="shared" si="12"/>
        <v>preta</v>
      </c>
      <c r="D346" s="264">
        <f>SUM(B346*C336)</f>
        <v>36</v>
      </c>
      <c r="E346" s="265"/>
      <c r="F346" s="266"/>
      <c r="G346" s="267"/>
      <c r="H346" s="6">
        <f t="shared" si="13"/>
        <v>0</v>
      </c>
      <c r="I346" s="8">
        <f>SUM(B346*H336)</f>
        <v>0</v>
      </c>
      <c r="J346" s="266"/>
      <c r="K346" s="267"/>
      <c r="L346" s="6"/>
    </row>
    <row r="347" spans="1:12" ht="15.75" customHeight="1" thickBot="1" x14ac:dyDescent="0.3">
      <c r="A347" s="13" t="str">
        <f t="shared" si="12"/>
        <v>Cursor 3</v>
      </c>
      <c r="B347" s="6">
        <f t="shared" si="12"/>
        <v>1</v>
      </c>
      <c r="C347" s="6" t="str">
        <f t="shared" si="12"/>
        <v xml:space="preserve">preto </v>
      </c>
      <c r="D347" s="264">
        <f>SUM(B347*C336)</f>
        <v>300</v>
      </c>
      <c r="E347" s="265"/>
      <c r="F347" s="266"/>
      <c r="G347" s="267"/>
      <c r="H347" s="6">
        <f t="shared" si="13"/>
        <v>0</v>
      </c>
      <c r="I347" s="8">
        <f>SUM(B347*H336)</f>
        <v>0</v>
      </c>
      <c r="J347" s="266"/>
      <c r="K347" s="267"/>
      <c r="L347" s="6"/>
    </row>
    <row r="348" spans="1:12" ht="15.75" customHeight="1" thickBot="1" x14ac:dyDescent="0.3">
      <c r="A348" s="13">
        <f t="shared" si="12"/>
        <v>0</v>
      </c>
      <c r="B348" s="6">
        <f t="shared" si="12"/>
        <v>0</v>
      </c>
      <c r="C348" s="6">
        <f t="shared" si="12"/>
        <v>0</v>
      </c>
      <c r="D348" s="264">
        <f>SUM(B348*C336)</f>
        <v>0</v>
      </c>
      <c r="E348" s="265"/>
      <c r="F348" s="266"/>
      <c r="G348" s="267"/>
      <c r="H348" s="6">
        <f t="shared" si="13"/>
        <v>0</v>
      </c>
      <c r="I348" s="8">
        <f>SUM(B348*H336)</f>
        <v>0</v>
      </c>
      <c r="J348" s="266"/>
      <c r="K348" s="267"/>
      <c r="L348" s="6"/>
    </row>
    <row r="349" spans="1:12" ht="15.75" customHeight="1" thickBot="1" x14ac:dyDescent="0.3">
      <c r="A349" s="13" t="str">
        <f t="shared" si="12"/>
        <v>Borneon Tekla</v>
      </c>
      <c r="B349" s="6">
        <f t="shared" si="12"/>
        <v>0.85</v>
      </c>
      <c r="C349" s="6" t="str">
        <f t="shared" si="12"/>
        <v xml:space="preserve">Preto </v>
      </c>
      <c r="D349" s="264">
        <f>SUM(B349*C336)</f>
        <v>255</v>
      </c>
      <c r="E349" s="265"/>
      <c r="F349" s="266"/>
      <c r="G349" s="267"/>
      <c r="H349" s="6">
        <f t="shared" si="13"/>
        <v>0</v>
      </c>
      <c r="I349" s="8">
        <f>SUM(B349*H336)</f>
        <v>0</v>
      </c>
      <c r="J349" s="266"/>
      <c r="K349" s="267"/>
      <c r="L349" s="6"/>
    </row>
    <row r="350" spans="1:12" ht="15.75" customHeight="1" thickBot="1" x14ac:dyDescent="0.3">
      <c r="A350" s="13" t="str">
        <f t="shared" si="12"/>
        <v xml:space="preserve">BORNEON ADINA 22 MAIS DURO </v>
      </c>
      <c r="B350" s="6">
        <f t="shared" si="12"/>
        <v>1.2</v>
      </c>
      <c r="C350" s="6" t="str">
        <f t="shared" si="12"/>
        <v>PRETO</v>
      </c>
      <c r="D350" s="264">
        <f>SUM(B350*C336)</f>
        <v>360</v>
      </c>
      <c r="E350" s="265"/>
      <c r="F350" s="266"/>
      <c r="G350" s="267"/>
      <c r="H350" s="6">
        <f t="shared" si="13"/>
        <v>0</v>
      </c>
      <c r="I350" s="8">
        <f>SUM(B350*H336)</f>
        <v>0</v>
      </c>
      <c r="J350" s="266"/>
      <c r="K350" s="267"/>
      <c r="L350" s="6"/>
    </row>
    <row r="351" spans="1:12" ht="15.75" customHeight="1" thickBot="1" x14ac:dyDescent="0.3">
      <c r="A351" s="13">
        <f t="shared" si="12"/>
        <v>0</v>
      </c>
      <c r="B351" s="6">
        <f t="shared" si="12"/>
        <v>0</v>
      </c>
      <c r="C351" s="6">
        <f t="shared" si="12"/>
        <v>0</v>
      </c>
      <c r="D351" s="264">
        <f>SUM(B351*C336)</f>
        <v>0</v>
      </c>
      <c r="E351" s="265"/>
      <c r="F351" s="266"/>
      <c r="G351" s="267"/>
      <c r="H351" s="6">
        <f t="shared" si="13"/>
        <v>0</v>
      </c>
      <c r="I351" s="8">
        <f>SUM(B351*H336)</f>
        <v>0</v>
      </c>
      <c r="J351" s="266"/>
      <c r="K351" s="267"/>
      <c r="L351" s="6"/>
    </row>
    <row r="352" spans="1:12" ht="15.75" customHeight="1" thickBot="1" x14ac:dyDescent="0.3">
      <c r="A352" s="13">
        <f t="shared" si="12"/>
        <v>0</v>
      </c>
      <c r="B352" s="6">
        <f t="shared" si="12"/>
        <v>0</v>
      </c>
      <c r="C352" s="6">
        <f t="shared" si="12"/>
        <v>0</v>
      </c>
      <c r="D352" s="264">
        <f>SUM(B352*C336)</f>
        <v>0</v>
      </c>
      <c r="E352" s="265"/>
      <c r="F352" s="266"/>
      <c r="G352" s="267"/>
      <c r="H352" s="6">
        <f t="shared" si="13"/>
        <v>0</v>
      </c>
      <c r="I352" s="8">
        <f>SUM(B352*H336)</f>
        <v>0</v>
      </c>
      <c r="J352" s="266"/>
      <c r="K352" s="267"/>
      <c r="L352" s="6"/>
    </row>
    <row r="353" spans="1:12" ht="15.75" customHeight="1" thickBot="1" x14ac:dyDescent="0.3">
      <c r="A353" s="13">
        <f t="shared" si="12"/>
        <v>0</v>
      </c>
      <c r="B353" s="6">
        <f t="shared" si="12"/>
        <v>0</v>
      </c>
      <c r="C353" s="6">
        <f t="shared" si="12"/>
        <v>0</v>
      </c>
      <c r="D353" s="264">
        <f>SUM(B353*C336)</f>
        <v>0</v>
      </c>
      <c r="E353" s="265"/>
      <c r="F353" s="266"/>
      <c r="G353" s="267"/>
      <c r="H353" s="6">
        <f t="shared" si="13"/>
        <v>0</v>
      </c>
      <c r="I353" s="8">
        <f>SUM(B353*H336)</f>
        <v>0</v>
      </c>
      <c r="J353" s="266"/>
      <c r="K353" s="267"/>
      <c r="L353" s="6"/>
    </row>
    <row r="354" spans="1:12" ht="15.75" customHeight="1" thickBot="1" x14ac:dyDescent="0.3">
      <c r="A354" s="13">
        <f t="shared" ref="A354:C369" si="14">A111</f>
        <v>0</v>
      </c>
      <c r="B354" s="6">
        <f t="shared" si="14"/>
        <v>0</v>
      </c>
      <c r="C354" s="6">
        <f t="shared" si="14"/>
        <v>0</v>
      </c>
      <c r="D354" s="264">
        <f>SUM(B354*C336)</f>
        <v>0</v>
      </c>
      <c r="E354" s="265"/>
      <c r="F354" s="266"/>
      <c r="G354" s="267"/>
      <c r="H354" s="6">
        <f t="shared" si="13"/>
        <v>0</v>
      </c>
      <c r="I354" s="8">
        <f>SUM(B354*H336)</f>
        <v>0</v>
      </c>
      <c r="J354" s="266"/>
      <c r="K354" s="267"/>
      <c r="L354" s="6"/>
    </row>
    <row r="355" spans="1:12" ht="15.75" customHeight="1" thickBot="1" x14ac:dyDescent="0.3">
      <c r="A355" s="13">
        <f t="shared" si="14"/>
        <v>0</v>
      </c>
      <c r="B355" s="6">
        <f t="shared" si="14"/>
        <v>0</v>
      </c>
      <c r="C355" s="6">
        <f t="shared" si="14"/>
        <v>0</v>
      </c>
      <c r="D355" s="264">
        <f>SUM(B355*C336)</f>
        <v>0</v>
      </c>
      <c r="E355" s="265"/>
      <c r="F355" s="266"/>
      <c r="G355" s="267"/>
      <c r="H355" s="6">
        <f t="shared" si="13"/>
        <v>0</v>
      </c>
      <c r="I355" s="8">
        <f>SUM(B355*H336)</f>
        <v>0</v>
      </c>
      <c r="J355" s="266"/>
      <c r="K355" s="267"/>
      <c r="L355" s="6"/>
    </row>
    <row r="356" spans="1:12" ht="15.75" customHeight="1" thickBot="1" x14ac:dyDescent="0.3">
      <c r="A356" s="13" t="str">
        <f t="shared" si="14"/>
        <v xml:space="preserve"> </v>
      </c>
      <c r="B356" s="6">
        <f t="shared" si="14"/>
        <v>0</v>
      </c>
      <c r="C356" s="6">
        <f t="shared" si="14"/>
        <v>0</v>
      </c>
      <c r="D356" s="264">
        <f>SUM(B356*C336)</f>
        <v>0</v>
      </c>
      <c r="E356" s="265"/>
      <c r="F356" s="266"/>
      <c r="G356" s="267"/>
      <c r="H356" s="6">
        <f t="shared" si="13"/>
        <v>0</v>
      </c>
      <c r="I356" s="8">
        <f>SUM(B356*H336)</f>
        <v>0</v>
      </c>
      <c r="J356" s="266"/>
      <c r="K356" s="267"/>
      <c r="L356" s="6"/>
    </row>
    <row r="357" spans="1:12" ht="15.75" customHeight="1" thickBot="1" x14ac:dyDescent="0.3">
      <c r="A357" s="13">
        <f t="shared" si="14"/>
        <v>0</v>
      </c>
      <c r="B357" s="6">
        <f t="shared" si="14"/>
        <v>0</v>
      </c>
      <c r="C357" s="6">
        <f t="shared" si="14"/>
        <v>0</v>
      </c>
      <c r="D357" s="264">
        <f>SUM(B357*C336)</f>
        <v>0</v>
      </c>
      <c r="E357" s="265"/>
      <c r="F357" s="266"/>
      <c r="G357" s="267"/>
      <c r="H357" s="6">
        <f t="shared" si="13"/>
        <v>0</v>
      </c>
      <c r="I357" s="8">
        <f>SUM(B357*H336)</f>
        <v>0</v>
      </c>
      <c r="J357" s="266"/>
      <c r="K357" s="267"/>
      <c r="L357" s="6"/>
    </row>
    <row r="358" spans="1:12" ht="15.75" customHeight="1" thickBot="1" x14ac:dyDescent="0.3">
      <c r="A358" s="13">
        <f t="shared" si="14"/>
        <v>0</v>
      </c>
      <c r="B358" s="6">
        <f t="shared" si="14"/>
        <v>0</v>
      </c>
      <c r="C358" s="6">
        <f t="shared" si="14"/>
        <v>0</v>
      </c>
      <c r="D358" s="264">
        <f>SUM(B358*C336)</f>
        <v>0</v>
      </c>
      <c r="E358" s="265"/>
      <c r="F358" s="266"/>
      <c r="G358" s="267"/>
      <c r="H358" s="6">
        <f t="shared" si="13"/>
        <v>0</v>
      </c>
      <c r="I358" s="8">
        <f>SUM(B358*H336)</f>
        <v>0</v>
      </c>
      <c r="J358" s="266"/>
      <c r="K358" s="267"/>
      <c r="L358" s="6"/>
    </row>
    <row r="359" spans="1:12" ht="15.75" customHeight="1" thickBot="1" x14ac:dyDescent="0.3">
      <c r="A359" s="13">
        <f t="shared" si="14"/>
        <v>0</v>
      </c>
      <c r="B359" s="6">
        <f t="shared" si="14"/>
        <v>0</v>
      </c>
      <c r="C359" s="6">
        <f t="shared" si="14"/>
        <v>0</v>
      </c>
      <c r="D359" s="264">
        <f>SUM(B359*C336)</f>
        <v>0</v>
      </c>
      <c r="E359" s="265"/>
      <c r="F359" s="266"/>
      <c r="G359" s="267"/>
      <c r="H359" s="6">
        <f t="shared" si="13"/>
        <v>0</v>
      </c>
      <c r="I359" s="8">
        <f>SUM(B359*H336)</f>
        <v>0</v>
      </c>
      <c r="J359" s="266"/>
      <c r="K359" s="267"/>
      <c r="L359" s="6"/>
    </row>
    <row r="360" spans="1:12" ht="15.75" customHeight="1" thickBot="1" x14ac:dyDescent="0.3">
      <c r="A360" s="13">
        <f t="shared" si="14"/>
        <v>0</v>
      </c>
      <c r="B360" s="6">
        <f t="shared" si="14"/>
        <v>0</v>
      </c>
      <c r="C360" s="6">
        <f t="shared" si="14"/>
        <v>0</v>
      </c>
      <c r="D360" s="264">
        <f>SUM(B360*C336)</f>
        <v>0</v>
      </c>
      <c r="E360" s="265"/>
      <c r="F360" s="266"/>
      <c r="G360" s="267"/>
      <c r="H360" s="6">
        <f t="shared" si="13"/>
        <v>0</v>
      </c>
      <c r="I360" s="8">
        <f>SUM(B360*H336)</f>
        <v>0</v>
      </c>
      <c r="J360" s="266"/>
      <c r="K360" s="267"/>
      <c r="L360" s="6"/>
    </row>
    <row r="361" spans="1:12" ht="15.75" customHeight="1" thickBot="1" x14ac:dyDescent="0.3">
      <c r="A361" s="13">
        <f t="shared" si="14"/>
        <v>0</v>
      </c>
      <c r="B361" s="6">
        <f t="shared" si="14"/>
        <v>0</v>
      </c>
      <c r="C361" s="6">
        <f t="shared" si="14"/>
        <v>0</v>
      </c>
      <c r="D361" s="264">
        <f>SUM(B361*C336)</f>
        <v>0</v>
      </c>
      <c r="E361" s="265"/>
      <c r="F361" s="266"/>
      <c r="G361" s="267"/>
      <c r="H361" s="6">
        <f t="shared" si="13"/>
        <v>0</v>
      </c>
      <c r="I361" s="8">
        <f>SUM(B361*H336)</f>
        <v>0</v>
      </c>
      <c r="J361" s="266"/>
      <c r="K361" s="267"/>
      <c r="L361" s="6"/>
    </row>
    <row r="362" spans="1:12" ht="15.75" customHeight="1" thickBot="1" x14ac:dyDescent="0.3">
      <c r="A362" s="13">
        <f t="shared" si="14"/>
        <v>0</v>
      </c>
      <c r="B362" s="6">
        <f t="shared" si="14"/>
        <v>0</v>
      </c>
      <c r="C362" s="6">
        <f t="shared" si="14"/>
        <v>0</v>
      </c>
      <c r="D362" s="264">
        <f>SUM(B362*C336)</f>
        <v>0</v>
      </c>
      <c r="E362" s="265"/>
      <c r="F362" s="266"/>
      <c r="G362" s="267"/>
      <c r="H362" s="6">
        <f t="shared" si="13"/>
        <v>0</v>
      </c>
      <c r="I362" s="8">
        <f>SUM(B362*H336)</f>
        <v>0</v>
      </c>
      <c r="J362" s="266"/>
      <c r="K362" s="267"/>
      <c r="L362" s="6"/>
    </row>
    <row r="363" spans="1:12" ht="15.75" customHeight="1" thickBot="1" x14ac:dyDescent="0.3">
      <c r="A363" s="13">
        <f t="shared" si="14"/>
        <v>0</v>
      </c>
      <c r="B363" s="6">
        <f t="shared" si="14"/>
        <v>0</v>
      </c>
      <c r="C363" s="6">
        <f t="shared" si="14"/>
        <v>0</v>
      </c>
      <c r="D363" s="264">
        <f>SUM(B363*C336)</f>
        <v>0</v>
      </c>
      <c r="E363" s="265"/>
      <c r="F363" s="266"/>
      <c r="G363" s="267"/>
      <c r="H363" s="6">
        <f t="shared" si="13"/>
        <v>0</v>
      </c>
      <c r="I363" s="8">
        <f>SUM(B363*H336)</f>
        <v>0</v>
      </c>
      <c r="J363" s="266"/>
      <c r="K363" s="267"/>
      <c r="L363" s="6"/>
    </row>
    <row r="364" spans="1:12" ht="15.75" customHeight="1" thickBot="1" x14ac:dyDescent="0.3">
      <c r="A364" s="13">
        <f t="shared" si="14"/>
        <v>0</v>
      </c>
      <c r="B364" s="6">
        <f t="shared" si="14"/>
        <v>0</v>
      </c>
      <c r="C364" s="6">
        <f t="shared" si="14"/>
        <v>0</v>
      </c>
      <c r="D364" s="264">
        <f>SUM(B364*C336)</f>
        <v>0</v>
      </c>
      <c r="E364" s="265"/>
      <c r="F364" s="266"/>
      <c r="G364" s="267"/>
      <c r="H364" s="6">
        <f t="shared" si="13"/>
        <v>0</v>
      </c>
      <c r="I364" s="8">
        <f>SUM(B364*H336)</f>
        <v>0</v>
      </c>
      <c r="J364" s="266"/>
      <c r="K364" s="267"/>
      <c r="L364" s="6"/>
    </row>
    <row r="365" spans="1:12" ht="15.75" customHeight="1" thickBot="1" x14ac:dyDescent="0.3">
      <c r="A365" s="13">
        <f t="shared" si="14"/>
        <v>0</v>
      </c>
      <c r="B365" s="6">
        <f t="shared" si="14"/>
        <v>0</v>
      </c>
      <c r="C365" s="6">
        <f t="shared" si="14"/>
        <v>0</v>
      </c>
      <c r="D365" s="264">
        <f>SUM(B365*C336)</f>
        <v>0</v>
      </c>
      <c r="E365" s="265"/>
      <c r="F365" s="266"/>
      <c r="G365" s="267"/>
      <c r="H365" s="6">
        <f t="shared" si="13"/>
        <v>0</v>
      </c>
      <c r="I365" s="8">
        <f>SUM(B365*H336)</f>
        <v>0</v>
      </c>
      <c r="J365" s="266"/>
      <c r="K365" s="267"/>
      <c r="L365" s="6"/>
    </row>
    <row r="366" spans="1:12" ht="15.75" customHeight="1" thickBot="1" x14ac:dyDescent="0.3">
      <c r="A366" s="13">
        <f t="shared" si="14"/>
        <v>0</v>
      </c>
      <c r="B366" s="6">
        <f t="shared" si="14"/>
        <v>0</v>
      </c>
      <c r="C366" s="6">
        <f t="shared" si="14"/>
        <v>0</v>
      </c>
      <c r="D366" s="264">
        <f>SUM(B366*C336)</f>
        <v>0</v>
      </c>
      <c r="E366" s="265"/>
      <c r="F366" s="266"/>
      <c r="G366" s="267"/>
      <c r="H366" s="6">
        <f t="shared" si="13"/>
        <v>0</v>
      </c>
      <c r="I366" s="8">
        <f>SUM(B366*H336)</f>
        <v>0</v>
      </c>
      <c r="J366" s="266"/>
      <c r="K366" s="267"/>
      <c r="L366" s="6"/>
    </row>
    <row r="367" spans="1:12" ht="15.75" customHeight="1" thickBot="1" x14ac:dyDescent="0.3">
      <c r="A367" s="13">
        <f t="shared" si="14"/>
        <v>0</v>
      </c>
      <c r="B367" s="6">
        <f t="shared" si="14"/>
        <v>0</v>
      </c>
      <c r="C367" s="6">
        <f t="shared" si="14"/>
        <v>0</v>
      </c>
      <c r="D367" s="264">
        <f>SUM(B367*C336)</f>
        <v>0</v>
      </c>
      <c r="E367" s="265"/>
      <c r="F367" s="266"/>
      <c r="G367" s="267"/>
      <c r="H367" s="6">
        <f t="shared" si="13"/>
        <v>0</v>
      </c>
      <c r="I367" s="8">
        <f>SUM(B367*H336)</f>
        <v>0</v>
      </c>
      <c r="J367" s="266"/>
      <c r="K367" s="267"/>
      <c r="L367" s="6"/>
    </row>
    <row r="368" spans="1:12" ht="15.75" customHeight="1" thickBot="1" x14ac:dyDescent="0.3">
      <c r="A368" s="13">
        <f t="shared" si="14"/>
        <v>0</v>
      </c>
      <c r="B368" s="6">
        <f t="shared" si="14"/>
        <v>0</v>
      </c>
      <c r="C368" s="6">
        <f t="shared" si="14"/>
        <v>0</v>
      </c>
      <c r="D368" s="264">
        <f>SUM(B368*C336)</f>
        <v>0</v>
      </c>
      <c r="E368" s="265"/>
      <c r="F368" s="266"/>
      <c r="G368" s="267"/>
      <c r="H368" s="6">
        <f t="shared" si="13"/>
        <v>0</v>
      </c>
      <c r="I368" s="8">
        <f>SUM(B368*H336)</f>
        <v>0</v>
      </c>
      <c r="J368" s="266"/>
      <c r="K368" s="267"/>
      <c r="L368" s="6"/>
    </row>
    <row r="369" spans="1:12" ht="15.75" customHeight="1" thickBot="1" x14ac:dyDescent="0.3">
      <c r="A369" s="13">
        <f t="shared" si="14"/>
        <v>0</v>
      </c>
      <c r="B369" s="6">
        <f t="shared" si="14"/>
        <v>0</v>
      </c>
      <c r="C369" s="6">
        <f t="shared" si="14"/>
        <v>0</v>
      </c>
      <c r="D369" s="264">
        <f>SUM(B369*C336)</f>
        <v>0</v>
      </c>
      <c r="E369" s="265"/>
      <c r="F369" s="266"/>
      <c r="G369" s="267"/>
      <c r="H369" s="6">
        <f t="shared" si="13"/>
        <v>0</v>
      </c>
      <c r="I369" s="8">
        <f>SUM(B369*H336)</f>
        <v>0</v>
      </c>
      <c r="J369" s="266"/>
      <c r="K369" s="267"/>
      <c r="L369" s="6"/>
    </row>
    <row r="370" spans="1:12" ht="15.75" customHeight="1" thickBot="1" x14ac:dyDescent="0.3">
      <c r="A370" s="13">
        <f t="shared" ref="A370:C371" si="15">A127</f>
        <v>0</v>
      </c>
      <c r="B370" s="6">
        <f t="shared" si="15"/>
        <v>0</v>
      </c>
      <c r="C370" s="6">
        <f t="shared" si="15"/>
        <v>0</v>
      </c>
      <c r="D370" s="264">
        <f>SUM(B370*C336)</f>
        <v>0</v>
      </c>
      <c r="E370" s="265"/>
      <c r="F370" s="266"/>
      <c r="G370" s="267"/>
      <c r="H370" s="6">
        <f t="shared" si="13"/>
        <v>0</v>
      </c>
      <c r="I370" s="8">
        <f>SUM(B370*H336)</f>
        <v>0</v>
      </c>
      <c r="J370" s="266"/>
      <c r="K370" s="267"/>
      <c r="L370" s="6"/>
    </row>
    <row r="371" spans="1:12" ht="15.75" customHeight="1" thickBot="1" x14ac:dyDescent="0.3">
      <c r="A371" s="13">
        <f t="shared" si="15"/>
        <v>0</v>
      </c>
      <c r="B371" s="6">
        <f t="shared" si="15"/>
        <v>0</v>
      </c>
      <c r="C371" s="6">
        <f t="shared" si="15"/>
        <v>0</v>
      </c>
      <c r="D371" s="264">
        <f>SUM(B371*C336)</f>
        <v>0</v>
      </c>
      <c r="E371" s="265"/>
      <c r="F371" s="266"/>
      <c r="G371" s="267"/>
      <c r="H371" s="6">
        <f t="shared" si="13"/>
        <v>0</v>
      </c>
      <c r="I371" s="8">
        <f>SUM(B371*H336)</f>
        <v>0</v>
      </c>
      <c r="J371" s="266"/>
      <c r="K371" s="267"/>
      <c r="L371" s="6"/>
    </row>
    <row r="372" spans="1:12" ht="15.75" thickBot="1" x14ac:dyDescent="0.3">
      <c r="A372" s="4" t="s">
        <v>60</v>
      </c>
      <c r="B372" s="149" t="s">
        <v>61</v>
      </c>
      <c r="C372" s="150"/>
      <c r="D372" s="150"/>
      <c r="E372" s="150"/>
      <c r="F372" s="150"/>
      <c r="G372" s="150"/>
      <c r="H372" s="151"/>
      <c r="I372" s="149" t="s">
        <v>62</v>
      </c>
      <c r="J372" s="150"/>
      <c r="K372" s="150"/>
      <c r="L372" s="151"/>
    </row>
    <row r="373" spans="1:12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" customHeight="1" x14ac:dyDescent="0.25">
      <c r="A374" s="143" t="s">
        <v>164</v>
      </c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5"/>
    </row>
    <row r="375" spans="1:12" ht="15.75" customHeight="1" thickBot="1" x14ac:dyDescent="0.3">
      <c r="A375" s="146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8"/>
    </row>
    <row r="376" spans="1:12" ht="15.75" thickBot="1" x14ac:dyDescent="0.3">
      <c r="A376" s="3" t="str">
        <f t="shared" ref="A376:B378" si="16">A6</f>
        <v xml:space="preserve">CLIENTE: BOLOVO </v>
      </c>
      <c r="B376" s="149" t="str">
        <f t="shared" si="16"/>
        <v>REPRESENTANTE: antonio</v>
      </c>
      <c r="C376" s="150"/>
      <c r="D376" s="150"/>
      <c r="E376" s="150"/>
      <c r="F376" s="151"/>
      <c r="G376" s="149" t="str">
        <f>G6</f>
        <v>PEDIDO: 04/2021</v>
      </c>
      <c r="H376" s="150"/>
      <c r="I376" s="151"/>
      <c r="J376" s="110" t="s">
        <v>116</v>
      </c>
      <c r="K376" s="112"/>
      <c r="L376" s="111"/>
    </row>
    <row r="377" spans="1:12" ht="15.75" thickBot="1" x14ac:dyDescent="0.3">
      <c r="A377" s="4" t="str">
        <f t="shared" si="16"/>
        <v>REF. CLIENTE:  BLV06HS</v>
      </c>
      <c r="B377" s="149" t="str">
        <f t="shared" si="16"/>
        <v>REF. CT LS - 01</v>
      </c>
      <c r="C377" s="150"/>
      <c r="D377" s="150"/>
      <c r="E377" s="150"/>
      <c r="F377" s="151"/>
      <c r="G377" s="149" t="str">
        <f>G7</f>
        <v>COLECAO : VERÃO /2020</v>
      </c>
      <c r="H377" s="150"/>
      <c r="I377" s="151"/>
      <c r="J377" s="143">
        <f>J7</f>
        <v>0</v>
      </c>
      <c r="K377" s="144"/>
      <c r="L377" s="145"/>
    </row>
    <row r="378" spans="1:12" ht="15.75" thickBot="1" x14ac:dyDescent="0.3">
      <c r="A378" s="4" t="str">
        <f t="shared" si="16"/>
        <v xml:space="preserve">REF:  </v>
      </c>
      <c r="B378" s="149" t="str">
        <f t="shared" si="16"/>
        <v>MODELO:  carteira COLORS - 01</v>
      </c>
      <c r="C378" s="150"/>
      <c r="D378" s="150"/>
      <c r="E378" s="150"/>
      <c r="F378" s="150"/>
      <c r="G378" s="150"/>
      <c r="H378" s="150"/>
      <c r="I378" s="151"/>
      <c r="J378" s="146"/>
      <c r="K378" s="147"/>
      <c r="L378" s="148"/>
    </row>
    <row r="379" spans="1:12" ht="15" customHeight="1" thickBot="1" x14ac:dyDescent="0.3">
      <c r="A379" s="60" t="s">
        <v>14</v>
      </c>
      <c r="B379" s="110" t="s">
        <v>65</v>
      </c>
      <c r="C379" s="112"/>
      <c r="D379" s="111"/>
      <c r="E379" s="384" t="s">
        <v>66</v>
      </c>
      <c r="F379" s="385"/>
      <c r="G379" s="385"/>
      <c r="H379" s="386"/>
      <c r="I379" s="110" t="s">
        <v>67</v>
      </c>
      <c r="J379" s="111"/>
      <c r="K379" s="110" t="s">
        <v>68</v>
      </c>
      <c r="L379" s="111"/>
    </row>
    <row r="380" spans="1:12" x14ac:dyDescent="0.25">
      <c r="A380" s="326" t="s">
        <v>63</v>
      </c>
      <c r="B380" s="220" t="s">
        <v>69</v>
      </c>
      <c r="C380" s="221"/>
      <c r="D380" s="222"/>
      <c r="E380" s="220" t="s">
        <v>69</v>
      </c>
      <c r="F380" s="221"/>
      <c r="G380" s="221"/>
      <c r="H380" s="222"/>
      <c r="I380" s="122" t="s">
        <v>70</v>
      </c>
      <c r="J380" s="124"/>
      <c r="K380" s="122" t="s">
        <v>70</v>
      </c>
      <c r="L380" s="124"/>
    </row>
    <row r="381" spans="1:12" ht="15.75" thickBot="1" x14ac:dyDescent="0.3">
      <c r="A381" s="327"/>
      <c r="B381" s="223"/>
      <c r="C381" s="224"/>
      <c r="D381" s="225"/>
      <c r="E381" s="223"/>
      <c r="F381" s="224"/>
      <c r="G381" s="224"/>
      <c r="H381" s="225"/>
      <c r="I381" s="125"/>
      <c r="J381" s="127"/>
      <c r="K381" s="125"/>
      <c r="L381" s="127"/>
    </row>
    <row r="382" spans="1:12" x14ac:dyDescent="0.25">
      <c r="A382" s="326" t="s">
        <v>64</v>
      </c>
      <c r="B382" s="220" t="s">
        <v>69</v>
      </c>
      <c r="C382" s="221"/>
      <c r="D382" s="222"/>
      <c r="E382" s="220" t="s">
        <v>69</v>
      </c>
      <c r="F382" s="221"/>
      <c r="G382" s="221"/>
      <c r="H382" s="222"/>
      <c r="I382" s="122" t="s">
        <v>70</v>
      </c>
      <c r="J382" s="124"/>
      <c r="K382" s="122" t="s">
        <v>70</v>
      </c>
      <c r="L382" s="124"/>
    </row>
    <row r="383" spans="1:12" ht="15.75" thickBot="1" x14ac:dyDescent="0.3">
      <c r="A383" s="327"/>
      <c r="B383" s="223"/>
      <c r="C383" s="224"/>
      <c r="D383" s="225"/>
      <c r="E383" s="223"/>
      <c r="F383" s="224"/>
      <c r="G383" s="224"/>
      <c r="H383" s="225"/>
      <c r="I383" s="125"/>
      <c r="J383" s="127"/>
      <c r="K383" s="125"/>
      <c r="L383" s="127"/>
    </row>
    <row r="384" spans="1:12" ht="15.75" thickBot="1" x14ac:dyDescent="0.3">
      <c r="A384" s="110" t="s">
        <v>71</v>
      </c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1"/>
    </row>
    <row r="385" spans="1:12" x14ac:dyDescent="0.25">
      <c r="A385" s="272"/>
      <c r="B385" s="273"/>
      <c r="C385" s="273"/>
      <c r="D385" s="273"/>
      <c r="E385" s="273"/>
      <c r="F385" s="273"/>
      <c r="G385" s="273"/>
      <c r="H385" s="273"/>
      <c r="I385" s="273"/>
      <c r="J385" s="273"/>
      <c r="K385" s="273"/>
      <c r="L385" s="274"/>
    </row>
    <row r="386" spans="1:12" ht="15.75" thickBot="1" x14ac:dyDescent="0.3">
      <c r="A386" s="285"/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286"/>
    </row>
    <row r="387" spans="1:12" x14ac:dyDescent="0.25">
      <c r="A387" s="272"/>
      <c r="B387" s="273"/>
      <c r="C387" s="273"/>
      <c r="D387" s="273"/>
      <c r="E387" s="273"/>
      <c r="F387" s="273"/>
      <c r="G387" s="273"/>
      <c r="H387" s="273"/>
      <c r="I387" s="273"/>
      <c r="J387" s="273"/>
      <c r="K387" s="273"/>
      <c r="L387" s="274"/>
    </row>
    <row r="388" spans="1:12" ht="15.75" thickBot="1" x14ac:dyDescent="0.3">
      <c r="A388" s="285"/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286"/>
    </row>
    <row r="389" spans="1:12" ht="15.75" thickBo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x14ac:dyDescent="0.25">
      <c r="A390" s="143" t="s">
        <v>163</v>
      </c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5"/>
    </row>
    <row r="391" spans="1:12" ht="15.75" thickBot="1" x14ac:dyDescent="0.3">
      <c r="A391" s="146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8"/>
    </row>
    <row r="392" spans="1:12" ht="15.75" thickBot="1" x14ac:dyDescent="0.3">
      <c r="A392" s="3" t="str">
        <f t="shared" ref="A392:B394" si="17">A6</f>
        <v xml:space="preserve">CLIENTE: BOLOVO </v>
      </c>
      <c r="B392" s="149" t="str">
        <f t="shared" si="17"/>
        <v>REPRESENTANTE: antonio</v>
      </c>
      <c r="C392" s="150"/>
      <c r="D392" s="150"/>
      <c r="E392" s="150"/>
      <c r="F392" s="151"/>
      <c r="G392" s="149" t="str">
        <f>G6</f>
        <v>PEDIDO: 04/2021</v>
      </c>
      <c r="H392" s="150"/>
      <c r="I392" s="151"/>
      <c r="J392" s="110" t="s">
        <v>116</v>
      </c>
      <c r="K392" s="112"/>
      <c r="L392" s="111"/>
    </row>
    <row r="393" spans="1:12" ht="15.75" thickBot="1" x14ac:dyDescent="0.3">
      <c r="A393" s="4" t="str">
        <f t="shared" si="17"/>
        <v>REF. CLIENTE:  BLV06HS</v>
      </c>
      <c r="B393" s="149" t="str">
        <f t="shared" si="17"/>
        <v>REF. CT LS - 01</v>
      </c>
      <c r="C393" s="150"/>
      <c r="D393" s="150"/>
      <c r="E393" s="150"/>
      <c r="F393" s="151"/>
      <c r="G393" s="149" t="str">
        <f>G7</f>
        <v>COLECAO : VERÃO /2020</v>
      </c>
      <c r="H393" s="150"/>
      <c r="I393" s="151"/>
      <c r="J393" s="143">
        <f>J7</f>
        <v>0</v>
      </c>
      <c r="K393" s="144"/>
      <c r="L393" s="145"/>
    </row>
    <row r="394" spans="1:12" ht="15.75" thickBot="1" x14ac:dyDescent="0.3">
      <c r="A394" s="4" t="str">
        <f t="shared" si="17"/>
        <v xml:space="preserve">REF:  </v>
      </c>
      <c r="B394" s="149" t="str">
        <f t="shared" si="17"/>
        <v>MODELO:  carteira COLORS - 01</v>
      </c>
      <c r="C394" s="150"/>
      <c r="D394" s="150"/>
      <c r="E394" s="150"/>
      <c r="F394" s="150"/>
      <c r="G394" s="150"/>
      <c r="H394" s="150"/>
      <c r="I394" s="151"/>
      <c r="J394" s="146"/>
      <c r="K394" s="147"/>
      <c r="L394" s="148"/>
    </row>
    <row r="395" spans="1:12" ht="15" customHeight="1" thickBot="1" x14ac:dyDescent="0.3">
      <c r="A395" s="60" t="s">
        <v>14</v>
      </c>
      <c r="B395" s="110" t="s">
        <v>72</v>
      </c>
      <c r="C395" s="112"/>
      <c r="D395" s="111"/>
      <c r="E395" s="110" t="s">
        <v>73</v>
      </c>
      <c r="F395" s="112"/>
      <c r="G395" s="112"/>
      <c r="H395" s="111"/>
      <c r="I395" s="193" t="s">
        <v>67</v>
      </c>
      <c r="J395" s="194"/>
      <c r="K395" s="110" t="s">
        <v>68</v>
      </c>
      <c r="L395" s="111"/>
    </row>
    <row r="396" spans="1:12" ht="15" customHeight="1" x14ac:dyDescent="0.25">
      <c r="A396" s="387" t="s">
        <v>20</v>
      </c>
      <c r="B396" s="220" t="s">
        <v>69</v>
      </c>
      <c r="C396" s="221"/>
      <c r="D396" s="222"/>
      <c r="E396" s="220" t="s">
        <v>69</v>
      </c>
      <c r="F396" s="221"/>
      <c r="G396" s="221"/>
      <c r="H396" s="222"/>
      <c r="I396" s="122" t="s">
        <v>70</v>
      </c>
      <c r="J396" s="124"/>
      <c r="K396" s="122" t="s">
        <v>70</v>
      </c>
      <c r="L396" s="124"/>
    </row>
    <row r="397" spans="1:12" ht="15.75" customHeight="1" thickBot="1" x14ac:dyDescent="0.3">
      <c r="A397" s="388"/>
      <c r="B397" s="223"/>
      <c r="C397" s="224"/>
      <c r="D397" s="225"/>
      <c r="E397" s="223"/>
      <c r="F397" s="224"/>
      <c r="G397" s="224"/>
      <c r="H397" s="225"/>
      <c r="I397" s="125"/>
      <c r="J397" s="127"/>
      <c r="K397" s="125"/>
      <c r="L397" s="127"/>
    </row>
    <row r="398" spans="1:12" ht="15" customHeight="1" x14ac:dyDescent="0.25">
      <c r="A398" s="388"/>
      <c r="B398" s="220" t="s">
        <v>74</v>
      </c>
      <c r="C398" s="221"/>
      <c r="D398" s="222"/>
      <c r="E398" s="220" t="s">
        <v>75</v>
      </c>
      <c r="F398" s="221"/>
      <c r="G398" s="221"/>
      <c r="H398" s="222"/>
      <c r="I398" s="122" t="s">
        <v>70</v>
      </c>
      <c r="J398" s="124"/>
      <c r="K398" s="122" t="s">
        <v>70</v>
      </c>
      <c r="L398" s="124"/>
    </row>
    <row r="399" spans="1:12" ht="15.75" customHeight="1" thickBot="1" x14ac:dyDescent="0.3">
      <c r="A399" s="389"/>
      <c r="B399" s="223"/>
      <c r="C399" s="224"/>
      <c r="D399" s="225"/>
      <c r="E399" s="223"/>
      <c r="F399" s="224"/>
      <c r="G399" s="224"/>
      <c r="H399" s="225"/>
      <c r="I399" s="125"/>
      <c r="J399" s="127"/>
      <c r="K399" s="125"/>
      <c r="L399" s="127"/>
    </row>
    <row r="400" spans="1:12" x14ac:dyDescent="0.25">
      <c r="A400" s="272"/>
      <c r="B400" s="273"/>
      <c r="C400" s="273"/>
      <c r="D400" s="273"/>
      <c r="E400" s="273"/>
      <c r="F400" s="273"/>
      <c r="G400" s="273"/>
      <c r="H400" s="273"/>
      <c r="I400" s="273"/>
      <c r="J400" s="273"/>
      <c r="K400" s="273"/>
      <c r="L400" s="274"/>
    </row>
    <row r="401" spans="1:12" ht="15.75" thickBot="1" x14ac:dyDescent="0.3">
      <c r="A401" s="285"/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286"/>
    </row>
    <row r="402" spans="1:12" x14ac:dyDescent="0.25">
      <c r="A402" s="272"/>
      <c r="B402" s="273"/>
      <c r="C402" s="273"/>
      <c r="D402" s="273"/>
      <c r="E402" s="273"/>
      <c r="F402" s="273"/>
      <c r="G402" s="273"/>
      <c r="H402" s="273"/>
      <c r="I402" s="273"/>
      <c r="J402" s="273"/>
      <c r="K402" s="273"/>
      <c r="L402" s="274"/>
    </row>
    <row r="403" spans="1:12" ht="15.75" thickBot="1" x14ac:dyDescent="0.3">
      <c r="A403" s="285"/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286"/>
    </row>
  </sheetData>
  <mergeCells count="846"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69:L81"/>
    <mergeCell ref="B82:D82"/>
    <mergeCell ref="F82:I82"/>
    <mergeCell ref="J82:L82"/>
    <mergeCell ref="A83:L85"/>
    <mergeCell ref="A86:L87"/>
    <mergeCell ref="A66:K66"/>
    <mergeCell ref="A67:B67"/>
    <mergeCell ref="D67:G67"/>
    <mergeCell ref="H67:K67"/>
    <mergeCell ref="L67:L68"/>
    <mergeCell ref="A68:B68"/>
    <mergeCell ref="D68:G68"/>
    <mergeCell ref="H68:K68"/>
    <mergeCell ref="A91:A92"/>
    <mergeCell ref="B91:F92"/>
    <mergeCell ref="G91:I92"/>
    <mergeCell ref="J91:L92"/>
    <mergeCell ref="C93:E93"/>
    <mergeCell ref="F93:G93"/>
    <mergeCell ref="H93:I93"/>
    <mergeCell ref="J93:K93"/>
    <mergeCell ref="B88:F88"/>
    <mergeCell ref="G88:I88"/>
    <mergeCell ref="J88:L88"/>
    <mergeCell ref="B89:F89"/>
    <mergeCell ref="G89:I89"/>
    <mergeCell ref="J89:L90"/>
    <mergeCell ref="B90:I90"/>
    <mergeCell ref="D96:E96"/>
    <mergeCell ref="F96:G96"/>
    <mergeCell ref="J96:K96"/>
    <mergeCell ref="D97:E97"/>
    <mergeCell ref="F97:G97"/>
    <mergeCell ref="J97:K97"/>
    <mergeCell ref="D94:E94"/>
    <mergeCell ref="F94:G94"/>
    <mergeCell ref="J94:K94"/>
    <mergeCell ref="D95:E95"/>
    <mergeCell ref="F95:G95"/>
    <mergeCell ref="J95:K95"/>
    <mergeCell ref="D100:E100"/>
    <mergeCell ref="F100:G100"/>
    <mergeCell ref="J100:K100"/>
    <mergeCell ref="D101:E101"/>
    <mergeCell ref="F101:G101"/>
    <mergeCell ref="J101:K101"/>
    <mergeCell ref="D98:E98"/>
    <mergeCell ref="F98:G98"/>
    <mergeCell ref="J98:K98"/>
    <mergeCell ref="D99:E99"/>
    <mergeCell ref="F99:G99"/>
    <mergeCell ref="J99:K99"/>
    <mergeCell ref="D104:E104"/>
    <mergeCell ref="F104:G104"/>
    <mergeCell ref="J104:K104"/>
    <mergeCell ref="D105:E105"/>
    <mergeCell ref="F105:G105"/>
    <mergeCell ref="J105:K105"/>
    <mergeCell ref="D102:E102"/>
    <mergeCell ref="F102:G102"/>
    <mergeCell ref="J102:K102"/>
    <mergeCell ref="D103:E103"/>
    <mergeCell ref="F103:G103"/>
    <mergeCell ref="J103:K103"/>
    <mergeCell ref="D108:E108"/>
    <mergeCell ref="F108:G108"/>
    <mergeCell ref="J108:K108"/>
    <mergeCell ref="D109:E109"/>
    <mergeCell ref="F109:G109"/>
    <mergeCell ref="J109:K109"/>
    <mergeCell ref="D106:E106"/>
    <mergeCell ref="F106:G106"/>
    <mergeCell ref="J106:K106"/>
    <mergeCell ref="D107:E107"/>
    <mergeCell ref="F107:G107"/>
    <mergeCell ref="J107:K107"/>
    <mergeCell ref="D112:E112"/>
    <mergeCell ref="F112:G112"/>
    <mergeCell ref="J112:K112"/>
    <mergeCell ref="D113:E113"/>
    <mergeCell ref="F113:G113"/>
    <mergeCell ref="J113:K113"/>
    <mergeCell ref="D110:E110"/>
    <mergeCell ref="F110:G110"/>
    <mergeCell ref="J110:K110"/>
    <mergeCell ref="D111:E111"/>
    <mergeCell ref="F111:G111"/>
    <mergeCell ref="J111:K111"/>
    <mergeCell ref="D116:E116"/>
    <mergeCell ref="F116:G116"/>
    <mergeCell ref="J116:K116"/>
    <mergeCell ref="D117:E117"/>
    <mergeCell ref="F117:G117"/>
    <mergeCell ref="J117:K117"/>
    <mergeCell ref="D114:E114"/>
    <mergeCell ref="F114:G114"/>
    <mergeCell ref="J114:K114"/>
    <mergeCell ref="D115:E115"/>
    <mergeCell ref="F115:G115"/>
    <mergeCell ref="J115:K115"/>
    <mergeCell ref="D120:E120"/>
    <mergeCell ref="F120:G120"/>
    <mergeCell ref="J120:K120"/>
    <mergeCell ref="D121:E121"/>
    <mergeCell ref="F121:G121"/>
    <mergeCell ref="J121:K121"/>
    <mergeCell ref="D118:E118"/>
    <mergeCell ref="F118:G118"/>
    <mergeCell ref="J118:K118"/>
    <mergeCell ref="D119:E119"/>
    <mergeCell ref="F119:G119"/>
    <mergeCell ref="J119:K119"/>
    <mergeCell ref="D124:E124"/>
    <mergeCell ref="F124:G124"/>
    <mergeCell ref="J124:K124"/>
    <mergeCell ref="D125:E125"/>
    <mergeCell ref="F125:G125"/>
    <mergeCell ref="J125:K125"/>
    <mergeCell ref="D122:E122"/>
    <mergeCell ref="F122:G122"/>
    <mergeCell ref="J122:K122"/>
    <mergeCell ref="D123:E123"/>
    <mergeCell ref="F123:G123"/>
    <mergeCell ref="J123:K123"/>
    <mergeCell ref="D128:E128"/>
    <mergeCell ref="F128:G128"/>
    <mergeCell ref="J128:K128"/>
    <mergeCell ref="D129:E129"/>
    <mergeCell ref="F129:G129"/>
    <mergeCell ref="J129:K129"/>
    <mergeCell ref="D126:E126"/>
    <mergeCell ref="F126:G126"/>
    <mergeCell ref="J126:K126"/>
    <mergeCell ref="D127:E127"/>
    <mergeCell ref="F127:G127"/>
    <mergeCell ref="J127:K127"/>
    <mergeCell ref="D132:E132"/>
    <mergeCell ref="F132:G132"/>
    <mergeCell ref="J132:K132"/>
    <mergeCell ref="D133:E133"/>
    <mergeCell ref="F133:G133"/>
    <mergeCell ref="J133:K133"/>
    <mergeCell ref="D130:E130"/>
    <mergeCell ref="F130:G130"/>
    <mergeCell ref="J130:K130"/>
    <mergeCell ref="D131:E131"/>
    <mergeCell ref="F131:G131"/>
    <mergeCell ref="J131:K131"/>
    <mergeCell ref="D136:E136"/>
    <mergeCell ref="F136:G136"/>
    <mergeCell ref="J136:K136"/>
    <mergeCell ref="D137:E137"/>
    <mergeCell ref="F137:G137"/>
    <mergeCell ref="J137:K137"/>
    <mergeCell ref="D134:E134"/>
    <mergeCell ref="F134:G134"/>
    <mergeCell ref="J134:K134"/>
    <mergeCell ref="D135:E135"/>
    <mergeCell ref="F135:G135"/>
    <mergeCell ref="J135:K135"/>
    <mergeCell ref="D140:E140"/>
    <mergeCell ref="F140:G140"/>
    <mergeCell ref="J140:K140"/>
    <mergeCell ref="D141:E141"/>
    <mergeCell ref="F141:G141"/>
    <mergeCell ref="J141:K141"/>
    <mergeCell ref="D138:E138"/>
    <mergeCell ref="F138:G138"/>
    <mergeCell ref="J138:K138"/>
    <mergeCell ref="D139:E139"/>
    <mergeCell ref="F139:G139"/>
    <mergeCell ref="J139:K139"/>
    <mergeCell ref="D144:E144"/>
    <mergeCell ref="F144:G144"/>
    <mergeCell ref="J144:K144"/>
    <mergeCell ref="D145:E145"/>
    <mergeCell ref="F145:G145"/>
    <mergeCell ref="J145:K145"/>
    <mergeCell ref="D142:E142"/>
    <mergeCell ref="F142:G142"/>
    <mergeCell ref="J142:K142"/>
    <mergeCell ref="D143:E143"/>
    <mergeCell ref="F143:G143"/>
    <mergeCell ref="J143:K143"/>
    <mergeCell ref="D148:E148"/>
    <mergeCell ref="F148:G148"/>
    <mergeCell ref="J148:K148"/>
    <mergeCell ref="A149:L162"/>
    <mergeCell ref="A163:L165"/>
    <mergeCell ref="A166:L167"/>
    <mergeCell ref="D146:E146"/>
    <mergeCell ref="F146:G146"/>
    <mergeCell ref="J146:K146"/>
    <mergeCell ref="D147:E147"/>
    <mergeCell ref="F147:G147"/>
    <mergeCell ref="J147:K147"/>
    <mergeCell ref="A171:B171"/>
    <mergeCell ref="D171:E171"/>
    <mergeCell ref="F171:J171"/>
    <mergeCell ref="A172:B173"/>
    <mergeCell ref="C172:C173"/>
    <mergeCell ref="D172:E173"/>
    <mergeCell ref="F172:J173"/>
    <mergeCell ref="B168:F168"/>
    <mergeCell ref="G168:I168"/>
    <mergeCell ref="J168:L168"/>
    <mergeCell ref="B169:F169"/>
    <mergeCell ref="G169:I169"/>
    <mergeCell ref="J169:L170"/>
    <mergeCell ref="B170:I170"/>
    <mergeCell ref="A176:B177"/>
    <mergeCell ref="C176:C177"/>
    <mergeCell ref="D176:E177"/>
    <mergeCell ref="F176:J177"/>
    <mergeCell ref="K176:K177"/>
    <mergeCell ref="L176:L177"/>
    <mergeCell ref="K172:K173"/>
    <mergeCell ref="L172:L173"/>
    <mergeCell ref="A174:B175"/>
    <mergeCell ref="C174:C175"/>
    <mergeCell ref="D174:E175"/>
    <mergeCell ref="F174:J175"/>
    <mergeCell ref="K174:K175"/>
    <mergeCell ref="L174:L175"/>
    <mergeCell ref="A180:B181"/>
    <mergeCell ref="C180:C181"/>
    <mergeCell ref="D180:E181"/>
    <mergeCell ref="F180:J181"/>
    <mergeCell ref="K180:K181"/>
    <mergeCell ref="L180:L181"/>
    <mergeCell ref="A178:B179"/>
    <mergeCell ref="C178:C179"/>
    <mergeCell ref="D178:E179"/>
    <mergeCell ref="F178:J179"/>
    <mergeCell ref="K178:K179"/>
    <mergeCell ref="L178:L179"/>
    <mergeCell ref="A184:L185"/>
    <mergeCell ref="A186:A187"/>
    <mergeCell ref="B186:E187"/>
    <mergeCell ref="F186:H187"/>
    <mergeCell ref="I186:L186"/>
    <mergeCell ref="I187:J187"/>
    <mergeCell ref="K187:L187"/>
    <mergeCell ref="A182:B183"/>
    <mergeCell ref="C182:C183"/>
    <mergeCell ref="D182:E183"/>
    <mergeCell ref="F182:J183"/>
    <mergeCell ref="K182:K183"/>
    <mergeCell ref="L182:L183"/>
    <mergeCell ref="A188:A189"/>
    <mergeCell ref="B188:E189"/>
    <mergeCell ref="F188:H189"/>
    <mergeCell ref="I188:J189"/>
    <mergeCell ref="K188:L189"/>
    <mergeCell ref="A190:A191"/>
    <mergeCell ref="B190:E191"/>
    <mergeCell ref="F190:H191"/>
    <mergeCell ref="I190:J191"/>
    <mergeCell ref="K190:L191"/>
    <mergeCell ref="A196:A197"/>
    <mergeCell ref="B196:E197"/>
    <mergeCell ref="F196:H197"/>
    <mergeCell ref="I196:J197"/>
    <mergeCell ref="K196:L197"/>
    <mergeCell ref="A198:L199"/>
    <mergeCell ref="A192:L193"/>
    <mergeCell ref="A194:A195"/>
    <mergeCell ref="B194:E195"/>
    <mergeCell ref="F194:H195"/>
    <mergeCell ref="I194:L194"/>
    <mergeCell ref="I195:J195"/>
    <mergeCell ref="K195:L195"/>
    <mergeCell ref="A202:A203"/>
    <mergeCell ref="B202:E203"/>
    <mergeCell ref="F202:H203"/>
    <mergeCell ref="I202:J203"/>
    <mergeCell ref="K202:L203"/>
    <mergeCell ref="D204:E204"/>
    <mergeCell ref="F204:I204"/>
    <mergeCell ref="A200:A201"/>
    <mergeCell ref="B200:E201"/>
    <mergeCell ref="F200:H201"/>
    <mergeCell ref="I200:L200"/>
    <mergeCell ref="I201:J201"/>
    <mergeCell ref="K201:L201"/>
    <mergeCell ref="D208:E208"/>
    <mergeCell ref="F208:I208"/>
    <mergeCell ref="D209:E209"/>
    <mergeCell ref="F209:I209"/>
    <mergeCell ref="D210:E210"/>
    <mergeCell ref="F210:I210"/>
    <mergeCell ref="D205:E205"/>
    <mergeCell ref="F205:I205"/>
    <mergeCell ref="D206:E206"/>
    <mergeCell ref="F206:I206"/>
    <mergeCell ref="D207:E207"/>
    <mergeCell ref="F207:I207"/>
    <mergeCell ref="D214:E214"/>
    <mergeCell ref="F214:I214"/>
    <mergeCell ref="D215:E215"/>
    <mergeCell ref="F215:I215"/>
    <mergeCell ref="D216:E216"/>
    <mergeCell ref="F216:I216"/>
    <mergeCell ref="D211:E211"/>
    <mergeCell ref="F211:I211"/>
    <mergeCell ref="D212:E212"/>
    <mergeCell ref="F212:I212"/>
    <mergeCell ref="D213:E213"/>
    <mergeCell ref="F213:I213"/>
    <mergeCell ref="D220:E220"/>
    <mergeCell ref="F220:I220"/>
    <mergeCell ref="D221:E221"/>
    <mergeCell ref="F221:I221"/>
    <mergeCell ref="D222:E222"/>
    <mergeCell ref="F222:I222"/>
    <mergeCell ref="D217:E217"/>
    <mergeCell ref="F217:I217"/>
    <mergeCell ref="D218:E218"/>
    <mergeCell ref="F218:I218"/>
    <mergeCell ref="D219:E219"/>
    <mergeCell ref="F219:I219"/>
    <mergeCell ref="D226:E226"/>
    <mergeCell ref="F226:I226"/>
    <mergeCell ref="D227:E227"/>
    <mergeCell ref="F227:I227"/>
    <mergeCell ref="D228:E228"/>
    <mergeCell ref="F228:I228"/>
    <mergeCell ref="D223:E223"/>
    <mergeCell ref="F223:I223"/>
    <mergeCell ref="D224:E224"/>
    <mergeCell ref="F224:I224"/>
    <mergeCell ref="D225:E225"/>
    <mergeCell ref="F225:I225"/>
    <mergeCell ref="D232:E232"/>
    <mergeCell ref="F232:I232"/>
    <mergeCell ref="D233:E233"/>
    <mergeCell ref="F233:I233"/>
    <mergeCell ref="D234:E234"/>
    <mergeCell ref="F234:I234"/>
    <mergeCell ref="D229:E229"/>
    <mergeCell ref="F229:I229"/>
    <mergeCell ref="D230:E230"/>
    <mergeCell ref="F230:I230"/>
    <mergeCell ref="D231:E231"/>
    <mergeCell ref="F231:I231"/>
    <mergeCell ref="D238:E238"/>
    <mergeCell ref="F238:I238"/>
    <mergeCell ref="D239:E239"/>
    <mergeCell ref="F239:I239"/>
    <mergeCell ref="D240:E240"/>
    <mergeCell ref="F240:I240"/>
    <mergeCell ref="D235:E235"/>
    <mergeCell ref="F235:I235"/>
    <mergeCell ref="D236:E236"/>
    <mergeCell ref="F236:I236"/>
    <mergeCell ref="D237:E237"/>
    <mergeCell ref="F237:I237"/>
    <mergeCell ref="B248:F248"/>
    <mergeCell ref="G248:I248"/>
    <mergeCell ref="J248:L248"/>
    <mergeCell ref="B249:F249"/>
    <mergeCell ref="G249:I249"/>
    <mergeCell ref="J249:L250"/>
    <mergeCell ref="B250:I250"/>
    <mergeCell ref="D241:E241"/>
    <mergeCell ref="F241:I241"/>
    <mergeCell ref="D242:E242"/>
    <mergeCell ref="F242:I242"/>
    <mergeCell ref="A243:L245"/>
    <mergeCell ref="A246:L247"/>
    <mergeCell ref="J253:L254"/>
    <mergeCell ref="A255:B256"/>
    <mergeCell ref="C255:H256"/>
    <mergeCell ref="I255:L256"/>
    <mergeCell ref="A257:L258"/>
    <mergeCell ref="A259:L260"/>
    <mergeCell ref="A251:A252"/>
    <mergeCell ref="B251:F252"/>
    <mergeCell ref="G251:H252"/>
    <mergeCell ref="I251:L252"/>
    <mergeCell ref="A253:A254"/>
    <mergeCell ref="B253:B254"/>
    <mergeCell ref="C253:C254"/>
    <mergeCell ref="D253:E254"/>
    <mergeCell ref="F253:F254"/>
    <mergeCell ref="G253:I254"/>
    <mergeCell ref="A268:L269"/>
    <mergeCell ref="B270:F270"/>
    <mergeCell ref="G270:I270"/>
    <mergeCell ref="J270:L270"/>
    <mergeCell ref="B271:F271"/>
    <mergeCell ref="G271:I271"/>
    <mergeCell ref="J271:L272"/>
    <mergeCell ref="B272:I272"/>
    <mergeCell ref="A261:L262"/>
    <mergeCell ref="A263:F264"/>
    <mergeCell ref="G263:J264"/>
    <mergeCell ref="K263:L264"/>
    <mergeCell ref="A265:F266"/>
    <mergeCell ref="G265:J266"/>
    <mergeCell ref="K265:L266"/>
    <mergeCell ref="A273:A274"/>
    <mergeCell ref="B273:F274"/>
    <mergeCell ref="G273:H274"/>
    <mergeCell ref="I273:L274"/>
    <mergeCell ref="A275:A276"/>
    <mergeCell ref="B275:B276"/>
    <mergeCell ref="C275:C276"/>
    <mergeCell ref="D275:E276"/>
    <mergeCell ref="F275:F276"/>
    <mergeCell ref="G275:I276"/>
    <mergeCell ref="A283:L284"/>
    <mergeCell ref="A285:L286"/>
    <mergeCell ref="A287:L288"/>
    <mergeCell ref="A289:F290"/>
    <mergeCell ref="G289:J290"/>
    <mergeCell ref="K289:L290"/>
    <mergeCell ref="J275:L276"/>
    <mergeCell ref="A277:B278"/>
    <mergeCell ref="C277:H278"/>
    <mergeCell ref="I277:L278"/>
    <mergeCell ref="A279:L280"/>
    <mergeCell ref="A281:L282"/>
    <mergeCell ref="B299:F299"/>
    <mergeCell ref="G299:I299"/>
    <mergeCell ref="J299:L300"/>
    <mergeCell ref="B300:I300"/>
    <mergeCell ref="A301:A302"/>
    <mergeCell ref="B301:F302"/>
    <mergeCell ref="G301:H302"/>
    <mergeCell ref="I301:L302"/>
    <mergeCell ref="A291:F292"/>
    <mergeCell ref="G291:J292"/>
    <mergeCell ref="K291:L292"/>
    <mergeCell ref="A294:L295"/>
    <mergeCell ref="A296:L297"/>
    <mergeCell ref="B298:F298"/>
    <mergeCell ref="G298:I298"/>
    <mergeCell ref="J298:L298"/>
    <mergeCell ref="J303:L304"/>
    <mergeCell ref="A305:B306"/>
    <mergeCell ref="C305:H306"/>
    <mergeCell ref="I305:L306"/>
    <mergeCell ref="A307:L308"/>
    <mergeCell ref="A309:F310"/>
    <mergeCell ref="G309:J310"/>
    <mergeCell ref="K309:L310"/>
    <mergeCell ref="A303:A304"/>
    <mergeCell ref="B303:B304"/>
    <mergeCell ref="C303:C304"/>
    <mergeCell ref="D303:E304"/>
    <mergeCell ref="F303:F304"/>
    <mergeCell ref="G303:I304"/>
    <mergeCell ref="B328:F328"/>
    <mergeCell ref="G328:I328"/>
    <mergeCell ref="J328:L328"/>
    <mergeCell ref="B329:F329"/>
    <mergeCell ref="G329:I329"/>
    <mergeCell ref="J329:L330"/>
    <mergeCell ref="B330:I330"/>
    <mergeCell ref="A311:F312"/>
    <mergeCell ref="G311:J312"/>
    <mergeCell ref="K311:L312"/>
    <mergeCell ref="A313:L323"/>
    <mergeCell ref="A324:L325"/>
    <mergeCell ref="A326:L327"/>
    <mergeCell ref="D337:E337"/>
    <mergeCell ref="F337:G337"/>
    <mergeCell ref="J337:K337"/>
    <mergeCell ref="D338:E338"/>
    <mergeCell ref="F338:G338"/>
    <mergeCell ref="J338:K338"/>
    <mergeCell ref="A331:D331"/>
    <mergeCell ref="E331:L332"/>
    <mergeCell ref="A332:D333"/>
    <mergeCell ref="E333:L335"/>
    <mergeCell ref="A334:D335"/>
    <mergeCell ref="C336:E336"/>
    <mergeCell ref="F336:G336"/>
    <mergeCell ref="H336:I336"/>
    <mergeCell ref="J336:K336"/>
    <mergeCell ref="D341:E341"/>
    <mergeCell ref="F341:G341"/>
    <mergeCell ref="J341:K341"/>
    <mergeCell ref="D342:E342"/>
    <mergeCell ref="F342:G342"/>
    <mergeCell ref="J342:K342"/>
    <mergeCell ref="D339:E339"/>
    <mergeCell ref="F339:G339"/>
    <mergeCell ref="J339:K339"/>
    <mergeCell ref="D340:E340"/>
    <mergeCell ref="F340:G340"/>
    <mergeCell ref="J340:K340"/>
    <mergeCell ref="D345:E345"/>
    <mergeCell ref="F345:G345"/>
    <mergeCell ref="J345:K345"/>
    <mergeCell ref="D346:E346"/>
    <mergeCell ref="F346:G346"/>
    <mergeCell ref="J346:K346"/>
    <mergeCell ref="D343:E343"/>
    <mergeCell ref="F343:G343"/>
    <mergeCell ref="J343:K343"/>
    <mergeCell ref="D344:E344"/>
    <mergeCell ref="F344:G344"/>
    <mergeCell ref="J344:K344"/>
    <mergeCell ref="D349:E349"/>
    <mergeCell ref="F349:G349"/>
    <mergeCell ref="J349:K349"/>
    <mergeCell ref="D350:E350"/>
    <mergeCell ref="F350:G350"/>
    <mergeCell ref="J350:K350"/>
    <mergeCell ref="D347:E347"/>
    <mergeCell ref="F347:G347"/>
    <mergeCell ref="J347:K347"/>
    <mergeCell ref="D348:E348"/>
    <mergeCell ref="F348:G348"/>
    <mergeCell ref="J348:K348"/>
    <mergeCell ref="D353:E353"/>
    <mergeCell ref="F353:G353"/>
    <mergeCell ref="J353:K353"/>
    <mergeCell ref="D354:E354"/>
    <mergeCell ref="F354:G354"/>
    <mergeCell ref="J354:K354"/>
    <mergeCell ref="D351:E351"/>
    <mergeCell ref="F351:G351"/>
    <mergeCell ref="J351:K351"/>
    <mergeCell ref="D352:E352"/>
    <mergeCell ref="F352:G352"/>
    <mergeCell ref="J352:K352"/>
    <mergeCell ref="D357:E357"/>
    <mergeCell ref="F357:G357"/>
    <mergeCell ref="J357:K357"/>
    <mergeCell ref="D358:E358"/>
    <mergeCell ref="F358:G358"/>
    <mergeCell ref="J358:K358"/>
    <mergeCell ref="D355:E355"/>
    <mergeCell ref="F355:G355"/>
    <mergeCell ref="J355:K355"/>
    <mergeCell ref="D356:E356"/>
    <mergeCell ref="F356:G356"/>
    <mergeCell ref="J356:K356"/>
    <mergeCell ref="D361:E361"/>
    <mergeCell ref="F361:G361"/>
    <mergeCell ref="J361:K361"/>
    <mergeCell ref="D362:E362"/>
    <mergeCell ref="F362:G362"/>
    <mergeCell ref="J362:K362"/>
    <mergeCell ref="D359:E359"/>
    <mergeCell ref="F359:G359"/>
    <mergeCell ref="J359:K359"/>
    <mergeCell ref="D360:E360"/>
    <mergeCell ref="F360:G360"/>
    <mergeCell ref="J360:K360"/>
    <mergeCell ref="D365:E365"/>
    <mergeCell ref="F365:G365"/>
    <mergeCell ref="J365:K365"/>
    <mergeCell ref="D366:E366"/>
    <mergeCell ref="F366:G366"/>
    <mergeCell ref="J366:K366"/>
    <mergeCell ref="D363:E363"/>
    <mergeCell ref="F363:G363"/>
    <mergeCell ref="J363:K363"/>
    <mergeCell ref="D364:E364"/>
    <mergeCell ref="F364:G364"/>
    <mergeCell ref="J364:K364"/>
    <mergeCell ref="D369:E369"/>
    <mergeCell ref="F369:G369"/>
    <mergeCell ref="J369:K369"/>
    <mergeCell ref="D370:E370"/>
    <mergeCell ref="F370:G370"/>
    <mergeCell ref="J370:K370"/>
    <mergeCell ref="D367:E367"/>
    <mergeCell ref="F367:G367"/>
    <mergeCell ref="J367:K367"/>
    <mergeCell ref="D368:E368"/>
    <mergeCell ref="F368:G368"/>
    <mergeCell ref="J368:K368"/>
    <mergeCell ref="B376:F376"/>
    <mergeCell ref="G376:I376"/>
    <mergeCell ref="J376:L376"/>
    <mergeCell ref="B377:F377"/>
    <mergeCell ref="G377:I377"/>
    <mergeCell ref="J377:L378"/>
    <mergeCell ref="B378:I378"/>
    <mergeCell ref="D371:E371"/>
    <mergeCell ref="F371:G371"/>
    <mergeCell ref="J371:K371"/>
    <mergeCell ref="B372:H372"/>
    <mergeCell ref="I372:L372"/>
    <mergeCell ref="A374:L375"/>
    <mergeCell ref="A382:A383"/>
    <mergeCell ref="B382:D383"/>
    <mergeCell ref="E382:H383"/>
    <mergeCell ref="I382:J383"/>
    <mergeCell ref="K382:L383"/>
    <mergeCell ref="A384:L384"/>
    <mergeCell ref="B379:D379"/>
    <mergeCell ref="E379:H379"/>
    <mergeCell ref="I379:J379"/>
    <mergeCell ref="K379:L379"/>
    <mergeCell ref="A380:A381"/>
    <mergeCell ref="B380:D381"/>
    <mergeCell ref="E380:H381"/>
    <mergeCell ref="I380:J381"/>
    <mergeCell ref="K380:L381"/>
    <mergeCell ref="B393:F393"/>
    <mergeCell ref="G393:I393"/>
    <mergeCell ref="J393:L394"/>
    <mergeCell ref="B394:I394"/>
    <mergeCell ref="B395:D395"/>
    <mergeCell ref="E395:H395"/>
    <mergeCell ref="I395:J395"/>
    <mergeCell ref="K395:L395"/>
    <mergeCell ref="A385:L386"/>
    <mergeCell ref="A387:L388"/>
    <mergeCell ref="A390:L391"/>
    <mergeCell ref="B392:F392"/>
    <mergeCell ref="G392:I392"/>
    <mergeCell ref="J392:L392"/>
    <mergeCell ref="A400:L401"/>
    <mergeCell ref="A402:L403"/>
    <mergeCell ref="A396:A399"/>
    <mergeCell ref="B396:D397"/>
    <mergeCell ref="E396:H397"/>
    <mergeCell ref="I396:J397"/>
    <mergeCell ref="K396:L397"/>
    <mergeCell ref="B398:D399"/>
    <mergeCell ref="E398:H399"/>
    <mergeCell ref="I398:J399"/>
    <mergeCell ref="K398:L399"/>
  </mergeCells>
  <pageMargins left="0.25" right="0.25" top="0.75" bottom="0.75" header="0.3" footer="0.3"/>
  <pageSetup paperSize="9" scale="60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C07C-3881-4180-BD9E-4D00AC9D2D24}">
  <dimension ref="A1:N403"/>
  <sheetViews>
    <sheetView topLeftCell="A91" zoomScale="96" zoomScaleNormal="96" workbookViewId="0">
      <selection activeCell="N102" sqref="N102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166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207</v>
      </c>
      <c r="B6" s="149" t="s">
        <v>205</v>
      </c>
      <c r="C6" s="150"/>
      <c r="D6" s="150"/>
      <c r="E6" s="150"/>
      <c r="F6" s="151"/>
      <c r="G6" s="149" t="s">
        <v>578</v>
      </c>
      <c r="H6" s="150"/>
      <c r="I6" s="151"/>
      <c r="J6" s="110" t="s">
        <v>449</v>
      </c>
      <c r="K6" s="112"/>
      <c r="L6" s="111"/>
    </row>
    <row r="7" spans="1:12" ht="15.75" thickBot="1" x14ac:dyDescent="0.3">
      <c r="A7" s="4" t="s">
        <v>496</v>
      </c>
      <c r="B7" s="149" t="s">
        <v>202</v>
      </c>
      <c r="C7" s="150"/>
      <c r="D7" s="150"/>
      <c r="E7" s="150"/>
      <c r="F7" s="151"/>
      <c r="G7" s="149" t="s">
        <v>573</v>
      </c>
      <c r="H7" s="150"/>
      <c r="I7" s="151"/>
      <c r="J7" s="143">
        <v>1</v>
      </c>
      <c r="K7" s="144"/>
      <c r="L7" s="145"/>
    </row>
    <row r="8" spans="1:12" ht="15.75" thickBot="1" x14ac:dyDescent="0.3">
      <c r="A8" s="4" t="s">
        <v>200</v>
      </c>
      <c r="B8" s="149" t="s">
        <v>421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107" t="s">
        <v>1</v>
      </c>
      <c r="B9" s="106" t="s">
        <v>2</v>
      </c>
      <c r="C9" s="14">
        <v>4.3</v>
      </c>
      <c r="D9" s="110" t="s">
        <v>23</v>
      </c>
      <c r="E9" s="111"/>
      <c r="F9" s="15">
        <v>100</v>
      </c>
      <c r="G9" s="110" t="s">
        <v>22</v>
      </c>
      <c r="H9" s="112"/>
      <c r="I9" s="111"/>
      <c r="J9" s="113">
        <f>SUM(C9*F9)</f>
        <v>430</v>
      </c>
      <c r="K9" s="112"/>
      <c r="L9" s="111"/>
    </row>
    <row r="10" spans="1:12" ht="15" customHeight="1" x14ac:dyDescent="0.25">
      <c r="A10" s="114" t="s">
        <v>26</v>
      </c>
      <c r="B10" s="116">
        <v>44224</v>
      </c>
      <c r="C10" s="117"/>
      <c r="D10" s="117"/>
      <c r="E10" s="117"/>
      <c r="F10" s="118"/>
      <c r="G10" s="122" t="s">
        <v>25</v>
      </c>
      <c r="H10" s="123"/>
      <c r="I10" s="124"/>
      <c r="J10" s="433" t="s">
        <v>591</v>
      </c>
      <c r="K10" s="434"/>
      <c r="L10" s="435"/>
    </row>
    <row r="11" spans="1:12" ht="15.75" customHeight="1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436"/>
      <c r="K11" s="437"/>
      <c r="L11" s="438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100</v>
      </c>
      <c r="D14" s="112"/>
      <c r="E14" s="111"/>
      <c r="F14" s="158" t="s">
        <v>3</v>
      </c>
      <c r="G14" s="107" t="s">
        <v>30</v>
      </c>
      <c r="H14" s="110"/>
      <c r="I14" s="111"/>
      <c r="J14" s="158" t="s">
        <v>3</v>
      </c>
      <c r="K14" s="107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108" t="s">
        <v>8</v>
      </c>
      <c r="H15" s="4" t="s">
        <v>9</v>
      </c>
      <c r="I15" s="5" t="s">
        <v>10</v>
      </c>
      <c r="J15" s="159"/>
      <c r="K15" s="108" t="s">
        <v>8</v>
      </c>
      <c r="L15" s="161"/>
    </row>
    <row r="16" spans="1:12" x14ac:dyDescent="0.25">
      <c r="A16" s="178" t="s">
        <v>199</v>
      </c>
      <c r="B16" s="174">
        <f>0.015+0.0175+0.0095</f>
        <v>4.2000000000000003E-2</v>
      </c>
      <c r="C16" s="166" t="s">
        <v>160</v>
      </c>
      <c r="D16" s="168">
        <f>SUM(B16*C$14)</f>
        <v>4.2</v>
      </c>
      <c r="E16" s="169"/>
      <c r="F16" s="166" t="s">
        <v>592</v>
      </c>
      <c r="G16" s="158"/>
      <c r="H16" s="408"/>
      <c r="I16" s="176"/>
      <c r="J16" s="166"/>
      <c r="K16" s="166"/>
      <c r="L16" s="166"/>
    </row>
    <row r="17" spans="1:14" ht="15.75" thickBot="1" x14ac:dyDescent="0.3">
      <c r="A17" s="179"/>
      <c r="B17" s="175"/>
      <c r="C17" s="167"/>
      <c r="D17" s="170"/>
      <c r="E17" s="171"/>
      <c r="F17" s="167"/>
      <c r="G17" s="159"/>
      <c r="H17" s="409"/>
      <c r="I17" s="177"/>
      <c r="J17" s="167"/>
      <c r="K17" s="167"/>
      <c r="L17" s="167"/>
    </row>
    <row r="18" spans="1:14" ht="15" customHeight="1" x14ac:dyDescent="0.25">
      <c r="A18" s="178" t="s">
        <v>206</v>
      </c>
      <c r="B18" s="164">
        <v>2.8000000000000001E-2</v>
      </c>
      <c r="C18" s="166" t="s">
        <v>414</v>
      </c>
      <c r="D18" s="168">
        <f>SUM(B18*C$14)</f>
        <v>2.8000000000000003</v>
      </c>
      <c r="E18" s="169"/>
      <c r="F18" s="166"/>
      <c r="G18" s="166"/>
      <c r="H18" s="166"/>
      <c r="I18" s="176"/>
      <c r="J18" s="166"/>
      <c r="K18" s="166"/>
      <c r="L18" s="166"/>
    </row>
    <row r="19" spans="1:14" ht="15.75" customHeight="1" thickBot="1" x14ac:dyDescent="0.3">
      <c r="A19" s="179"/>
      <c r="B19" s="165"/>
      <c r="C19" s="167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4" ht="15" customHeight="1" x14ac:dyDescent="0.25">
      <c r="A20" s="178" t="s">
        <v>499</v>
      </c>
      <c r="B20" s="164">
        <v>0.04</v>
      </c>
      <c r="C20" s="166" t="s">
        <v>160</v>
      </c>
      <c r="D20" s="168">
        <f>SUM(B20*C$14)</f>
        <v>4</v>
      </c>
      <c r="E20" s="169"/>
      <c r="F20" s="166"/>
      <c r="G20" s="166"/>
      <c r="H20" s="166"/>
      <c r="I20" s="176"/>
      <c r="J20" s="166"/>
      <c r="K20" s="166"/>
      <c r="L20" s="166"/>
    </row>
    <row r="21" spans="1:14" ht="15.75" customHeight="1" thickBot="1" x14ac:dyDescent="0.3">
      <c r="A21" s="179"/>
      <c r="B21" s="165"/>
      <c r="C21" s="167"/>
      <c r="D21" s="170"/>
      <c r="E21" s="171"/>
      <c r="F21" s="167"/>
      <c r="G21" s="167"/>
      <c r="H21" s="167"/>
      <c r="I21" s="177"/>
      <c r="J21" s="167"/>
      <c r="K21" s="167"/>
      <c r="L21" s="167"/>
      <c r="N21">
        <f>1.7*70</f>
        <v>119</v>
      </c>
    </row>
    <row r="22" spans="1:14" ht="15" customHeight="1" x14ac:dyDescent="0.25">
      <c r="A22" s="178" t="s">
        <v>417</v>
      </c>
      <c r="B22" s="164">
        <v>5.0000000000000001E-3</v>
      </c>
      <c r="C22" s="166" t="s">
        <v>215</v>
      </c>
      <c r="D22" s="168">
        <f>SUM(B22*C$14)</f>
        <v>0.5</v>
      </c>
      <c r="E22" s="169"/>
      <c r="F22" s="166"/>
      <c r="G22" s="166"/>
      <c r="H22" s="166"/>
      <c r="I22" s="176"/>
      <c r="J22" s="166"/>
      <c r="K22" s="166"/>
      <c r="L22" s="166"/>
    </row>
    <row r="23" spans="1:14" ht="15.75" customHeight="1" thickBot="1" x14ac:dyDescent="0.3">
      <c r="A23" s="179"/>
      <c r="B23" s="165"/>
      <c r="C23" s="167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4" ht="15" customHeight="1" x14ac:dyDescent="0.25">
      <c r="A24" s="178"/>
      <c r="B24" s="164"/>
      <c r="C24" s="166"/>
      <c r="D24" s="168">
        <f>C14*B24</f>
        <v>0</v>
      </c>
      <c r="E24" s="169"/>
      <c r="F24" s="166"/>
      <c r="G24" s="166"/>
      <c r="H24" s="166"/>
      <c r="I24" s="176"/>
      <c r="J24" s="166"/>
      <c r="K24" s="166"/>
      <c r="L24" s="166"/>
    </row>
    <row r="25" spans="1:14" ht="15.75" customHeight="1" thickBot="1" x14ac:dyDescent="0.3">
      <c r="A25" s="179"/>
      <c r="B25" s="165"/>
      <c r="C25" s="167"/>
      <c r="D25" s="170"/>
      <c r="E25" s="171"/>
      <c r="F25" s="167"/>
      <c r="G25" s="167"/>
      <c r="H25" s="167"/>
      <c r="I25" s="177"/>
      <c r="J25" s="167"/>
      <c r="K25" s="167"/>
      <c r="L25" s="167"/>
    </row>
    <row r="26" spans="1:14" x14ac:dyDescent="0.25">
      <c r="A26" s="178"/>
      <c r="B26" s="164"/>
      <c r="C26" s="166"/>
      <c r="D26" s="168"/>
      <c r="E26" s="169"/>
      <c r="F26" s="166"/>
      <c r="G26" s="166"/>
      <c r="H26" s="166"/>
      <c r="I26" s="176"/>
      <c r="J26" s="166"/>
      <c r="K26" s="166"/>
      <c r="L26" s="166"/>
    </row>
    <row r="27" spans="1:14" ht="15.75" thickBot="1" x14ac:dyDescent="0.3">
      <c r="A27" s="179"/>
      <c r="B27" s="165"/>
      <c r="C27" s="167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4" ht="15" customHeight="1" x14ac:dyDescent="0.25">
      <c r="A28" s="178"/>
      <c r="B28" s="164"/>
      <c r="C28" s="166"/>
      <c r="D28" s="168">
        <f>SUM(B28*C14)</f>
        <v>0</v>
      </c>
      <c r="E28" s="169"/>
      <c r="F28" s="166"/>
      <c r="G28" s="166"/>
      <c r="H28" s="166"/>
      <c r="I28" s="176"/>
      <c r="J28" s="166"/>
      <c r="K28" s="166"/>
      <c r="L28" s="166"/>
    </row>
    <row r="29" spans="1:14" ht="15.75" customHeight="1" thickBot="1" x14ac:dyDescent="0.3">
      <c r="A29" s="179"/>
      <c r="B29" s="165"/>
      <c r="C29" s="167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4" x14ac:dyDescent="0.25">
      <c r="A30" s="178"/>
      <c r="B30" s="164">
        <v>0</v>
      </c>
      <c r="C30" s="166"/>
      <c r="D30" s="168">
        <f>SUM(B30*C14)</f>
        <v>0</v>
      </c>
      <c r="E30" s="169"/>
      <c r="F30" s="166"/>
      <c r="G30" s="166"/>
      <c r="H30" s="166"/>
      <c r="I30" s="176"/>
      <c r="J30" s="166"/>
      <c r="K30" s="166"/>
      <c r="L30" s="166"/>
    </row>
    <row r="31" spans="1:14" ht="15.75" thickBot="1" x14ac:dyDescent="0.3">
      <c r="A31" s="179"/>
      <c r="B31" s="165"/>
      <c r="C31" s="167"/>
      <c r="D31" s="170"/>
      <c r="E31" s="171"/>
      <c r="F31" s="167"/>
      <c r="G31" s="167"/>
      <c r="H31" s="167"/>
      <c r="I31" s="177"/>
      <c r="J31" s="167"/>
      <c r="K31" s="167"/>
      <c r="L31" s="167"/>
    </row>
    <row r="32" spans="1:14" x14ac:dyDescent="0.25">
      <c r="A32" s="178"/>
      <c r="B32" s="164">
        <v>0</v>
      </c>
      <c r="C32" s="166"/>
      <c r="D32" s="168">
        <f>SUM(B32*C14)</f>
        <v>0</v>
      </c>
      <c r="E32" s="169"/>
      <c r="F32" s="166"/>
      <c r="G32" s="166"/>
      <c r="H32" s="166"/>
      <c r="I32" s="176">
        <f>SUM(B32*H14)</f>
        <v>0</v>
      </c>
      <c r="J32" s="166"/>
      <c r="K32" s="166"/>
      <c r="L32" s="166"/>
    </row>
    <row r="33" spans="1:12" ht="15.75" thickBot="1" x14ac:dyDescent="0.3">
      <c r="A33" s="179"/>
      <c r="B33" s="165"/>
      <c r="C33" s="167"/>
      <c r="D33" s="170"/>
      <c r="E33" s="171"/>
      <c r="F33" s="167"/>
      <c r="G33" s="167"/>
      <c r="H33" s="167"/>
      <c r="I33" s="177"/>
      <c r="J33" s="167"/>
      <c r="K33" s="167"/>
      <c r="L33" s="167"/>
    </row>
    <row r="34" spans="1:12" x14ac:dyDescent="0.25">
      <c r="A34" s="178"/>
      <c r="B34" s="164">
        <v>0</v>
      </c>
      <c r="C34" s="166"/>
      <c r="D34" s="168">
        <f>SUM(B34*C14)</f>
        <v>0</v>
      </c>
      <c r="E34" s="169"/>
      <c r="F34" s="166"/>
      <c r="G34" s="166"/>
      <c r="H34" s="166"/>
      <c r="I34" s="176">
        <f>SUM(B34*H14)</f>
        <v>0</v>
      </c>
      <c r="J34" s="166"/>
      <c r="K34" s="166"/>
      <c r="L34" s="166"/>
    </row>
    <row r="35" spans="1:12" ht="15.75" thickBot="1" x14ac:dyDescent="0.3">
      <c r="A35" s="179"/>
      <c r="B35" s="165"/>
      <c r="C35" s="167"/>
      <c r="D35" s="170"/>
      <c r="E35" s="171"/>
      <c r="F35" s="167"/>
      <c r="G35" s="167"/>
      <c r="H35" s="167"/>
      <c r="I35" s="177"/>
      <c r="J35" s="167"/>
      <c r="K35" s="167"/>
      <c r="L35" s="167"/>
    </row>
    <row r="36" spans="1:12" x14ac:dyDescent="0.25">
      <c r="A36" s="180"/>
      <c r="B36" s="164">
        <v>0</v>
      </c>
      <c r="C36" s="166"/>
      <c r="D36" s="168">
        <f>SUM(B36*C14)</f>
        <v>0</v>
      </c>
      <c r="E36" s="169"/>
      <c r="F36" s="166"/>
      <c r="G36" s="166"/>
      <c r="H36" s="166"/>
      <c r="I36" s="176">
        <f>SUM(B36*H14)</f>
        <v>0</v>
      </c>
      <c r="J36" s="166"/>
      <c r="K36" s="166"/>
      <c r="L36" s="166"/>
    </row>
    <row r="37" spans="1:12" ht="15.75" thickBot="1" x14ac:dyDescent="0.3">
      <c r="A37" s="181"/>
      <c r="B37" s="165"/>
      <c r="C37" s="167"/>
      <c r="D37" s="170"/>
      <c r="E37" s="171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168">
        <f>SUM(B38*C14)</f>
        <v>0</v>
      </c>
      <c r="E38" s="169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170"/>
      <c r="E39" s="171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33</v>
      </c>
      <c r="C42" s="123"/>
      <c r="D42" s="123"/>
      <c r="E42" s="124"/>
      <c r="F42" s="184" t="s">
        <v>34</v>
      </c>
      <c r="G42" s="185"/>
      <c r="H42" s="186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187"/>
      <c r="G43" s="188"/>
      <c r="H43" s="189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210"/>
      <c r="B44" s="198"/>
      <c r="C44" s="199"/>
      <c r="D44" s="199"/>
      <c r="E44" s="200"/>
      <c r="F44" s="204"/>
      <c r="G44" s="205"/>
      <c r="H44" s="206"/>
      <c r="I44" s="204"/>
      <c r="J44" s="206"/>
      <c r="K44" s="205">
        <f>SUM(F44*H14)</f>
        <v>0</v>
      </c>
      <c r="L44" s="206"/>
    </row>
    <row r="45" spans="1:12" ht="15.75" customHeight="1" thickBot="1" x14ac:dyDescent="0.3">
      <c r="A45" s="211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/>
      <c r="B46" s="198"/>
      <c r="C46" s="199"/>
      <c r="D46" s="199"/>
      <c r="E46" s="200"/>
      <c r="F46" s="204"/>
      <c r="G46" s="205"/>
      <c r="H46" s="206"/>
      <c r="I46" s="204"/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105" t="s">
        <v>41</v>
      </c>
    </row>
    <row r="61" spans="1:12" ht="15.75" customHeight="1" thickBot="1" x14ac:dyDescent="0.3">
      <c r="A61" s="237" t="s">
        <v>195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 t="s">
        <v>422</v>
      </c>
      <c r="B62" s="407"/>
      <c r="C62" s="12">
        <v>0</v>
      </c>
      <c r="D62" s="241" t="s">
        <v>81</v>
      </c>
      <c r="E62" s="242"/>
      <c r="F62" s="242"/>
      <c r="G62" s="243"/>
      <c r="H62" s="226" t="s">
        <v>196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105" t="s">
        <v>41</v>
      </c>
    </row>
    <row r="64" spans="1:12" ht="15.75" customHeight="1" thickBot="1" x14ac:dyDescent="0.3">
      <c r="A64" s="229" t="s">
        <v>195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194</v>
      </c>
      <c r="B65" s="151"/>
      <c r="C65" s="12"/>
      <c r="D65" s="231" t="s">
        <v>81</v>
      </c>
      <c r="E65" s="232"/>
      <c r="F65" s="232"/>
      <c r="G65" s="233"/>
      <c r="H65" s="110" t="s">
        <v>193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105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15" customHeight="1" x14ac:dyDescent="0.25">
      <c r="A80" s="247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9"/>
    </row>
    <row r="81" spans="1:12" ht="15" customHeight="1" thickBot="1" x14ac:dyDescent="0.3">
      <c r="A81" s="250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2"/>
    </row>
    <row r="82" spans="1:12" ht="27" customHeight="1" thickBot="1" x14ac:dyDescent="0.3">
      <c r="A82" s="4" t="s">
        <v>87</v>
      </c>
      <c r="B82" s="110">
        <v>8</v>
      </c>
      <c r="C82" s="112"/>
      <c r="D82" s="111"/>
      <c r="E82" s="10"/>
      <c r="F82" s="149" t="s">
        <v>88</v>
      </c>
      <c r="G82" s="150"/>
      <c r="H82" s="150"/>
      <c r="I82" s="151"/>
      <c r="J82" s="110"/>
      <c r="K82" s="112"/>
      <c r="L82" s="111"/>
    </row>
    <row r="83" spans="1:12" ht="15" customHeight="1" x14ac:dyDescent="0.25">
      <c r="A83" s="198" t="str">
        <f>A1</f>
        <v xml:space="preserve">LS CONFECÇÕES </v>
      </c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200"/>
    </row>
    <row r="84" spans="1:12" ht="15" customHeight="1" x14ac:dyDescent="0.25">
      <c r="A84" s="253"/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5"/>
    </row>
    <row r="85" spans="1:12" ht="15.75" customHeight="1" thickBot="1" x14ac:dyDescent="0.3">
      <c r="A85" s="201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3"/>
    </row>
    <row r="86" spans="1:12" ht="15" customHeight="1" x14ac:dyDescent="0.25">
      <c r="A86" s="143" t="s">
        <v>79</v>
      </c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5"/>
    </row>
    <row r="87" spans="1:12" ht="15.75" customHeight="1" thickBot="1" x14ac:dyDescent="0.3">
      <c r="A87" s="146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8"/>
    </row>
    <row r="88" spans="1:12" ht="15.75" customHeight="1" thickBot="1" x14ac:dyDescent="0.3">
      <c r="A88" s="3" t="str">
        <f t="shared" ref="A88:B90" si="0">A6</f>
        <v xml:space="preserve">CLIENTE: BOLOVO </v>
      </c>
      <c r="B88" s="149" t="str">
        <f t="shared" si="0"/>
        <v>REPRESENTANTE: antonio</v>
      </c>
      <c r="C88" s="150"/>
      <c r="D88" s="150"/>
      <c r="E88" s="150"/>
      <c r="F88" s="151"/>
      <c r="G88" s="149" t="str">
        <f>G6</f>
        <v>PEDIDO: 04/2021</v>
      </c>
      <c r="H88" s="150"/>
      <c r="I88" s="151"/>
      <c r="J88" s="110" t="str">
        <f>J6</f>
        <v>QTD. MOSTR. LS</v>
      </c>
      <c r="K88" s="112"/>
      <c r="L88" s="111"/>
    </row>
    <row r="89" spans="1:12" ht="15.75" customHeight="1" thickBot="1" x14ac:dyDescent="0.3">
      <c r="A89" s="4" t="str">
        <f t="shared" si="0"/>
        <v>REF. CLIENTE: BLV06BWAZ</v>
      </c>
      <c r="B89" s="149" t="str">
        <f t="shared" si="0"/>
        <v>REF. CT LS - 01</v>
      </c>
      <c r="C89" s="150"/>
      <c r="D89" s="150"/>
      <c r="E89" s="150"/>
      <c r="F89" s="151"/>
      <c r="G89" s="149" t="str">
        <f>G7</f>
        <v>COLECAO : VERÃO /2021</v>
      </c>
      <c r="H89" s="150"/>
      <c r="I89" s="151"/>
      <c r="J89" s="143">
        <f>J7</f>
        <v>1</v>
      </c>
      <c r="K89" s="144"/>
      <c r="L89" s="145"/>
    </row>
    <row r="90" spans="1:12" ht="15.75" customHeight="1" thickBot="1" x14ac:dyDescent="0.3">
      <c r="A90" s="4" t="str">
        <f t="shared" si="0"/>
        <v xml:space="preserve">REF:  </v>
      </c>
      <c r="B90" s="149" t="str">
        <f t="shared" si="0"/>
        <v xml:space="preserve">MODELO:  carteira COLORS - 02 </v>
      </c>
      <c r="C90" s="150"/>
      <c r="D90" s="150"/>
      <c r="E90" s="150"/>
      <c r="F90" s="150"/>
      <c r="G90" s="150"/>
      <c r="H90" s="150"/>
      <c r="I90" s="151"/>
      <c r="J90" s="146"/>
      <c r="K90" s="147"/>
      <c r="L90" s="148"/>
    </row>
    <row r="91" spans="1:12" ht="15" customHeight="1" x14ac:dyDescent="0.25">
      <c r="A91" s="114" t="s">
        <v>26</v>
      </c>
      <c r="B91" s="116">
        <f>B10</f>
        <v>44224</v>
      </c>
      <c r="C91" s="117"/>
      <c r="D91" s="117"/>
      <c r="E91" s="117"/>
      <c r="F91" s="118"/>
      <c r="G91" s="122" t="s">
        <v>25</v>
      </c>
      <c r="H91" s="123"/>
      <c r="I91" s="124"/>
      <c r="J91" s="433" t="str">
        <f>J10</f>
        <v>26/02 OU 05/03</v>
      </c>
      <c r="K91" s="434"/>
      <c r="L91" s="435"/>
    </row>
    <row r="92" spans="1:12" ht="15.75" customHeight="1" thickBot="1" x14ac:dyDescent="0.3">
      <c r="A92" s="115"/>
      <c r="B92" s="119"/>
      <c r="C92" s="120"/>
      <c r="D92" s="120"/>
      <c r="E92" s="120"/>
      <c r="F92" s="121"/>
      <c r="G92" s="125"/>
      <c r="H92" s="126"/>
      <c r="I92" s="127"/>
      <c r="J92" s="436"/>
      <c r="K92" s="437"/>
      <c r="L92" s="438"/>
    </row>
    <row r="93" spans="1:12" ht="15.75" customHeight="1" thickBot="1" x14ac:dyDescent="0.3">
      <c r="A93" s="5" t="s">
        <v>28</v>
      </c>
      <c r="B93" s="2"/>
      <c r="C93" s="110">
        <f>C14</f>
        <v>100</v>
      </c>
      <c r="D93" s="112"/>
      <c r="E93" s="111"/>
      <c r="F93" s="262" t="s">
        <v>43</v>
      </c>
      <c r="G93" s="263"/>
      <c r="H93" s="110">
        <f>H14</f>
        <v>0</v>
      </c>
      <c r="I93" s="111"/>
      <c r="J93" s="262" t="s">
        <v>43</v>
      </c>
      <c r="K93" s="263"/>
      <c r="L93" s="107" t="s">
        <v>41</v>
      </c>
    </row>
    <row r="94" spans="1:12" ht="15.75" customHeight="1" thickBot="1" x14ac:dyDescent="0.3">
      <c r="A94" s="5" t="s">
        <v>42</v>
      </c>
      <c r="B94" s="4" t="s">
        <v>6</v>
      </c>
      <c r="C94" s="4" t="s">
        <v>15</v>
      </c>
      <c r="D94" s="110" t="s">
        <v>7</v>
      </c>
      <c r="E94" s="111"/>
      <c r="F94" s="234" t="s">
        <v>19</v>
      </c>
      <c r="G94" s="236"/>
      <c r="H94" s="4" t="s">
        <v>9</v>
      </c>
      <c r="I94" s="5" t="s">
        <v>10</v>
      </c>
      <c r="J94" s="234" t="s">
        <v>19</v>
      </c>
      <c r="K94" s="236"/>
      <c r="L94" s="7"/>
    </row>
    <row r="95" spans="1:12" ht="15.75" customHeight="1" thickBot="1" x14ac:dyDescent="0.3">
      <c r="A95" s="13" t="s">
        <v>595</v>
      </c>
      <c r="B95" s="13">
        <v>1</v>
      </c>
      <c r="C95" s="6" t="s">
        <v>89</v>
      </c>
      <c r="D95" s="264">
        <f>SUM(B95*C93)</f>
        <v>100</v>
      </c>
      <c r="E95" s="265"/>
      <c r="F95" s="266"/>
      <c r="G95" s="267"/>
      <c r="H95" s="6"/>
      <c r="I95" s="8">
        <f>SUM(B95*H93)</f>
        <v>0</v>
      </c>
      <c r="J95" s="266"/>
      <c r="K95" s="267"/>
      <c r="L95" s="6"/>
    </row>
    <row r="96" spans="1:12" ht="15.75" customHeight="1" thickBot="1" x14ac:dyDescent="0.3">
      <c r="A96" s="13" t="s">
        <v>82</v>
      </c>
      <c r="B96" s="13">
        <v>0.02</v>
      </c>
      <c r="C96" s="6" t="s">
        <v>101</v>
      </c>
      <c r="D96" s="264">
        <f>SUM(B96*C93)</f>
        <v>2</v>
      </c>
      <c r="E96" s="265"/>
      <c r="F96" s="266"/>
      <c r="G96" s="267"/>
      <c r="H96" s="6"/>
      <c r="I96" s="8">
        <f>SUM(B96*H93)</f>
        <v>0</v>
      </c>
      <c r="J96" s="266"/>
      <c r="K96" s="267"/>
      <c r="L96" s="6"/>
    </row>
    <row r="97" spans="1:12" ht="15.75" customHeight="1" thickBot="1" x14ac:dyDescent="0.3">
      <c r="A97" s="13"/>
      <c r="B97" s="13">
        <v>1.4999999999999999E-2</v>
      </c>
      <c r="C97" s="6" t="s">
        <v>498</v>
      </c>
      <c r="D97" s="264">
        <f>SUM(B97*C93)</f>
        <v>1.5</v>
      </c>
      <c r="E97" s="265"/>
      <c r="F97" s="266"/>
      <c r="G97" s="267"/>
      <c r="H97" s="6"/>
      <c r="I97" s="8">
        <f>SUM(B97*H93)</f>
        <v>0</v>
      </c>
      <c r="J97" s="266"/>
      <c r="K97" s="267"/>
      <c r="L97" s="6"/>
    </row>
    <row r="98" spans="1:12" ht="15.75" customHeight="1" thickBot="1" x14ac:dyDescent="0.3">
      <c r="A98" s="13"/>
      <c r="B98" s="13">
        <v>0</v>
      </c>
      <c r="C98" s="6"/>
      <c r="D98" s="264">
        <f>SUM(B98*C93)</f>
        <v>0</v>
      </c>
      <c r="E98" s="265"/>
      <c r="F98" s="266"/>
      <c r="G98" s="267"/>
      <c r="H98" s="6"/>
      <c r="I98" s="8">
        <f>SUM(B98*H93)</f>
        <v>0</v>
      </c>
      <c r="J98" s="266"/>
      <c r="K98" s="267"/>
      <c r="L98" s="6"/>
    </row>
    <row r="99" spans="1:12" ht="15.75" customHeight="1" thickBot="1" x14ac:dyDescent="0.3">
      <c r="A99" s="13"/>
      <c r="B99" s="13"/>
      <c r="C99" s="6"/>
      <c r="D99" s="264">
        <f>SUM(B99*C$93)</f>
        <v>0</v>
      </c>
      <c r="E99" s="265"/>
      <c r="F99" s="266"/>
      <c r="G99" s="267"/>
      <c r="H99" s="6"/>
      <c r="I99" s="8">
        <f>SUM(B99*H93)</f>
        <v>0</v>
      </c>
      <c r="J99" s="266"/>
      <c r="K99" s="267"/>
      <c r="L99" s="6"/>
    </row>
    <row r="100" spans="1:12" ht="15.75" customHeight="1" thickBot="1" x14ac:dyDescent="0.3">
      <c r="A100" s="32" t="s">
        <v>598</v>
      </c>
      <c r="B100" s="13">
        <v>0.12</v>
      </c>
      <c r="C100" s="16" t="s">
        <v>101</v>
      </c>
      <c r="D100" s="264">
        <f>SUM(B100*C$93)</f>
        <v>12</v>
      </c>
      <c r="E100" s="265"/>
      <c r="F100" s="266"/>
      <c r="G100" s="267"/>
      <c r="H100" s="6"/>
      <c r="I100" s="8">
        <f>SUM(B100*H93)</f>
        <v>0</v>
      </c>
      <c r="J100" s="266"/>
      <c r="K100" s="267"/>
      <c r="L100" s="6"/>
    </row>
    <row r="101" spans="1:12" ht="15.75" customHeight="1" thickBot="1" x14ac:dyDescent="0.3">
      <c r="A101" s="67" t="s">
        <v>599</v>
      </c>
      <c r="B101" s="13"/>
      <c r="C101" s="6"/>
      <c r="D101" s="264">
        <v>0</v>
      </c>
      <c r="E101" s="265"/>
      <c r="F101" s="266"/>
      <c r="G101" s="267"/>
      <c r="H101" s="6"/>
      <c r="I101" s="8">
        <f>SUM(B101*H93)</f>
        <v>0</v>
      </c>
      <c r="J101" s="266"/>
      <c r="K101" s="267"/>
      <c r="L101" s="6"/>
    </row>
    <row r="102" spans="1:12" ht="15.75" customHeight="1" thickBot="1" x14ac:dyDescent="0.3">
      <c r="A102" s="13" t="s">
        <v>600</v>
      </c>
      <c r="B102" s="13"/>
      <c r="C102" s="16"/>
      <c r="D102" s="264">
        <f>SUM(B102*C93)</f>
        <v>0</v>
      </c>
      <c r="E102" s="265"/>
      <c r="F102" s="266"/>
      <c r="G102" s="267"/>
      <c r="H102" s="6"/>
      <c r="I102" s="8">
        <f>SUM(B102*H93)</f>
        <v>0</v>
      </c>
      <c r="J102" s="266"/>
      <c r="K102" s="267"/>
      <c r="L102" s="6"/>
    </row>
    <row r="103" spans="1:12" ht="15.75" customHeight="1" thickBot="1" x14ac:dyDescent="0.3">
      <c r="A103" s="13" t="s">
        <v>108</v>
      </c>
      <c r="B103" s="13">
        <v>0.12</v>
      </c>
      <c r="C103" s="6" t="s">
        <v>190</v>
      </c>
      <c r="D103" s="264">
        <f>SUM(B103*C93)</f>
        <v>12</v>
      </c>
      <c r="E103" s="265"/>
      <c r="F103" s="266"/>
      <c r="G103" s="267"/>
      <c r="H103" s="6"/>
      <c r="I103" s="8">
        <f>SUM(B103*H93)</f>
        <v>0</v>
      </c>
      <c r="J103" s="266"/>
      <c r="K103" s="267"/>
      <c r="L103" s="6"/>
    </row>
    <row r="104" spans="1:12" ht="15.75" customHeight="1" thickBot="1" x14ac:dyDescent="0.3">
      <c r="A104" s="13" t="s">
        <v>189</v>
      </c>
      <c r="B104" s="13">
        <v>1</v>
      </c>
      <c r="C104" s="6" t="s">
        <v>162</v>
      </c>
      <c r="D104" s="264">
        <f>SUM(B104*C93)</f>
        <v>100</v>
      </c>
      <c r="E104" s="265"/>
      <c r="F104" s="266"/>
      <c r="G104" s="267"/>
      <c r="H104" s="6"/>
      <c r="I104" s="8">
        <f>SUM(B104*H93)</f>
        <v>0</v>
      </c>
      <c r="J104" s="266"/>
      <c r="K104" s="267"/>
      <c r="L104" s="6"/>
    </row>
    <row r="105" spans="1:12" ht="15.75" customHeight="1" thickBot="1" x14ac:dyDescent="0.3">
      <c r="A105" s="31"/>
      <c r="B105" s="13"/>
      <c r="C105" s="16"/>
      <c r="D105" s="264">
        <f>SUM(B105*C$93)</f>
        <v>0</v>
      </c>
      <c r="E105" s="265"/>
      <c r="F105" s="266"/>
      <c r="G105" s="267"/>
      <c r="H105" s="6"/>
      <c r="I105" s="8">
        <f>SUM(B105*H93)</f>
        <v>0</v>
      </c>
      <c r="J105" s="266"/>
      <c r="K105" s="267"/>
      <c r="L105" s="6"/>
    </row>
    <row r="106" spans="1:12" ht="15.75" customHeight="1" thickBot="1" x14ac:dyDescent="0.3">
      <c r="A106" s="13" t="s">
        <v>582</v>
      </c>
      <c r="B106" s="13">
        <v>0.85</v>
      </c>
      <c r="C106" s="16" t="s">
        <v>187</v>
      </c>
      <c r="D106" s="264">
        <f>SUM(B106*C$93)</f>
        <v>85</v>
      </c>
      <c r="E106" s="265"/>
      <c r="F106" s="266"/>
      <c r="G106" s="267"/>
      <c r="H106" s="6"/>
      <c r="I106" s="8">
        <f>SUM(B106*H93)</f>
        <v>0</v>
      </c>
      <c r="J106" s="266"/>
      <c r="K106" s="267"/>
      <c r="L106" s="6"/>
    </row>
    <row r="107" spans="1:12" ht="15.75" customHeight="1" thickBot="1" x14ac:dyDescent="0.3">
      <c r="A107" s="13" t="s">
        <v>585</v>
      </c>
      <c r="B107" s="13">
        <v>1.2</v>
      </c>
      <c r="C107" s="6" t="s">
        <v>554</v>
      </c>
      <c r="D107" s="264">
        <f>SUM(B107*C93)</f>
        <v>120</v>
      </c>
      <c r="E107" s="265"/>
      <c r="F107" s="266"/>
      <c r="G107" s="267"/>
      <c r="H107" s="6"/>
      <c r="I107" s="8">
        <f>SUM(B107*H93)</f>
        <v>0</v>
      </c>
      <c r="J107" s="266"/>
      <c r="K107" s="267"/>
      <c r="L107" s="6"/>
    </row>
    <row r="108" spans="1:12" ht="15.75" customHeight="1" thickBot="1" x14ac:dyDescent="0.3">
      <c r="A108" s="13"/>
      <c r="B108" s="13"/>
      <c r="C108" s="6"/>
      <c r="D108" s="264">
        <f>SUM(B108*C93)</f>
        <v>0</v>
      </c>
      <c r="E108" s="265"/>
      <c r="F108" s="266"/>
      <c r="G108" s="267"/>
      <c r="H108" s="6"/>
      <c r="I108" s="8">
        <f>SUM(B108*H93)</f>
        <v>0</v>
      </c>
      <c r="J108" s="266"/>
      <c r="K108" s="267"/>
      <c r="L108" s="6"/>
    </row>
    <row r="109" spans="1:12" ht="15.75" customHeight="1" thickBot="1" x14ac:dyDescent="0.3">
      <c r="A109" s="13"/>
      <c r="B109" s="13"/>
      <c r="C109" s="6"/>
      <c r="D109" s="264">
        <f>SUM(B109*C93)</f>
        <v>0</v>
      </c>
      <c r="E109" s="265"/>
      <c r="F109" s="266"/>
      <c r="G109" s="267"/>
      <c r="H109" s="6"/>
      <c r="I109" s="8">
        <f>SUM(B109*H93)</f>
        <v>0</v>
      </c>
      <c r="J109" s="266"/>
      <c r="K109" s="267"/>
      <c r="L109" s="6"/>
    </row>
    <row r="110" spans="1:12" ht="15.75" customHeight="1" thickBot="1" x14ac:dyDescent="0.3">
      <c r="A110" s="13"/>
      <c r="B110" s="13"/>
      <c r="C110" s="6"/>
      <c r="D110" s="264">
        <f>SUM(B110*C93)</f>
        <v>0</v>
      </c>
      <c r="E110" s="265"/>
      <c r="F110" s="266"/>
      <c r="G110" s="267"/>
      <c r="H110" s="6"/>
      <c r="I110" s="8">
        <f>SUM(B110*H93)</f>
        <v>0</v>
      </c>
      <c r="J110" s="266"/>
      <c r="K110" s="267"/>
      <c r="L110" s="6"/>
    </row>
    <row r="111" spans="1:12" ht="15.75" customHeight="1" thickBot="1" x14ac:dyDescent="0.3">
      <c r="A111" s="13"/>
      <c r="B111" s="13"/>
      <c r="C111" s="6"/>
      <c r="D111" s="264">
        <f>SUM(B111*C93)</f>
        <v>0</v>
      </c>
      <c r="E111" s="265"/>
      <c r="F111" s="266"/>
      <c r="G111" s="267"/>
      <c r="H111" s="6"/>
      <c r="I111" s="8">
        <f>SUM(B111*H93)</f>
        <v>0</v>
      </c>
      <c r="J111" s="266"/>
      <c r="K111" s="267"/>
      <c r="L111" s="6"/>
    </row>
    <row r="112" spans="1:12" ht="15.75" customHeight="1" thickBot="1" x14ac:dyDescent="0.3">
      <c r="A112" s="13"/>
      <c r="B112" s="13"/>
      <c r="C112" s="16"/>
      <c r="D112" s="264">
        <f>SUM(B112*C93)</f>
        <v>0</v>
      </c>
      <c r="E112" s="265"/>
      <c r="F112" s="266"/>
      <c r="G112" s="267"/>
      <c r="H112" s="6"/>
      <c r="I112" s="8">
        <f>SUM(B112*H93)</f>
        <v>0</v>
      </c>
      <c r="J112" s="266"/>
      <c r="K112" s="267"/>
      <c r="L112" s="6"/>
    </row>
    <row r="113" spans="1:12" ht="15.75" customHeight="1" thickBot="1" x14ac:dyDescent="0.3">
      <c r="A113" s="13"/>
      <c r="B113" s="13"/>
      <c r="C113" s="16"/>
      <c r="D113" s="264">
        <f>SUM(B113*C93)</f>
        <v>0</v>
      </c>
      <c r="E113" s="265"/>
      <c r="F113" s="266"/>
      <c r="G113" s="267"/>
      <c r="H113" s="6"/>
      <c r="I113" s="8">
        <f>SUM(B113*H93)</f>
        <v>0</v>
      </c>
      <c r="J113" s="266"/>
      <c r="K113" s="267"/>
      <c r="L113" s="6"/>
    </row>
    <row r="114" spans="1:12" ht="15.75" customHeight="1" thickBot="1" x14ac:dyDescent="0.3">
      <c r="A114" s="13"/>
      <c r="B114" s="13">
        <v>0</v>
      </c>
      <c r="C114" s="6"/>
      <c r="D114" s="264">
        <f>SUM(B114*C93)</f>
        <v>0</v>
      </c>
      <c r="E114" s="265"/>
      <c r="F114" s="266"/>
      <c r="G114" s="267"/>
      <c r="H114" s="6"/>
      <c r="I114" s="8">
        <f>SUM(B114*H93)</f>
        <v>0</v>
      </c>
      <c r="J114" s="266"/>
      <c r="K114" s="267"/>
      <c r="L114" s="6"/>
    </row>
    <row r="115" spans="1:12" ht="15.75" customHeight="1" thickBot="1" x14ac:dyDescent="0.3">
      <c r="A115" s="13"/>
      <c r="B115" s="13">
        <v>0</v>
      </c>
      <c r="C115" s="6"/>
      <c r="D115" s="264">
        <f>SUM(B115*C93)</f>
        <v>0</v>
      </c>
      <c r="E115" s="265"/>
      <c r="F115" s="266"/>
      <c r="G115" s="267"/>
      <c r="H115" s="6"/>
      <c r="I115" s="8">
        <f>SUM(B115*H93)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SUM(B116*C93)</f>
        <v>0</v>
      </c>
      <c r="E116" s="265"/>
      <c r="F116" s="266"/>
      <c r="G116" s="267"/>
      <c r="H116" s="6"/>
      <c r="I116" s="8">
        <f>SUM(B116*H93)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>SUM(B117*C93)</f>
        <v>0</v>
      </c>
      <c r="E117" s="265"/>
      <c r="F117" s="266"/>
      <c r="G117" s="267"/>
      <c r="H117" s="6"/>
      <c r="I117" s="8">
        <f>SUM(B117*H93)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>SUM(B118*C93)</f>
        <v>0</v>
      </c>
      <c r="E118" s="265"/>
      <c r="F118" s="266"/>
      <c r="G118" s="267"/>
      <c r="H118" s="6"/>
      <c r="I118" s="8">
        <f>SUM(B118*H93)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>SUM(B119*C93)</f>
        <v>0</v>
      </c>
      <c r="E119" s="265"/>
      <c r="F119" s="266"/>
      <c r="G119" s="267"/>
      <c r="H119" s="6"/>
      <c r="I119" s="8">
        <f>SUM(B119*H93)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>SUM(B120*C93)</f>
        <v>0</v>
      </c>
      <c r="E120" s="265"/>
      <c r="F120" s="266"/>
      <c r="G120" s="267"/>
      <c r="H120" s="6"/>
      <c r="I120" s="8">
        <f>SUM(B120*H93)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>SUM(B121*C93)</f>
        <v>0</v>
      </c>
      <c r="E121" s="265"/>
      <c r="F121" s="266"/>
      <c r="G121" s="267"/>
      <c r="H121" s="6"/>
      <c r="I121" s="8">
        <f>SUM(B121*H93)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>SUM(B122*C93)</f>
        <v>0</v>
      </c>
      <c r="E122" s="265"/>
      <c r="F122" s="266"/>
      <c r="G122" s="267"/>
      <c r="H122" s="6"/>
      <c r="I122" s="8">
        <f>SUM(B122*H93)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>SUM(B123*C93)</f>
        <v>0</v>
      </c>
      <c r="E123" s="265"/>
      <c r="F123" s="266"/>
      <c r="G123" s="267"/>
      <c r="H123" s="6"/>
      <c r="I123" s="8">
        <f>SUM(B123*H93)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>SUM(B124*C93)</f>
        <v>0</v>
      </c>
      <c r="E124" s="265"/>
      <c r="F124" s="266"/>
      <c r="G124" s="267"/>
      <c r="H124" s="6"/>
      <c r="I124" s="8">
        <f>SUM(B124*H93)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>SUM(B125*C93)</f>
        <v>0</v>
      </c>
      <c r="E125" s="265"/>
      <c r="F125" s="266"/>
      <c r="G125" s="267"/>
      <c r="H125" s="6"/>
      <c r="I125" s="8">
        <f>SUM(B125*H93)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>SUM(B126*C93)</f>
        <v>0</v>
      </c>
      <c r="E126" s="265"/>
      <c r="F126" s="266"/>
      <c r="G126" s="267"/>
      <c r="H126" s="6"/>
      <c r="I126" s="8">
        <f>SUM(B126*H93)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>SUM(B127*C93)</f>
        <v>0</v>
      </c>
      <c r="E127" s="265"/>
      <c r="F127" s="266"/>
      <c r="G127" s="267"/>
      <c r="H127" s="6"/>
      <c r="I127" s="8">
        <f>SUM(B127*H93)</f>
        <v>0</v>
      </c>
      <c r="J127" s="266"/>
      <c r="K127" s="267"/>
      <c r="L127" s="6"/>
    </row>
    <row r="128" spans="1:12" ht="15.75" customHeight="1" thickBot="1" x14ac:dyDescent="0.3">
      <c r="A128" s="13"/>
      <c r="B128" s="13">
        <v>0</v>
      </c>
      <c r="C128" s="6"/>
      <c r="D128" s="264">
        <f>SUM(B128*C93)</f>
        <v>0</v>
      </c>
      <c r="E128" s="265"/>
      <c r="F128" s="266"/>
      <c r="G128" s="267"/>
      <c r="H128" s="6"/>
      <c r="I128" s="8">
        <f>SUM(B128*H93)</f>
        <v>0</v>
      </c>
      <c r="J128" s="266"/>
      <c r="K128" s="267"/>
      <c r="L128" s="6"/>
    </row>
    <row r="129" spans="1:12" ht="15.75" customHeight="1" thickBot="1" x14ac:dyDescent="0.3">
      <c r="A129" s="5" t="s">
        <v>12</v>
      </c>
      <c r="B129" s="5" t="s">
        <v>6</v>
      </c>
      <c r="C129" s="5" t="s">
        <v>15</v>
      </c>
      <c r="D129" s="110" t="s">
        <v>7</v>
      </c>
      <c r="E129" s="111"/>
      <c r="F129" s="110" t="s">
        <v>45</v>
      </c>
      <c r="G129" s="111"/>
      <c r="H129" s="5" t="s">
        <v>9</v>
      </c>
      <c r="I129" s="5" t="s">
        <v>10</v>
      </c>
      <c r="J129" s="110" t="s">
        <v>45</v>
      </c>
      <c r="K129" s="111"/>
      <c r="L129" s="107" t="s">
        <v>41</v>
      </c>
    </row>
    <row r="130" spans="1:12" ht="15.75" customHeight="1" thickBot="1" x14ac:dyDescent="0.3">
      <c r="A130" s="13" t="s">
        <v>103</v>
      </c>
      <c r="B130" s="13">
        <v>1</v>
      </c>
      <c r="C130" s="6" t="s">
        <v>98</v>
      </c>
      <c r="D130" s="264">
        <f>SUM(B130*C93)</f>
        <v>100</v>
      </c>
      <c r="E130" s="265"/>
      <c r="F130" s="266"/>
      <c r="G130" s="267"/>
      <c r="H130" s="6"/>
      <c r="I130" s="8">
        <f>SUM(B130*H93)</f>
        <v>0</v>
      </c>
      <c r="J130" s="266"/>
      <c r="K130" s="267"/>
      <c r="L130" s="6"/>
    </row>
    <row r="131" spans="1:12" ht="15.75" customHeight="1" thickBot="1" x14ac:dyDescent="0.3">
      <c r="A131" s="13" t="s">
        <v>84</v>
      </c>
      <c r="B131" s="13">
        <v>0.06</v>
      </c>
      <c r="C131" s="6" t="s">
        <v>99</v>
      </c>
      <c r="D131" s="264">
        <f>SUM(B131*C93)</f>
        <v>6</v>
      </c>
      <c r="E131" s="265"/>
      <c r="F131" s="266"/>
      <c r="G131" s="267"/>
      <c r="H131" s="6"/>
      <c r="I131" s="8">
        <f>SUM(B131*H93)</f>
        <v>0</v>
      </c>
      <c r="J131" s="266"/>
      <c r="K131" s="267"/>
      <c r="L131" s="6"/>
    </row>
    <row r="132" spans="1:12" ht="15.75" customHeight="1" thickBot="1" x14ac:dyDescent="0.3">
      <c r="A132" s="13" t="s">
        <v>85</v>
      </c>
      <c r="B132" s="13">
        <v>0</v>
      </c>
      <c r="C132" s="6"/>
      <c r="D132" s="264">
        <f>SUM(B132*C93)</f>
        <v>0</v>
      </c>
      <c r="E132" s="265"/>
      <c r="F132" s="266"/>
      <c r="G132" s="267"/>
      <c r="H132" s="6"/>
      <c r="I132" s="8">
        <f>SUM(B132*H93)</f>
        <v>0</v>
      </c>
      <c r="J132" s="266"/>
      <c r="K132" s="267"/>
      <c r="L132" s="6"/>
    </row>
    <row r="133" spans="1:12" ht="15.75" customHeight="1" thickBot="1" x14ac:dyDescent="0.3">
      <c r="A133" s="13" t="s">
        <v>86</v>
      </c>
      <c r="B133" s="13">
        <v>0.12</v>
      </c>
      <c r="C133" s="6" t="s">
        <v>99</v>
      </c>
      <c r="D133" s="264">
        <f>SUM(B133*C93)</f>
        <v>12</v>
      </c>
      <c r="E133" s="265"/>
      <c r="F133" s="266"/>
      <c r="G133" s="267"/>
      <c r="H133" s="6"/>
      <c r="I133" s="8">
        <f>SUM(B133*H93)</f>
        <v>0</v>
      </c>
      <c r="J133" s="266"/>
      <c r="K133" s="267"/>
      <c r="L133" s="6"/>
    </row>
    <row r="134" spans="1:12" ht="15.75" customHeight="1" thickBot="1" x14ac:dyDescent="0.3">
      <c r="A134" s="13"/>
      <c r="B134" s="13"/>
      <c r="C134" s="6"/>
      <c r="D134" s="264">
        <f>SUM(B134*C93)</f>
        <v>0</v>
      </c>
      <c r="E134" s="265"/>
      <c r="F134" s="266"/>
      <c r="G134" s="267"/>
      <c r="H134" s="6"/>
      <c r="I134" s="8">
        <f>SUM(B134*H93)</f>
        <v>0</v>
      </c>
      <c r="J134" s="266"/>
      <c r="K134" s="267"/>
      <c r="L134" s="6"/>
    </row>
    <row r="135" spans="1:12" ht="15.75" customHeight="1" thickBot="1" x14ac:dyDescent="0.3">
      <c r="A135" s="6"/>
      <c r="B135" s="13"/>
      <c r="C135" s="6"/>
      <c r="D135" s="264">
        <f>SUM(B135*C93)</f>
        <v>0</v>
      </c>
      <c r="E135" s="265"/>
      <c r="F135" s="266"/>
      <c r="G135" s="267"/>
      <c r="H135" s="6"/>
      <c r="I135" s="8">
        <f>SUM(B135*H93)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SUM(B136*C93)</f>
        <v>0</v>
      </c>
      <c r="E136" s="265"/>
      <c r="F136" s="266"/>
      <c r="G136" s="267"/>
      <c r="H136" s="6"/>
      <c r="I136" s="8">
        <f>SUM(B136*H93)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SUM(B137*C93)</f>
        <v>0</v>
      </c>
      <c r="E137" s="265"/>
      <c r="F137" s="266"/>
      <c r="G137" s="267"/>
      <c r="H137" s="6"/>
      <c r="I137" s="8">
        <f>SUM(B137*H93)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SUM(B138*C93)</f>
        <v>0</v>
      </c>
      <c r="E138" s="265"/>
      <c r="F138" s="266"/>
      <c r="G138" s="267"/>
      <c r="H138" s="6"/>
      <c r="I138" s="8">
        <f>SUM(B138*H93)</f>
        <v>0</v>
      </c>
      <c r="J138" s="266"/>
      <c r="K138" s="267"/>
      <c r="L138" s="6"/>
    </row>
    <row r="139" spans="1:12" ht="15.75" customHeight="1" thickBot="1" x14ac:dyDescent="0.3">
      <c r="A139" s="6"/>
      <c r="B139" s="13">
        <v>0</v>
      </c>
      <c r="C139" s="6"/>
      <c r="D139" s="264">
        <f>SUM(B139*C93)</f>
        <v>0</v>
      </c>
      <c r="E139" s="265"/>
      <c r="F139" s="266"/>
      <c r="G139" s="267"/>
      <c r="H139" s="6"/>
      <c r="I139" s="8">
        <f>SUM(B139*H93)</f>
        <v>0</v>
      </c>
      <c r="J139" s="266"/>
      <c r="K139" s="267"/>
      <c r="L139" s="6"/>
    </row>
    <row r="140" spans="1:12" ht="15.75" customHeight="1" thickBot="1" x14ac:dyDescent="0.3">
      <c r="A140" s="5" t="s">
        <v>44</v>
      </c>
      <c r="B140" s="5" t="s">
        <v>6</v>
      </c>
      <c r="C140" s="5" t="s">
        <v>15</v>
      </c>
      <c r="D140" s="110" t="s">
        <v>7</v>
      </c>
      <c r="E140" s="111"/>
      <c r="F140" s="110" t="s">
        <v>45</v>
      </c>
      <c r="G140" s="111"/>
      <c r="H140" s="5" t="s">
        <v>9</v>
      </c>
      <c r="I140" s="5" t="s">
        <v>10</v>
      </c>
      <c r="J140" s="110" t="s">
        <v>45</v>
      </c>
      <c r="K140" s="111"/>
      <c r="L140" s="107" t="s">
        <v>41</v>
      </c>
    </row>
    <row r="141" spans="1:12" ht="15.75" customHeight="1" thickBot="1" x14ac:dyDescent="0.3">
      <c r="A141" s="58" t="s">
        <v>291</v>
      </c>
      <c r="B141" s="13">
        <v>1</v>
      </c>
      <c r="C141" s="6" t="s">
        <v>186</v>
      </c>
      <c r="D141" s="264">
        <f>SUM(B141*C93)</f>
        <v>100</v>
      </c>
      <c r="E141" s="265"/>
      <c r="F141" s="266"/>
      <c r="G141" s="267"/>
      <c r="H141" s="6"/>
      <c r="I141" s="8">
        <f>SUM(B141*H93)</f>
        <v>0</v>
      </c>
      <c r="J141" s="266"/>
      <c r="K141" s="267"/>
      <c r="L141" s="6"/>
    </row>
    <row r="142" spans="1:12" ht="15.75" customHeight="1" thickBot="1" x14ac:dyDescent="0.3">
      <c r="A142" s="6" t="s">
        <v>501</v>
      </c>
      <c r="B142" s="13">
        <v>1</v>
      </c>
      <c r="C142" s="6" t="s">
        <v>288</v>
      </c>
      <c r="D142" s="264">
        <f>SUM(B142*C93)</f>
        <v>100</v>
      </c>
      <c r="E142" s="265"/>
      <c r="F142" s="266"/>
      <c r="G142" s="267"/>
      <c r="H142" s="6"/>
      <c r="I142" s="8">
        <f>SUM(B142*H93)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SUM(B143*C93)</f>
        <v>0</v>
      </c>
      <c r="E143" s="265"/>
      <c r="F143" s="266"/>
      <c r="G143" s="267"/>
      <c r="H143" s="6"/>
      <c r="I143" s="8">
        <f>SUM(B143*H93)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SUM(B144*C93)</f>
        <v>0</v>
      </c>
      <c r="E144" s="265"/>
      <c r="F144" s="266"/>
      <c r="G144" s="267"/>
      <c r="H144" s="6"/>
      <c r="I144" s="8">
        <f>SUM(B144*H93)</f>
        <v>0</v>
      </c>
      <c r="J144" s="266"/>
      <c r="K144" s="267"/>
      <c r="L144" s="6"/>
    </row>
    <row r="145" spans="1:12" ht="15.75" customHeight="1" thickBot="1" x14ac:dyDescent="0.3">
      <c r="A145" s="6"/>
      <c r="B145" s="13">
        <v>0</v>
      </c>
      <c r="C145" s="6"/>
      <c r="D145" s="264">
        <f>SUM(B145*C93)</f>
        <v>0</v>
      </c>
      <c r="E145" s="265"/>
      <c r="F145" s="266"/>
      <c r="G145" s="267"/>
      <c r="H145" s="6"/>
      <c r="I145" s="8">
        <f>SUM(B145*H93)</f>
        <v>0</v>
      </c>
      <c r="J145" s="266"/>
      <c r="K145" s="267"/>
      <c r="L145" s="6"/>
    </row>
    <row r="146" spans="1:12" ht="15.75" customHeight="1" thickBot="1" x14ac:dyDescent="0.3">
      <c r="A146" s="5" t="s">
        <v>13</v>
      </c>
      <c r="B146" s="5" t="s">
        <v>6</v>
      </c>
      <c r="C146" s="5" t="s">
        <v>15</v>
      </c>
      <c r="D146" s="110" t="s">
        <v>7</v>
      </c>
      <c r="E146" s="111"/>
      <c r="F146" s="110" t="s">
        <v>45</v>
      </c>
      <c r="G146" s="111"/>
      <c r="H146" s="5" t="s">
        <v>9</v>
      </c>
      <c r="I146" s="5" t="s">
        <v>10</v>
      </c>
      <c r="J146" s="110" t="s">
        <v>45</v>
      </c>
      <c r="K146" s="111"/>
      <c r="L146" s="107" t="s">
        <v>41</v>
      </c>
    </row>
    <row r="147" spans="1:12" ht="15.75" customHeight="1" thickBot="1" x14ac:dyDescent="0.3">
      <c r="A147" s="13"/>
      <c r="B147" s="13">
        <v>0</v>
      </c>
      <c r="C147" s="6"/>
      <c r="D147" s="264">
        <f>SUM(B147*C93)</f>
        <v>0</v>
      </c>
      <c r="E147" s="265"/>
      <c r="F147" s="266"/>
      <c r="G147" s="267"/>
      <c r="H147" s="6"/>
      <c r="I147" s="8">
        <f>SUM(B147*H93)</f>
        <v>0</v>
      </c>
      <c r="J147" s="266"/>
      <c r="K147" s="267"/>
      <c r="L147" s="6"/>
    </row>
    <row r="148" spans="1:12" ht="15.75" customHeight="1" thickBot="1" x14ac:dyDescent="0.3">
      <c r="A148" s="13"/>
      <c r="B148" s="13">
        <v>0</v>
      </c>
      <c r="C148" s="6"/>
      <c r="D148" s="264">
        <f>SUM(B148*C93)</f>
        <v>0</v>
      </c>
      <c r="E148" s="265"/>
      <c r="F148" s="266"/>
      <c r="G148" s="267"/>
      <c r="H148" s="6"/>
      <c r="I148" s="8">
        <f>SUM(B148*H93)</f>
        <v>0</v>
      </c>
      <c r="J148" s="266"/>
      <c r="K148" s="267"/>
      <c r="L148" s="6"/>
    </row>
    <row r="149" spans="1:12" ht="15" customHeight="1" x14ac:dyDescent="0.25">
      <c r="A149" s="272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4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15" customHeight="1" x14ac:dyDescent="0.25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ht="42" customHeight="1" thickBot="1" x14ac:dyDescent="0.3">
      <c r="A162" s="275"/>
      <c r="B162" s="276"/>
      <c r="C162" s="276"/>
      <c r="D162" s="276"/>
      <c r="E162" s="276"/>
      <c r="F162" s="276"/>
      <c r="G162" s="276"/>
      <c r="H162" s="276"/>
      <c r="I162" s="276"/>
      <c r="J162" s="276"/>
      <c r="K162" s="276"/>
      <c r="L162" s="277"/>
    </row>
    <row r="163" spans="1:12" x14ac:dyDescent="0.25">
      <c r="A163" s="143" t="str">
        <f>A1</f>
        <v xml:space="preserve">LS CONFECÇÕES </v>
      </c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5"/>
    </row>
    <row r="164" spans="1:12" x14ac:dyDescent="0.25">
      <c r="A164" s="278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80"/>
    </row>
    <row r="165" spans="1:12" ht="15.75" thickBot="1" x14ac:dyDescent="0.3">
      <c r="A165" s="146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8"/>
    </row>
    <row r="166" spans="1:12" ht="15" customHeight="1" x14ac:dyDescent="0.25">
      <c r="A166" s="143" t="s">
        <v>80</v>
      </c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5"/>
    </row>
    <row r="167" spans="1:12" ht="15.75" customHeight="1" thickBot="1" x14ac:dyDescent="0.3">
      <c r="A167" s="146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8"/>
    </row>
    <row r="168" spans="1:12" ht="15.75" thickBot="1" x14ac:dyDescent="0.3">
      <c r="A168" s="3" t="str">
        <f t="shared" ref="A168:B170" si="1">A6</f>
        <v xml:space="preserve">CLIENTE: BOLOVO </v>
      </c>
      <c r="B168" s="149" t="str">
        <f t="shared" si="1"/>
        <v>REPRESENTANTE: antonio</v>
      </c>
      <c r="C168" s="150"/>
      <c r="D168" s="150"/>
      <c r="E168" s="150"/>
      <c r="F168" s="151"/>
      <c r="G168" s="149" t="str">
        <f>G6</f>
        <v>PEDIDO: 04/2021</v>
      </c>
      <c r="H168" s="150"/>
      <c r="I168" s="151"/>
      <c r="J168" s="110" t="str">
        <f>J6</f>
        <v>QTD. MOSTR. LS</v>
      </c>
      <c r="K168" s="112"/>
      <c r="L168" s="111"/>
    </row>
    <row r="169" spans="1:12" ht="15.75" thickBot="1" x14ac:dyDescent="0.3">
      <c r="A169" s="4" t="str">
        <f t="shared" si="1"/>
        <v>REF. CLIENTE: BLV06BWAZ</v>
      </c>
      <c r="B169" s="149" t="str">
        <f t="shared" si="1"/>
        <v>REF. CT LS - 01</v>
      </c>
      <c r="C169" s="150"/>
      <c r="D169" s="150"/>
      <c r="E169" s="150"/>
      <c r="F169" s="151"/>
      <c r="G169" s="149" t="str">
        <f>G7</f>
        <v>COLECAO : VERÃO /2021</v>
      </c>
      <c r="H169" s="150"/>
      <c r="I169" s="151"/>
      <c r="J169" s="143">
        <f>J7</f>
        <v>1</v>
      </c>
      <c r="K169" s="144"/>
      <c r="L169" s="145"/>
    </row>
    <row r="170" spans="1:12" ht="15.75" thickBot="1" x14ac:dyDescent="0.3">
      <c r="A170" s="4" t="str">
        <f t="shared" si="1"/>
        <v xml:space="preserve">REF:  </v>
      </c>
      <c r="B170" s="149" t="str">
        <f t="shared" si="1"/>
        <v xml:space="preserve">MODELO:  carteira COLORS - 02 </v>
      </c>
      <c r="C170" s="150"/>
      <c r="D170" s="150"/>
      <c r="E170" s="150"/>
      <c r="F170" s="150"/>
      <c r="G170" s="150"/>
      <c r="H170" s="150"/>
      <c r="I170" s="151"/>
      <c r="J170" s="146"/>
      <c r="K170" s="147"/>
      <c r="L170" s="148"/>
    </row>
    <row r="171" spans="1:12" ht="15.75" thickBot="1" x14ac:dyDescent="0.3">
      <c r="A171" s="110" t="s">
        <v>29</v>
      </c>
      <c r="B171" s="236"/>
      <c r="C171" s="7" t="s">
        <v>15</v>
      </c>
      <c r="D171" s="234" t="s">
        <v>9</v>
      </c>
      <c r="E171" s="236"/>
      <c r="F171" s="110" t="s">
        <v>29</v>
      </c>
      <c r="G171" s="112"/>
      <c r="H171" s="112"/>
      <c r="I171" s="112"/>
      <c r="J171" s="111"/>
      <c r="K171" s="7" t="s">
        <v>15</v>
      </c>
      <c r="L171" s="4" t="s">
        <v>9</v>
      </c>
    </row>
    <row r="172" spans="1:12" x14ac:dyDescent="0.25">
      <c r="A172" s="281" t="str">
        <f>A16</f>
        <v>Cor 1 - Nylon 70 Plast.</v>
      </c>
      <c r="B172" s="282"/>
      <c r="C172" s="166" t="str">
        <f>C16</f>
        <v xml:space="preserve">azul royal </v>
      </c>
      <c r="D172" s="272">
        <f>H16</f>
        <v>0</v>
      </c>
      <c r="E172" s="274"/>
      <c r="F172" s="281">
        <f>A28</f>
        <v>0</v>
      </c>
      <c r="G172" s="287"/>
      <c r="H172" s="287"/>
      <c r="I172" s="287"/>
      <c r="J172" s="282"/>
      <c r="K172" s="289">
        <f>C28</f>
        <v>0</v>
      </c>
      <c r="L172" s="289">
        <f>H28</f>
        <v>0</v>
      </c>
    </row>
    <row r="173" spans="1:12" ht="15.75" thickBot="1" x14ac:dyDescent="0.3">
      <c r="A173" s="283"/>
      <c r="B173" s="284"/>
      <c r="C173" s="167"/>
      <c r="D173" s="285"/>
      <c r="E173" s="286"/>
      <c r="F173" s="283"/>
      <c r="G173" s="288"/>
      <c r="H173" s="288"/>
      <c r="I173" s="288"/>
      <c r="J173" s="284"/>
      <c r="K173" s="290"/>
      <c r="L173" s="290"/>
    </row>
    <row r="174" spans="1:12" x14ac:dyDescent="0.25">
      <c r="A174" s="281" t="str">
        <f>A18</f>
        <v>Cor 2 - Nylon 70 Plast.</v>
      </c>
      <c r="B174" s="282"/>
      <c r="C174" s="166" t="str">
        <f>C18</f>
        <v>ROSA</v>
      </c>
      <c r="D174" s="272">
        <f>H18</f>
        <v>0</v>
      </c>
      <c r="E174" s="274"/>
      <c r="F174" s="281">
        <f>A30</f>
        <v>0</v>
      </c>
      <c r="G174" s="287"/>
      <c r="H174" s="287"/>
      <c r="I174" s="287"/>
      <c r="J174" s="282"/>
      <c r="K174" s="289">
        <f>C30</f>
        <v>0</v>
      </c>
      <c r="L174" s="289">
        <f>H30</f>
        <v>0</v>
      </c>
    </row>
    <row r="175" spans="1:12" ht="15.75" thickBot="1" x14ac:dyDescent="0.3">
      <c r="A175" s="283"/>
      <c r="B175" s="284"/>
      <c r="C175" s="167"/>
      <c r="D175" s="285"/>
      <c r="E175" s="286"/>
      <c r="F175" s="283"/>
      <c r="G175" s="288"/>
      <c r="H175" s="288"/>
      <c r="I175" s="288"/>
      <c r="J175" s="284"/>
      <c r="K175" s="290"/>
      <c r="L175" s="290"/>
    </row>
    <row r="176" spans="1:12" x14ac:dyDescent="0.25">
      <c r="A176" s="281" t="str">
        <f>A20</f>
        <v xml:space="preserve">Cor 4- Bora bora  </v>
      </c>
      <c r="B176" s="282"/>
      <c r="C176" s="166" t="str">
        <f>C20</f>
        <v xml:space="preserve">azul royal </v>
      </c>
      <c r="D176" s="272">
        <f>H20</f>
        <v>0</v>
      </c>
      <c r="E176" s="274"/>
      <c r="F176" s="281">
        <f>A32</f>
        <v>0</v>
      </c>
      <c r="G176" s="287"/>
      <c r="H176" s="287"/>
      <c r="I176" s="287"/>
      <c r="J176" s="282"/>
      <c r="K176" s="289">
        <f>C32</f>
        <v>0</v>
      </c>
      <c r="L176" s="289">
        <f>H32</f>
        <v>0</v>
      </c>
    </row>
    <row r="177" spans="1:12" ht="15.75" thickBot="1" x14ac:dyDescent="0.3">
      <c r="A177" s="283"/>
      <c r="B177" s="284"/>
      <c r="C177" s="167"/>
      <c r="D177" s="285"/>
      <c r="E177" s="286"/>
      <c r="F177" s="283"/>
      <c r="G177" s="288"/>
      <c r="H177" s="288"/>
      <c r="I177" s="288"/>
      <c r="J177" s="284"/>
      <c r="K177" s="290"/>
      <c r="L177" s="290"/>
    </row>
    <row r="178" spans="1:12" x14ac:dyDescent="0.25">
      <c r="A178" s="281" t="str">
        <f>A22</f>
        <v xml:space="preserve">COR 5 PVC CRISTAL </v>
      </c>
      <c r="B178" s="282"/>
      <c r="C178" s="166" t="str">
        <f>C22</f>
        <v>transp.</v>
      </c>
      <c r="D178" s="272">
        <f>H22</f>
        <v>0</v>
      </c>
      <c r="E178" s="274"/>
      <c r="F178" s="281">
        <f>A34</f>
        <v>0</v>
      </c>
      <c r="G178" s="287"/>
      <c r="H178" s="287"/>
      <c r="I178" s="287"/>
      <c r="J178" s="282"/>
      <c r="K178" s="289">
        <f>C34</f>
        <v>0</v>
      </c>
      <c r="L178" s="289">
        <f>H34</f>
        <v>0</v>
      </c>
    </row>
    <row r="179" spans="1:12" ht="15.75" thickBot="1" x14ac:dyDescent="0.3">
      <c r="A179" s="283"/>
      <c r="B179" s="284"/>
      <c r="C179" s="167"/>
      <c r="D179" s="285"/>
      <c r="E179" s="286"/>
      <c r="F179" s="283"/>
      <c r="G179" s="288"/>
      <c r="H179" s="288"/>
      <c r="I179" s="288"/>
      <c r="J179" s="284"/>
      <c r="K179" s="290"/>
      <c r="L179" s="290"/>
    </row>
    <row r="180" spans="1:12" x14ac:dyDescent="0.25">
      <c r="A180" s="281">
        <f>A24</f>
        <v>0</v>
      </c>
      <c r="B180" s="282"/>
      <c r="C180" s="166">
        <f>C24</f>
        <v>0</v>
      </c>
      <c r="D180" s="272">
        <f>H24</f>
        <v>0</v>
      </c>
      <c r="E180" s="274"/>
      <c r="F180" s="281">
        <f>A36</f>
        <v>0</v>
      </c>
      <c r="G180" s="287"/>
      <c r="H180" s="287"/>
      <c r="I180" s="287"/>
      <c r="J180" s="282"/>
      <c r="K180" s="289">
        <f>C36</f>
        <v>0</v>
      </c>
      <c r="L180" s="289">
        <f>H36</f>
        <v>0</v>
      </c>
    </row>
    <row r="181" spans="1:12" ht="15.75" thickBot="1" x14ac:dyDescent="0.3">
      <c r="A181" s="283"/>
      <c r="B181" s="284"/>
      <c r="C181" s="167"/>
      <c r="D181" s="285"/>
      <c r="E181" s="286"/>
      <c r="F181" s="283"/>
      <c r="G181" s="288"/>
      <c r="H181" s="288"/>
      <c r="I181" s="288"/>
      <c r="J181" s="284"/>
      <c r="K181" s="290"/>
      <c r="L181" s="290"/>
    </row>
    <row r="182" spans="1:12" x14ac:dyDescent="0.25">
      <c r="A182" s="281">
        <f>A26</f>
        <v>0</v>
      </c>
      <c r="B182" s="282"/>
      <c r="C182" s="166">
        <f>C26</f>
        <v>0</v>
      </c>
      <c r="D182" s="272">
        <f>H26</f>
        <v>0</v>
      </c>
      <c r="E182" s="274"/>
      <c r="F182" s="281">
        <f>A38</f>
        <v>0</v>
      </c>
      <c r="G182" s="287"/>
      <c r="H182" s="287"/>
      <c r="I182" s="287"/>
      <c r="J182" s="282"/>
      <c r="K182" s="289">
        <f>C38</f>
        <v>0</v>
      </c>
      <c r="L182" s="289">
        <f>H38</f>
        <v>0</v>
      </c>
    </row>
    <row r="183" spans="1:12" ht="15.75" thickBot="1" x14ac:dyDescent="0.3">
      <c r="A183" s="283"/>
      <c r="B183" s="284"/>
      <c r="C183" s="167"/>
      <c r="D183" s="285"/>
      <c r="E183" s="286"/>
      <c r="F183" s="283"/>
      <c r="G183" s="288"/>
      <c r="H183" s="288"/>
      <c r="I183" s="288"/>
      <c r="J183" s="284"/>
      <c r="K183" s="290"/>
      <c r="L183" s="290"/>
    </row>
    <row r="184" spans="1:12" x14ac:dyDescent="0.25">
      <c r="A184" s="143" t="s">
        <v>31</v>
      </c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5"/>
    </row>
    <row r="185" spans="1:12" ht="15.75" thickBot="1" x14ac:dyDescent="0.3">
      <c r="A185" s="146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8"/>
    </row>
    <row r="186" spans="1:12" ht="15" customHeight="1" thickBot="1" x14ac:dyDescent="0.35">
      <c r="A186" s="182" t="s">
        <v>17</v>
      </c>
      <c r="B186" s="122" t="s">
        <v>33</v>
      </c>
      <c r="C186" s="123"/>
      <c r="D186" s="123"/>
      <c r="E186" s="124"/>
      <c r="F186" s="184" t="s">
        <v>34</v>
      </c>
      <c r="G186" s="185"/>
      <c r="H186" s="186"/>
      <c r="I186" s="190" t="s">
        <v>11</v>
      </c>
      <c r="J186" s="191"/>
      <c r="K186" s="191"/>
      <c r="L186" s="192"/>
    </row>
    <row r="187" spans="1:12" ht="15.75" customHeight="1" thickBot="1" x14ac:dyDescent="0.3">
      <c r="A187" s="183"/>
      <c r="B187" s="125"/>
      <c r="C187" s="126"/>
      <c r="D187" s="126"/>
      <c r="E187" s="127"/>
      <c r="F187" s="187"/>
      <c r="G187" s="188"/>
      <c r="H187" s="189"/>
      <c r="I187" s="193" t="s">
        <v>15</v>
      </c>
      <c r="J187" s="194"/>
      <c r="K187" s="195" t="s">
        <v>9</v>
      </c>
      <c r="L187" s="194"/>
    </row>
    <row r="188" spans="1:12" ht="15" customHeight="1" x14ac:dyDescent="0.25">
      <c r="A188" s="210">
        <f>A44</f>
        <v>0</v>
      </c>
      <c r="B188" s="198">
        <f>B44</f>
        <v>0</v>
      </c>
      <c r="C188" s="199"/>
      <c r="D188" s="199"/>
      <c r="E188" s="200"/>
      <c r="F188" s="204">
        <f>F44</f>
        <v>0</v>
      </c>
      <c r="G188" s="205"/>
      <c r="H188" s="206"/>
      <c r="I188" s="204"/>
      <c r="J188" s="206"/>
      <c r="K188" s="205"/>
      <c r="L188" s="206"/>
    </row>
    <row r="189" spans="1:12" ht="15.75" customHeight="1" thickBot="1" x14ac:dyDescent="0.3">
      <c r="A189" s="211"/>
      <c r="B189" s="201"/>
      <c r="C189" s="202"/>
      <c r="D189" s="202"/>
      <c r="E189" s="203"/>
      <c r="F189" s="207"/>
      <c r="G189" s="208"/>
      <c r="H189" s="209"/>
      <c r="I189" s="207"/>
      <c r="J189" s="209"/>
      <c r="K189" s="208"/>
      <c r="L189" s="209"/>
    </row>
    <row r="190" spans="1:12" ht="15" customHeight="1" x14ac:dyDescent="0.25">
      <c r="A190" s="210">
        <f>A46</f>
        <v>0</v>
      </c>
      <c r="B190" s="198">
        <f>B46</f>
        <v>0</v>
      </c>
      <c r="C190" s="199"/>
      <c r="D190" s="199"/>
      <c r="E190" s="200"/>
      <c r="F190" s="204">
        <f>F46</f>
        <v>0</v>
      </c>
      <c r="G190" s="205"/>
      <c r="H190" s="206"/>
      <c r="I190" s="204"/>
      <c r="J190" s="206"/>
      <c r="K190" s="205"/>
      <c r="L190" s="206"/>
    </row>
    <row r="191" spans="1:12" ht="15.75" customHeight="1" thickBot="1" x14ac:dyDescent="0.3">
      <c r="A191" s="211"/>
      <c r="B191" s="201"/>
      <c r="C191" s="202"/>
      <c r="D191" s="202"/>
      <c r="E191" s="203"/>
      <c r="F191" s="207"/>
      <c r="G191" s="208"/>
      <c r="H191" s="209"/>
      <c r="I191" s="207"/>
      <c r="J191" s="209"/>
      <c r="K191" s="208"/>
      <c r="L191" s="209"/>
    </row>
    <row r="192" spans="1:12" ht="15" customHeight="1" x14ac:dyDescent="0.25">
      <c r="A192" s="143" t="str">
        <f>A48</f>
        <v>CORTE PLACAS</v>
      </c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5"/>
    </row>
    <row r="193" spans="1:12" ht="15.75" customHeight="1" thickBot="1" x14ac:dyDescent="0.3">
      <c r="A193" s="146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8"/>
    </row>
    <row r="194" spans="1:12" ht="15" customHeight="1" thickBot="1" x14ac:dyDescent="0.35">
      <c r="A194" s="182" t="str">
        <f>A50</f>
        <v>COR</v>
      </c>
      <c r="B194" s="122" t="str">
        <f>B50</f>
        <v>MOLDE Nº / ALTURA</v>
      </c>
      <c r="C194" s="123"/>
      <c r="D194" s="123"/>
      <c r="E194" s="124"/>
      <c r="F194" s="291" t="str">
        <f>F50</f>
        <v>QTD. MOCH. POR PLC</v>
      </c>
      <c r="G194" s="292"/>
      <c r="H194" s="293"/>
      <c r="I194" s="190" t="s">
        <v>37</v>
      </c>
      <c r="J194" s="191"/>
      <c r="K194" s="191"/>
      <c r="L194" s="192"/>
    </row>
    <row r="195" spans="1:12" ht="15.75" customHeight="1" thickBot="1" x14ac:dyDescent="0.3">
      <c r="A195" s="183"/>
      <c r="B195" s="125"/>
      <c r="C195" s="126"/>
      <c r="D195" s="126"/>
      <c r="E195" s="127"/>
      <c r="F195" s="294"/>
      <c r="G195" s="295"/>
      <c r="H195" s="296"/>
      <c r="I195" s="193" t="s">
        <v>15</v>
      </c>
      <c r="J195" s="194"/>
      <c r="K195" s="195" t="s">
        <v>9</v>
      </c>
      <c r="L195" s="194"/>
    </row>
    <row r="196" spans="1:12" ht="15" customHeight="1" x14ac:dyDescent="0.25">
      <c r="A196" s="210">
        <f>A52</f>
        <v>0</v>
      </c>
      <c r="B196" s="198">
        <f>B52</f>
        <v>0</v>
      </c>
      <c r="C196" s="199"/>
      <c r="D196" s="199"/>
      <c r="E196" s="200"/>
      <c r="F196" s="204">
        <v>0</v>
      </c>
      <c r="G196" s="205"/>
      <c r="H196" s="206"/>
      <c r="I196" s="204"/>
      <c r="J196" s="206"/>
      <c r="K196" s="204"/>
      <c r="L196" s="206"/>
    </row>
    <row r="197" spans="1:12" ht="15.75" customHeight="1" thickBot="1" x14ac:dyDescent="0.3">
      <c r="A197" s="211"/>
      <c r="B197" s="201"/>
      <c r="C197" s="202"/>
      <c r="D197" s="202"/>
      <c r="E197" s="203"/>
      <c r="F197" s="207"/>
      <c r="G197" s="208"/>
      <c r="H197" s="209"/>
      <c r="I197" s="207"/>
      <c r="J197" s="209"/>
      <c r="K197" s="207"/>
      <c r="L197" s="209"/>
    </row>
    <row r="198" spans="1:12" ht="15" customHeight="1" x14ac:dyDescent="0.25">
      <c r="A198" s="143" t="s">
        <v>32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5"/>
    </row>
    <row r="199" spans="1:12" ht="15.75" customHeight="1" thickBot="1" x14ac:dyDescent="0.3">
      <c r="A199" s="146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8"/>
    </row>
    <row r="200" spans="1:12" ht="15" customHeight="1" thickBot="1" x14ac:dyDescent="0.35">
      <c r="A200" s="182" t="str">
        <f>A56</f>
        <v>COR</v>
      </c>
      <c r="B200" s="122" t="str">
        <f>B56</f>
        <v>NUMERO MOLDE</v>
      </c>
      <c r="C200" s="123"/>
      <c r="D200" s="123"/>
      <c r="E200" s="124"/>
      <c r="F200" s="297" t="str">
        <f>F56</f>
        <v>QUANTIDADE POR PEÇA</v>
      </c>
      <c r="G200" s="298"/>
      <c r="H200" s="299"/>
      <c r="I200" s="190" t="s">
        <v>37</v>
      </c>
      <c r="J200" s="191"/>
      <c r="K200" s="191"/>
      <c r="L200" s="192"/>
    </row>
    <row r="201" spans="1:12" ht="15.75" customHeight="1" thickBot="1" x14ac:dyDescent="0.3">
      <c r="A201" s="183"/>
      <c r="B201" s="125"/>
      <c r="C201" s="126"/>
      <c r="D201" s="126"/>
      <c r="E201" s="127"/>
      <c r="F201" s="300"/>
      <c r="G201" s="301"/>
      <c r="H201" s="302"/>
      <c r="I201" s="193" t="s">
        <v>15</v>
      </c>
      <c r="J201" s="194"/>
      <c r="K201" s="195" t="s">
        <v>9</v>
      </c>
      <c r="L201" s="194"/>
    </row>
    <row r="202" spans="1:12" ht="15" customHeight="1" x14ac:dyDescent="0.25">
      <c r="A202" s="210">
        <f>A58</f>
        <v>0</v>
      </c>
      <c r="B202" s="198">
        <v>5</v>
      </c>
      <c r="C202" s="199"/>
      <c r="D202" s="199"/>
      <c r="E202" s="200"/>
      <c r="F202" s="204">
        <f>F58</f>
        <v>0</v>
      </c>
      <c r="G202" s="205"/>
      <c r="H202" s="206"/>
      <c r="I202" s="204">
        <f>C14*F202</f>
        <v>0</v>
      </c>
      <c r="J202" s="206"/>
      <c r="K202" s="204">
        <f>H14*F202</f>
        <v>0</v>
      </c>
      <c r="L202" s="206"/>
    </row>
    <row r="203" spans="1:12" ht="15.75" customHeight="1" thickBot="1" x14ac:dyDescent="0.3">
      <c r="A203" s="211"/>
      <c r="B203" s="201"/>
      <c r="C203" s="202"/>
      <c r="D203" s="202"/>
      <c r="E203" s="203"/>
      <c r="F203" s="207"/>
      <c r="G203" s="208"/>
      <c r="H203" s="209"/>
      <c r="I203" s="207"/>
      <c r="J203" s="209"/>
      <c r="K203" s="207"/>
      <c r="L203" s="209"/>
    </row>
    <row r="204" spans="1:12" ht="15.75" thickBot="1" x14ac:dyDescent="0.3">
      <c r="A204" s="5" t="s">
        <v>46</v>
      </c>
      <c r="B204" s="5" t="s">
        <v>16</v>
      </c>
      <c r="C204" s="5" t="s">
        <v>4</v>
      </c>
      <c r="D204" s="110" t="s">
        <v>17</v>
      </c>
      <c r="E204" s="111"/>
      <c r="F204" s="110" t="s">
        <v>46</v>
      </c>
      <c r="G204" s="112"/>
      <c r="H204" s="112"/>
      <c r="I204" s="111"/>
      <c r="J204" s="5" t="s">
        <v>16</v>
      </c>
      <c r="K204" s="5" t="s">
        <v>4</v>
      </c>
      <c r="L204" s="5" t="s">
        <v>17</v>
      </c>
    </row>
    <row r="205" spans="1:12" ht="15.75" thickBot="1" x14ac:dyDescent="0.3">
      <c r="A205" s="5" t="s">
        <v>185</v>
      </c>
      <c r="B205" s="5">
        <v>1</v>
      </c>
      <c r="C205" s="5" t="s">
        <v>184</v>
      </c>
      <c r="D205" s="110" t="s">
        <v>183</v>
      </c>
      <c r="E205" s="111"/>
      <c r="F205" s="110"/>
      <c r="G205" s="112"/>
      <c r="H205" s="112"/>
      <c r="I205" s="111"/>
      <c r="J205" s="5">
        <v>40</v>
      </c>
      <c r="K205" s="5"/>
      <c r="L205" s="5"/>
    </row>
    <row r="206" spans="1:12" ht="15.75" thickBot="1" x14ac:dyDescent="0.3">
      <c r="A206" s="5" t="s">
        <v>182</v>
      </c>
      <c r="B206" s="5">
        <v>2</v>
      </c>
      <c r="C206" s="5" t="s">
        <v>181</v>
      </c>
      <c r="D206" s="110" t="s">
        <v>180</v>
      </c>
      <c r="E206" s="111"/>
      <c r="F206" s="110"/>
      <c r="G206" s="112"/>
      <c r="H206" s="112"/>
      <c r="I206" s="111"/>
      <c r="J206" s="5">
        <v>41</v>
      </c>
      <c r="K206" s="5"/>
      <c r="L206" s="5"/>
    </row>
    <row r="207" spans="1:12" ht="15.75" thickBot="1" x14ac:dyDescent="0.3">
      <c r="A207" s="5" t="s">
        <v>179</v>
      </c>
      <c r="B207" s="5">
        <v>3</v>
      </c>
      <c r="C207" s="5" t="s">
        <v>178</v>
      </c>
      <c r="D207" s="110">
        <v>2</v>
      </c>
      <c r="E207" s="111"/>
      <c r="F207" s="110"/>
      <c r="G207" s="112"/>
      <c r="H207" s="112"/>
      <c r="I207" s="111"/>
      <c r="J207" s="5">
        <v>42</v>
      </c>
      <c r="K207" s="5"/>
      <c r="L207" s="5"/>
    </row>
    <row r="208" spans="1:12" ht="15.75" thickBot="1" x14ac:dyDescent="0.3">
      <c r="A208" s="5" t="s">
        <v>177</v>
      </c>
      <c r="B208" s="5">
        <v>4</v>
      </c>
      <c r="C208" s="5" t="s">
        <v>168</v>
      </c>
      <c r="D208" s="110">
        <v>2</v>
      </c>
      <c r="E208" s="111"/>
      <c r="F208" s="110"/>
      <c r="G208" s="112"/>
      <c r="H208" s="112"/>
      <c r="I208" s="111"/>
      <c r="J208" s="5">
        <v>43</v>
      </c>
      <c r="K208" s="5"/>
      <c r="L208" s="5"/>
    </row>
    <row r="209" spans="1:14" ht="15.75" thickBot="1" x14ac:dyDescent="0.3">
      <c r="A209" s="5" t="s">
        <v>176</v>
      </c>
      <c r="B209" s="5">
        <v>5</v>
      </c>
      <c r="C209" s="5" t="s">
        <v>175</v>
      </c>
      <c r="D209" s="110" t="s">
        <v>174</v>
      </c>
      <c r="E209" s="111"/>
      <c r="F209" s="110"/>
      <c r="G209" s="112"/>
      <c r="H209" s="112"/>
      <c r="I209" s="111"/>
      <c r="J209" s="5">
        <v>44</v>
      </c>
      <c r="K209" s="5"/>
      <c r="L209" s="5"/>
    </row>
    <row r="210" spans="1:14" ht="15.75" thickBot="1" x14ac:dyDescent="0.3">
      <c r="A210" s="5" t="s">
        <v>173</v>
      </c>
      <c r="B210" s="5">
        <v>6</v>
      </c>
      <c r="C210" s="5"/>
      <c r="D210" s="110"/>
      <c r="E210" s="111"/>
      <c r="F210" s="110"/>
      <c r="G210" s="112"/>
      <c r="H210" s="112"/>
      <c r="I210" s="111"/>
      <c r="J210" s="5">
        <v>45</v>
      </c>
      <c r="K210" s="5"/>
      <c r="L210" s="5"/>
    </row>
    <row r="211" spans="1:14" ht="15.75" thickBot="1" x14ac:dyDescent="0.3">
      <c r="A211" s="5" t="s">
        <v>172</v>
      </c>
      <c r="B211" s="5">
        <v>7</v>
      </c>
      <c r="C211" s="5" t="s">
        <v>171</v>
      </c>
      <c r="D211" s="110">
        <v>1</v>
      </c>
      <c r="E211" s="111"/>
      <c r="F211" s="110"/>
      <c r="G211" s="112"/>
      <c r="H211" s="112"/>
      <c r="I211" s="111"/>
      <c r="J211" s="5">
        <v>46</v>
      </c>
      <c r="K211" s="5"/>
      <c r="L211" s="5"/>
    </row>
    <row r="212" spans="1:14" ht="15.75" thickBot="1" x14ac:dyDescent="0.3">
      <c r="A212" s="5" t="s">
        <v>170</v>
      </c>
      <c r="B212" s="5">
        <v>8</v>
      </c>
      <c r="C212" s="5" t="s">
        <v>168</v>
      </c>
      <c r="D212" s="110">
        <v>1</v>
      </c>
      <c r="E212" s="111"/>
      <c r="F212" s="110"/>
      <c r="G212" s="112"/>
      <c r="H212" s="112"/>
      <c r="I212" s="111"/>
      <c r="J212" s="5">
        <v>47</v>
      </c>
      <c r="K212" s="5"/>
      <c r="L212" s="5"/>
    </row>
    <row r="213" spans="1:14" ht="15.75" thickBot="1" x14ac:dyDescent="0.3">
      <c r="A213" s="5" t="s">
        <v>169</v>
      </c>
      <c r="B213" s="5">
        <v>9</v>
      </c>
      <c r="C213" s="5" t="s">
        <v>168</v>
      </c>
      <c r="D213" s="110">
        <v>1</v>
      </c>
      <c r="E213" s="111"/>
      <c r="F213" s="110"/>
      <c r="G213" s="112"/>
      <c r="H213" s="112"/>
      <c r="I213" s="111"/>
      <c r="J213" s="5">
        <v>48</v>
      </c>
      <c r="K213" s="5"/>
      <c r="L213" s="5"/>
    </row>
    <row r="214" spans="1:14" ht="15.75" thickBot="1" x14ac:dyDescent="0.3">
      <c r="A214" s="5"/>
      <c r="B214" s="5">
        <v>10</v>
      </c>
      <c r="C214" s="5"/>
      <c r="D214" s="110"/>
      <c r="E214" s="111"/>
      <c r="F214" s="110"/>
      <c r="G214" s="112"/>
      <c r="H214" s="112"/>
      <c r="I214" s="111"/>
      <c r="J214" s="5">
        <v>49</v>
      </c>
      <c r="K214" s="5"/>
      <c r="L214" s="5"/>
      <c r="N214">
        <f>28*80/2</f>
        <v>1120</v>
      </c>
    </row>
    <row r="215" spans="1:14" ht="15.75" thickBot="1" x14ac:dyDescent="0.3">
      <c r="A215" s="5"/>
      <c r="B215" s="5">
        <v>11</v>
      </c>
      <c r="C215" s="5"/>
      <c r="D215" s="110"/>
      <c r="E215" s="111"/>
      <c r="F215" s="110"/>
      <c r="G215" s="112"/>
      <c r="H215" s="112"/>
      <c r="I215" s="111"/>
      <c r="J215" s="5">
        <v>50</v>
      </c>
      <c r="K215" s="5"/>
      <c r="L215" s="5"/>
    </row>
    <row r="216" spans="1:14" ht="15.75" thickBot="1" x14ac:dyDescent="0.3">
      <c r="A216" s="5"/>
      <c r="B216" s="5">
        <v>12</v>
      </c>
      <c r="C216" s="5"/>
      <c r="D216" s="110"/>
      <c r="E216" s="111"/>
      <c r="F216" s="110"/>
      <c r="G216" s="112"/>
      <c r="H216" s="112"/>
      <c r="I216" s="111"/>
      <c r="J216" s="5">
        <v>51</v>
      </c>
      <c r="K216" s="5"/>
      <c r="L216" s="5"/>
    </row>
    <row r="217" spans="1:14" ht="15.75" thickBot="1" x14ac:dyDescent="0.3">
      <c r="A217" s="5"/>
      <c r="B217" s="5">
        <v>13</v>
      </c>
      <c r="C217" s="5"/>
      <c r="D217" s="110"/>
      <c r="E217" s="111"/>
      <c r="F217" s="110"/>
      <c r="G217" s="112"/>
      <c r="H217" s="112"/>
      <c r="I217" s="111"/>
      <c r="J217" s="5">
        <v>52</v>
      </c>
      <c r="K217" s="5"/>
      <c r="L217" s="5"/>
    </row>
    <row r="218" spans="1:14" ht="15.75" thickBot="1" x14ac:dyDescent="0.3">
      <c r="A218" s="5"/>
      <c r="B218" s="5">
        <v>14</v>
      </c>
      <c r="C218" s="5"/>
      <c r="D218" s="110"/>
      <c r="E218" s="111"/>
      <c r="F218" s="110"/>
      <c r="G218" s="112"/>
      <c r="H218" s="112"/>
      <c r="I218" s="111"/>
      <c r="J218" s="5">
        <v>53</v>
      </c>
      <c r="K218" s="5"/>
      <c r="L218" s="5"/>
    </row>
    <row r="219" spans="1:14" ht="15.75" thickBot="1" x14ac:dyDescent="0.3">
      <c r="A219" s="5"/>
      <c r="B219" s="5">
        <v>15</v>
      </c>
      <c r="C219" s="5"/>
      <c r="D219" s="110"/>
      <c r="E219" s="111"/>
      <c r="F219" s="110"/>
      <c r="G219" s="112"/>
      <c r="H219" s="112"/>
      <c r="I219" s="111"/>
      <c r="J219" s="5">
        <v>54</v>
      </c>
      <c r="K219" s="5"/>
      <c r="L219" s="5"/>
    </row>
    <row r="220" spans="1:14" ht="15.75" thickBot="1" x14ac:dyDescent="0.3">
      <c r="A220" s="5"/>
      <c r="B220" s="5">
        <v>16</v>
      </c>
      <c r="C220" s="5"/>
      <c r="D220" s="110"/>
      <c r="E220" s="111"/>
      <c r="F220" s="110"/>
      <c r="G220" s="112"/>
      <c r="H220" s="112"/>
      <c r="I220" s="111"/>
      <c r="J220" s="5">
        <v>55</v>
      </c>
      <c r="K220" s="5"/>
      <c r="L220" s="5"/>
    </row>
    <row r="221" spans="1:14" ht="15.75" thickBot="1" x14ac:dyDescent="0.3">
      <c r="A221" s="5"/>
      <c r="B221" s="5">
        <v>17</v>
      </c>
      <c r="C221" s="5"/>
      <c r="D221" s="110"/>
      <c r="E221" s="111"/>
      <c r="F221" s="110"/>
      <c r="G221" s="112"/>
      <c r="H221" s="112"/>
      <c r="I221" s="111"/>
      <c r="J221" s="5">
        <v>56</v>
      </c>
      <c r="K221" s="5"/>
      <c r="L221" s="5"/>
    </row>
    <row r="222" spans="1:14" ht="15.75" thickBot="1" x14ac:dyDescent="0.3">
      <c r="A222" s="5"/>
      <c r="B222" s="5">
        <v>18</v>
      </c>
      <c r="C222" s="5"/>
      <c r="D222" s="110"/>
      <c r="E222" s="111"/>
      <c r="F222" s="110"/>
      <c r="G222" s="112"/>
      <c r="H222" s="112"/>
      <c r="I222" s="111"/>
      <c r="J222" s="5">
        <v>57</v>
      </c>
      <c r="K222" s="5"/>
      <c r="L222" s="5"/>
    </row>
    <row r="223" spans="1:14" ht="15.75" thickBot="1" x14ac:dyDescent="0.3">
      <c r="A223" s="5"/>
      <c r="B223" s="5">
        <v>19</v>
      </c>
      <c r="C223" s="5"/>
      <c r="D223" s="110"/>
      <c r="E223" s="111"/>
      <c r="F223" s="110"/>
      <c r="G223" s="112"/>
      <c r="H223" s="112"/>
      <c r="I223" s="111"/>
      <c r="J223" s="5">
        <v>58</v>
      </c>
      <c r="K223" s="5"/>
      <c r="L223" s="5"/>
    </row>
    <row r="224" spans="1:14" ht="15.75" thickBot="1" x14ac:dyDescent="0.3">
      <c r="A224" s="5"/>
      <c r="B224" s="5">
        <v>20</v>
      </c>
      <c r="C224" s="5"/>
      <c r="D224" s="110"/>
      <c r="E224" s="111"/>
      <c r="F224" s="110"/>
      <c r="G224" s="112"/>
      <c r="H224" s="112"/>
      <c r="I224" s="111"/>
      <c r="J224" s="5">
        <v>59</v>
      </c>
      <c r="K224" s="5"/>
      <c r="L224" s="5"/>
    </row>
    <row r="225" spans="1:12" ht="15.75" thickBot="1" x14ac:dyDescent="0.3">
      <c r="A225" s="5"/>
      <c r="B225" s="5">
        <v>21</v>
      </c>
      <c r="C225" s="5"/>
      <c r="D225" s="110"/>
      <c r="E225" s="111"/>
      <c r="F225" s="110"/>
      <c r="G225" s="112"/>
      <c r="H225" s="112"/>
      <c r="I225" s="111"/>
      <c r="J225" s="5">
        <v>60</v>
      </c>
      <c r="K225" s="5"/>
      <c r="L225" s="5"/>
    </row>
    <row r="226" spans="1:12" ht="15.75" thickBot="1" x14ac:dyDescent="0.3">
      <c r="A226" s="5"/>
      <c r="B226" s="5">
        <v>22</v>
      </c>
      <c r="C226" s="5"/>
      <c r="D226" s="110"/>
      <c r="E226" s="111"/>
      <c r="F226" s="110"/>
      <c r="G226" s="112"/>
      <c r="H226" s="112"/>
      <c r="I226" s="111"/>
      <c r="J226" s="5">
        <v>61</v>
      </c>
      <c r="K226" s="5"/>
      <c r="L226" s="5"/>
    </row>
    <row r="227" spans="1:12" ht="15.75" thickBot="1" x14ac:dyDescent="0.3">
      <c r="A227" s="5"/>
      <c r="B227" s="5">
        <v>23</v>
      </c>
      <c r="C227" s="5"/>
      <c r="D227" s="110"/>
      <c r="E227" s="111"/>
      <c r="F227" s="110"/>
      <c r="G227" s="112"/>
      <c r="H227" s="112"/>
      <c r="I227" s="111"/>
      <c r="J227" s="5">
        <v>62</v>
      </c>
      <c r="K227" s="5"/>
      <c r="L227" s="5"/>
    </row>
    <row r="228" spans="1:12" ht="15.75" thickBot="1" x14ac:dyDescent="0.3">
      <c r="A228" s="5"/>
      <c r="B228" s="5">
        <v>24</v>
      </c>
      <c r="C228" s="5"/>
      <c r="D228" s="110"/>
      <c r="E228" s="111"/>
      <c r="F228" s="110"/>
      <c r="G228" s="112"/>
      <c r="H228" s="112"/>
      <c r="I228" s="111"/>
      <c r="J228" s="5">
        <v>63</v>
      </c>
      <c r="K228" s="5"/>
      <c r="L228" s="5"/>
    </row>
    <row r="229" spans="1:12" ht="15.75" thickBot="1" x14ac:dyDescent="0.3">
      <c r="A229" s="5"/>
      <c r="B229" s="5">
        <v>25</v>
      </c>
      <c r="C229" s="5"/>
      <c r="D229" s="110"/>
      <c r="E229" s="111"/>
      <c r="F229" s="110"/>
      <c r="G229" s="112"/>
      <c r="H229" s="112"/>
      <c r="I229" s="111"/>
      <c r="J229" s="5">
        <v>64</v>
      </c>
      <c r="K229" s="5"/>
      <c r="L229" s="5"/>
    </row>
    <row r="230" spans="1:12" ht="15.75" thickBot="1" x14ac:dyDescent="0.3">
      <c r="A230" s="5"/>
      <c r="B230" s="5">
        <v>26</v>
      </c>
      <c r="C230" s="5"/>
      <c r="D230" s="110"/>
      <c r="E230" s="111"/>
      <c r="F230" s="110"/>
      <c r="G230" s="112"/>
      <c r="H230" s="112"/>
      <c r="I230" s="111"/>
      <c r="J230" s="5">
        <v>65</v>
      </c>
      <c r="K230" s="5"/>
      <c r="L230" s="5"/>
    </row>
    <row r="231" spans="1:12" ht="15.75" thickBot="1" x14ac:dyDescent="0.3">
      <c r="A231" s="5"/>
      <c r="B231" s="5">
        <v>27</v>
      </c>
      <c r="C231" s="5"/>
      <c r="D231" s="110"/>
      <c r="E231" s="111"/>
      <c r="F231" s="110"/>
      <c r="G231" s="112"/>
      <c r="H231" s="112"/>
      <c r="I231" s="111"/>
      <c r="J231" s="5">
        <v>66</v>
      </c>
      <c r="K231" s="5"/>
      <c r="L231" s="5"/>
    </row>
    <row r="232" spans="1:12" ht="15.75" thickBot="1" x14ac:dyDescent="0.3">
      <c r="A232" s="5"/>
      <c r="B232" s="5">
        <v>28</v>
      </c>
      <c r="C232" s="5"/>
      <c r="D232" s="110"/>
      <c r="E232" s="111"/>
      <c r="F232" s="110"/>
      <c r="G232" s="112"/>
      <c r="H232" s="112"/>
      <c r="I232" s="111"/>
      <c r="J232" s="5">
        <v>67</v>
      </c>
      <c r="K232" s="5"/>
      <c r="L232" s="5"/>
    </row>
    <row r="233" spans="1:12" ht="15.75" thickBot="1" x14ac:dyDescent="0.3">
      <c r="A233" s="5"/>
      <c r="B233" s="5">
        <v>29</v>
      </c>
      <c r="C233" s="5"/>
      <c r="D233" s="110"/>
      <c r="E233" s="111"/>
      <c r="F233" s="110"/>
      <c r="G233" s="112"/>
      <c r="H233" s="112"/>
      <c r="I233" s="111"/>
      <c r="J233" s="5">
        <v>68</v>
      </c>
      <c r="K233" s="5"/>
      <c r="L233" s="5"/>
    </row>
    <row r="234" spans="1:12" ht="15.75" thickBot="1" x14ac:dyDescent="0.3">
      <c r="A234" s="5"/>
      <c r="B234" s="5">
        <v>30</v>
      </c>
      <c r="C234" s="5"/>
      <c r="D234" s="110"/>
      <c r="E234" s="111"/>
      <c r="F234" s="110"/>
      <c r="G234" s="112"/>
      <c r="H234" s="112"/>
      <c r="I234" s="111"/>
      <c r="J234" s="5">
        <v>69</v>
      </c>
      <c r="K234" s="5"/>
      <c r="L234" s="5"/>
    </row>
    <row r="235" spans="1:12" ht="15.75" thickBot="1" x14ac:dyDescent="0.3">
      <c r="A235" s="5"/>
      <c r="B235" s="5">
        <v>31</v>
      </c>
      <c r="C235" s="5"/>
      <c r="D235" s="110"/>
      <c r="E235" s="111"/>
      <c r="F235" s="110"/>
      <c r="G235" s="112"/>
      <c r="H235" s="112"/>
      <c r="I235" s="111"/>
      <c r="J235" s="5">
        <v>70</v>
      </c>
      <c r="K235" s="5"/>
      <c r="L235" s="5"/>
    </row>
    <row r="236" spans="1:12" ht="15.75" thickBot="1" x14ac:dyDescent="0.3">
      <c r="A236" s="5"/>
      <c r="B236" s="5">
        <v>32</v>
      </c>
      <c r="C236" s="5"/>
      <c r="D236" s="110"/>
      <c r="E236" s="111"/>
      <c r="F236" s="110"/>
      <c r="G236" s="112"/>
      <c r="H236" s="112"/>
      <c r="I236" s="111"/>
      <c r="J236" s="5">
        <v>71</v>
      </c>
      <c r="K236" s="5"/>
      <c r="L236" s="5"/>
    </row>
    <row r="237" spans="1:12" ht="15.75" thickBot="1" x14ac:dyDescent="0.3">
      <c r="A237" s="5"/>
      <c r="B237" s="5">
        <v>33</v>
      </c>
      <c r="C237" s="5"/>
      <c r="D237" s="110"/>
      <c r="E237" s="111"/>
      <c r="F237" s="110"/>
      <c r="G237" s="112"/>
      <c r="H237" s="112"/>
      <c r="I237" s="111"/>
      <c r="J237" s="5">
        <v>72</v>
      </c>
      <c r="K237" s="5"/>
      <c r="L237" s="5"/>
    </row>
    <row r="238" spans="1:12" ht="15.75" thickBot="1" x14ac:dyDescent="0.3">
      <c r="A238" s="5"/>
      <c r="B238" s="5">
        <v>34</v>
      </c>
      <c r="C238" s="5"/>
      <c r="D238" s="110"/>
      <c r="E238" s="111"/>
      <c r="F238" s="110"/>
      <c r="G238" s="112"/>
      <c r="H238" s="112"/>
      <c r="I238" s="111"/>
      <c r="J238" s="5">
        <v>73</v>
      </c>
      <c r="K238" s="5"/>
      <c r="L238" s="5"/>
    </row>
    <row r="239" spans="1:12" ht="15.75" thickBot="1" x14ac:dyDescent="0.3">
      <c r="A239" s="5"/>
      <c r="B239" s="5">
        <v>35</v>
      </c>
      <c r="C239" s="5"/>
      <c r="D239" s="110"/>
      <c r="E239" s="111"/>
      <c r="F239" s="110"/>
      <c r="G239" s="112"/>
      <c r="H239" s="112"/>
      <c r="I239" s="111"/>
      <c r="J239" s="5">
        <v>74</v>
      </c>
      <c r="K239" s="5"/>
      <c r="L239" s="5"/>
    </row>
    <row r="240" spans="1:12" ht="15.75" thickBot="1" x14ac:dyDescent="0.3">
      <c r="A240" s="5"/>
      <c r="B240" s="5">
        <v>36</v>
      </c>
      <c r="C240" s="5"/>
      <c r="D240" s="110"/>
      <c r="E240" s="111"/>
      <c r="F240" s="110"/>
      <c r="G240" s="112"/>
      <c r="H240" s="112"/>
      <c r="I240" s="111"/>
      <c r="J240" s="5">
        <v>75</v>
      </c>
      <c r="K240" s="5"/>
      <c r="L240" s="5"/>
    </row>
    <row r="241" spans="1:12" ht="15.75" thickBot="1" x14ac:dyDescent="0.3">
      <c r="A241" s="5"/>
      <c r="B241" s="5">
        <v>37</v>
      </c>
      <c r="C241" s="5"/>
      <c r="D241" s="110"/>
      <c r="E241" s="111"/>
      <c r="F241" s="110"/>
      <c r="G241" s="112"/>
      <c r="H241" s="112"/>
      <c r="I241" s="111"/>
      <c r="J241" s="5">
        <v>76</v>
      </c>
      <c r="K241" s="5"/>
      <c r="L241" s="5"/>
    </row>
    <row r="242" spans="1:12" ht="29.25" customHeight="1" thickBot="1" x14ac:dyDescent="0.3">
      <c r="A242" s="5"/>
      <c r="B242" s="5">
        <v>38</v>
      </c>
      <c r="C242" s="5"/>
      <c r="D242" s="110"/>
      <c r="E242" s="111"/>
      <c r="F242" s="110"/>
      <c r="G242" s="112"/>
      <c r="H242" s="112"/>
      <c r="I242" s="111"/>
      <c r="J242" s="5">
        <v>77</v>
      </c>
      <c r="K242" s="5"/>
      <c r="L242" s="5"/>
    </row>
    <row r="243" spans="1:12" x14ac:dyDescent="0.25">
      <c r="A243" s="143" t="str">
        <f>A1</f>
        <v xml:space="preserve">LS CONFECÇÕES </v>
      </c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5"/>
    </row>
    <row r="244" spans="1:12" x14ac:dyDescent="0.25">
      <c r="A244" s="278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80"/>
    </row>
    <row r="245" spans="1:12" ht="15.75" thickBot="1" x14ac:dyDescent="0.3">
      <c r="A245" s="146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8"/>
    </row>
    <row r="246" spans="1:12" x14ac:dyDescent="0.25">
      <c r="A246" s="143" t="s">
        <v>106</v>
      </c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5"/>
    </row>
    <row r="247" spans="1:12" ht="15.75" thickBot="1" x14ac:dyDescent="0.3">
      <c r="A247" s="146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8"/>
    </row>
    <row r="248" spans="1:12" ht="15.75" thickBot="1" x14ac:dyDescent="0.3">
      <c r="A248" s="3" t="str">
        <f t="shared" ref="A248:B250" si="2">A6</f>
        <v xml:space="preserve">CLIENTE: BOLOVO </v>
      </c>
      <c r="B248" s="149" t="str">
        <f t="shared" si="2"/>
        <v>REPRESENTANTE: antonio</v>
      </c>
      <c r="C248" s="150"/>
      <c r="D248" s="150"/>
      <c r="E248" s="150"/>
      <c r="F248" s="151"/>
      <c r="G248" s="149" t="str">
        <f>G6</f>
        <v>PEDIDO: 04/2021</v>
      </c>
      <c r="H248" s="150"/>
      <c r="I248" s="151"/>
      <c r="J248" s="110" t="s">
        <v>116</v>
      </c>
      <c r="K248" s="112"/>
      <c r="L248" s="111"/>
    </row>
    <row r="249" spans="1:12" ht="15.75" thickBot="1" x14ac:dyDescent="0.3">
      <c r="A249" s="4" t="str">
        <f t="shared" si="2"/>
        <v>REF. CLIENTE: BLV06BWAZ</v>
      </c>
      <c r="B249" s="149" t="str">
        <f t="shared" si="2"/>
        <v>REF. CT LS - 01</v>
      </c>
      <c r="C249" s="150"/>
      <c r="D249" s="150"/>
      <c r="E249" s="150"/>
      <c r="F249" s="151"/>
      <c r="G249" s="149" t="str">
        <f>G7</f>
        <v>COLECAO : VERÃO /2021</v>
      </c>
      <c r="H249" s="150"/>
      <c r="I249" s="151"/>
      <c r="J249" s="143">
        <f>J7</f>
        <v>1</v>
      </c>
      <c r="K249" s="144"/>
      <c r="L249" s="145"/>
    </row>
    <row r="250" spans="1:12" ht="15.75" thickBot="1" x14ac:dyDescent="0.3">
      <c r="A250" s="4" t="str">
        <f t="shared" si="2"/>
        <v xml:space="preserve">REF:  </v>
      </c>
      <c r="B250" s="149" t="str">
        <f t="shared" si="2"/>
        <v xml:space="preserve">MODELO:  carteira COLORS - 02 </v>
      </c>
      <c r="C250" s="150"/>
      <c r="D250" s="150"/>
      <c r="E250" s="150"/>
      <c r="F250" s="150"/>
      <c r="G250" s="150"/>
      <c r="H250" s="150"/>
      <c r="I250" s="151"/>
      <c r="J250" s="146"/>
      <c r="K250" s="147"/>
      <c r="L250" s="148"/>
    </row>
    <row r="251" spans="1:12" ht="15" customHeight="1" x14ac:dyDescent="0.25">
      <c r="A251" s="326" t="s">
        <v>14</v>
      </c>
      <c r="B251" s="328" t="s">
        <v>343</v>
      </c>
      <c r="C251" s="329"/>
      <c r="D251" s="329"/>
      <c r="E251" s="329"/>
      <c r="F251" s="330"/>
      <c r="G251" s="334" t="s">
        <v>47</v>
      </c>
      <c r="H251" s="335"/>
      <c r="I251" s="272"/>
      <c r="J251" s="273"/>
      <c r="K251" s="273"/>
      <c r="L251" s="274"/>
    </row>
    <row r="252" spans="1:12" ht="15.75" customHeight="1" thickBot="1" x14ac:dyDescent="0.3">
      <c r="A252" s="327"/>
      <c r="B252" s="331"/>
      <c r="C252" s="332"/>
      <c r="D252" s="332"/>
      <c r="E252" s="332"/>
      <c r="F252" s="333"/>
      <c r="G252" s="336"/>
      <c r="H252" s="337"/>
      <c r="I252" s="285"/>
      <c r="J252" s="338"/>
      <c r="K252" s="338"/>
      <c r="L252" s="286"/>
    </row>
    <row r="253" spans="1:12" x14ac:dyDescent="0.25">
      <c r="A253" s="339" t="s">
        <v>1</v>
      </c>
      <c r="B253" s="339" t="s">
        <v>2</v>
      </c>
      <c r="C253" s="341">
        <v>4.3</v>
      </c>
      <c r="D253" s="184" t="s">
        <v>23</v>
      </c>
      <c r="E253" s="186"/>
      <c r="F253" s="343">
        <v>100</v>
      </c>
      <c r="G253" s="309" t="s">
        <v>22</v>
      </c>
      <c r="H253" s="313"/>
      <c r="I253" s="310"/>
      <c r="J253" s="303"/>
      <c r="K253" s="304"/>
      <c r="L253" s="305"/>
    </row>
    <row r="254" spans="1:12" ht="15.75" thickBot="1" x14ac:dyDescent="0.3">
      <c r="A254" s="340"/>
      <c r="B254" s="340"/>
      <c r="C254" s="342"/>
      <c r="D254" s="187"/>
      <c r="E254" s="189"/>
      <c r="F254" s="344"/>
      <c r="G254" s="311"/>
      <c r="H254" s="314"/>
      <c r="I254" s="312"/>
      <c r="J254" s="306"/>
      <c r="K254" s="307"/>
      <c r="L254" s="308"/>
    </row>
    <row r="255" spans="1:12" ht="15" customHeight="1" x14ac:dyDescent="0.25">
      <c r="A255" s="309" t="s">
        <v>94</v>
      </c>
      <c r="B255" s="310"/>
      <c r="C255" s="309" t="s">
        <v>50</v>
      </c>
      <c r="D255" s="313"/>
      <c r="E255" s="313"/>
      <c r="F255" s="313"/>
      <c r="G255" s="313"/>
      <c r="H255" s="310"/>
      <c r="I255" s="309" t="s">
        <v>49</v>
      </c>
      <c r="J255" s="313"/>
      <c r="K255" s="313"/>
      <c r="L255" s="310"/>
    </row>
    <row r="256" spans="1:12" ht="15.75" customHeight="1" thickBot="1" x14ac:dyDescent="0.3">
      <c r="A256" s="311"/>
      <c r="B256" s="312"/>
      <c r="C256" s="311"/>
      <c r="D256" s="314"/>
      <c r="E256" s="314"/>
      <c r="F256" s="314"/>
      <c r="G256" s="314"/>
      <c r="H256" s="312"/>
      <c r="I256" s="311"/>
      <c r="J256" s="314"/>
      <c r="K256" s="314"/>
      <c r="L256" s="312"/>
    </row>
    <row r="257" spans="1:12" x14ac:dyDescent="0.25">
      <c r="A257" s="272"/>
      <c r="B257" s="273"/>
      <c r="C257" s="273"/>
      <c r="D257" s="273"/>
      <c r="E257" s="273"/>
      <c r="F257" s="273"/>
      <c r="G257" s="273"/>
      <c r="H257" s="273"/>
      <c r="I257" s="273"/>
      <c r="J257" s="273"/>
      <c r="K257" s="273"/>
      <c r="L257" s="274"/>
    </row>
    <row r="258" spans="1:12" ht="15.75" thickBot="1" x14ac:dyDescent="0.3">
      <c r="A258" s="285"/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286"/>
    </row>
    <row r="259" spans="1:12" x14ac:dyDescent="0.25">
      <c r="A259" s="272"/>
      <c r="B259" s="273"/>
      <c r="C259" s="273"/>
      <c r="D259" s="273"/>
      <c r="E259" s="273"/>
      <c r="F259" s="273"/>
      <c r="G259" s="273"/>
      <c r="H259" s="273"/>
      <c r="I259" s="273"/>
      <c r="J259" s="273"/>
      <c r="K259" s="273"/>
      <c r="L259" s="274"/>
    </row>
    <row r="260" spans="1:12" ht="15.75" thickBot="1" x14ac:dyDescent="0.3">
      <c r="A260" s="285"/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286"/>
    </row>
    <row r="261" spans="1:12" x14ac:dyDescent="0.25">
      <c r="A261" s="272"/>
      <c r="B261" s="273"/>
      <c r="C261" s="273"/>
      <c r="D261" s="273"/>
      <c r="E261" s="273"/>
      <c r="F261" s="273"/>
      <c r="G261" s="273"/>
      <c r="H261" s="273"/>
      <c r="I261" s="273"/>
      <c r="J261" s="273"/>
      <c r="K261" s="273"/>
      <c r="L261" s="274"/>
    </row>
    <row r="262" spans="1:12" ht="15.75" thickBot="1" x14ac:dyDescent="0.3">
      <c r="A262" s="285"/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286"/>
    </row>
    <row r="263" spans="1:12" ht="15" customHeight="1" x14ac:dyDescent="0.25">
      <c r="A263" s="272"/>
      <c r="B263" s="273"/>
      <c r="C263" s="273"/>
      <c r="D263" s="273"/>
      <c r="E263" s="273"/>
      <c r="F263" s="274"/>
      <c r="G263" s="345" t="s">
        <v>51</v>
      </c>
      <c r="H263" s="346"/>
      <c r="I263" s="346"/>
      <c r="J263" s="347"/>
      <c r="K263" s="345" t="s">
        <v>18</v>
      </c>
      <c r="L263" s="347"/>
    </row>
    <row r="264" spans="1:12" ht="15.75" customHeight="1" thickBot="1" x14ac:dyDescent="0.3">
      <c r="A264" s="285"/>
      <c r="B264" s="338"/>
      <c r="C264" s="338"/>
      <c r="D264" s="338"/>
      <c r="E264" s="338"/>
      <c r="F264" s="286"/>
      <c r="G264" s="348"/>
      <c r="H264" s="349"/>
      <c r="I264" s="349"/>
      <c r="J264" s="350"/>
      <c r="K264" s="348"/>
      <c r="L264" s="350"/>
    </row>
    <row r="265" spans="1:12" x14ac:dyDescent="0.25">
      <c r="A265" s="272"/>
      <c r="B265" s="273"/>
      <c r="C265" s="273"/>
      <c r="D265" s="273"/>
      <c r="E265" s="273"/>
      <c r="F265" s="274"/>
      <c r="G265" s="345" t="s">
        <v>52</v>
      </c>
      <c r="H265" s="346"/>
      <c r="I265" s="346"/>
      <c r="J265" s="347"/>
      <c r="K265" s="345" t="s">
        <v>18</v>
      </c>
      <c r="L265" s="347"/>
    </row>
    <row r="266" spans="1:12" ht="15.75" thickBot="1" x14ac:dyDescent="0.3">
      <c r="A266" s="285"/>
      <c r="B266" s="338"/>
      <c r="C266" s="338"/>
      <c r="D266" s="338"/>
      <c r="E266" s="338"/>
      <c r="F266" s="286"/>
      <c r="G266" s="348"/>
      <c r="H266" s="349"/>
      <c r="I266" s="349"/>
      <c r="J266" s="350"/>
      <c r="K266" s="348"/>
      <c r="L266" s="350"/>
    </row>
    <row r="267" spans="1:12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43" t="s">
        <v>0</v>
      </c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5"/>
    </row>
    <row r="269" spans="1:12" ht="15.75" thickBot="1" x14ac:dyDescent="0.3">
      <c r="A269" s="146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8"/>
    </row>
    <row r="270" spans="1:12" ht="15.75" thickBot="1" x14ac:dyDescent="0.3">
      <c r="A270" s="3" t="str">
        <f t="shared" ref="A270:B272" si="3">A6</f>
        <v xml:space="preserve">CLIENTE: BOLOVO </v>
      </c>
      <c r="B270" s="149" t="str">
        <f t="shared" si="3"/>
        <v>REPRESENTANTE: antonio</v>
      </c>
      <c r="C270" s="150"/>
      <c r="D270" s="150"/>
      <c r="E270" s="150"/>
      <c r="F270" s="151"/>
      <c r="G270" s="149" t="str">
        <f>G6</f>
        <v>PEDIDO: 04/2021</v>
      </c>
      <c r="H270" s="150"/>
      <c r="I270" s="151"/>
      <c r="J270" s="110" t="str">
        <f>J6</f>
        <v>QTD. MOSTR. LS</v>
      </c>
      <c r="K270" s="112"/>
      <c r="L270" s="111"/>
    </row>
    <row r="271" spans="1:12" ht="15.75" thickBot="1" x14ac:dyDescent="0.3">
      <c r="A271" s="4" t="str">
        <f t="shared" si="3"/>
        <v>REF. CLIENTE: BLV06BWAZ</v>
      </c>
      <c r="B271" s="149" t="str">
        <f t="shared" si="3"/>
        <v>REF. CT LS - 01</v>
      </c>
      <c r="C271" s="150"/>
      <c r="D271" s="150"/>
      <c r="E271" s="150"/>
      <c r="F271" s="151"/>
      <c r="G271" s="149" t="str">
        <f>G7</f>
        <v>COLECAO : VERÃO /2021</v>
      </c>
      <c r="H271" s="150"/>
      <c r="I271" s="151"/>
      <c r="J271" s="143">
        <f>J7</f>
        <v>1</v>
      </c>
      <c r="K271" s="144"/>
      <c r="L271" s="145"/>
    </row>
    <row r="272" spans="1:12" ht="15.75" thickBot="1" x14ac:dyDescent="0.3">
      <c r="A272" s="4" t="str">
        <f t="shared" si="3"/>
        <v xml:space="preserve">REF:  </v>
      </c>
      <c r="B272" s="149" t="str">
        <f t="shared" si="3"/>
        <v xml:space="preserve">MODELO:  carteira COLORS - 02 </v>
      </c>
      <c r="C272" s="150"/>
      <c r="D272" s="150"/>
      <c r="E272" s="150"/>
      <c r="F272" s="150"/>
      <c r="G272" s="150"/>
      <c r="H272" s="150"/>
      <c r="I272" s="151"/>
      <c r="J272" s="146"/>
      <c r="K272" s="147"/>
      <c r="L272" s="148"/>
    </row>
    <row r="273" spans="1:12" ht="15" customHeight="1" x14ac:dyDescent="0.25">
      <c r="A273" s="326" t="s">
        <v>14</v>
      </c>
      <c r="B273" s="328" t="str">
        <f>B251</f>
        <v>EMERSOM</v>
      </c>
      <c r="C273" s="329"/>
      <c r="D273" s="329"/>
      <c r="E273" s="329"/>
      <c r="F273" s="330"/>
      <c r="G273" s="334" t="s">
        <v>47</v>
      </c>
      <c r="H273" s="335"/>
      <c r="I273" s="272"/>
      <c r="J273" s="273"/>
      <c r="K273" s="273"/>
      <c r="L273" s="274"/>
    </row>
    <row r="274" spans="1:12" ht="15.75" customHeight="1" thickBot="1" x14ac:dyDescent="0.3">
      <c r="A274" s="327"/>
      <c r="B274" s="331"/>
      <c r="C274" s="332"/>
      <c r="D274" s="332"/>
      <c r="E274" s="332"/>
      <c r="F274" s="333"/>
      <c r="G274" s="336"/>
      <c r="H274" s="337"/>
      <c r="I274" s="285"/>
      <c r="J274" s="338"/>
      <c r="K274" s="338"/>
      <c r="L274" s="286"/>
    </row>
    <row r="275" spans="1:12" x14ac:dyDescent="0.25">
      <c r="A275" s="339" t="s">
        <v>1</v>
      </c>
      <c r="B275" s="339" t="s">
        <v>2</v>
      </c>
      <c r="C275" s="341"/>
      <c r="D275" s="184" t="s">
        <v>23</v>
      </c>
      <c r="E275" s="186"/>
      <c r="F275" s="343">
        <f>F253</f>
        <v>100</v>
      </c>
      <c r="G275" s="309" t="s">
        <v>22</v>
      </c>
      <c r="H275" s="313"/>
      <c r="I275" s="310"/>
      <c r="J275" s="357"/>
      <c r="K275" s="358"/>
      <c r="L275" s="359"/>
    </row>
    <row r="276" spans="1:12" ht="15.75" thickBot="1" x14ac:dyDescent="0.3">
      <c r="A276" s="340"/>
      <c r="B276" s="340"/>
      <c r="C276" s="342"/>
      <c r="D276" s="187"/>
      <c r="E276" s="189"/>
      <c r="F276" s="344"/>
      <c r="G276" s="311"/>
      <c r="H276" s="314"/>
      <c r="I276" s="312"/>
      <c r="J276" s="360"/>
      <c r="K276" s="361"/>
      <c r="L276" s="362"/>
    </row>
    <row r="277" spans="1:12" x14ac:dyDescent="0.25">
      <c r="A277" s="309" t="s">
        <v>48</v>
      </c>
      <c r="B277" s="310"/>
      <c r="C277" s="309" t="s">
        <v>50</v>
      </c>
      <c r="D277" s="313"/>
      <c r="E277" s="313"/>
      <c r="F277" s="313"/>
      <c r="G277" s="313"/>
      <c r="H277" s="310"/>
      <c r="I277" s="309" t="s">
        <v>49</v>
      </c>
      <c r="J277" s="313"/>
      <c r="K277" s="313"/>
      <c r="L277" s="310"/>
    </row>
    <row r="278" spans="1:12" ht="15.75" thickBot="1" x14ac:dyDescent="0.3">
      <c r="A278" s="311"/>
      <c r="B278" s="312"/>
      <c r="C278" s="311"/>
      <c r="D278" s="314"/>
      <c r="E278" s="314"/>
      <c r="F278" s="314"/>
      <c r="G278" s="314"/>
      <c r="H278" s="312"/>
      <c r="I278" s="311"/>
      <c r="J278" s="314"/>
      <c r="K278" s="314"/>
      <c r="L278" s="312"/>
    </row>
    <row r="279" spans="1:12" x14ac:dyDescent="0.25">
      <c r="A279" s="272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4"/>
    </row>
    <row r="280" spans="1:12" ht="15.75" thickBot="1" x14ac:dyDescent="0.3">
      <c r="A280" s="285"/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286"/>
    </row>
    <row r="281" spans="1:12" x14ac:dyDescent="0.25">
      <c r="A281" s="272"/>
      <c r="B281" s="273"/>
      <c r="C281" s="273"/>
      <c r="D281" s="273"/>
      <c r="E281" s="273"/>
      <c r="F281" s="273"/>
      <c r="G281" s="273"/>
      <c r="H281" s="273"/>
      <c r="I281" s="273"/>
      <c r="J281" s="273"/>
      <c r="K281" s="273"/>
      <c r="L281" s="274"/>
    </row>
    <row r="282" spans="1:12" ht="15.75" thickBot="1" x14ac:dyDescent="0.3">
      <c r="A282" s="285"/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286"/>
    </row>
    <row r="283" spans="1:12" x14ac:dyDescent="0.25">
      <c r="A283" s="272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4"/>
    </row>
    <row r="284" spans="1:12" ht="15.75" thickBot="1" x14ac:dyDescent="0.3">
      <c r="A284" s="285"/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286"/>
    </row>
    <row r="285" spans="1:12" x14ac:dyDescent="0.25">
      <c r="A285" s="272"/>
      <c r="B285" s="273"/>
      <c r="C285" s="273"/>
      <c r="D285" s="273"/>
      <c r="E285" s="273"/>
      <c r="F285" s="273"/>
      <c r="G285" s="273"/>
      <c r="H285" s="273"/>
      <c r="I285" s="273"/>
      <c r="J285" s="273"/>
      <c r="K285" s="273"/>
      <c r="L285" s="274"/>
    </row>
    <row r="286" spans="1:12" ht="15.75" thickBot="1" x14ac:dyDescent="0.3">
      <c r="A286" s="285"/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286"/>
    </row>
    <row r="287" spans="1:12" x14ac:dyDescent="0.25">
      <c r="A287" s="272"/>
      <c r="B287" s="273"/>
      <c r="C287" s="273"/>
      <c r="D287" s="273"/>
      <c r="E287" s="273"/>
      <c r="F287" s="273"/>
      <c r="G287" s="273"/>
      <c r="H287" s="273"/>
      <c r="I287" s="273"/>
      <c r="J287" s="273"/>
      <c r="K287" s="273"/>
      <c r="L287" s="274"/>
    </row>
    <row r="288" spans="1:12" ht="15.75" thickBot="1" x14ac:dyDescent="0.3">
      <c r="A288" s="285"/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286"/>
    </row>
    <row r="289" spans="1:12" x14ac:dyDescent="0.25">
      <c r="A289" s="272"/>
      <c r="B289" s="273"/>
      <c r="C289" s="273"/>
      <c r="D289" s="273"/>
      <c r="E289" s="273"/>
      <c r="F289" s="274"/>
      <c r="G289" s="345" t="s">
        <v>51</v>
      </c>
      <c r="H289" s="346"/>
      <c r="I289" s="346"/>
      <c r="J289" s="347"/>
      <c r="K289" s="345" t="s">
        <v>18</v>
      </c>
      <c r="L289" s="347"/>
    </row>
    <row r="290" spans="1:12" ht="15.75" thickBot="1" x14ac:dyDescent="0.3">
      <c r="A290" s="285"/>
      <c r="B290" s="338"/>
      <c r="C290" s="338"/>
      <c r="D290" s="338"/>
      <c r="E290" s="338"/>
      <c r="F290" s="286"/>
      <c r="G290" s="348"/>
      <c r="H290" s="349"/>
      <c r="I290" s="349"/>
      <c r="J290" s="350"/>
      <c r="K290" s="348"/>
      <c r="L290" s="350"/>
    </row>
    <row r="291" spans="1:12" x14ac:dyDescent="0.25">
      <c r="A291" s="272"/>
      <c r="B291" s="273"/>
      <c r="C291" s="273"/>
      <c r="D291" s="273"/>
      <c r="E291" s="273"/>
      <c r="F291" s="274"/>
      <c r="G291" s="345" t="s">
        <v>52</v>
      </c>
      <c r="H291" s="346"/>
      <c r="I291" s="346"/>
      <c r="J291" s="347"/>
      <c r="K291" s="345" t="s">
        <v>18</v>
      </c>
      <c r="L291" s="347"/>
    </row>
    <row r="292" spans="1:12" ht="15.75" thickBot="1" x14ac:dyDescent="0.3">
      <c r="A292" s="285"/>
      <c r="B292" s="338"/>
      <c r="C292" s="338"/>
      <c r="D292" s="338"/>
      <c r="E292" s="338"/>
      <c r="F292" s="286"/>
      <c r="G292" s="348"/>
      <c r="H292" s="349"/>
      <c r="I292" s="349"/>
      <c r="J292" s="350"/>
      <c r="K292" s="348"/>
      <c r="L292" s="350"/>
    </row>
    <row r="293" spans="1:12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410" t="s">
        <v>166</v>
      </c>
      <c r="B294" s="411"/>
      <c r="C294" s="411"/>
      <c r="D294" s="411"/>
      <c r="E294" s="411"/>
      <c r="F294" s="411"/>
      <c r="G294" s="411"/>
      <c r="H294" s="411"/>
      <c r="I294" s="411"/>
      <c r="J294" s="411"/>
      <c r="K294" s="411"/>
      <c r="L294" s="412"/>
    </row>
    <row r="295" spans="1:12" ht="15.75" thickBot="1" x14ac:dyDescent="0.3">
      <c r="A295" s="413"/>
      <c r="B295" s="414"/>
      <c r="C295" s="414"/>
      <c r="D295" s="414"/>
      <c r="E295" s="414"/>
      <c r="F295" s="414"/>
      <c r="G295" s="414"/>
      <c r="H295" s="414"/>
      <c r="I295" s="414"/>
      <c r="J295" s="414"/>
      <c r="K295" s="414"/>
      <c r="L295" s="415"/>
    </row>
    <row r="296" spans="1:12" x14ac:dyDescent="0.25">
      <c r="A296" s="143" t="s">
        <v>53</v>
      </c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5"/>
    </row>
    <row r="297" spans="1:12" ht="15.75" thickBot="1" x14ac:dyDescent="0.3">
      <c r="A297" s="146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8"/>
    </row>
    <row r="298" spans="1:12" ht="15.75" thickBot="1" x14ac:dyDescent="0.3">
      <c r="A298" s="3" t="str">
        <f t="shared" ref="A298:B300" si="4">A6</f>
        <v xml:space="preserve">CLIENTE: BOLOVO </v>
      </c>
      <c r="B298" s="149" t="str">
        <f t="shared" si="4"/>
        <v>REPRESENTANTE: antonio</v>
      </c>
      <c r="C298" s="150"/>
      <c r="D298" s="150"/>
      <c r="E298" s="150"/>
      <c r="F298" s="151"/>
      <c r="G298" s="149" t="str">
        <f>G6</f>
        <v>PEDIDO: 04/2021</v>
      </c>
      <c r="H298" s="150"/>
      <c r="I298" s="151"/>
      <c r="J298" s="110" t="s">
        <v>116</v>
      </c>
      <c r="K298" s="112"/>
      <c r="L298" s="111"/>
    </row>
    <row r="299" spans="1:12" ht="15.75" thickBot="1" x14ac:dyDescent="0.3">
      <c r="A299" s="4" t="str">
        <f t="shared" si="4"/>
        <v>REF. CLIENTE: BLV06BWAZ</v>
      </c>
      <c r="B299" s="149" t="str">
        <f t="shared" si="4"/>
        <v>REF. CT LS - 01</v>
      </c>
      <c r="C299" s="150"/>
      <c r="D299" s="150"/>
      <c r="E299" s="150"/>
      <c r="F299" s="151"/>
      <c r="G299" s="149" t="str">
        <f>G7</f>
        <v>COLECAO : VERÃO /2021</v>
      </c>
      <c r="H299" s="150"/>
      <c r="I299" s="151"/>
      <c r="J299" s="143">
        <f>J7</f>
        <v>1</v>
      </c>
      <c r="K299" s="144"/>
      <c r="L299" s="145"/>
    </row>
    <row r="300" spans="1:12" ht="15.75" thickBot="1" x14ac:dyDescent="0.3">
      <c r="A300" s="4" t="str">
        <f t="shared" si="4"/>
        <v xml:space="preserve">REF:  </v>
      </c>
      <c r="B300" s="149" t="str">
        <f t="shared" si="4"/>
        <v xml:space="preserve">MODELO:  carteira COLORS - 02 </v>
      </c>
      <c r="C300" s="150"/>
      <c r="D300" s="150"/>
      <c r="E300" s="150"/>
      <c r="F300" s="150"/>
      <c r="G300" s="150"/>
      <c r="H300" s="150"/>
      <c r="I300" s="151"/>
      <c r="J300" s="146"/>
      <c r="K300" s="147"/>
      <c r="L300" s="148"/>
    </row>
    <row r="301" spans="1:12" x14ac:dyDescent="0.25">
      <c r="A301" s="326" t="s">
        <v>14</v>
      </c>
      <c r="B301" s="328" t="str">
        <f>B251</f>
        <v>EMERSOM</v>
      </c>
      <c r="C301" s="329"/>
      <c r="D301" s="329"/>
      <c r="E301" s="329"/>
      <c r="F301" s="330"/>
      <c r="G301" s="334" t="s">
        <v>47</v>
      </c>
      <c r="H301" s="335"/>
      <c r="I301" s="272"/>
      <c r="J301" s="273"/>
      <c r="K301" s="273"/>
      <c r="L301" s="274"/>
    </row>
    <row r="302" spans="1:12" ht="15.75" thickBot="1" x14ac:dyDescent="0.3">
      <c r="A302" s="327"/>
      <c r="B302" s="331"/>
      <c r="C302" s="332"/>
      <c r="D302" s="332"/>
      <c r="E302" s="332"/>
      <c r="F302" s="333"/>
      <c r="G302" s="336"/>
      <c r="H302" s="337"/>
      <c r="I302" s="285"/>
      <c r="J302" s="338"/>
      <c r="K302" s="338"/>
      <c r="L302" s="286"/>
    </row>
    <row r="303" spans="1:12" x14ac:dyDescent="0.25">
      <c r="A303" s="339" t="s">
        <v>1</v>
      </c>
      <c r="B303" s="339" t="s">
        <v>2</v>
      </c>
      <c r="C303" s="341"/>
      <c r="D303" s="184" t="s">
        <v>23</v>
      </c>
      <c r="E303" s="186"/>
      <c r="F303" s="343">
        <f>F253</f>
        <v>100</v>
      </c>
      <c r="G303" s="309" t="s">
        <v>22</v>
      </c>
      <c r="H303" s="313"/>
      <c r="I303" s="310"/>
      <c r="J303" s="357"/>
      <c r="K303" s="358"/>
      <c r="L303" s="359"/>
    </row>
    <row r="304" spans="1:12" ht="15.75" thickBot="1" x14ac:dyDescent="0.3">
      <c r="A304" s="340"/>
      <c r="B304" s="340"/>
      <c r="C304" s="342"/>
      <c r="D304" s="187"/>
      <c r="E304" s="189"/>
      <c r="F304" s="344"/>
      <c r="G304" s="311"/>
      <c r="H304" s="314"/>
      <c r="I304" s="312"/>
      <c r="J304" s="360"/>
      <c r="K304" s="361"/>
      <c r="L304" s="362"/>
    </row>
    <row r="305" spans="1:12" ht="15" customHeight="1" x14ac:dyDescent="0.25">
      <c r="A305" s="309" t="s">
        <v>95</v>
      </c>
      <c r="B305" s="310"/>
      <c r="C305" s="309" t="s">
        <v>96</v>
      </c>
      <c r="D305" s="313"/>
      <c r="E305" s="313"/>
      <c r="F305" s="313"/>
      <c r="G305" s="313"/>
      <c r="H305" s="310"/>
      <c r="I305" s="309" t="s">
        <v>49</v>
      </c>
      <c r="J305" s="313"/>
      <c r="K305" s="313"/>
      <c r="L305" s="310"/>
    </row>
    <row r="306" spans="1:12" ht="15.75" customHeight="1" thickBot="1" x14ac:dyDescent="0.3">
      <c r="A306" s="311"/>
      <c r="B306" s="312"/>
      <c r="C306" s="311"/>
      <c r="D306" s="314"/>
      <c r="E306" s="314"/>
      <c r="F306" s="314"/>
      <c r="G306" s="314"/>
      <c r="H306" s="312"/>
      <c r="I306" s="311"/>
      <c r="J306" s="314"/>
      <c r="K306" s="314"/>
      <c r="L306" s="312"/>
    </row>
    <row r="307" spans="1:12" x14ac:dyDescent="0.25">
      <c r="A307" s="272"/>
      <c r="B307" s="273"/>
      <c r="C307" s="273"/>
      <c r="D307" s="273"/>
      <c r="E307" s="273"/>
      <c r="F307" s="273"/>
      <c r="G307" s="273"/>
      <c r="H307" s="273"/>
      <c r="I307" s="273"/>
      <c r="J307" s="273"/>
      <c r="K307" s="273"/>
      <c r="L307" s="274"/>
    </row>
    <row r="308" spans="1:12" ht="15.75" thickBot="1" x14ac:dyDescent="0.3">
      <c r="A308" s="285"/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286"/>
    </row>
    <row r="309" spans="1:12" x14ac:dyDescent="0.25">
      <c r="A309" s="272"/>
      <c r="B309" s="273"/>
      <c r="C309" s="273"/>
      <c r="D309" s="273"/>
      <c r="E309" s="273"/>
      <c r="F309" s="274"/>
      <c r="G309" s="345" t="s">
        <v>51</v>
      </c>
      <c r="H309" s="346"/>
      <c r="I309" s="346"/>
      <c r="J309" s="347"/>
      <c r="K309" s="345" t="s">
        <v>18</v>
      </c>
      <c r="L309" s="347"/>
    </row>
    <row r="310" spans="1:12" ht="15.75" thickBot="1" x14ac:dyDescent="0.3">
      <c r="A310" s="285"/>
      <c r="B310" s="338"/>
      <c r="C310" s="338"/>
      <c r="D310" s="338"/>
      <c r="E310" s="338"/>
      <c r="F310" s="286"/>
      <c r="G310" s="348"/>
      <c r="H310" s="349"/>
      <c r="I310" s="349"/>
      <c r="J310" s="350"/>
      <c r="K310" s="348"/>
      <c r="L310" s="350"/>
    </row>
    <row r="311" spans="1:12" x14ac:dyDescent="0.25">
      <c r="A311" s="272"/>
      <c r="B311" s="273"/>
      <c r="C311" s="273"/>
      <c r="D311" s="273"/>
      <c r="E311" s="273"/>
      <c r="F311" s="274"/>
      <c r="G311" s="345" t="s">
        <v>52</v>
      </c>
      <c r="H311" s="346"/>
      <c r="I311" s="346"/>
      <c r="J311" s="347"/>
      <c r="K311" s="345" t="s">
        <v>18</v>
      </c>
      <c r="L311" s="347"/>
    </row>
    <row r="312" spans="1:12" ht="15.75" thickBot="1" x14ac:dyDescent="0.3">
      <c r="A312" s="285"/>
      <c r="B312" s="338"/>
      <c r="C312" s="338"/>
      <c r="D312" s="338"/>
      <c r="E312" s="338"/>
      <c r="F312" s="286"/>
      <c r="G312" s="348"/>
      <c r="H312" s="349"/>
      <c r="I312" s="349"/>
      <c r="J312" s="350"/>
      <c r="K312" s="348"/>
      <c r="L312" s="350"/>
    </row>
    <row r="313" spans="1:12" x14ac:dyDescent="0.25">
      <c r="A313" s="272">
        <f>A69</f>
        <v>0</v>
      </c>
      <c r="B313" s="273"/>
      <c r="C313" s="273"/>
      <c r="D313" s="273"/>
      <c r="E313" s="273"/>
      <c r="F313" s="273"/>
      <c r="G313" s="273"/>
      <c r="H313" s="273"/>
      <c r="I313" s="273"/>
      <c r="J313" s="273"/>
      <c r="K313" s="273"/>
      <c r="L313" s="274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x14ac:dyDescent="0.25">
      <c r="A322" s="275"/>
      <c r="B322" s="276"/>
      <c r="C322" s="276"/>
      <c r="D322" s="276"/>
      <c r="E322" s="276"/>
      <c r="F322" s="276"/>
      <c r="G322" s="276"/>
      <c r="H322" s="276"/>
      <c r="I322" s="276"/>
      <c r="J322" s="276"/>
      <c r="K322" s="276"/>
      <c r="L322" s="277"/>
    </row>
    <row r="323" spans="1:12" ht="60" customHeight="1" thickBot="1" x14ac:dyDescent="0.3">
      <c r="A323" s="285"/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286"/>
    </row>
    <row r="324" spans="1:12" x14ac:dyDescent="0.25">
      <c r="A324" s="143" t="s">
        <v>166</v>
      </c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5"/>
    </row>
    <row r="325" spans="1:12" ht="15.75" thickBot="1" x14ac:dyDescent="0.3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8"/>
    </row>
    <row r="326" spans="1:12" x14ac:dyDescent="0.25">
      <c r="A326" s="369" t="s">
        <v>165</v>
      </c>
      <c r="B326" s="370"/>
      <c r="C326" s="370"/>
      <c r="D326" s="370"/>
      <c r="E326" s="370"/>
      <c r="F326" s="370"/>
      <c r="G326" s="370"/>
      <c r="H326" s="370"/>
      <c r="I326" s="370"/>
      <c r="J326" s="370"/>
      <c r="K326" s="370"/>
      <c r="L326" s="371"/>
    </row>
    <row r="327" spans="1:12" ht="15.75" thickBot="1" x14ac:dyDescent="0.3">
      <c r="A327" s="372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4"/>
    </row>
    <row r="328" spans="1:12" ht="15.75" thickBot="1" x14ac:dyDescent="0.3">
      <c r="A328" s="3" t="str">
        <f t="shared" ref="A328:B330" si="5">A6</f>
        <v xml:space="preserve">CLIENTE: BOLOVO </v>
      </c>
      <c r="B328" s="149" t="str">
        <f t="shared" si="5"/>
        <v>REPRESENTANTE: antonio</v>
      </c>
      <c r="C328" s="150"/>
      <c r="D328" s="150"/>
      <c r="E328" s="150"/>
      <c r="F328" s="151"/>
      <c r="G328" s="149" t="str">
        <f>G6</f>
        <v>PEDIDO: 04/2021</v>
      </c>
      <c r="H328" s="150"/>
      <c r="I328" s="151"/>
      <c r="J328" s="110" t="str">
        <f>J6</f>
        <v>QTD. MOSTR. LS</v>
      </c>
      <c r="K328" s="112"/>
      <c r="L328" s="111"/>
    </row>
    <row r="329" spans="1:12" ht="15.75" thickBot="1" x14ac:dyDescent="0.3">
      <c r="A329" s="4" t="str">
        <f t="shared" si="5"/>
        <v>REF. CLIENTE: BLV06BWAZ</v>
      </c>
      <c r="B329" s="149" t="str">
        <f t="shared" si="5"/>
        <v>REF. CT LS - 01</v>
      </c>
      <c r="C329" s="150"/>
      <c r="D329" s="150"/>
      <c r="E329" s="150"/>
      <c r="F329" s="151"/>
      <c r="G329" s="149" t="str">
        <f>G7</f>
        <v>COLECAO : VERÃO /2021</v>
      </c>
      <c r="H329" s="150"/>
      <c r="I329" s="151"/>
      <c r="J329" s="143">
        <f>J7</f>
        <v>1</v>
      </c>
      <c r="K329" s="144"/>
      <c r="L329" s="145"/>
    </row>
    <row r="330" spans="1:12" ht="15.75" thickBot="1" x14ac:dyDescent="0.3">
      <c r="A330" s="4" t="str">
        <f t="shared" si="5"/>
        <v xml:space="preserve">REF:  </v>
      </c>
      <c r="B330" s="149" t="str">
        <f t="shared" si="5"/>
        <v xml:space="preserve">MODELO:  carteira COLORS - 02 </v>
      </c>
      <c r="C330" s="150"/>
      <c r="D330" s="150"/>
      <c r="E330" s="150"/>
      <c r="F330" s="150"/>
      <c r="G330" s="150"/>
      <c r="H330" s="150"/>
      <c r="I330" s="151"/>
      <c r="J330" s="146"/>
      <c r="K330" s="147"/>
      <c r="L330" s="148"/>
    </row>
    <row r="331" spans="1:12" ht="15.75" thickBot="1" x14ac:dyDescent="0.3">
      <c r="A331" s="110" t="s">
        <v>55</v>
      </c>
      <c r="B331" s="112"/>
      <c r="C331" s="112"/>
      <c r="D331" s="111"/>
      <c r="E331" s="345" t="s">
        <v>59</v>
      </c>
      <c r="F331" s="346"/>
      <c r="G331" s="346"/>
      <c r="H331" s="346"/>
      <c r="I331" s="346"/>
      <c r="J331" s="346"/>
      <c r="K331" s="346"/>
      <c r="L331" s="347"/>
    </row>
    <row r="332" spans="1:12" ht="15.75" thickBot="1" x14ac:dyDescent="0.3">
      <c r="A332" s="184" t="s">
        <v>56</v>
      </c>
      <c r="B332" s="185"/>
      <c r="C332" s="185"/>
      <c r="D332" s="186"/>
      <c r="E332" s="348"/>
      <c r="F332" s="349"/>
      <c r="G332" s="349"/>
      <c r="H332" s="349"/>
      <c r="I332" s="349"/>
      <c r="J332" s="349"/>
      <c r="K332" s="349"/>
      <c r="L332" s="350"/>
    </row>
    <row r="333" spans="1:12" ht="15.75" thickBot="1" x14ac:dyDescent="0.3">
      <c r="A333" s="187"/>
      <c r="B333" s="188"/>
      <c r="C333" s="188"/>
      <c r="D333" s="189"/>
      <c r="E333" s="375" t="s">
        <v>58</v>
      </c>
      <c r="F333" s="376"/>
      <c r="G333" s="376"/>
      <c r="H333" s="376"/>
      <c r="I333" s="376"/>
      <c r="J333" s="376"/>
      <c r="K333" s="376"/>
      <c r="L333" s="377"/>
    </row>
    <row r="334" spans="1:12" x14ac:dyDescent="0.25">
      <c r="A334" s="184" t="s">
        <v>57</v>
      </c>
      <c r="B334" s="185"/>
      <c r="C334" s="185"/>
      <c r="D334" s="186"/>
      <c r="E334" s="378"/>
      <c r="F334" s="379"/>
      <c r="G334" s="379"/>
      <c r="H334" s="379"/>
      <c r="I334" s="379"/>
      <c r="J334" s="379"/>
      <c r="K334" s="379"/>
      <c r="L334" s="380"/>
    </row>
    <row r="335" spans="1:12" ht="15.75" thickBot="1" x14ac:dyDescent="0.3">
      <c r="A335" s="187"/>
      <c r="B335" s="188"/>
      <c r="C335" s="188"/>
      <c r="D335" s="189"/>
      <c r="E335" s="381"/>
      <c r="F335" s="382"/>
      <c r="G335" s="382"/>
      <c r="H335" s="382"/>
      <c r="I335" s="382"/>
      <c r="J335" s="382"/>
      <c r="K335" s="382"/>
      <c r="L335" s="383"/>
    </row>
    <row r="336" spans="1:12" ht="15.75" customHeight="1" thickBot="1" x14ac:dyDescent="0.3">
      <c r="A336" s="5" t="s">
        <v>28</v>
      </c>
      <c r="B336" s="2"/>
      <c r="C336" s="110">
        <f>C93</f>
        <v>100</v>
      </c>
      <c r="D336" s="112"/>
      <c r="E336" s="111"/>
      <c r="F336" s="110" t="s">
        <v>43</v>
      </c>
      <c r="G336" s="111"/>
      <c r="H336" s="110">
        <f>H93</f>
        <v>0</v>
      </c>
      <c r="I336" s="111"/>
      <c r="J336" s="262" t="s">
        <v>43</v>
      </c>
      <c r="K336" s="263"/>
      <c r="L336" s="107" t="s">
        <v>41</v>
      </c>
    </row>
    <row r="337" spans="1:12" ht="15.75" customHeight="1" thickBot="1" x14ac:dyDescent="0.3">
      <c r="A337" s="5" t="s">
        <v>42</v>
      </c>
      <c r="B337" s="4" t="s">
        <v>6</v>
      </c>
      <c r="C337" s="4" t="s">
        <v>15</v>
      </c>
      <c r="D337" s="110" t="s">
        <v>7</v>
      </c>
      <c r="E337" s="111"/>
      <c r="F337" s="234" t="s">
        <v>19</v>
      </c>
      <c r="G337" s="236"/>
      <c r="H337" s="4" t="s">
        <v>9</v>
      </c>
      <c r="I337" s="5" t="s">
        <v>10</v>
      </c>
      <c r="J337" s="234" t="s">
        <v>19</v>
      </c>
      <c r="K337" s="236"/>
      <c r="L337" s="7"/>
    </row>
    <row r="338" spans="1:12" ht="15.75" customHeight="1" thickBot="1" x14ac:dyDescent="0.3">
      <c r="A338" s="13" t="str">
        <f t="shared" ref="A338:C353" si="6">A95</f>
        <v xml:space="preserve">Etiqueta Composição - bolovo - 100% poliester </v>
      </c>
      <c r="B338" s="6">
        <f t="shared" si="6"/>
        <v>1</v>
      </c>
      <c r="C338" s="6" t="str">
        <f t="shared" si="6"/>
        <v>Branco</v>
      </c>
      <c r="D338" s="264">
        <f>SUM(B338*C336)</f>
        <v>100</v>
      </c>
      <c r="E338" s="265"/>
      <c r="F338" s="266"/>
      <c r="G338" s="267"/>
      <c r="H338" s="6">
        <f t="shared" ref="H338:H371" si="7">H95</f>
        <v>0</v>
      </c>
      <c r="I338" s="8">
        <f>SUM(B338*H336)</f>
        <v>0</v>
      </c>
      <c r="J338" s="266"/>
      <c r="K338" s="267"/>
      <c r="L338" s="6"/>
    </row>
    <row r="339" spans="1:12" ht="15.75" customHeight="1" thickBot="1" x14ac:dyDescent="0.3">
      <c r="A339" s="13" t="str">
        <f t="shared" si="6"/>
        <v>Linha 60</v>
      </c>
      <c r="B339" s="6">
        <f t="shared" si="6"/>
        <v>0.02</v>
      </c>
      <c r="C339" s="6" t="str">
        <f t="shared" si="6"/>
        <v>preto</v>
      </c>
      <c r="D339" s="264">
        <f>SUM(B339*C336)</f>
        <v>2</v>
      </c>
      <c r="E339" s="265"/>
      <c r="F339" s="266"/>
      <c r="G339" s="267"/>
      <c r="H339" s="6">
        <f t="shared" si="7"/>
        <v>0</v>
      </c>
      <c r="I339" s="8">
        <f>SUM(B339*H336)</f>
        <v>0</v>
      </c>
      <c r="J339" s="266"/>
      <c r="K339" s="267"/>
      <c r="L339" s="6"/>
    </row>
    <row r="340" spans="1:12" ht="15.75" customHeight="1" thickBot="1" x14ac:dyDescent="0.3">
      <c r="A340" s="13">
        <f t="shared" si="6"/>
        <v>0</v>
      </c>
      <c r="B340" s="6">
        <f t="shared" si="6"/>
        <v>1.4999999999999999E-2</v>
      </c>
      <c r="C340" s="6" t="str">
        <f t="shared" si="6"/>
        <v xml:space="preserve">Rosa </v>
      </c>
      <c r="D340" s="264">
        <f>SUM(B340*C336)</f>
        <v>1.5</v>
      </c>
      <c r="E340" s="265"/>
      <c r="F340" s="266"/>
      <c r="G340" s="267"/>
      <c r="H340" s="6">
        <f t="shared" si="7"/>
        <v>0</v>
      </c>
      <c r="I340" s="8">
        <f>SUM(B340*H336)</f>
        <v>0</v>
      </c>
      <c r="J340" s="266"/>
      <c r="K340" s="267"/>
      <c r="L340" s="6"/>
    </row>
    <row r="341" spans="1:12" ht="15.75" customHeight="1" thickBot="1" x14ac:dyDescent="0.3">
      <c r="A341" s="13">
        <f t="shared" si="6"/>
        <v>0</v>
      </c>
      <c r="B341" s="6">
        <f t="shared" si="6"/>
        <v>0</v>
      </c>
      <c r="C341" s="6">
        <f t="shared" si="6"/>
        <v>0</v>
      </c>
      <c r="D341" s="264">
        <f>SUM(B341*C336)</f>
        <v>0</v>
      </c>
      <c r="E341" s="265"/>
      <c r="F341" s="266"/>
      <c r="G341" s="267"/>
      <c r="H341" s="6">
        <f t="shared" si="7"/>
        <v>0</v>
      </c>
      <c r="I341" s="8">
        <f>SUM(B341*H336)</f>
        <v>0</v>
      </c>
      <c r="J341" s="266"/>
      <c r="K341" s="267"/>
      <c r="L341" s="6"/>
    </row>
    <row r="342" spans="1:12" ht="15.75" customHeight="1" thickBot="1" x14ac:dyDescent="0.3">
      <c r="A342" s="13">
        <f t="shared" si="6"/>
        <v>0</v>
      </c>
      <c r="B342" s="6">
        <f t="shared" si="6"/>
        <v>0</v>
      </c>
      <c r="C342" s="6">
        <f t="shared" si="6"/>
        <v>0</v>
      </c>
      <c r="D342" s="264">
        <f>SUM(B342*C336)</f>
        <v>0</v>
      </c>
      <c r="E342" s="265"/>
      <c r="F342" s="266"/>
      <c r="G342" s="267"/>
      <c r="H342" s="6">
        <f t="shared" si="7"/>
        <v>0</v>
      </c>
      <c r="I342" s="8">
        <f>SUM(B342*H336)</f>
        <v>0</v>
      </c>
      <c r="J342" s="266"/>
      <c r="K342" s="267"/>
      <c r="L342" s="6"/>
    </row>
    <row r="343" spans="1:12" ht="15.75" customHeight="1" thickBot="1" x14ac:dyDescent="0.3">
      <c r="A343" s="13" t="str">
        <f t="shared" si="6"/>
        <v xml:space="preserve">Velcro 25 </v>
      </c>
      <c r="B343" s="6">
        <f t="shared" si="6"/>
        <v>0.12</v>
      </c>
      <c r="C343" s="6" t="str">
        <f t="shared" si="6"/>
        <v>preto</v>
      </c>
      <c r="D343" s="264">
        <f>SUM(B343*C336)</f>
        <v>12</v>
      </c>
      <c r="E343" s="265"/>
      <c r="F343" s="266"/>
      <c r="G343" s="267"/>
      <c r="H343" s="6">
        <f t="shared" si="7"/>
        <v>0</v>
      </c>
      <c r="I343" s="8">
        <f>SUM(B343*H336)</f>
        <v>0</v>
      </c>
      <c r="J343" s="266"/>
      <c r="K343" s="267"/>
      <c r="L343" s="6"/>
    </row>
    <row r="344" spans="1:12" ht="15.75" customHeight="1" thickBot="1" x14ac:dyDescent="0.3">
      <c r="A344" s="13" t="str">
        <f t="shared" si="6"/>
        <v>macho  0 ,12 m ( 1x)</v>
      </c>
      <c r="B344" s="6">
        <v>16</v>
      </c>
      <c r="C344" s="6">
        <f t="shared" si="6"/>
        <v>0</v>
      </c>
      <c r="D344" s="264">
        <f>SUM(B344*C336)</f>
        <v>1600</v>
      </c>
      <c r="E344" s="265"/>
      <c r="F344" s="266"/>
      <c r="G344" s="267"/>
      <c r="H344" s="6">
        <f t="shared" si="7"/>
        <v>0</v>
      </c>
      <c r="I344" s="8">
        <f>SUM(B344*H336)</f>
        <v>0</v>
      </c>
      <c r="J344" s="266"/>
      <c r="K344" s="267"/>
      <c r="L344" s="6"/>
    </row>
    <row r="345" spans="1:12" ht="15.75" customHeight="1" thickBot="1" x14ac:dyDescent="0.3">
      <c r="A345" s="13" t="str">
        <f t="shared" si="6"/>
        <v>fêmea 0,11 m (1x)</v>
      </c>
      <c r="B345" s="6">
        <f t="shared" si="6"/>
        <v>0</v>
      </c>
      <c r="C345" s="6">
        <f t="shared" si="6"/>
        <v>0</v>
      </c>
      <c r="D345" s="264">
        <f>SUM(B345*C336)</f>
        <v>0</v>
      </c>
      <c r="E345" s="265"/>
      <c r="F345" s="266"/>
      <c r="G345" s="267"/>
      <c r="H345" s="6">
        <f t="shared" si="7"/>
        <v>0</v>
      </c>
      <c r="I345" s="8">
        <f>SUM(B345*H336)</f>
        <v>0</v>
      </c>
      <c r="J345" s="266"/>
      <c r="K345" s="267"/>
      <c r="L345" s="6"/>
    </row>
    <row r="346" spans="1:12" ht="15.75" customHeight="1" thickBot="1" x14ac:dyDescent="0.3">
      <c r="A346" s="13" t="str">
        <f t="shared" si="6"/>
        <v>Ziper 3</v>
      </c>
      <c r="B346" s="6">
        <f t="shared" si="6"/>
        <v>0.12</v>
      </c>
      <c r="C346" s="6" t="str">
        <f t="shared" si="6"/>
        <v>preta</v>
      </c>
      <c r="D346" s="264">
        <f>SUM(B346*C336)</f>
        <v>12</v>
      </c>
      <c r="E346" s="265"/>
      <c r="F346" s="266"/>
      <c r="G346" s="267"/>
      <c r="H346" s="6">
        <f t="shared" si="7"/>
        <v>0</v>
      </c>
      <c r="I346" s="8">
        <f>SUM(B346*H336)</f>
        <v>0</v>
      </c>
      <c r="J346" s="266"/>
      <c r="K346" s="267"/>
      <c r="L346" s="6"/>
    </row>
    <row r="347" spans="1:12" ht="15.75" customHeight="1" thickBot="1" x14ac:dyDescent="0.3">
      <c r="A347" s="13" t="str">
        <f t="shared" si="6"/>
        <v>Cursor 3</v>
      </c>
      <c r="B347" s="6">
        <f t="shared" si="6"/>
        <v>1</v>
      </c>
      <c r="C347" s="6" t="str">
        <f t="shared" si="6"/>
        <v xml:space="preserve">preto </v>
      </c>
      <c r="D347" s="264">
        <f>SUM(B347*C336)</f>
        <v>100</v>
      </c>
      <c r="E347" s="265"/>
      <c r="F347" s="266"/>
      <c r="G347" s="267"/>
      <c r="H347" s="6">
        <f t="shared" si="7"/>
        <v>0</v>
      </c>
      <c r="I347" s="8">
        <f>SUM(B347*H336)</f>
        <v>0</v>
      </c>
      <c r="J347" s="266"/>
      <c r="K347" s="267"/>
      <c r="L347" s="6"/>
    </row>
    <row r="348" spans="1:12" ht="15.75" customHeight="1" thickBot="1" x14ac:dyDescent="0.3">
      <c r="A348" s="13">
        <f t="shared" si="6"/>
        <v>0</v>
      </c>
      <c r="B348" s="6">
        <f t="shared" si="6"/>
        <v>0</v>
      </c>
      <c r="C348" s="6">
        <f t="shared" si="6"/>
        <v>0</v>
      </c>
      <c r="D348" s="264">
        <f>SUM(B348*C336)</f>
        <v>0</v>
      </c>
      <c r="E348" s="265"/>
      <c r="F348" s="266"/>
      <c r="G348" s="267"/>
      <c r="H348" s="6">
        <f t="shared" si="7"/>
        <v>0</v>
      </c>
      <c r="I348" s="8">
        <f>SUM(B348*H336)</f>
        <v>0</v>
      </c>
      <c r="J348" s="266"/>
      <c r="K348" s="267"/>
      <c r="L348" s="6"/>
    </row>
    <row r="349" spans="1:12" ht="15.75" customHeight="1" thickBot="1" x14ac:dyDescent="0.3">
      <c r="A349" s="13" t="str">
        <f t="shared" si="6"/>
        <v>Borneon Tekla 22</v>
      </c>
      <c r="B349" s="6">
        <f t="shared" si="6"/>
        <v>0.85</v>
      </c>
      <c r="C349" s="6" t="str">
        <f t="shared" si="6"/>
        <v xml:space="preserve">Preto </v>
      </c>
      <c r="D349" s="264">
        <f>SUM(B349*C336)</f>
        <v>85</v>
      </c>
      <c r="E349" s="265"/>
      <c r="F349" s="266"/>
      <c r="G349" s="267"/>
      <c r="H349" s="6">
        <f t="shared" si="7"/>
        <v>0</v>
      </c>
      <c r="I349" s="8">
        <f>SUM(B349*H336)</f>
        <v>0</v>
      </c>
      <c r="J349" s="266"/>
      <c r="K349" s="267"/>
      <c r="L349" s="6"/>
    </row>
    <row r="350" spans="1:12" ht="15.75" customHeight="1" thickBot="1" x14ac:dyDescent="0.3">
      <c r="A350" s="13" t="str">
        <f t="shared" si="6"/>
        <v xml:space="preserve">BORNEON ADINA 22 MAIS DURO </v>
      </c>
      <c r="B350" s="6">
        <f t="shared" si="6"/>
        <v>1.2</v>
      </c>
      <c r="C350" s="6" t="str">
        <f t="shared" si="6"/>
        <v xml:space="preserve">PRETO </v>
      </c>
      <c r="D350" s="264">
        <f>SUM(B350*C336)</f>
        <v>120</v>
      </c>
      <c r="E350" s="265"/>
      <c r="F350" s="266"/>
      <c r="G350" s="267"/>
      <c r="H350" s="6">
        <f t="shared" si="7"/>
        <v>0</v>
      </c>
      <c r="I350" s="8">
        <f>SUM(B350*H336)</f>
        <v>0</v>
      </c>
      <c r="J350" s="266"/>
      <c r="K350" s="267"/>
      <c r="L350" s="6"/>
    </row>
    <row r="351" spans="1:12" ht="15.75" customHeight="1" thickBot="1" x14ac:dyDescent="0.3">
      <c r="A351" s="13">
        <f t="shared" si="6"/>
        <v>0</v>
      </c>
      <c r="B351" s="6">
        <f t="shared" si="6"/>
        <v>0</v>
      </c>
      <c r="C351" s="6">
        <f t="shared" si="6"/>
        <v>0</v>
      </c>
      <c r="D351" s="264">
        <f>SUM(B351*C336)</f>
        <v>0</v>
      </c>
      <c r="E351" s="265"/>
      <c r="F351" s="266"/>
      <c r="G351" s="267"/>
      <c r="H351" s="6">
        <f t="shared" si="7"/>
        <v>0</v>
      </c>
      <c r="I351" s="8">
        <f>SUM(B351*H336)</f>
        <v>0</v>
      </c>
      <c r="J351" s="266"/>
      <c r="K351" s="267"/>
      <c r="L351" s="6"/>
    </row>
    <row r="352" spans="1:12" ht="15.75" customHeight="1" thickBot="1" x14ac:dyDescent="0.3">
      <c r="A352" s="13">
        <f t="shared" si="6"/>
        <v>0</v>
      </c>
      <c r="B352" s="6">
        <f t="shared" si="6"/>
        <v>0</v>
      </c>
      <c r="C352" s="6">
        <f t="shared" si="6"/>
        <v>0</v>
      </c>
      <c r="D352" s="264">
        <f>SUM(B352*C336)</f>
        <v>0</v>
      </c>
      <c r="E352" s="265"/>
      <c r="F352" s="266"/>
      <c r="G352" s="267"/>
      <c r="H352" s="6">
        <f t="shared" si="7"/>
        <v>0</v>
      </c>
      <c r="I352" s="8">
        <f>SUM(B352*H336)</f>
        <v>0</v>
      </c>
      <c r="J352" s="266"/>
      <c r="K352" s="267"/>
      <c r="L352" s="6"/>
    </row>
    <row r="353" spans="1:12" ht="15.75" customHeight="1" thickBot="1" x14ac:dyDescent="0.3">
      <c r="A353" s="13">
        <f t="shared" si="6"/>
        <v>0</v>
      </c>
      <c r="B353" s="6">
        <f t="shared" si="6"/>
        <v>0</v>
      </c>
      <c r="C353" s="6">
        <f t="shared" si="6"/>
        <v>0</v>
      </c>
      <c r="D353" s="264">
        <f>SUM(B353*C336)</f>
        <v>0</v>
      </c>
      <c r="E353" s="265"/>
      <c r="F353" s="266"/>
      <c r="G353" s="267"/>
      <c r="H353" s="6">
        <f t="shared" si="7"/>
        <v>0</v>
      </c>
      <c r="I353" s="8">
        <f>SUM(B353*H336)</f>
        <v>0</v>
      </c>
      <c r="J353" s="266"/>
      <c r="K353" s="267"/>
      <c r="L353" s="6"/>
    </row>
    <row r="354" spans="1:12" ht="15.75" customHeight="1" thickBot="1" x14ac:dyDescent="0.3">
      <c r="A354" s="13">
        <f t="shared" ref="A354:C369" si="8">A111</f>
        <v>0</v>
      </c>
      <c r="B354" s="6">
        <f t="shared" si="8"/>
        <v>0</v>
      </c>
      <c r="C354" s="6">
        <f t="shared" si="8"/>
        <v>0</v>
      </c>
      <c r="D354" s="264">
        <f>SUM(B354*C336)</f>
        <v>0</v>
      </c>
      <c r="E354" s="265"/>
      <c r="F354" s="266"/>
      <c r="G354" s="267"/>
      <c r="H354" s="6">
        <f t="shared" si="7"/>
        <v>0</v>
      </c>
      <c r="I354" s="8">
        <f>SUM(B354*H336)</f>
        <v>0</v>
      </c>
      <c r="J354" s="266"/>
      <c r="K354" s="267"/>
      <c r="L354" s="6"/>
    </row>
    <row r="355" spans="1:12" ht="15.75" customHeight="1" thickBot="1" x14ac:dyDescent="0.3">
      <c r="A355" s="13">
        <f t="shared" si="8"/>
        <v>0</v>
      </c>
      <c r="B355" s="6">
        <f t="shared" si="8"/>
        <v>0</v>
      </c>
      <c r="C355" s="6">
        <f t="shared" si="8"/>
        <v>0</v>
      </c>
      <c r="D355" s="264">
        <f>SUM(B355*C336)</f>
        <v>0</v>
      </c>
      <c r="E355" s="265"/>
      <c r="F355" s="266"/>
      <c r="G355" s="267"/>
      <c r="H355" s="6">
        <f t="shared" si="7"/>
        <v>0</v>
      </c>
      <c r="I355" s="8">
        <f>SUM(B355*H336)</f>
        <v>0</v>
      </c>
      <c r="J355" s="266"/>
      <c r="K355" s="267"/>
      <c r="L355" s="6"/>
    </row>
    <row r="356" spans="1:12" ht="15.75" customHeight="1" thickBot="1" x14ac:dyDescent="0.3">
      <c r="A356" s="13">
        <f t="shared" si="8"/>
        <v>0</v>
      </c>
      <c r="B356" s="6">
        <f t="shared" si="8"/>
        <v>0</v>
      </c>
      <c r="C356" s="6">
        <f t="shared" si="8"/>
        <v>0</v>
      </c>
      <c r="D356" s="264">
        <f>SUM(B356*C336)</f>
        <v>0</v>
      </c>
      <c r="E356" s="265"/>
      <c r="F356" s="266"/>
      <c r="G356" s="267"/>
      <c r="H356" s="6">
        <f t="shared" si="7"/>
        <v>0</v>
      </c>
      <c r="I356" s="8">
        <f>SUM(B356*H336)</f>
        <v>0</v>
      </c>
      <c r="J356" s="266"/>
      <c r="K356" s="267"/>
      <c r="L356" s="6"/>
    </row>
    <row r="357" spans="1:12" ht="15.75" customHeight="1" thickBot="1" x14ac:dyDescent="0.3">
      <c r="A357" s="13">
        <f t="shared" si="8"/>
        <v>0</v>
      </c>
      <c r="B357" s="6">
        <f t="shared" si="8"/>
        <v>0</v>
      </c>
      <c r="C357" s="6">
        <f t="shared" si="8"/>
        <v>0</v>
      </c>
      <c r="D357" s="264">
        <f>SUM(B357*C336)</f>
        <v>0</v>
      </c>
      <c r="E357" s="265"/>
      <c r="F357" s="266"/>
      <c r="G357" s="267"/>
      <c r="H357" s="6">
        <f t="shared" si="7"/>
        <v>0</v>
      </c>
      <c r="I357" s="8">
        <f>SUM(B357*H336)</f>
        <v>0</v>
      </c>
      <c r="J357" s="266"/>
      <c r="K357" s="267"/>
      <c r="L357" s="6"/>
    </row>
    <row r="358" spans="1:12" ht="15.75" customHeight="1" thickBot="1" x14ac:dyDescent="0.3">
      <c r="A358" s="13">
        <f t="shared" si="8"/>
        <v>0</v>
      </c>
      <c r="B358" s="6">
        <f t="shared" si="8"/>
        <v>0</v>
      </c>
      <c r="C358" s="6">
        <f t="shared" si="8"/>
        <v>0</v>
      </c>
      <c r="D358" s="264">
        <f>SUM(B358*C336)</f>
        <v>0</v>
      </c>
      <c r="E358" s="265"/>
      <c r="F358" s="266"/>
      <c r="G358" s="267"/>
      <c r="H358" s="6">
        <f t="shared" si="7"/>
        <v>0</v>
      </c>
      <c r="I358" s="8">
        <f>SUM(B358*H336)</f>
        <v>0</v>
      </c>
      <c r="J358" s="266"/>
      <c r="K358" s="267"/>
      <c r="L358" s="6"/>
    </row>
    <row r="359" spans="1:12" ht="15.75" customHeight="1" thickBot="1" x14ac:dyDescent="0.3">
      <c r="A359" s="13">
        <f t="shared" si="8"/>
        <v>0</v>
      </c>
      <c r="B359" s="6">
        <f t="shared" si="8"/>
        <v>0</v>
      </c>
      <c r="C359" s="6">
        <f t="shared" si="8"/>
        <v>0</v>
      </c>
      <c r="D359" s="264">
        <f>SUM(B359*C336)</f>
        <v>0</v>
      </c>
      <c r="E359" s="265"/>
      <c r="F359" s="266"/>
      <c r="G359" s="267"/>
      <c r="H359" s="6">
        <f t="shared" si="7"/>
        <v>0</v>
      </c>
      <c r="I359" s="8">
        <f>SUM(B359*H336)</f>
        <v>0</v>
      </c>
      <c r="J359" s="266"/>
      <c r="K359" s="267"/>
      <c r="L359" s="6"/>
    </row>
    <row r="360" spans="1:12" ht="15.75" customHeight="1" thickBot="1" x14ac:dyDescent="0.3">
      <c r="A360" s="13">
        <f t="shared" si="8"/>
        <v>0</v>
      </c>
      <c r="B360" s="6">
        <f t="shared" si="8"/>
        <v>0</v>
      </c>
      <c r="C360" s="6">
        <f t="shared" si="8"/>
        <v>0</v>
      </c>
      <c r="D360" s="264">
        <f>SUM(B360*C336)</f>
        <v>0</v>
      </c>
      <c r="E360" s="265"/>
      <c r="F360" s="266"/>
      <c r="G360" s="267"/>
      <c r="H360" s="6">
        <f t="shared" si="7"/>
        <v>0</v>
      </c>
      <c r="I360" s="8">
        <f>SUM(B360*H336)</f>
        <v>0</v>
      </c>
      <c r="J360" s="266"/>
      <c r="K360" s="267"/>
      <c r="L360" s="6"/>
    </row>
    <row r="361" spans="1:12" ht="15.75" customHeight="1" thickBot="1" x14ac:dyDescent="0.3">
      <c r="A361" s="13">
        <f t="shared" si="8"/>
        <v>0</v>
      </c>
      <c r="B361" s="6">
        <f t="shared" si="8"/>
        <v>0</v>
      </c>
      <c r="C361" s="6">
        <f t="shared" si="8"/>
        <v>0</v>
      </c>
      <c r="D361" s="264">
        <f>SUM(B361*C336)</f>
        <v>0</v>
      </c>
      <c r="E361" s="265"/>
      <c r="F361" s="266"/>
      <c r="G361" s="267"/>
      <c r="H361" s="6">
        <f t="shared" si="7"/>
        <v>0</v>
      </c>
      <c r="I361" s="8">
        <f>SUM(B361*H336)</f>
        <v>0</v>
      </c>
      <c r="J361" s="266"/>
      <c r="K361" s="267"/>
      <c r="L361" s="6"/>
    </row>
    <row r="362" spans="1:12" ht="15.75" customHeight="1" thickBot="1" x14ac:dyDescent="0.3">
      <c r="A362" s="13">
        <f t="shared" si="8"/>
        <v>0</v>
      </c>
      <c r="B362" s="6">
        <f t="shared" si="8"/>
        <v>0</v>
      </c>
      <c r="C362" s="6">
        <f t="shared" si="8"/>
        <v>0</v>
      </c>
      <c r="D362" s="264">
        <f>SUM(B362*C336)</f>
        <v>0</v>
      </c>
      <c r="E362" s="265"/>
      <c r="F362" s="266"/>
      <c r="G362" s="267"/>
      <c r="H362" s="6">
        <f t="shared" si="7"/>
        <v>0</v>
      </c>
      <c r="I362" s="8">
        <f>SUM(B362*H336)</f>
        <v>0</v>
      </c>
      <c r="J362" s="266"/>
      <c r="K362" s="267"/>
      <c r="L362" s="6"/>
    </row>
    <row r="363" spans="1:12" ht="15.75" customHeight="1" thickBot="1" x14ac:dyDescent="0.3">
      <c r="A363" s="13">
        <f t="shared" si="8"/>
        <v>0</v>
      </c>
      <c r="B363" s="6">
        <f t="shared" si="8"/>
        <v>0</v>
      </c>
      <c r="C363" s="6">
        <f t="shared" si="8"/>
        <v>0</v>
      </c>
      <c r="D363" s="264">
        <f>SUM(B363*C336)</f>
        <v>0</v>
      </c>
      <c r="E363" s="265"/>
      <c r="F363" s="266"/>
      <c r="G363" s="267"/>
      <c r="H363" s="6">
        <f t="shared" si="7"/>
        <v>0</v>
      </c>
      <c r="I363" s="8">
        <f>SUM(B363*H336)</f>
        <v>0</v>
      </c>
      <c r="J363" s="266"/>
      <c r="K363" s="267"/>
      <c r="L363" s="6"/>
    </row>
    <row r="364" spans="1:12" ht="15.75" customHeight="1" thickBot="1" x14ac:dyDescent="0.3">
      <c r="A364" s="13">
        <f t="shared" si="8"/>
        <v>0</v>
      </c>
      <c r="B364" s="6">
        <f t="shared" si="8"/>
        <v>0</v>
      </c>
      <c r="C364" s="6">
        <f t="shared" si="8"/>
        <v>0</v>
      </c>
      <c r="D364" s="264">
        <f>SUM(B364*C336)</f>
        <v>0</v>
      </c>
      <c r="E364" s="265"/>
      <c r="F364" s="266"/>
      <c r="G364" s="267"/>
      <c r="H364" s="6">
        <f t="shared" si="7"/>
        <v>0</v>
      </c>
      <c r="I364" s="8">
        <f>SUM(B364*H336)</f>
        <v>0</v>
      </c>
      <c r="J364" s="266"/>
      <c r="K364" s="267"/>
      <c r="L364" s="6"/>
    </row>
    <row r="365" spans="1:12" ht="15.75" customHeight="1" thickBot="1" x14ac:dyDescent="0.3">
      <c r="A365" s="13">
        <f t="shared" si="8"/>
        <v>0</v>
      </c>
      <c r="B365" s="6">
        <f t="shared" si="8"/>
        <v>0</v>
      </c>
      <c r="C365" s="6">
        <f t="shared" si="8"/>
        <v>0</v>
      </c>
      <c r="D365" s="264">
        <f>SUM(B365*C336)</f>
        <v>0</v>
      </c>
      <c r="E365" s="265"/>
      <c r="F365" s="266"/>
      <c r="G365" s="267"/>
      <c r="H365" s="6">
        <f t="shared" si="7"/>
        <v>0</v>
      </c>
      <c r="I365" s="8">
        <f>SUM(B365*H336)</f>
        <v>0</v>
      </c>
      <c r="J365" s="266"/>
      <c r="K365" s="267"/>
      <c r="L365" s="6"/>
    </row>
    <row r="366" spans="1:12" ht="15.75" customHeight="1" thickBot="1" x14ac:dyDescent="0.3">
      <c r="A366" s="13">
        <f t="shared" si="8"/>
        <v>0</v>
      </c>
      <c r="B366" s="6">
        <f t="shared" si="8"/>
        <v>0</v>
      </c>
      <c r="C366" s="6">
        <f t="shared" si="8"/>
        <v>0</v>
      </c>
      <c r="D366" s="264">
        <f>SUM(B366*C336)</f>
        <v>0</v>
      </c>
      <c r="E366" s="265"/>
      <c r="F366" s="266"/>
      <c r="G366" s="267"/>
      <c r="H366" s="6">
        <f t="shared" si="7"/>
        <v>0</v>
      </c>
      <c r="I366" s="8">
        <f>SUM(B366*H336)</f>
        <v>0</v>
      </c>
      <c r="J366" s="266"/>
      <c r="K366" s="267"/>
      <c r="L366" s="6"/>
    </row>
    <row r="367" spans="1:12" ht="15.75" customHeight="1" thickBot="1" x14ac:dyDescent="0.3">
      <c r="A367" s="13">
        <f t="shared" si="8"/>
        <v>0</v>
      </c>
      <c r="B367" s="6">
        <f t="shared" si="8"/>
        <v>0</v>
      </c>
      <c r="C367" s="6">
        <f t="shared" si="8"/>
        <v>0</v>
      </c>
      <c r="D367" s="264">
        <f>SUM(B367*C336)</f>
        <v>0</v>
      </c>
      <c r="E367" s="265"/>
      <c r="F367" s="266"/>
      <c r="G367" s="267"/>
      <c r="H367" s="6">
        <f t="shared" si="7"/>
        <v>0</v>
      </c>
      <c r="I367" s="8">
        <f>SUM(B367*H336)</f>
        <v>0</v>
      </c>
      <c r="J367" s="266"/>
      <c r="K367" s="267"/>
      <c r="L367" s="6"/>
    </row>
    <row r="368" spans="1:12" ht="15.75" customHeight="1" thickBot="1" x14ac:dyDescent="0.3">
      <c r="A368" s="13">
        <f t="shared" si="8"/>
        <v>0</v>
      </c>
      <c r="B368" s="6">
        <f t="shared" si="8"/>
        <v>0</v>
      </c>
      <c r="C368" s="6">
        <f t="shared" si="8"/>
        <v>0</v>
      </c>
      <c r="D368" s="264">
        <f>SUM(B368*C336)</f>
        <v>0</v>
      </c>
      <c r="E368" s="265"/>
      <c r="F368" s="266"/>
      <c r="G368" s="267"/>
      <c r="H368" s="6">
        <f t="shared" si="7"/>
        <v>0</v>
      </c>
      <c r="I368" s="8">
        <f>SUM(B368*H336)</f>
        <v>0</v>
      </c>
      <c r="J368" s="266"/>
      <c r="K368" s="267"/>
      <c r="L368" s="6"/>
    </row>
    <row r="369" spans="1:12" ht="15.75" customHeight="1" thickBot="1" x14ac:dyDescent="0.3">
      <c r="A369" s="13">
        <f t="shared" si="8"/>
        <v>0</v>
      </c>
      <c r="B369" s="6">
        <f t="shared" si="8"/>
        <v>0</v>
      </c>
      <c r="C369" s="6">
        <f t="shared" si="8"/>
        <v>0</v>
      </c>
      <c r="D369" s="264">
        <f>SUM(B369*C336)</f>
        <v>0</v>
      </c>
      <c r="E369" s="265"/>
      <c r="F369" s="266"/>
      <c r="G369" s="267"/>
      <c r="H369" s="6">
        <f t="shared" si="7"/>
        <v>0</v>
      </c>
      <c r="I369" s="8">
        <f>SUM(B369*H336)</f>
        <v>0</v>
      </c>
      <c r="J369" s="266"/>
      <c r="K369" s="267"/>
      <c r="L369" s="6"/>
    </row>
    <row r="370" spans="1:12" ht="15.75" customHeight="1" thickBot="1" x14ac:dyDescent="0.3">
      <c r="A370" s="13">
        <f t="shared" ref="A370:C371" si="9">A127</f>
        <v>0</v>
      </c>
      <c r="B370" s="6">
        <f t="shared" si="9"/>
        <v>0</v>
      </c>
      <c r="C370" s="6">
        <f t="shared" si="9"/>
        <v>0</v>
      </c>
      <c r="D370" s="264">
        <f>SUM(B370*C336)</f>
        <v>0</v>
      </c>
      <c r="E370" s="265"/>
      <c r="F370" s="266"/>
      <c r="G370" s="267"/>
      <c r="H370" s="6">
        <f t="shared" si="7"/>
        <v>0</v>
      </c>
      <c r="I370" s="8">
        <f>SUM(B370*H336)</f>
        <v>0</v>
      </c>
      <c r="J370" s="266"/>
      <c r="K370" s="267"/>
      <c r="L370" s="6"/>
    </row>
    <row r="371" spans="1:12" ht="15.75" customHeight="1" thickBot="1" x14ac:dyDescent="0.3">
      <c r="A371" s="13">
        <f t="shared" si="9"/>
        <v>0</v>
      </c>
      <c r="B371" s="6">
        <f t="shared" si="9"/>
        <v>0</v>
      </c>
      <c r="C371" s="6">
        <f t="shared" si="9"/>
        <v>0</v>
      </c>
      <c r="D371" s="264">
        <f>SUM(B371*C336)</f>
        <v>0</v>
      </c>
      <c r="E371" s="265"/>
      <c r="F371" s="266"/>
      <c r="G371" s="267"/>
      <c r="H371" s="6">
        <f t="shared" si="7"/>
        <v>0</v>
      </c>
      <c r="I371" s="8">
        <f>SUM(B371*H336)</f>
        <v>0</v>
      </c>
      <c r="J371" s="266"/>
      <c r="K371" s="267"/>
      <c r="L371" s="6"/>
    </row>
    <row r="372" spans="1:12" ht="15.75" thickBot="1" x14ac:dyDescent="0.3">
      <c r="A372" s="4" t="s">
        <v>60</v>
      </c>
      <c r="B372" s="149" t="s">
        <v>61</v>
      </c>
      <c r="C372" s="150"/>
      <c r="D372" s="150"/>
      <c r="E372" s="150"/>
      <c r="F372" s="150"/>
      <c r="G372" s="150"/>
      <c r="H372" s="151"/>
      <c r="I372" s="149" t="s">
        <v>62</v>
      </c>
      <c r="J372" s="150"/>
      <c r="K372" s="150"/>
      <c r="L372" s="151"/>
    </row>
    <row r="373" spans="1:12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" customHeight="1" x14ac:dyDescent="0.25">
      <c r="A374" s="143" t="s">
        <v>164</v>
      </c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5"/>
    </row>
    <row r="375" spans="1:12" ht="15.75" customHeight="1" thickBot="1" x14ac:dyDescent="0.3">
      <c r="A375" s="146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8"/>
    </row>
    <row r="376" spans="1:12" ht="15.75" thickBot="1" x14ac:dyDescent="0.3">
      <c r="A376" s="3" t="str">
        <f t="shared" ref="A376:B378" si="10">A6</f>
        <v xml:space="preserve">CLIENTE: BOLOVO </v>
      </c>
      <c r="B376" s="149" t="str">
        <f t="shared" si="10"/>
        <v>REPRESENTANTE: antonio</v>
      </c>
      <c r="C376" s="150"/>
      <c r="D376" s="150"/>
      <c r="E376" s="150"/>
      <c r="F376" s="151"/>
      <c r="G376" s="149" t="str">
        <f>G6</f>
        <v>PEDIDO: 04/2021</v>
      </c>
      <c r="H376" s="150"/>
      <c r="I376" s="151"/>
      <c r="J376" s="110" t="s">
        <v>116</v>
      </c>
      <c r="K376" s="112"/>
      <c r="L376" s="111"/>
    </row>
    <row r="377" spans="1:12" ht="15.75" thickBot="1" x14ac:dyDescent="0.3">
      <c r="A377" s="4" t="str">
        <f t="shared" si="10"/>
        <v>REF. CLIENTE: BLV06BWAZ</v>
      </c>
      <c r="B377" s="149" t="str">
        <f t="shared" si="10"/>
        <v>REF. CT LS - 01</v>
      </c>
      <c r="C377" s="150"/>
      <c r="D377" s="150"/>
      <c r="E377" s="150"/>
      <c r="F377" s="151"/>
      <c r="G377" s="149" t="str">
        <f>G7</f>
        <v>COLECAO : VERÃO /2021</v>
      </c>
      <c r="H377" s="150"/>
      <c r="I377" s="151"/>
      <c r="J377" s="143">
        <f>J7</f>
        <v>1</v>
      </c>
      <c r="K377" s="144"/>
      <c r="L377" s="145"/>
    </row>
    <row r="378" spans="1:12" ht="15.75" thickBot="1" x14ac:dyDescent="0.3">
      <c r="A378" s="4" t="str">
        <f t="shared" si="10"/>
        <v xml:space="preserve">REF:  </v>
      </c>
      <c r="B378" s="149" t="str">
        <f t="shared" si="10"/>
        <v xml:space="preserve">MODELO:  carteira COLORS - 02 </v>
      </c>
      <c r="C378" s="150"/>
      <c r="D378" s="150"/>
      <c r="E378" s="150"/>
      <c r="F378" s="150"/>
      <c r="G378" s="150"/>
      <c r="H378" s="150"/>
      <c r="I378" s="151"/>
      <c r="J378" s="146"/>
      <c r="K378" s="147"/>
      <c r="L378" s="148"/>
    </row>
    <row r="379" spans="1:12" ht="15" customHeight="1" thickBot="1" x14ac:dyDescent="0.3">
      <c r="A379" s="107" t="s">
        <v>14</v>
      </c>
      <c r="B379" s="110" t="s">
        <v>65</v>
      </c>
      <c r="C379" s="112"/>
      <c r="D379" s="111"/>
      <c r="E379" s="384" t="s">
        <v>66</v>
      </c>
      <c r="F379" s="385"/>
      <c r="G379" s="385"/>
      <c r="H379" s="386"/>
      <c r="I379" s="110" t="s">
        <v>67</v>
      </c>
      <c r="J379" s="111"/>
      <c r="K379" s="110" t="s">
        <v>68</v>
      </c>
      <c r="L379" s="111"/>
    </row>
    <row r="380" spans="1:12" x14ac:dyDescent="0.25">
      <c r="A380" s="326" t="s">
        <v>63</v>
      </c>
      <c r="B380" s="220" t="s">
        <v>69</v>
      </c>
      <c r="C380" s="221"/>
      <c r="D380" s="222"/>
      <c r="E380" s="220" t="s">
        <v>69</v>
      </c>
      <c r="F380" s="221"/>
      <c r="G380" s="221"/>
      <c r="H380" s="222"/>
      <c r="I380" s="122" t="s">
        <v>70</v>
      </c>
      <c r="J380" s="124"/>
      <c r="K380" s="122" t="s">
        <v>70</v>
      </c>
      <c r="L380" s="124"/>
    </row>
    <row r="381" spans="1:12" ht="15.75" thickBot="1" x14ac:dyDescent="0.3">
      <c r="A381" s="327"/>
      <c r="B381" s="223"/>
      <c r="C381" s="224"/>
      <c r="D381" s="225"/>
      <c r="E381" s="223"/>
      <c r="F381" s="224"/>
      <c r="G381" s="224"/>
      <c r="H381" s="225"/>
      <c r="I381" s="125"/>
      <c r="J381" s="127"/>
      <c r="K381" s="125"/>
      <c r="L381" s="127"/>
    </row>
    <row r="382" spans="1:12" x14ac:dyDescent="0.25">
      <c r="A382" s="326" t="s">
        <v>64</v>
      </c>
      <c r="B382" s="220" t="s">
        <v>69</v>
      </c>
      <c r="C382" s="221"/>
      <c r="D382" s="222"/>
      <c r="E382" s="220" t="s">
        <v>69</v>
      </c>
      <c r="F382" s="221"/>
      <c r="G382" s="221"/>
      <c r="H382" s="222"/>
      <c r="I382" s="122" t="s">
        <v>70</v>
      </c>
      <c r="J382" s="124"/>
      <c r="K382" s="122" t="s">
        <v>70</v>
      </c>
      <c r="L382" s="124"/>
    </row>
    <row r="383" spans="1:12" ht="15.75" thickBot="1" x14ac:dyDescent="0.3">
      <c r="A383" s="327"/>
      <c r="B383" s="223"/>
      <c r="C383" s="224"/>
      <c r="D383" s="225"/>
      <c r="E383" s="223"/>
      <c r="F383" s="224"/>
      <c r="G383" s="224"/>
      <c r="H383" s="225"/>
      <c r="I383" s="125"/>
      <c r="J383" s="127"/>
      <c r="K383" s="125"/>
      <c r="L383" s="127"/>
    </row>
    <row r="384" spans="1:12" ht="15.75" thickBot="1" x14ac:dyDescent="0.3">
      <c r="A384" s="110" t="s">
        <v>71</v>
      </c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1"/>
    </row>
    <row r="385" spans="1:12" x14ac:dyDescent="0.25">
      <c r="A385" s="272"/>
      <c r="B385" s="273"/>
      <c r="C385" s="273"/>
      <c r="D385" s="273"/>
      <c r="E385" s="273"/>
      <c r="F385" s="273"/>
      <c r="G385" s="273"/>
      <c r="H385" s="273"/>
      <c r="I385" s="273"/>
      <c r="J385" s="273"/>
      <c r="K385" s="273"/>
      <c r="L385" s="274"/>
    </row>
    <row r="386" spans="1:12" ht="15.75" thickBot="1" x14ac:dyDescent="0.3">
      <c r="A386" s="285"/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286"/>
    </row>
    <row r="387" spans="1:12" x14ac:dyDescent="0.25">
      <c r="A387" s="272"/>
      <c r="B387" s="273"/>
      <c r="C387" s="273"/>
      <c r="D387" s="273"/>
      <c r="E387" s="273"/>
      <c r="F387" s="273"/>
      <c r="G387" s="273"/>
      <c r="H387" s="273"/>
      <c r="I387" s="273"/>
      <c r="J387" s="273"/>
      <c r="K387" s="273"/>
      <c r="L387" s="274"/>
    </row>
    <row r="388" spans="1:12" ht="15.75" thickBot="1" x14ac:dyDescent="0.3">
      <c r="A388" s="285"/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286"/>
    </row>
    <row r="389" spans="1:12" ht="15.75" thickBo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x14ac:dyDescent="0.25">
      <c r="A390" s="143" t="s">
        <v>163</v>
      </c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5"/>
    </row>
    <row r="391" spans="1:12" ht="15.75" thickBot="1" x14ac:dyDescent="0.3">
      <c r="A391" s="146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8"/>
    </row>
    <row r="392" spans="1:12" ht="15.75" thickBot="1" x14ac:dyDescent="0.3">
      <c r="A392" s="3" t="str">
        <f t="shared" ref="A392:B394" si="11">A6</f>
        <v xml:space="preserve">CLIENTE: BOLOVO </v>
      </c>
      <c r="B392" s="149" t="str">
        <f t="shared" si="11"/>
        <v>REPRESENTANTE: antonio</v>
      </c>
      <c r="C392" s="150"/>
      <c r="D392" s="150"/>
      <c r="E392" s="150"/>
      <c r="F392" s="151"/>
      <c r="G392" s="149" t="str">
        <f>G6</f>
        <v>PEDIDO: 04/2021</v>
      </c>
      <c r="H392" s="150"/>
      <c r="I392" s="151"/>
      <c r="J392" s="110" t="s">
        <v>116</v>
      </c>
      <c r="K392" s="112"/>
      <c r="L392" s="111"/>
    </row>
    <row r="393" spans="1:12" ht="15.75" thickBot="1" x14ac:dyDescent="0.3">
      <c r="A393" s="4" t="str">
        <f t="shared" si="11"/>
        <v>REF. CLIENTE: BLV06BWAZ</v>
      </c>
      <c r="B393" s="149" t="str">
        <f t="shared" si="11"/>
        <v>REF. CT LS - 01</v>
      </c>
      <c r="C393" s="150"/>
      <c r="D393" s="150"/>
      <c r="E393" s="150"/>
      <c r="F393" s="151"/>
      <c r="G393" s="149" t="str">
        <f>G7</f>
        <v>COLECAO : VERÃO /2021</v>
      </c>
      <c r="H393" s="150"/>
      <c r="I393" s="151"/>
      <c r="J393" s="143">
        <f>J7</f>
        <v>1</v>
      </c>
      <c r="K393" s="144"/>
      <c r="L393" s="145"/>
    </row>
    <row r="394" spans="1:12" ht="15.75" thickBot="1" x14ac:dyDescent="0.3">
      <c r="A394" s="4" t="str">
        <f t="shared" si="11"/>
        <v xml:space="preserve">REF:  </v>
      </c>
      <c r="B394" s="149" t="str">
        <f t="shared" si="11"/>
        <v xml:space="preserve">MODELO:  carteira COLORS - 02 </v>
      </c>
      <c r="C394" s="150"/>
      <c r="D394" s="150"/>
      <c r="E394" s="150"/>
      <c r="F394" s="150"/>
      <c r="G394" s="150"/>
      <c r="H394" s="150"/>
      <c r="I394" s="151"/>
      <c r="J394" s="146"/>
      <c r="K394" s="147"/>
      <c r="L394" s="148"/>
    </row>
    <row r="395" spans="1:12" ht="15" customHeight="1" thickBot="1" x14ac:dyDescent="0.3">
      <c r="A395" s="107" t="s">
        <v>14</v>
      </c>
      <c r="B395" s="110" t="s">
        <v>72</v>
      </c>
      <c r="C395" s="112"/>
      <c r="D395" s="111"/>
      <c r="E395" s="110" t="s">
        <v>73</v>
      </c>
      <c r="F395" s="112"/>
      <c r="G395" s="112"/>
      <c r="H395" s="111"/>
      <c r="I395" s="193" t="s">
        <v>67</v>
      </c>
      <c r="J395" s="194"/>
      <c r="K395" s="110" t="s">
        <v>68</v>
      </c>
      <c r="L395" s="111"/>
    </row>
    <row r="396" spans="1:12" ht="15" customHeight="1" x14ac:dyDescent="0.25">
      <c r="A396" s="387" t="s">
        <v>20</v>
      </c>
      <c r="B396" s="220" t="s">
        <v>69</v>
      </c>
      <c r="C396" s="221"/>
      <c r="D396" s="222"/>
      <c r="E396" s="220" t="s">
        <v>69</v>
      </c>
      <c r="F396" s="221"/>
      <c r="G396" s="221"/>
      <c r="H396" s="222"/>
      <c r="I396" s="122" t="s">
        <v>70</v>
      </c>
      <c r="J396" s="124"/>
      <c r="K396" s="122" t="s">
        <v>70</v>
      </c>
      <c r="L396" s="124"/>
    </row>
    <row r="397" spans="1:12" ht="15.75" customHeight="1" thickBot="1" x14ac:dyDescent="0.3">
      <c r="A397" s="388"/>
      <c r="B397" s="223"/>
      <c r="C397" s="224"/>
      <c r="D397" s="225"/>
      <c r="E397" s="223"/>
      <c r="F397" s="224"/>
      <c r="G397" s="224"/>
      <c r="H397" s="225"/>
      <c r="I397" s="125"/>
      <c r="J397" s="127"/>
      <c r="K397" s="125"/>
      <c r="L397" s="127"/>
    </row>
    <row r="398" spans="1:12" ht="15" customHeight="1" x14ac:dyDescent="0.25">
      <c r="A398" s="388"/>
      <c r="B398" s="220" t="s">
        <v>74</v>
      </c>
      <c r="C398" s="221"/>
      <c r="D398" s="222"/>
      <c r="E398" s="220" t="s">
        <v>75</v>
      </c>
      <c r="F398" s="221"/>
      <c r="G398" s="221"/>
      <c r="H398" s="222"/>
      <c r="I398" s="122" t="s">
        <v>70</v>
      </c>
      <c r="J398" s="124"/>
      <c r="K398" s="122" t="s">
        <v>70</v>
      </c>
      <c r="L398" s="124"/>
    </row>
    <row r="399" spans="1:12" ht="15.75" customHeight="1" thickBot="1" x14ac:dyDescent="0.3">
      <c r="A399" s="389"/>
      <c r="B399" s="223"/>
      <c r="C399" s="224"/>
      <c r="D399" s="225"/>
      <c r="E399" s="223"/>
      <c r="F399" s="224"/>
      <c r="G399" s="224"/>
      <c r="H399" s="225"/>
      <c r="I399" s="125"/>
      <c r="J399" s="127"/>
      <c r="K399" s="125"/>
      <c r="L399" s="127"/>
    </row>
    <row r="400" spans="1:12" x14ac:dyDescent="0.25">
      <c r="A400" s="272"/>
      <c r="B400" s="273"/>
      <c r="C400" s="273"/>
      <c r="D400" s="273"/>
      <c r="E400" s="273"/>
      <c r="F400" s="273"/>
      <c r="G400" s="273"/>
      <c r="H400" s="273"/>
      <c r="I400" s="273"/>
      <c r="J400" s="273"/>
      <c r="K400" s="273"/>
      <c r="L400" s="274"/>
    </row>
    <row r="401" spans="1:12" ht="15.75" thickBot="1" x14ac:dyDescent="0.3">
      <c r="A401" s="285"/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286"/>
    </row>
    <row r="402" spans="1:12" x14ac:dyDescent="0.25">
      <c r="A402" s="272"/>
      <c r="B402" s="273"/>
      <c r="C402" s="273"/>
      <c r="D402" s="273"/>
      <c r="E402" s="273"/>
      <c r="F402" s="273"/>
      <c r="G402" s="273"/>
      <c r="H402" s="273"/>
      <c r="I402" s="273"/>
      <c r="J402" s="273"/>
      <c r="K402" s="273"/>
      <c r="L402" s="274"/>
    </row>
    <row r="403" spans="1:12" ht="15.75" thickBot="1" x14ac:dyDescent="0.3">
      <c r="A403" s="285"/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286"/>
    </row>
  </sheetData>
  <mergeCells count="846">
    <mergeCell ref="A400:L401"/>
    <mergeCell ref="A402:L403"/>
    <mergeCell ref="A396:A399"/>
    <mergeCell ref="B396:D397"/>
    <mergeCell ref="E396:H397"/>
    <mergeCell ref="I396:J397"/>
    <mergeCell ref="K396:L397"/>
    <mergeCell ref="B398:D399"/>
    <mergeCell ref="E398:H399"/>
    <mergeCell ref="I398:J399"/>
    <mergeCell ref="K398:L399"/>
    <mergeCell ref="B393:F393"/>
    <mergeCell ref="G393:I393"/>
    <mergeCell ref="J393:L394"/>
    <mergeCell ref="B394:I394"/>
    <mergeCell ref="B395:D395"/>
    <mergeCell ref="E395:H395"/>
    <mergeCell ref="I395:J395"/>
    <mergeCell ref="K395:L395"/>
    <mergeCell ref="A385:L386"/>
    <mergeCell ref="A387:L388"/>
    <mergeCell ref="A390:L391"/>
    <mergeCell ref="B392:F392"/>
    <mergeCell ref="G392:I392"/>
    <mergeCell ref="J392:L392"/>
    <mergeCell ref="A382:A383"/>
    <mergeCell ref="B382:D383"/>
    <mergeCell ref="E382:H383"/>
    <mergeCell ref="I382:J383"/>
    <mergeCell ref="K382:L383"/>
    <mergeCell ref="A384:L384"/>
    <mergeCell ref="B379:D379"/>
    <mergeCell ref="E379:H379"/>
    <mergeCell ref="I379:J379"/>
    <mergeCell ref="K379:L379"/>
    <mergeCell ref="A380:A381"/>
    <mergeCell ref="B380:D381"/>
    <mergeCell ref="E380:H381"/>
    <mergeCell ref="I380:J381"/>
    <mergeCell ref="K380:L381"/>
    <mergeCell ref="B376:F376"/>
    <mergeCell ref="G376:I376"/>
    <mergeCell ref="J376:L376"/>
    <mergeCell ref="B377:F377"/>
    <mergeCell ref="G377:I377"/>
    <mergeCell ref="J377:L378"/>
    <mergeCell ref="B378:I378"/>
    <mergeCell ref="D371:E371"/>
    <mergeCell ref="F371:G371"/>
    <mergeCell ref="J371:K371"/>
    <mergeCell ref="B372:H372"/>
    <mergeCell ref="I372:L372"/>
    <mergeCell ref="A374:L375"/>
    <mergeCell ref="D369:E369"/>
    <mergeCell ref="F369:G369"/>
    <mergeCell ref="J369:K369"/>
    <mergeCell ref="D370:E370"/>
    <mergeCell ref="F370:G370"/>
    <mergeCell ref="J370:K370"/>
    <mergeCell ref="D367:E367"/>
    <mergeCell ref="F367:G367"/>
    <mergeCell ref="J367:K367"/>
    <mergeCell ref="D368:E368"/>
    <mergeCell ref="F368:G368"/>
    <mergeCell ref="J368:K368"/>
    <mergeCell ref="D365:E365"/>
    <mergeCell ref="F365:G365"/>
    <mergeCell ref="J365:K365"/>
    <mergeCell ref="D366:E366"/>
    <mergeCell ref="F366:G366"/>
    <mergeCell ref="J366:K366"/>
    <mergeCell ref="D363:E363"/>
    <mergeCell ref="F363:G363"/>
    <mergeCell ref="J363:K363"/>
    <mergeCell ref="D364:E364"/>
    <mergeCell ref="F364:G364"/>
    <mergeCell ref="J364:K364"/>
    <mergeCell ref="D361:E361"/>
    <mergeCell ref="F361:G361"/>
    <mergeCell ref="J361:K361"/>
    <mergeCell ref="D362:E362"/>
    <mergeCell ref="F362:G362"/>
    <mergeCell ref="J362:K362"/>
    <mergeCell ref="D359:E359"/>
    <mergeCell ref="F359:G359"/>
    <mergeCell ref="J359:K359"/>
    <mergeCell ref="D360:E360"/>
    <mergeCell ref="F360:G360"/>
    <mergeCell ref="J360:K360"/>
    <mergeCell ref="D357:E357"/>
    <mergeCell ref="F357:G357"/>
    <mergeCell ref="J357:K357"/>
    <mergeCell ref="D358:E358"/>
    <mergeCell ref="F358:G358"/>
    <mergeCell ref="J358:K358"/>
    <mergeCell ref="D355:E355"/>
    <mergeCell ref="F355:G355"/>
    <mergeCell ref="J355:K355"/>
    <mergeCell ref="D356:E356"/>
    <mergeCell ref="F356:G356"/>
    <mergeCell ref="J356:K356"/>
    <mergeCell ref="D353:E353"/>
    <mergeCell ref="F353:G353"/>
    <mergeCell ref="J353:K353"/>
    <mergeCell ref="D354:E354"/>
    <mergeCell ref="F354:G354"/>
    <mergeCell ref="J354:K354"/>
    <mergeCell ref="D351:E351"/>
    <mergeCell ref="F351:G351"/>
    <mergeCell ref="J351:K351"/>
    <mergeCell ref="D352:E352"/>
    <mergeCell ref="F352:G352"/>
    <mergeCell ref="J352:K352"/>
    <mergeCell ref="D349:E349"/>
    <mergeCell ref="F349:G349"/>
    <mergeCell ref="J349:K349"/>
    <mergeCell ref="D350:E350"/>
    <mergeCell ref="F350:G350"/>
    <mergeCell ref="J350:K350"/>
    <mergeCell ref="D347:E347"/>
    <mergeCell ref="F347:G347"/>
    <mergeCell ref="J347:K347"/>
    <mergeCell ref="D348:E348"/>
    <mergeCell ref="F348:G348"/>
    <mergeCell ref="J348:K348"/>
    <mergeCell ref="D345:E345"/>
    <mergeCell ref="F345:G345"/>
    <mergeCell ref="J345:K345"/>
    <mergeCell ref="D346:E346"/>
    <mergeCell ref="F346:G346"/>
    <mergeCell ref="J346:K346"/>
    <mergeCell ref="D343:E343"/>
    <mergeCell ref="F343:G343"/>
    <mergeCell ref="J343:K343"/>
    <mergeCell ref="D344:E344"/>
    <mergeCell ref="F344:G344"/>
    <mergeCell ref="J344:K344"/>
    <mergeCell ref="D341:E341"/>
    <mergeCell ref="F341:G341"/>
    <mergeCell ref="J341:K341"/>
    <mergeCell ref="D342:E342"/>
    <mergeCell ref="F342:G342"/>
    <mergeCell ref="J342:K342"/>
    <mergeCell ref="D339:E339"/>
    <mergeCell ref="F339:G339"/>
    <mergeCell ref="J339:K339"/>
    <mergeCell ref="D340:E340"/>
    <mergeCell ref="F340:G340"/>
    <mergeCell ref="J340:K340"/>
    <mergeCell ref="D337:E337"/>
    <mergeCell ref="F337:G337"/>
    <mergeCell ref="J337:K337"/>
    <mergeCell ref="D338:E338"/>
    <mergeCell ref="F338:G338"/>
    <mergeCell ref="J338:K338"/>
    <mergeCell ref="A331:D331"/>
    <mergeCell ref="E331:L332"/>
    <mergeCell ref="A332:D333"/>
    <mergeCell ref="E333:L335"/>
    <mergeCell ref="A334:D335"/>
    <mergeCell ref="C336:E336"/>
    <mergeCell ref="F336:G336"/>
    <mergeCell ref="H336:I336"/>
    <mergeCell ref="J336:K336"/>
    <mergeCell ref="B328:F328"/>
    <mergeCell ref="G328:I328"/>
    <mergeCell ref="J328:L328"/>
    <mergeCell ref="B329:F329"/>
    <mergeCell ref="G329:I329"/>
    <mergeCell ref="J329:L330"/>
    <mergeCell ref="B330:I330"/>
    <mergeCell ref="A311:F312"/>
    <mergeCell ref="G311:J312"/>
    <mergeCell ref="K311:L312"/>
    <mergeCell ref="A313:L323"/>
    <mergeCell ref="A324:L325"/>
    <mergeCell ref="A326:L327"/>
    <mergeCell ref="J303:L304"/>
    <mergeCell ref="A305:B306"/>
    <mergeCell ref="C305:H306"/>
    <mergeCell ref="I305:L306"/>
    <mergeCell ref="A307:L308"/>
    <mergeCell ref="A309:F310"/>
    <mergeCell ref="G309:J310"/>
    <mergeCell ref="K309:L310"/>
    <mergeCell ref="A303:A304"/>
    <mergeCell ref="B303:B304"/>
    <mergeCell ref="C303:C304"/>
    <mergeCell ref="D303:E304"/>
    <mergeCell ref="F303:F304"/>
    <mergeCell ref="G303:I304"/>
    <mergeCell ref="B299:F299"/>
    <mergeCell ref="G299:I299"/>
    <mergeCell ref="J299:L300"/>
    <mergeCell ref="B300:I300"/>
    <mergeCell ref="A301:A302"/>
    <mergeCell ref="B301:F302"/>
    <mergeCell ref="G301:H302"/>
    <mergeCell ref="I301:L302"/>
    <mergeCell ref="A291:F292"/>
    <mergeCell ref="G291:J292"/>
    <mergeCell ref="K291:L292"/>
    <mergeCell ref="A294:L295"/>
    <mergeCell ref="A296:L297"/>
    <mergeCell ref="B298:F298"/>
    <mergeCell ref="G298:I298"/>
    <mergeCell ref="J298:L298"/>
    <mergeCell ref="A283:L284"/>
    <mergeCell ref="A285:L286"/>
    <mergeCell ref="A287:L288"/>
    <mergeCell ref="A289:F290"/>
    <mergeCell ref="G289:J290"/>
    <mergeCell ref="K289:L290"/>
    <mergeCell ref="J275:L276"/>
    <mergeCell ref="A277:B278"/>
    <mergeCell ref="C277:H278"/>
    <mergeCell ref="I277:L278"/>
    <mergeCell ref="A279:L280"/>
    <mergeCell ref="A281:L282"/>
    <mergeCell ref="A273:A274"/>
    <mergeCell ref="B273:F274"/>
    <mergeCell ref="G273:H274"/>
    <mergeCell ref="I273:L274"/>
    <mergeCell ref="A275:A276"/>
    <mergeCell ref="B275:B276"/>
    <mergeCell ref="C275:C276"/>
    <mergeCell ref="D275:E276"/>
    <mergeCell ref="F275:F276"/>
    <mergeCell ref="G275:I276"/>
    <mergeCell ref="A268:L269"/>
    <mergeCell ref="B270:F270"/>
    <mergeCell ref="G270:I270"/>
    <mergeCell ref="J270:L270"/>
    <mergeCell ref="B271:F271"/>
    <mergeCell ref="G271:I271"/>
    <mergeCell ref="J271:L272"/>
    <mergeCell ref="B272:I272"/>
    <mergeCell ref="A261:L262"/>
    <mergeCell ref="A263:F264"/>
    <mergeCell ref="G263:J264"/>
    <mergeCell ref="K263:L264"/>
    <mergeCell ref="A265:F266"/>
    <mergeCell ref="G265:J266"/>
    <mergeCell ref="K265:L266"/>
    <mergeCell ref="J253:L254"/>
    <mergeCell ref="A255:B256"/>
    <mergeCell ref="C255:H256"/>
    <mergeCell ref="I255:L256"/>
    <mergeCell ref="A257:L258"/>
    <mergeCell ref="A259:L260"/>
    <mergeCell ref="A251:A252"/>
    <mergeCell ref="B251:F252"/>
    <mergeCell ref="G251:H252"/>
    <mergeCell ref="I251:L252"/>
    <mergeCell ref="A253:A254"/>
    <mergeCell ref="B253:B254"/>
    <mergeCell ref="C253:C254"/>
    <mergeCell ref="D253:E254"/>
    <mergeCell ref="F253:F254"/>
    <mergeCell ref="G253:I254"/>
    <mergeCell ref="B248:F248"/>
    <mergeCell ref="G248:I248"/>
    <mergeCell ref="J248:L248"/>
    <mergeCell ref="B249:F249"/>
    <mergeCell ref="G249:I249"/>
    <mergeCell ref="J249:L250"/>
    <mergeCell ref="B250:I250"/>
    <mergeCell ref="D241:E241"/>
    <mergeCell ref="F241:I241"/>
    <mergeCell ref="D242:E242"/>
    <mergeCell ref="F242:I242"/>
    <mergeCell ref="A243:L245"/>
    <mergeCell ref="A246:L247"/>
    <mergeCell ref="D238:E238"/>
    <mergeCell ref="F238:I238"/>
    <mergeCell ref="D239:E239"/>
    <mergeCell ref="F239:I239"/>
    <mergeCell ref="D240:E240"/>
    <mergeCell ref="F240:I240"/>
    <mergeCell ref="D235:E235"/>
    <mergeCell ref="F235:I235"/>
    <mergeCell ref="D236:E236"/>
    <mergeCell ref="F236:I236"/>
    <mergeCell ref="D237:E237"/>
    <mergeCell ref="F237:I237"/>
    <mergeCell ref="D232:E232"/>
    <mergeCell ref="F232:I232"/>
    <mergeCell ref="D233:E233"/>
    <mergeCell ref="F233:I233"/>
    <mergeCell ref="D234:E234"/>
    <mergeCell ref="F234:I234"/>
    <mergeCell ref="D229:E229"/>
    <mergeCell ref="F229:I229"/>
    <mergeCell ref="D230:E230"/>
    <mergeCell ref="F230:I230"/>
    <mergeCell ref="D231:E231"/>
    <mergeCell ref="F231:I231"/>
    <mergeCell ref="D226:E226"/>
    <mergeCell ref="F226:I226"/>
    <mergeCell ref="D227:E227"/>
    <mergeCell ref="F227:I227"/>
    <mergeCell ref="D228:E228"/>
    <mergeCell ref="F228:I228"/>
    <mergeCell ref="D223:E223"/>
    <mergeCell ref="F223:I223"/>
    <mergeCell ref="D224:E224"/>
    <mergeCell ref="F224:I224"/>
    <mergeCell ref="D225:E225"/>
    <mergeCell ref="F225:I225"/>
    <mergeCell ref="D220:E220"/>
    <mergeCell ref="F220:I220"/>
    <mergeCell ref="D221:E221"/>
    <mergeCell ref="F221:I221"/>
    <mergeCell ref="D222:E222"/>
    <mergeCell ref="F222:I222"/>
    <mergeCell ref="D217:E217"/>
    <mergeCell ref="F217:I217"/>
    <mergeCell ref="D218:E218"/>
    <mergeCell ref="F218:I218"/>
    <mergeCell ref="D219:E219"/>
    <mergeCell ref="F219:I219"/>
    <mergeCell ref="D214:E214"/>
    <mergeCell ref="F214:I214"/>
    <mergeCell ref="D215:E215"/>
    <mergeCell ref="F215:I215"/>
    <mergeCell ref="D216:E216"/>
    <mergeCell ref="F216:I216"/>
    <mergeCell ref="D211:E211"/>
    <mergeCell ref="F211:I211"/>
    <mergeCell ref="D212:E212"/>
    <mergeCell ref="F212:I212"/>
    <mergeCell ref="D213:E213"/>
    <mergeCell ref="F213:I213"/>
    <mergeCell ref="D208:E208"/>
    <mergeCell ref="F208:I208"/>
    <mergeCell ref="D209:E209"/>
    <mergeCell ref="F209:I209"/>
    <mergeCell ref="D210:E210"/>
    <mergeCell ref="F210:I210"/>
    <mergeCell ref="D205:E205"/>
    <mergeCell ref="F205:I205"/>
    <mergeCell ref="D206:E206"/>
    <mergeCell ref="F206:I206"/>
    <mergeCell ref="D207:E207"/>
    <mergeCell ref="F207:I207"/>
    <mergeCell ref="A202:A203"/>
    <mergeCell ref="B202:E203"/>
    <mergeCell ref="F202:H203"/>
    <mergeCell ref="I202:J203"/>
    <mergeCell ref="K202:L203"/>
    <mergeCell ref="D204:E204"/>
    <mergeCell ref="F204:I204"/>
    <mergeCell ref="A200:A201"/>
    <mergeCell ref="B200:E201"/>
    <mergeCell ref="F200:H201"/>
    <mergeCell ref="I200:L200"/>
    <mergeCell ref="I201:J201"/>
    <mergeCell ref="K201:L201"/>
    <mergeCell ref="A196:A197"/>
    <mergeCell ref="B196:E197"/>
    <mergeCell ref="F196:H197"/>
    <mergeCell ref="I196:J197"/>
    <mergeCell ref="K196:L197"/>
    <mergeCell ref="A198:L199"/>
    <mergeCell ref="A192:L193"/>
    <mergeCell ref="A194:A195"/>
    <mergeCell ref="B194:E195"/>
    <mergeCell ref="F194:H195"/>
    <mergeCell ref="I194:L194"/>
    <mergeCell ref="I195:J195"/>
    <mergeCell ref="K195:L195"/>
    <mergeCell ref="A188:A189"/>
    <mergeCell ref="B188:E189"/>
    <mergeCell ref="F188:H189"/>
    <mergeCell ref="I188:J189"/>
    <mergeCell ref="K188:L189"/>
    <mergeCell ref="A190:A191"/>
    <mergeCell ref="B190:E191"/>
    <mergeCell ref="F190:H191"/>
    <mergeCell ref="I190:J191"/>
    <mergeCell ref="K190:L191"/>
    <mergeCell ref="A184:L185"/>
    <mergeCell ref="A186:A187"/>
    <mergeCell ref="B186:E187"/>
    <mergeCell ref="F186:H187"/>
    <mergeCell ref="I186:L186"/>
    <mergeCell ref="I187:J187"/>
    <mergeCell ref="K187:L187"/>
    <mergeCell ref="A182:B183"/>
    <mergeCell ref="C182:C183"/>
    <mergeCell ref="D182:E183"/>
    <mergeCell ref="F182:J183"/>
    <mergeCell ref="K182:K183"/>
    <mergeCell ref="L182:L183"/>
    <mergeCell ref="A180:B181"/>
    <mergeCell ref="C180:C181"/>
    <mergeCell ref="D180:E181"/>
    <mergeCell ref="F180:J181"/>
    <mergeCell ref="K180:K181"/>
    <mergeCell ref="L180:L181"/>
    <mergeCell ref="A178:B179"/>
    <mergeCell ref="C178:C179"/>
    <mergeCell ref="D178:E179"/>
    <mergeCell ref="F178:J179"/>
    <mergeCell ref="K178:K179"/>
    <mergeCell ref="L178:L179"/>
    <mergeCell ref="A176:B177"/>
    <mergeCell ref="C176:C177"/>
    <mergeCell ref="D176:E177"/>
    <mergeCell ref="F176:J177"/>
    <mergeCell ref="K176:K177"/>
    <mergeCell ref="L176:L177"/>
    <mergeCell ref="K172:K173"/>
    <mergeCell ref="L172:L173"/>
    <mergeCell ref="A174:B175"/>
    <mergeCell ref="C174:C175"/>
    <mergeCell ref="D174:E175"/>
    <mergeCell ref="F174:J175"/>
    <mergeCell ref="K174:K175"/>
    <mergeCell ref="L174:L175"/>
    <mergeCell ref="A171:B171"/>
    <mergeCell ref="D171:E171"/>
    <mergeCell ref="F171:J171"/>
    <mergeCell ref="A172:B173"/>
    <mergeCell ref="C172:C173"/>
    <mergeCell ref="D172:E173"/>
    <mergeCell ref="F172:J173"/>
    <mergeCell ref="B168:F168"/>
    <mergeCell ref="G168:I168"/>
    <mergeCell ref="J168:L168"/>
    <mergeCell ref="B169:F169"/>
    <mergeCell ref="G169:I169"/>
    <mergeCell ref="J169:L170"/>
    <mergeCell ref="B170:I170"/>
    <mergeCell ref="D148:E148"/>
    <mergeCell ref="F148:G148"/>
    <mergeCell ref="J148:K148"/>
    <mergeCell ref="A149:L162"/>
    <mergeCell ref="A163:L165"/>
    <mergeCell ref="A166:L167"/>
    <mergeCell ref="D146:E146"/>
    <mergeCell ref="F146:G146"/>
    <mergeCell ref="J146:K146"/>
    <mergeCell ref="D147:E147"/>
    <mergeCell ref="F147:G147"/>
    <mergeCell ref="J147:K147"/>
    <mergeCell ref="D144:E144"/>
    <mergeCell ref="F144:G144"/>
    <mergeCell ref="J144:K144"/>
    <mergeCell ref="D145:E145"/>
    <mergeCell ref="F145:G145"/>
    <mergeCell ref="J145:K145"/>
    <mergeCell ref="D142:E142"/>
    <mergeCell ref="F142:G142"/>
    <mergeCell ref="J142:K142"/>
    <mergeCell ref="D143:E143"/>
    <mergeCell ref="F143:G143"/>
    <mergeCell ref="J143:K143"/>
    <mergeCell ref="D140:E140"/>
    <mergeCell ref="F140:G140"/>
    <mergeCell ref="J140:K140"/>
    <mergeCell ref="D141:E141"/>
    <mergeCell ref="F141:G141"/>
    <mergeCell ref="J141:K141"/>
    <mergeCell ref="D138:E138"/>
    <mergeCell ref="F138:G138"/>
    <mergeCell ref="J138:K138"/>
    <mergeCell ref="D139:E139"/>
    <mergeCell ref="F139:G139"/>
    <mergeCell ref="J139:K139"/>
    <mergeCell ref="D136:E136"/>
    <mergeCell ref="F136:G136"/>
    <mergeCell ref="J136:K136"/>
    <mergeCell ref="D137:E137"/>
    <mergeCell ref="F137:G137"/>
    <mergeCell ref="J137:K137"/>
    <mergeCell ref="D134:E134"/>
    <mergeCell ref="F134:G134"/>
    <mergeCell ref="J134:K134"/>
    <mergeCell ref="D135:E135"/>
    <mergeCell ref="F135:G135"/>
    <mergeCell ref="J135:K135"/>
    <mergeCell ref="D132:E132"/>
    <mergeCell ref="F132:G132"/>
    <mergeCell ref="J132:K132"/>
    <mergeCell ref="D133:E133"/>
    <mergeCell ref="F133:G133"/>
    <mergeCell ref="J133:K133"/>
    <mergeCell ref="D130:E130"/>
    <mergeCell ref="F130:G130"/>
    <mergeCell ref="J130:K130"/>
    <mergeCell ref="D131:E131"/>
    <mergeCell ref="F131:G131"/>
    <mergeCell ref="J131:K131"/>
    <mergeCell ref="D128:E128"/>
    <mergeCell ref="F128:G128"/>
    <mergeCell ref="J128:K128"/>
    <mergeCell ref="D129:E129"/>
    <mergeCell ref="F129:G129"/>
    <mergeCell ref="J129:K129"/>
    <mergeCell ref="D126:E126"/>
    <mergeCell ref="F126:G126"/>
    <mergeCell ref="J126:K126"/>
    <mergeCell ref="D127:E127"/>
    <mergeCell ref="F127:G127"/>
    <mergeCell ref="J127:K127"/>
    <mergeCell ref="D124:E124"/>
    <mergeCell ref="F124:G124"/>
    <mergeCell ref="J124:K124"/>
    <mergeCell ref="D125:E125"/>
    <mergeCell ref="F125:G125"/>
    <mergeCell ref="J125:K125"/>
    <mergeCell ref="D122:E122"/>
    <mergeCell ref="F122:G122"/>
    <mergeCell ref="J122:K122"/>
    <mergeCell ref="D123:E123"/>
    <mergeCell ref="F123:G123"/>
    <mergeCell ref="J123:K123"/>
    <mergeCell ref="D120:E120"/>
    <mergeCell ref="F120:G120"/>
    <mergeCell ref="J120:K120"/>
    <mergeCell ref="D121:E121"/>
    <mergeCell ref="F121:G121"/>
    <mergeCell ref="J121:K121"/>
    <mergeCell ref="D118:E118"/>
    <mergeCell ref="F118:G118"/>
    <mergeCell ref="J118:K118"/>
    <mergeCell ref="D119:E119"/>
    <mergeCell ref="F119:G119"/>
    <mergeCell ref="J119:K119"/>
    <mergeCell ref="D116:E116"/>
    <mergeCell ref="F116:G116"/>
    <mergeCell ref="J116:K116"/>
    <mergeCell ref="D117:E117"/>
    <mergeCell ref="F117:G117"/>
    <mergeCell ref="J117:K117"/>
    <mergeCell ref="D114:E114"/>
    <mergeCell ref="F114:G114"/>
    <mergeCell ref="J114:K114"/>
    <mergeCell ref="D115:E115"/>
    <mergeCell ref="F115:G115"/>
    <mergeCell ref="J115:K115"/>
    <mergeCell ref="D112:E112"/>
    <mergeCell ref="F112:G112"/>
    <mergeCell ref="J112:K112"/>
    <mergeCell ref="D113:E113"/>
    <mergeCell ref="F113:G113"/>
    <mergeCell ref="J113:K113"/>
    <mergeCell ref="D110:E110"/>
    <mergeCell ref="F110:G110"/>
    <mergeCell ref="J110:K110"/>
    <mergeCell ref="D111:E111"/>
    <mergeCell ref="F111:G111"/>
    <mergeCell ref="J111:K111"/>
    <mergeCell ref="D108:E108"/>
    <mergeCell ref="F108:G108"/>
    <mergeCell ref="J108:K108"/>
    <mergeCell ref="D109:E109"/>
    <mergeCell ref="F109:G109"/>
    <mergeCell ref="J109:K109"/>
    <mergeCell ref="D106:E106"/>
    <mergeCell ref="F106:G106"/>
    <mergeCell ref="J106:K106"/>
    <mergeCell ref="D107:E107"/>
    <mergeCell ref="F107:G107"/>
    <mergeCell ref="J107:K107"/>
    <mergeCell ref="D104:E104"/>
    <mergeCell ref="F104:G104"/>
    <mergeCell ref="J104:K104"/>
    <mergeCell ref="D105:E105"/>
    <mergeCell ref="F105:G105"/>
    <mergeCell ref="J105:K105"/>
    <mergeCell ref="D102:E102"/>
    <mergeCell ref="F102:G102"/>
    <mergeCell ref="J102:K102"/>
    <mergeCell ref="D103:E103"/>
    <mergeCell ref="F103:G103"/>
    <mergeCell ref="J103:K103"/>
    <mergeCell ref="D100:E100"/>
    <mergeCell ref="F100:G100"/>
    <mergeCell ref="J100:K100"/>
    <mergeCell ref="D101:E101"/>
    <mergeCell ref="F101:G101"/>
    <mergeCell ref="J101:K101"/>
    <mergeCell ref="D98:E98"/>
    <mergeCell ref="F98:G98"/>
    <mergeCell ref="J98:K98"/>
    <mergeCell ref="D99:E99"/>
    <mergeCell ref="F99:G99"/>
    <mergeCell ref="J99:K99"/>
    <mergeCell ref="D96:E96"/>
    <mergeCell ref="F96:G96"/>
    <mergeCell ref="J96:K96"/>
    <mergeCell ref="D97:E97"/>
    <mergeCell ref="F97:G97"/>
    <mergeCell ref="J97:K97"/>
    <mergeCell ref="D94:E94"/>
    <mergeCell ref="F94:G94"/>
    <mergeCell ref="J94:K94"/>
    <mergeCell ref="D95:E95"/>
    <mergeCell ref="F95:G95"/>
    <mergeCell ref="J95:K95"/>
    <mergeCell ref="A91:A92"/>
    <mergeCell ref="B91:F92"/>
    <mergeCell ref="G91:I92"/>
    <mergeCell ref="J91:L92"/>
    <mergeCell ref="C93:E93"/>
    <mergeCell ref="F93:G93"/>
    <mergeCell ref="H93:I93"/>
    <mergeCell ref="J93:K93"/>
    <mergeCell ref="B88:F88"/>
    <mergeCell ref="G88:I88"/>
    <mergeCell ref="J88:L88"/>
    <mergeCell ref="B89:F89"/>
    <mergeCell ref="G89:I89"/>
    <mergeCell ref="J89:L90"/>
    <mergeCell ref="B90:I90"/>
    <mergeCell ref="A69:L81"/>
    <mergeCell ref="B82:D82"/>
    <mergeCell ref="F82:I82"/>
    <mergeCell ref="J82:L82"/>
    <mergeCell ref="A83:L85"/>
    <mergeCell ref="A86:L87"/>
    <mergeCell ref="A66:K66"/>
    <mergeCell ref="A67:B67"/>
    <mergeCell ref="D67:G67"/>
    <mergeCell ref="H67:K67"/>
    <mergeCell ref="L67:L68"/>
    <mergeCell ref="A68:B68"/>
    <mergeCell ref="D68:G68"/>
    <mergeCell ref="H68:K68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</mergeCells>
  <phoneticPr fontId="32" type="noConversion"/>
  <pageMargins left="0.25" right="0.25" top="0.75" bottom="0.75" header="0.3" footer="0.3"/>
  <pageSetup paperSize="9" scale="60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F1675-48C8-4ECE-AFD6-5081FED0475B}">
  <dimension ref="A1:N403"/>
  <sheetViews>
    <sheetView topLeftCell="A82" zoomScale="96" zoomScaleNormal="96" workbookViewId="0">
      <selection activeCell="F113" sqref="F113:G113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166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207</v>
      </c>
      <c r="B6" s="149" t="s">
        <v>205</v>
      </c>
      <c r="C6" s="150"/>
      <c r="D6" s="150"/>
      <c r="E6" s="150"/>
      <c r="F6" s="151"/>
      <c r="G6" s="149" t="s">
        <v>497</v>
      </c>
      <c r="H6" s="150"/>
      <c r="I6" s="151"/>
      <c r="J6" s="110" t="s">
        <v>203</v>
      </c>
      <c r="K6" s="112"/>
      <c r="L6" s="111"/>
    </row>
    <row r="7" spans="1:12" ht="15.75" thickBot="1" x14ac:dyDescent="0.3">
      <c r="A7" s="4" t="s">
        <v>496</v>
      </c>
      <c r="B7" s="149" t="s">
        <v>202</v>
      </c>
      <c r="C7" s="150"/>
      <c r="D7" s="150"/>
      <c r="E7" s="150"/>
      <c r="F7" s="151"/>
      <c r="G7" s="149" t="s">
        <v>413</v>
      </c>
      <c r="H7" s="150"/>
      <c r="I7" s="151"/>
      <c r="J7" s="143">
        <v>0</v>
      </c>
      <c r="K7" s="144"/>
      <c r="L7" s="145"/>
    </row>
    <row r="8" spans="1:12" ht="15.75" thickBot="1" x14ac:dyDescent="0.3">
      <c r="A8" s="4" t="s">
        <v>200</v>
      </c>
      <c r="B8" s="149" t="s">
        <v>421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74" t="s">
        <v>1</v>
      </c>
      <c r="B9" s="76" t="s">
        <v>2</v>
      </c>
      <c r="C9" s="14">
        <v>4.5</v>
      </c>
      <c r="D9" s="110" t="s">
        <v>23</v>
      </c>
      <c r="E9" s="111"/>
      <c r="F9" s="15">
        <v>80</v>
      </c>
      <c r="G9" s="110" t="s">
        <v>22</v>
      </c>
      <c r="H9" s="112"/>
      <c r="I9" s="111"/>
      <c r="J9" s="113">
        <f>SUM(C9*F9)</f>
        <v>360</v>
      </c>
      <c r="K9" s="112"/>
      <c r="L9" s="111"/>
    </row>
    <row r="10" spans="1:12" x14ac:dyDescent="0.25">
      <c r="A10" s="114" t="s">
        <v>26</v>
      </c>
      <c r="B10" s="116">
        <v>12</v>
      </c>
      <c r="C10" s="117"/>
      <c r="D10" s="117"/>
      <c r="E10" s="117"/>
      <c r="F10" s="118"/>
      <c r="G10" s="122" t="s">
        <v>25</v>
      </c>
      <c r="H10" s="123"/>
      <c r="I10" s="124"/>
      <c r="J10" s="422">
        <v>43745</v>
      </c>
      <c r="K10" s="423"/>
      <c r="L10" s="424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425"/>
      <c r="K11" s="426"/>
      <c r="L11" s="427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80</v>
      </c>
      <c r="D14" s="112"/>
      <c r="E14" s="111"/>
      <c r="F14" s="158" t="s">
        <v>3</v>
      </c>
      <c r="G14" s="74" t="s">
        <v>30</v>
      </c>
      <c r="H14" s="110"/>
      <c r="I14" s="111"/>
      <c r="J14" s="158" t="s">
        <v>3</v>
      </c>
      <c r="K14" s="74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75" t="s">
        <v>8</v>
      </c>
      <c r="H15" s="4" t="s">
        <v>9</v>
      </c>
      <c r="I15" s="5" t="s">
        <v>10</v>
      </c>
      <c r="J15" s="159"/>
      <c r="K15" s="75" t="s">
        <v>8</v>
      </c>
      <c r="L15" s="161"/>
    </row>
    <row r="16" spans="1:12" x14ac:dyDescent="0.25">
      <c r="A16" s="178" t="s">
        <v>199</v>
      </c>
      <c r="B16" s="174">
        <f>0.015+0.0175+0.0095</f>
        <v>4.2000000000000003E-2</v>
      </c>
      <c r="C16" s="166" t="s">
        <v>160</v>
      </c>
      <c r="D16" s="168">
        <f>SUM(B16*C$14)</f>
        <v>3.3600000000000003</v>
      </c>
      <c r="E16" s="169"/>
      <c r="F16" s="166"/>
      <c r="G16" s="158"/>
      <c r="H16" s="408"/>
      <c r="I16" s="176"/>
      <c r="J16" s="166"/>
      <c r="K16" s="166"/>
      <c r="L16" s="166"/>
    </row>
    <row r="17" spans="1:14" ht="15.75" thickBot="1" x14ac:dyDescent="0.3">
      <c r="A17" s="179"/>
      <c r="B17" s="175"/>
      <c r="C17" s="167"/>
      <c r="D17" s="170"/>
      <c r="E17" s="171"/>
      <c r="F17" s="167"/>
      <c r="G17" s="159"/>
      <c r="H17" s="409"/>
      <c r="I17" s="177"/>
      <c r="J17" s="167"/>
      <c r="K17" s="167"/>
      <c r="L17" s="167"/>
    </row>
    <row r="18" spans="1:14" ht="15" customHeight="1" x14ac:dyDescent="0.25">
      <c r="A18" s="178" t="s">
        <v>206</v>
      </c>
      <c r="B18" s="164">
        <v>2.8000000000000001E-2</v>
      </c>
      <c r="C18" s="166" t="s">
        <v>414</v>
      </c>
      <c r="D18" s="168">
        <f>SUM(B18*C$14)</f>
        <v>2.2400000000000002</v>
      </c>
      <c r="E18" s="169"/>
      <c r="F18" s="166"/>
      <c r="G18" s="166"/>
      <c r="H18" s="166"/>
      <c r="I18" s="176"/>
      <c r="J18" s="166"/>
      <c r="K18" s="166"/>
      <c r="L18" s="166"/>
    </row>
    <row r="19" spans="1:14" ht="15.75" customHeight="1" thickBot="1" x14ac:dyDescent="0.3">
      <c r="A19" s="179"/>
      <c r="B19" s="165"/>
      <c r="C19" s="167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4" ht="15" customHeight="1" x14ac:dyDescent="0.25">
      <c r="A20" s="178" t="s">
        <v>499</v>
      </c>
      <c r="B20" s="164">
        <v>0.04</v>
      </c>
      <c r="C20" s="166" t="s">
        <v>160</v>
      </c>
      <c r="D20" s="168">
        <f>SUM(B20*C$14)</f>
        <v>3.2</v>
      </c>
      <c r="E20" s="169"/>
      <c r="F20" s="166"/>
      <c r="G20" s="166"/>
      <c r="H20" s="166"/>
      <c r="I20" s="176"/>
      <c r="J20" s="166"/>
      <c r="K20" s="166"/>
      <c r="L20" s="166"/>
    </row>
    <row r="21" spans="1:14" ht="15.75" customHeight="1" thickBot="1" x14ac:dyDescent="0.3">
      <c r="A21" s="179"/>
      <c r="B21" s="165"/>
      <c r="C21" s="167"/>
      <c r="D21" s="170"/>
      <c r="E21" s="171"/>
      <c r="F21" s="167"/>
      <c r="G21" s="167"/>
      <c r="H21" s="167"/>
      <c r="I21" s="177"/>
      <c r="J21" s="167"/>
      <c r="K21" s="167"/>
      <c r="L21" s="167"/>
      <c r="N21">
        <f>1.7*70</f>
        <v>119</v>
      </c>
    </row>
    <row r="22" spans="1:14" ht="15" customHeight="1" x14ac:dyDescent="0.25">
      <c r="A22" s="178" t="s">
        <v>417</v>
      </c>
      <c r="B22" s="164">
        <v>5.0000000000000001E-3</v>
      </c>
      <c r="C22" s="166" t="s">
        <v>215</v>
      </c>
      <c r="D22" s="168">
        <f>SUM(B22*C$14)</f>
        <v>0.4</v>
      </c>
      <c r="E22" s="169"/>
      <c r="F22" s="166" t="s">
        <v>500</v>
      </c>
      <c r="G22" s="166"/>
      <c r="H22" s="166"/>
      <c r="I22" s="176"/>
      <c r="J22" s="166"/>
      <c r="K22" s="166"/>
      <c r="L22" s="166"/>
    </row>
    <row r="23" spans="1:14" ht="15.75" customHeight="1" thickBot="1" x14ac:dyDescent="0.3">
      <c r="A23" s="179"/>
      <c r="B23" s="165"/>
      <c r="C23" s="167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4" ht="15" customHeight="1" x14ac:dyDescent="0.25">
      <c r="A24" s="178"/>
      <c r="B24" s="164"/>
      <c r="C24" s="166"/>
      <c r="D24" s="168">
        <f>C14*B24</f>
        <v>0</v>
      </c>
      <c r="E24" s="169"/>
      <c r="F24" s="166"/>
      <c r="G24" s="166"/>
      <c r="H24" s="166"/>
      <c r="I24" s="176"/>
      <c r="J24" s="166"/>
      <c r="K24" s="166"/>
      <c r="L24" s="166"/>
    </row>
    <row r="25" spans="1:14" ht="15.75" customHeight="1" thickBot="1" x14ac:dyDescent="0.3">
      <c r="A25" s="179"/>
      <c r="B25" s="165"/>
      <c r="C25" s="167"/>
      <c r="D25" s="170"/>
      <c r="E25" s="171"/>
      <c r="F25" s="167"/>
      <c r="G25" s="167"/>
      <c r="H25" s="167"/>
      <c r="I25" s="177"/>
      <c r="J25" s="167"/>
      <c r="K25" s="167"/>
      <c r="L25" s="167"/>
    </row>
    <row r="26" spans="1:14" x14ac:dyDescent="0.25">
      <c r="A26" s="178"/>
      <c r="B26" s="164"/>
      <c r="C26" s="166"/>
      <c r="D26" s="168"/>
      <c r="E26" s="169"/>
      <c r="F26" s="166"/>
      <c r="G26" s="166"/>
      <c r="H26" s="166"/>
      <c r="I26" s="176"/>
      <c r="J26" s="166"/>
      <c r="K26" s="166"/>
      <c r="L26" s="166"/>
    </row>
    <row r="27" spans="1:14" ht="15.75" thickBot="1" x14ac:dyDescent="0.3">
      <c r="A27" s="179"/>
      <c r="B27" s="165"/>
      <c r="C27" s="167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4" ht="15" customHeight="1" x14ac:dyDescent="0.25">
      <c r="A28" s="178"/>
      <c r="B28" s="164"/>
      <c r="C28" s="166"/>
      <c r="D28" s="168">
        <f>SUM(B28*C14)</f>
        <v>0</v>
      </c>
      <c r="E28" s="169"/>
      <c r="F28" s="166"/>
      <c r="G28" s="166"/>
      <c r="H28" s="166"/>
      <c r="I28" s="176"/>
      <c r="J28" s="166"/>
      <c r="K28" s="166"/>
      <c r="L28" s="166"/>
    </row>
    <row r="29" spans="1:14" ht="15.75" customHeight="1" thickBot="1" x14ac:dyDescent="0.3">
      <c r="A29" s="179"/>
      <c r="B29" s="165"/>
      <c r="C29" s="167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4" x14ac:dyDescent="0.25">
      <c r="A30" s="178"/>
      <c r="B30" s="164">
        <v>0</v>
      </c>
      <c r="C30" s="166"/>
      <c r="D30" s="168">
        <f>SUM(B30*C14)</f>
        <v>0</v>
      </c>
      <c r="E30" s="169"/>
      <c r="F30" s="166"/>
      <c r="G30" s="166"/>
      <c r="H30" s="166"/>
      <c r="I30" s="176"/>
      <c r="J30" s="166"/>
      <c r="K30" s="166"/>
      <c r="L30" s="166"/>
    </row>
    <row r="31" spans="1:14" ht="15.75" thickBot="1" x14ac:dyDescent="0.3">
      <c r="A31" s="179"/>
      <c r="B31" s="165"/>
      <c r="C31" s="167"/>
      <c r="D31" s="170"/>
      <c r="E31" s="171"/>
      <c r="F31" s="167"/>
      <c r="G31" s="167"/>
      <c r="H31" s="167"/>
      <c r="I31" s="177"/>
      <c r="J31" s="167"/>
      <c r="K31" s="167"/>
      <c r="L31" s="167"/>
    </row>
    <row r="32" spans="1:14" x14ac:dyDescent="0.25">
      <c r="A32" s="178"/>
      <c r="B32" s="164">
        <v>0</v>
      </c>
      <c r="C32" s="166"/>
      <c r="D32" s="168">
        <f>SUM(B32*C14)</f>
        <v>0</v>
      </c>
      <c r="E32" s="169"/>
      <c r="F32" s="166"/>
      <c r="G32" s="166"/>
      <c r="H32" s="166"/>
      <c r="I32" s="176">
        <f>SUM(B32*H14)</f>
        <v>0</v>
      </c>
      <c r="J32" s="166"/>
      <c r="K32" s="166"/>
      <c r="L32" s="166"/>
    </row>
    <row r="33" spans="1:12" ht="15.75" thickBot="1" x14ac:dyDescent="0.3">
      <c r="A33" s="179"/>
      <c r="B33" s="165"/>
      <c r="C33" s="167"/>
      <c r="D33" s="170"/>
      <c r="E33" s="171"/>
      <c r="F33" s="167"/>
      <c r="G33" s="167"/>
      <c r="H33" s="167"/>
      <c r="I33" s="177"/>
      <c r="J33" s="167"/>
      <c r="K33" s="167"/>
      <c r="L33" s="167"/>
    </row>
    <row r="34" spans="1:12" x14ac:dyDescent="0.25">
      <c r="A34" s="178"/>
      <c r="B34" s="164">
        <v>0</v>
      </c>
      <c r="C34" s="166"/>
      <c r="D34" s="168">
        <f>SUM(B34*C14)</f>
        <v>0</v>
      </c>
      <c r="E34" s="169"/>
      <c r="F34" s="166"/>
      <c r="G34" s="166"/>
      <c r="H34" s="166"/>
      <c r="I34" s="176">
        <f>SUM(B34*H14)</f>
        <v>0</v>
      </c>
      <c r="J34" s="166"/>
      <c r="K34" s="166"/>
      <c r="L34" s="166"/>
    </row>
    <row r="35" spans="1:12" ht="15.75" thickBot="1" x14ac:dyDescent="0.3">
      <c r="A35" s="179"/>
      <c r="B35" s="165"/>
      <c r="C35" s="167"/>
      <c r="D35" s="170"/>
      <c r="E35" s="171"/>
      <c r="F35" s="167"/>
      <c r="G35" s="167"/>
      <c r="H35" s="167"/>
      <c r="I35" s="177"/>
      <c r="J35" s="167"/>
      <c r="K35" s="167"/>
      <c r="L35" s="167"/>
    </row>
    <row r="36" spans="1:12" x14ac:dyDescent="0.25">
      <c r="A36" s="180"/>
      <c r="B36" s="164">
        <v>0</v>
      </c>
      <c r="C36" s="166"/>
      <c r="D36" s="168">
        <f>SUM(B36*C14)</f>
        <v>0</v>
      </c>
      <c r="E36" s="169"/>
      <c r="F36" s="166"/>
      <c r="G36" s="166"/>
      <c r="H36" s="166"/>
      <c r="I36" s="176">
        <f>SUM(B36*H14)</f>
        <v>0</v>
      </c>
      <c r="J36" s="166"/>
      <c r="K36" s="166"/>
      <c r="L36" s="166"/>
    </row>
    <row r="37" spans="1:12" ht="15.75" thickBot="1" x14ac:dyDescent="0.3">
      <c r="A37" s="181"/>
      <c r="B37" s="165"/>
      <c r="C37" s="167"/>
      <c r="D37" s="170"/>
      <c r="E37" s="171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168">
        <f>SUM(B38*C14)</f>
        <v>0</v>
      </c>
      <c r="E38" s="169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170"/>
      <c r="E39" s="171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33</v>
      </c>
      <c r="C42" s="123"/>
      <c r="D42" s="123"/>
      <c r="E42" s="124"/>
      <c r="F42" s="184" t="s">
        <v>34</v>
      </c>
      <c r="G42" s="185"/>
      <c r="H42" s="186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187"/>
      <c r="G43" s="188"/>
      <c r="H43" s="189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210"/>
      <c r="B44" s="198"/>
      <c r="C44" s="199"/>
      <c r="D44" s="199"/>
      <c r="E44" s="200"/>
      <c r="F44" s="204"/>
      <c r="G44" s="205"/>
      <c r="H44" s="206"/>
      <c r="I44" s="204"/>
      <c r="J44" s="206"/>
      <c r="K44" s="205">
        <f>SUM(F44*H14)</f>
        <v>0</v>
      </c>
      <c r="L44" s="206"/>
    </row>
    <row r="45" spans="1:12" ht="15.75" customHeight="1" thickBot="1" x14ac:dyDescent="0.3">
      <c r="A45" s="211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/>
      <c r="B46" s="198"/>
      <c r="C46" s="199"/>
      <c r="D46" s="199"/>
      <c r="E46" s="200"/>
      <c r="F46" s="204"/>
      <c r="G46" s="205"/>
      <c r="H46" s="206"/>
      <c r="I46" s="204"/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73" t="s">
        <v>41</v>
      </c>
    </row>
    <row r="61" spans="1:12" ht="15.75" customHeight="1" thickBot="1" x14ac:dyDescent="0.3">
      <c r="A61" s="237" t="s">
        <v>195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 t="s">
        <v>422</v>
      </c>
      <c r="B62" s="407"/>
      <c r="C62" s="12">
        <v>0</v>
      </c>
      <c r="D62" s="241" t="s">
        <v>81</v>
      </c>
      <c r="E62" s="242"/>
      <c r="F62" s="242"/>
      <c r="G62" s="243"/>
      <c r="H62" s="226" t="s">
        <v>196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73" t="s">
        <v>41</v>
      </c>
    </row>
    <row r="64" spans="1:12" ht="15.75" customHeight="1" thickBot="1" x14ac:dyDescent="0.3">
      <c r="A64" s="229" t="s">
        <v>195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194</v>
      </c>
      <c r="B65" s="151"/>
      <c r="C65" s="12"/>
      <c r="D65" s="231" t="s">
        <v>81</v>
      </c>
      <c r="E65" s="232"/>
      <c r="F65" s="232"/>
      <c r="G65" s="233"/>
      <c r="H65" s="110" t="s">
        <v>193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73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15" customHeight="1" x14ac:dyDescent="0.25">
      <c r="A80" s="247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9"/>
    </row>
    <row r="81" spans="1:12" ht="15" customHeight="1" thickBot="1" x14ac:dyDescent="0.3">
      <c r="A81" s="250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2"/>
    </row>
    <row r="82" spans="1:12" ht="15.75" customHeight="1" thickBot="1" x14ac:dyDescent="0.3">
      <c r="A82" s="4" t="s">
        <v>87</v>
      </c>
      <c r="B82" s="110">
        <v>8</v>
      </c>
      <c r="C82" s="112"/>
      <c r="D82" s="111"/>
      <c r="E82" s="10"/>
      <c r="F82" s="149" t="s">
        <v>88</v>
      </c>
      <c r="G82" s="150"/>
      <c r="H82" s="150"/>
      <c r="I82" s="151"/>
      <c r="J82" s="110"/>
      <c r="K82" s="112"/>
      <c r="L82" s="111"/>
    </row>
    <row r="83" spans="1:12" ht="15" customHeight="1" x14ac:dyDescent="0.25">
      <c r="A83" s="198" t="str">
        <f>A1</f>
        <v xml:space="preserve">LS CONFECÇÕES </v>
      </c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200"/>
    </row>
    <row r="84" spans="1:12" ht="15" customHeight="1" x14ac:dyDescent="0.25">
      <c r="A84" s="253"/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5"/>
    </row>
    <row r="85" spans="1:12" ht="15.75" customHeight="1" thickBot="1" x14ac:dyDescent="0.3">
      <c r="A85" s="201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3"/>
    </row>
    <row r="86" spans="1:12" ht="15" customHeight="1" x14ac:dyDescent="0.25">
      <c r="A86" s="143" t="s">
        <v>79</v>
      </c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5"/>
    </row>
    <row r="87" spans="1:12" ht="15.75" customHeight="1" thickBot="1" x14ac:dyDescent="0.3">
      <c r="A87" s="146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8"/>
    </row>
    <row r="88" spans="1:12" ht="15.75" customHeight="1" thickBot="1" x14ac:dyDescent="0.3">
      <c r="A88" s="3" t="str">
        <f t="shared" ref="A88:B90" si="0">A6</f>
        <v xml:space="preserve">CLIENTE: BOLOVO </v>
      </c>
      <c r="B88" s="149" t="str">
        <f t="shared" si="0"/>
        <v>REPRESENTANTE: antonio</v>
      </c>
      <c r="C88" s="150"/>
      <c r="D88" s="150"/>
      <c r="E88" s="150"/>
      <c r="F88" s="151"/>
      <c r="G88" s="149" t="str">
        <f>G6</f>
        <v>PEDIDO: 015/2020</v>
      </c>
      <c r="H88" s="150"/>
      <c r="I88" s="151"/>
      <c r="J88" s="110" t="str">
        <f>J6</f>
        <v xml:space="preserve">QTD. MOSTR. SOARES DE LUNA </v>
      </c>
      <c r="K88" s="112"/>
      <c r="L88" s="111"/>
    </row>
    <row r="89" spans="1:12" ht="15.75" customHeight="1" thickBot="1" x14ac:dyDescent="0.3">
      <c r="A89" s="4" t="str">
        <f t="shared" si="0"/>
        <v>REF. CLIENTE: BLV06BWAZ</v>
      </c>
      <c r="B89" s="149" t="str">
        <f t="shared" si="0"/>
        <v>REF. CT LS - 01</v>
      </c>
      <c r="C89" s="150"/>
      <c r="D89" s="150"/>
      <c r="E89" s="150"/>
      <c r="F89" s="151"/>
      <c r="G89" s="149" t="str">
        <f>G7</f>
        <v>COLECAO : VERÃO /2020</v>
      </c>
      <c r="H89" s="150"/>
      <c r="I89" s="151"/>
      <c r="J89" s="143">
        <f>J7</f>
        <v>0</v>
      </c>
      <c r="K89" s="144"/>
      <c r="L89" s="145"/>
    </row>
    <row r="90" spans="1:12" ht="15.75" customHeight="1" thickBot="1" x14ac:dyDescent="0.3">
      <c r="A90" s="4" t="str">
        <f t="shared" si="0"/>
        <v xml:space="preserve">REF:  </v>
      </c>
      <c r="B90" s="149" t="str">
        <f t="shared" si="0"/>
        <v xml:space="preserve">MODELO:  carteira COLORS - 02 </v>
      </c>
      <c r="C90" s="150"/>
      <c r="D90" s="150"/>
      <c r="E90" s="150"/>
      <c r="F90" s="150"/>
      <c r="G90" s="150"/>
      <c r="H90" s="150"/>
      <c r="I90" s="151"/>
      <c r="J90" s="146"/>
      <c r="K90" s="147"/>
      <c r="L90" s="148"/>
    </row>
    <row r="91" spans="1:12" ht="15" customHeight="1" x14ac:dyDescent="0.25">
      <c r="A91" s="114" t="s">
        <v>26</v>
      </c>
      <c r="B91" s="116">
        <f>B10</f>
        <v>12</v>
      </c>
      <c r="C91" s="117"/>
      <c r="D91" s="117"/>
      <c r="E91" s="117"/>
      <c r="F91" s="118"/>
      <c r="G91" s="122" t="s">
        <v>25</v>
      </c>
      <c r="H91" s="123"/>
      <c r="I91" s="124"/>
      <c r="J91" s="116">
        <f>J10</f>
        <v>43745</v>
      </c>
      <c r="K91" s="117"/>
      <c r="L91" s="118"/>
    </row>
    <row r="92" spans="1:12" ht="15.75" customHeight="1" thickBot="1" x14ac:dyDescent="0.3">
      <c r="A92" s="115"/>
      <c r="B92" s="119"/>
      <c r="C92" s="120"/>
      <c r="D92" s="120"/>
      <c r="E92" s="120"/>
      <c r="F92" s="121"/>
      <c r="G92" s="125"/>
      <c r="H92" s="126"/>
      <c r="I92" s="127"/>
      <c r="J92" s="119"/>
      <c r="K92" s="120"/>
      <c r="L92" s="121"/>
    </row>
    <row r="93" spans="1:12" ht="15.75" customHeight="1" thickBot="1" x14ac:dyDescent="0.3">
      <c r="A93" s="5" t="s">
        <v>28</v>
      </c>
      <c r="B93" s="2"/>
      <c r="C93" s="110">
        <f>C14</f>
        <v>80</v>
      </c>
      <c r="D93" s="112"/>
      <c r="E93" s="111"/>
      <c r="F93" s="262" t="s">
        <v>43</v>
      </c>
      <c r="G93" s="263"/>
      <c r="H93" s="110">
        <f>H14</f>
        <v>0</v>
      </c>
      <c r="I93" s="111"/>
      <c r="J93" s="262" t="s">
        <v>43</v>
      </c>
      <c r="K93" s="263"/>
      <c r="L93" s="74" t="s">
        <v>41</v>
      </c>
    </row>
    <row r="94" spans="1:12" ht="15.75" customHeight="1" thickBot="1" x14ac:dyDescent="0.3">
      <c r="A94" s="5" t="s">
        <v>42</v>
      </c>
      <c r="B94" s="4" t="s">
        <v>6</v>
      </c>
      <c r="C94" s="4" t="s">
        <v>15</v>
      </c>
      <c r="D94" s="110" t="s">
        <v>7</v>
      </c>
      <c r="E94" s="111"/>
      <c r="F94" s="234" t="s">
        <v>19</v>
      </c>
      <c r="G94" s="236"/>
      <c r="H94" s="4" t="s">
        <v>9</v>
      </c>
      <c r="I94" s="5" t="s">
        <v>10</v>
      </c>
      <c r="J94" s="234" t="s">
        <v>19</v>
      </c>
      <c r="K94" s="236"/>
      <c r="L94" s="7"/>
    </row>
    <row r="95" spans="1:12" ht="15.75" customHeight="1" thickBot="1" x14ac:dyDescent="0.3">
      <c r="A95" s="13" t="s">
        <v>216</v>
      </c>
      <c r="B95" s="13">
        <v>1</v>
      </c>
      <c r="C95" s="6" t="s">
        <v>89</v>
      </c>
      <c r="D95" s="264">
        <f>SUM(B95*C93)</f>
        <v>80</v>
      </c>
      <c r="E95" s="265"/>
      <c r="F95" s="266"/>
      <c r="G95" s="267"/>
      <c r="H95" s="6"/>
      <c r="I95" s="8">
        <f>SUM(B95*H93)</f>
        <v>0</v>
      </c>
      <c r="J95" s="266"/>
      <c r="K95" s="267"/>
      <c r="L95" s="6"/>
    </row>
    <row r="96" spans="1:12" ht="15.75" customHeight="1" thickBot="1" x14ac:dyDescent="0.3">
      <c r="A96" s="13" t="s">
        <v>82</v>
      </c>
      <c r="B96" s="13">
        <v>1.4999999999999999E-2</v>
      </c>
      <c r="C96" s="6" t="s">
        <v>101</v>
      </c>
      <c r="D96" s="264">
        <f>SUM(B96*C93)</f>
        <v>1.2</v>
      </c>
      <c r="E96" s="265"/>
      <c r="F96" s="266"/>
      <c r="G96" s="267"/>
      <c r="H96" s="6"/>
      <c r="I96" s="8">
        <f>SUM(B96*H93)</f>
        <v>0</v>
      </c>
      <c r="J96" s="266"/>
      <c r="K96" s="267"/>
      <c r="L96" s="6"/>
    </row>
    <row r="97" spans="1:12" ht="15.75" customHeight="1" thickBot="1" x14ac:dyDescent="0.3">
      <c r="A97" s="13"/>
      <c r="B97" s="13">
        <v>1.4999999999999999E-2</v>
      </c>
      <c r="C97" s="6" t="s">
        <v>498</v>
      </c>
      <c r="D97" s="264">
        <f>SUM(B97*C93)</f>
        <v>1.2</v>
      </c>
      <c r="E97" s="265"/>
      <c r="F97" s="266"/>
      <c r="G97" s="267"/>
      <c r="H97" s="6"/>
      <c r="I97" s="8">
        <f>SUM(B97*H93)</f>
        <v>0</v>
      </c>
      <c r="J97" s="266"/>
      <c r="K97" s="267"/>
      <c r="L97" s="6"/>
    </row>
    <row r="98" spans="1:12" ht="15.75" customHeight="1" thickBot="1" x14ac:dyDescent="0.3">
      <c r="A98" s="13"/>
      <c r="B98" s="13">
        <v>0</v>
      </c>
      <c r="C98" s="6"/>
      <c r="D98" s="264">
        <f>SUM(B98*C93)</f>
        <v>0</v>
      </c>
      <c r="E98" s="265"/>
      <c r="F98" s="266"/>
      <c r="G98" s="267"/>
      <c r="H98" s="6"/>
      <c r="I98" s="8">
        <f>SUM(B98*H93)</f>
        <v>0</v>
      </c>
      <c r="J98" s="266"/>
      <c r="K98" s="267"/>
      <c r="L98" s="6"/>
    </row>
    <row r="99" spans="1:12" ht="15.75" customHeight="1" thickBot="1" x14ac:dyDescent="0.3">
      <c r="A99" s="13" t="s">
        <v>83</v>
      </c>
      <c r="B99" s="13">
        <v>1.4999999999999999E-2</v>
      </c>
      <c r="C99" s="6" t="s">
        <v>97</v>
      </c>
      <c r="D99" s="264">
        <f>SUM(B99*C93)</f>
        <v>1.2</v>
      </c>
      <c r="E99" s="265"/>
      <c r="F99" s="266"/>
      <c r="G99" s="267"/>
      <c r="H99" s="6"/>
      <c r="I99" s="8">
        <f>SUM(B99*H93)</f>
        <v>0</v>
      </c>
      <c r="J99" s="266"/>
      <c r="K99" s="267"/>
      <c r="L99" s="6"/>
    </row>
    <row r="100" spans="1:12" ht="15.75" customHeight="1" thickBot="1" x14ac:dyDescent="0.3">
      <c r="A100" s="32" t="s">
        <v>598</v>
      </c>
      <c r="B100" s="13">
        <v>0.12</v>
      </c>
      <c r="C100" s="16" t="s">
        <v>101</v>
      </c>
      <c r="D100" s="264">
        <f>SUM(B100*C$93)</f>
        <v>9.6</v>
      </c>
      <c r="E100" s="265"/>
      <c r="F100" s="266"/>
      <c r="G100" s="267"/>
      <c r="H100" s="6"/>
      <c r="I100" s="8">
        <f>SUM(B100*H93)</f>
        <v>0</v>
      </c>
      <c r="J100" s="266"/>
      <c r="K100" s="267"/>
      <c r="L100" s="6"/>
    </row>
    <row r="101" spans="1:12" ht="15.75" customHeight="1" thickBot="1" x14ac:dyDescent="0.3">
      <c r="A101" s="67" t="s">
        <v>599</v>
      </c>
      <c r="B101" s="13"/>
      <c r="C101" s="6"/>
      <c r="D101" s="264">
        <v>0</v>
      </c>
      <c r="E101" s="265"/>
      <c r="F101" s="266"/>
      <c r="G101" s="267"/>
      <c r="H101" s="6"/>
      <c r="I101" s="8">
        <f>SUM(B101*H93)</f>
        <v>0</v>
      </c>
      <c r="J101" s="266"/>
      <c r="K101" s="267"/>
      <c r="L101" s="6"/>
    </row>
    <row r="102" spans="1:12" ht="15.75" customHeight="1" thickBot="1" x14ac:dyDescent="0.3">
      <c r="A102" s="13" t="s">
        <v>600</v>
      </c>
      <c r="B102" s="13"/>
      <c r="C102" s="16"/>
      <c r="D102" s="264">
        <f>SUM(B102*C93)</f>
        <v>0</v>
      </c>
      <c r="E102" s="265"/>
      <c r="F102" s="266"/>
      <c r="G102" s="267"/>
      <c r="H102" s="6"/>
      <c r="I102" s="8">
        <f>SUM(B102*H93)</f>
        <v>0</v>
      </c>
      <c r="J102" s="266"/>
      <c r="K102" s="267"/>
      <c r="L102" s="6"/>
    </row>
    <row r="103" spans="1:12" ht="15.75" customHeight="1" thickBot="1" x14ac:dyDescent="0.3">
      <c r="A103" s="13" t="s">
        <v>108</v>
      </c>
      <c r="B103" s="13">
        <v>0.12</v>
      </c>
      <c r="C103" s="6" t="s">
        <v>190</v>
      </c>
      <c r="D103" s="264">
        <f>SUM(B103*C93)</f>
        <v>9.6</v>
      </c>
      <c r="E103" s="265"/>
      <c r="F103" s="266"/>
      <c r="G103" s="267"/>
      <c r="H103" s="6"/>
      <c r="I103" s="8">
        <f>SUM(B103*H93)</f>
        <v>0</v>
      </c>
      <c r="J103" s="266"/>
      <c r="K103" s="267"/>
      <c r="L103" s="6"/>
    </row>
    <row r="104" spans="1:12" ht="15.75" customHeight="1" thickBot="1" x14ac:dyDescent="0.3">
      <c r="A104" s="13" t="s">
        <v>189</v>
      </c>
      <c r="B104" s="13">
        <v>1</v>
      </c>
      <c r="C104" s="6" t="s">
        <v>162</v>
      </c>
      <c r="D104" s="264">
        <f>SUM(B104*C93)</f>
        <v>80</v>
      </c>
      <c r="E104" s="265"/>
      <c r="F104" s="266"/>
      <c r="G104" s="267"/>
      <c r="H104" s="6"/>
      <c r="I104" s="8">
        <f>SUM(B104*H93)</f>
        <v>0</v>
      </c>
      <c r="J104" s="266"/>
      <c r="K104" s="267"/>
      <c r="L104" s="6"/>
    </row>
    <row r="105" spans="1:12" ht="15.75" customHeight="1" thickBot="1" x14ac:dyDescent="0.3">
      <c r="A105" s="31"/>
      <c r="B105" s="13"/>
      <c r="C105" s="16"/>
      <c r="D105" s="264">
        <f>SUM(B105*C$93)</f>
        <v>0</v>
      </c>
      <c r="E105" s="265"/>
      <c r="F105" s="266"/>
      <c r="G105" s="267"/>
      <c r="H105" s="6"/>
      <c r="I105" s="8">
        <f>SUM(B105*H93)</f>
        <v>0</v>
      </c>
      <c r="J105" s="266"/>
      <c r="K105" s="267"/>
      <c r="L105" s="6"/>
    </row>
    <row r="106" spans="1:12" ht="15.75" customHeight="1" thickBot="1" x14ac:dyDescent="0.3">
      <c r="A106" s="13" t="s">
        <v>188</v>
      </c>
      <c r="B106" s="13">
        <v>1.97</v>
      </c>
      <c r="C106" s="16" t="s">
        <v>187</v>
      </c>
      <c r="D106" s="264">
        <f>SUM(B106*C$93)</f>
        <v>157.6</v>
      </c>
      <c r="E106" s="265"/>
      <c r="F106" s="266"/>
      <c r="G106" s="267"/>
      <c r="H106" s="6"/>
      <c r="I106" s="8">
        <f>SUM(B106*H93)</f>
        <v>0</v>
      </c>
      <c r="J106" s="266"/>
      <c r="K106" s="267"/>
      <c r="L106" s="6"/>
    </row>
    <row r="107" spans="1:12" ht="15.75" customHeight="1" thickBot="1" x14ac:dyDescent="0.3">
      <c r="A107" s="13"/>
      <c r="B107" s="13"/>
      <c r="C107" s="6"/>
      <c r="D107" s="264">
        <f>SUM(B107*C93)</f>
        <v>0</v>
      </c>
      <c r="E107" s="265"/>
      <c r="F107" s="266"/>
      <c r="G107" s="267"/>
      <c r="H107" s="6"/>
      <c r="I107" s="8">
        <f>SUM(B107*H93)</f>
        <v>0</v>
      </c>
      <c r="J107" s="266"/>
      <c r="K107" s="267"/>
      <c r="L107" s="6"/>
    </row>
    <row r="108" spans="1:12" ht="15.75" customHeight="1" thickBot="1" x14ac:dyDescent="0.3">
      <c r="A108" s="13"/>
      <c r="B108" s="13"/>
      <c r="C108" s="6"/>
      <c r="D108" s="264">
        <f>SUM(B108*C93)</f>
        <v>0</v>
      </c>
      <c r="E108" s="265"/>
      <c r="F108" s="266"/>
      <c r="G108" s="267"/>
      <c r="H108" s="6"/>
      <c r="I108" s="8">
        <f>SUM(B108*H93)</f>
        <v>0</v>
      </c>
      <c r="J108" s="266"/>
      <c r="K108" s="267"/>
      <c r="L108" s="6"/>
    </row>
    <row r="109" spans="1:12" ht="15.75" customHeight="1" thickBot="1" x14ac:dyDescent="0.3">
      <c r="A109" s="13"/>
      <c r="B109" s="13"/>
      <c r="C109" s="6"/>
      <c r="D109" s="264">
        <f>SUM(B109*C93)</f>
        <v>0</v>
      </c>
      <c r="E109" s="265"/>
      <c r="F109" s="266"/>
      <c r="G109" s="267"/>
      <c r="H109" s="6"/>
      <c r="I109" s="8">
        <f>SUM(B109*H93)</f>
        <v>0</v>
      </c>
      <c r="J109" s="266"/>
      <c r="K109" s="267"/>
      <c r="L109" s="6"/>
    </row>
    <row r="110" spans="1:12" ht="15.75" customHeight="1" thickBot="1" x14ac:dyDescent="0.3">
      <c r="A110" s="13"/>
      <c r="B110" s="13"/>
      <c r="C110" s="6"/>
      <c r="D110" s="264">
        <f>SUM(B110*C93)</f>
        <v>0</v>
      </c>
      <c r="E110" s="265"/>
      <c r="F110" s="266"/>
      <c r="G110" s="267"/>
      <c r="H110" s="6"/>
      <c r="I110" s="8">
        <f>SUM(B110*H93)</f>
        <v>0</v>
      </c>
      <c r="J110" s="266"/>
      <c r="K110" s="267"/>
      <c r="L110" s="6"/>
    </row>
    <row r="111" spans="1:12" ht="15.75" customHeight="1" thickBot="1" x14ac:dyDescent="0.3">
      <c r="A111" s="13"/>
      <c r="B111" s="13"/>
      <c r="C111" s="6"/>
      <c r="D111" s="264">
        <f>SUM(B111*C93)</f>
        <v>0</v>
      </c>
      <c r="E111" s="265"/>
      <c r="F111" s="266"/>
      <c r="G111" s="267"/>
      <c r="H111" s="6"/>
      <c r="I111" s="8">
        <f>SUM(B111*H93)</f>
        <v>0</v>
      </c>
      <c r="J111" s="266"/>
      <c r="K111" s="267"/>
      <c r="L111" s="6"/>
    </row>
    <row r="112" spans="1:12" ht="15.75" customHeight="1" thickBot="1" x14ac:dyDescent="0.3">
      <c r="A112" s="13"/>
      <c r="B112" s="13"/>
      <c r="C112" s="16"/>
      <c r="D112" s="264">
        <f>SUM(B112*C93)</f>
        <v>0</v>
      </c>
      <c r="E112" s="265"/>
      <c r="F112" s="266"/>
      <c r="G112" s="267"/>
      <c r="H112" s="6"/>
      <c r="I112" s="8">
        <f>SUM(B112*H93)</f>
        <v>0</v>
      </c>
      <c r="J112" s="266"/>
      <c r="K112" s="267"/>
      <c r="L112" s="6"/>
    </row>
    <row r="113" spans="1:12" ht="15.75" customHeight="1" thickBot="1" x14ac:dyDescent="0.3">
      <c r="A113" s="13"/>
      <c r="B113" s="13"/>
      <c r="C113" s="16"/>
      <c r="D113" s="264">
        <f>SUM(B113*C93)</f>
        <v>0</v>
      </c>
      <c r="E113" s="265"/>
      <c r="F113" s="266"/>
      <c r="G113" s="267"/>
      <c r="H113" s="6"/>
      <c r="I113" s="8">
        <f>SUM(B113*H93)</f>
        <v>0</v>
      </c>
      <c r="J113" s="266"/>
      <c r="K113" s="267"/>
      <c r="L113" s="6"/>
    </row>
    <row r="114" spans="1:12" ht="15.75" customHeight="1" thickBot="1" x14ac:dyDescent="0.3">
      <c r="A114" s="13"/>
      <c r="B114" s="13">
        <v>0</v>
      </c>
      <c r="C114" s="6"/>
      <c r="D114" s="264">
        <f>SUM(B114*C93)</f>
        <v>0</v>
      </c>
      <c r="E114" s="265"/>
      <c r="F114" s="266"/>
      <c r="G114" s="267"/>
      <c r="H114" s="6"/>
      <c r="I114" s="8">
        <f>SUM(B114*H93)</f>
        <v>0</v>
      </c>
      <c r="J114" s="266"/>
      <c r="K114" s="267"/>
      <c r="L114" s="6"/>
    </row>
    <row r="115" spans="1:12" ht="15.75" customHeight="1" thickBot="1" x14ac:dyDescent="0.3">
      <c r="A115" s="13"/>
      <c r="B115" s="13">
        <v>0</v>
      </c>
      <c r="C115" s="6"/>
      <c r="D115" s="264">
        <f>SUM(B115*C93)</f>
        <v>0</v>
      </c>
      <c r="E115" s="265"/>
      <c r="F115" s="266"/>
      <c r="G115" s="267"/>
      <c r="H115" s="6"/>
      <c r="I115" s="8">
        <f>SUM(B115*H93)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SUM(B116*C93)</f>
        <v>0</v>
      </c>
      <c r="E116" s="265"/>
      <c r="F116" s="266"/>
      <c r="G116" s="267"/>
      <c r="H116" s="6"/>
      <c r="I116" s="8">
        <f>SUM(B116*H93)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>SUM(B117*C93)</f>
        <v>0</v>
      </c>
      <c r="E117" s="265"/>
      <c r="F117" s="266"/>
      <c r="G117" s="267"/>
      <c r="H117" s="6"/>
      <c r="I117" s="8">
        <f>SUM(B117*H93)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>SUM(B118*C93)</f>
        <v>0</v>
      </c>
      <c r="E118" s="265"/>
      <c r="F118" s="266"/>
      <c r="G118" s="267"/>
      <c r="H118" s="6"/>
      <c r="I118" s="8">
        <f>SUM(B118*H93)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>SUM(B119*C93)</f>
        <v>0</v>
      </c>
      <c r="E119" s="265"/>
      <c r="F119" s="266"/>
      <c r="G119" s="267"/>
      <c r="H119" s="6"/>
      <c r="I119" s="8">
        <f>SUM(B119*H93)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>SUM(B120*C93)</f>
        <v>0</v>
      </c>
      <c r="E120" s="265"/>
      <c r="F120" s="266"/>
      <c r="G120" s="267"/>
      <c r="H120" s="6"/>
      <c r="I120" s="8">
        <f>SUM(B120*H93)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>SUM(B121*C93)</f>
        <v>0</v>
      </c>
      <c r="E121" s="265"/>
      <c r="F121" s="266"/>
      <c r="G121" s="267"/>
      <c r="H121" s="6"/>
      <c r="I121" s="8">
        <f>SUM(B121*H93)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>SUM(B122*C93)</f>
        <v>0</v>
      </c>
      <c r="E122" s="265"/>
      <c r="F122" s="266"/>
      <c r="G122" s="267"/>
      <c r="H122" s="6"/>
      <c r="I122" s="8">
        <f>SUM(B122*H93)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>SUM(B123*C93)</f>
        <v>0</v>
      </c>
      <c r="E123" s="265"/>
      <c r="F123" s="266"/>
      <c r="G123" s="267"/>
      <c r="H123" s="6"/>
      <c r="I123" s="8">
        <f>SUM(B123*H93)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>SUM(B124*C93)</f>
        <v>0</v>
      </c>
      <c r="E124" s="265"/>
      <c r="F124" s="266"/>
      <c r="G124" s="267"/>
      <c r="H124" s="6"/>
      <c r="I124" s="8">
        <f>SUM(B124*H93)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>SUM(B125*C93)</f>
        <v>0</v>
      </c>
      <c r="E125" s="265"/>
      <c r="F125" s="266"/>
      <c r="G125" s="267"/>
      <c r="H125" s="6"/>
      <c r="I125" s="8">
        <f>SUM(B125*H93)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>SUM(B126*C93)</f>
        <v>0</v>
      </c>
      <c r="E126" s="265"/>
      <c r="F126" s="266"/>
      <c r="G126" s="267"/>
      <c r="H126" s="6"/>
      <c r="I126" s="8">
        <f>SUM(B126*H93)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>SUM(B127*C93)</f>
        <v>0</v>
      </c>
      <c r="E127" s="265"/>
      <c r="F127" s="266"/>
      <c r="G127" s="267"/>
      <c r="H127" s="6"/>
      <c r="I127" s="8">
        <f>SUM(B127*H93)</f>
        <v>0</v>
      </c>
      <c r="J127" s="266"/>
      <c r="K127" s="267"/>
      <c r="L127" s="6"/>
    </row>
    <row r="128" spans="1:12" ht="15.75" customHeight="1" thickBot="1" x14ac:dyDescent="0.3">
      <c r="A128" s="13"/>
      <c r="B128" s="13">
        <v>0</v>
      </c>
      <c r="C128" s="6"/>
      <c r="D128" s="264">
        <f>SUM(B128*C93)</f>
        <v>0</v>
      </c>
      <c r="E128" s="265"/>
      <c r="F128" s="266"/>
      <c r="G128" s="267"/>
      <c r="H128" s="6"/>
      <c r="I128" s="8">
        <f>SUM(B128*H93)</f>
        <v>0</v>
      </c>
      <c r="J128" s="266"/>
      <c r="K128" s="267"/>
      <c r="L128" s="6"/>
    </row>
    <row r="129" spans="1:12" ht="15.75" customHeight="1" thickBot="1" x14ac:dyDescent="0.3">
      <c r="A129" s="5" t="s">
        <v>12</v>
      </c>
      <c r="B129" s="5" t="s">
        <v>6</v>
      </c>
      <c r="C129" s="5" t="s">
        <v>15</v>
      </c>
      <c r="D129" s="110" t="s">
        <v>7</v>
      </c>
      <c r="E129" s="111"/>
      <c r="F129" s="110" t="s">
        <v>45</v>
      </c>
      <c r="G129" s="111"/>
      <c r="H129" s="5" t="s">
        <v>9</v>
      </c>
      <c r="I129" s="5" t="s">
        <v>10</v>
      </c>
      <c r="J129" s="110" t="s">
        <v>45</v>
      </c>
      <c r="K129" s="111"/>
      <c r="L129" s="74" t="s">
        <v>41</v>
      </c>
    </row>
    <row r="130" spans="1:12" ht="15.75" customHeight="1" thickBot="1" x14ac:dyDescent="0.3">
      <c r="A130" s="13" t="s">
        <v>103</v>
      </c>
      <c r="B130" s="13">
        <v>1</v>
      </c>
      <c r="C130" s="6" t="s">
        <v>98</v>
      </c>
      <c r="D130" s="264">
        <f>SUM(B130*C93)</f>
        <v>80</v>
      </c>
      <c r="E130" s="265"/>
      <c r="F130" s="266"/>
      <c r="G130" s="267"/>
      <c r="H130" s="6"/>
      <c r="I130" s="8">
        <f>SUM(B130*H93)</f>
        <v>0</v>
      </c>
      <c r="J130" s="266"/>
      <c r="K130" s="267"/>
      <c r="L130" s="6"/>
    </row>
    <row r="131" spans="1:12" ht="15.75" customHeight="1" thickBot="1" x14ac:dyDescent="0.3">
      <c r="A131" s="13" t="s">
        <v>84</v>
      </c>
      <c r="B131" s="13">
        <v>0.06</v>
      </c>
      <c r="C131" s="6" t="s">
        <v>99</v>
      </c>
      <c r="D131" s="264">
        <f>SUM(B131*C93)</f>
        <v>4.8</v>
      </c>
      <c r="E131" s="265"/>
      <c r="F131" s="266"/>
      <c r="G131" s="267"/>
      <c r="H131" s="6"/>
      <c r="I131" s="8">
        <f>SUM(B131*H93)</f>
        <v>0</v>
      </c>
      <c r="J131" s="266"/>
      <c r="K131" s="267"/>
      <c r="L131" s="6"/>
    </row>
    <row r="132" spans="1:12" ht="15.75" customHeight="1" thickBot="1" x14ac:dyDescent="0.3">
      <c r="A132" s="13" t="s">
        <v>85</v>
      </c>
      <c r="B132" s="13">
        <v>0</v>
      </c>
      <c r="C132" s="6"/>
      <c r="D132" s="264">
        <f>SUM(B132*C93)</f>
        <v>0</v>
      </c>
      <c r="E132" s="265"/>
      <c r="F132" s="266"/>
      <c r="G132" s="267"/>
      <c r="H132" s="6"/>
      <c r="I132" s="8">
        <f>SUM(B132*H93)</f>
        <v>0</v>
      </c>
      <c r="J132" s="266"/>
      <c r="K132" s="267"/>
      <c r="L132" s="6"/>
    </row>
    <row r="133" spans="1:12" ht="15.75" customHeight="1" thickBot="1" x14ac:dyDescent="0.3">
      <c r="A133" s="13" t="s">
        <v>86</v>
      </c>
      <c r="B133" s="13">
        <v>0.12</v>
      </c>
      <c r="C133" s="6" t="s">
        <v>99</v>
      </c>
      <c r="D133" s="264">
        <f>SUM(B133*C93)</f>
        <v>9.6</v>
      </c>
      <c r="E133" s="265"/>
      <c r="F133" s="266"/>
      <c r="G133" s="267"/>
      <c r="H133" s="6"/>
      <c r="I133" s="8">
        <f>SUM(B133*H93)</f>
        <v>0</v>
      </c>
      <c r="J133" s="266"/>
      <c r="K133" s="267"/>
      <c r="L133" s="6"/>
    </row>
    <row r="134" spans="1:12" ht="15.75" customHeight="1" thickBot="1" x14ac:dyDescent="0.3">
      <c r="A134" s="13"/>
      <c r="B134" s="13"/>
      <c r="C134" s="6"/>
      <c r="D134" s="264">
        <f>SUM(B134*C93)</f>
        <v>0</v>
      </c>
      <c r="E134" s="265"/>
      <c r="F134" s="266"/>
      <c r="G134" s="267"/>
      <c r="H134" s="6"/>
      <c r="I134" s="8">
        <f>SUM(B134*H93)</f>
        <v>0</v>
      </c>
      <c r="J134" s="266"/>
      <c r="K134" s="267"/>
      <c r="L134" s="6"/>
    </row>
    <row r="135" spans="1:12" ht="15.75" customHeight="1" thickBot="1" x14ac:dyDescent="0.3">
      <c r="A135" s="6"/>
      <c r="B135" s="13"/>
      <c r="C135" s="6"/>
      <c r="D135" s="264">
        <f>SUM(B135*C93)</f>
        <v>0</v>
      </c>
      <c r="E135" s="265"/>
      <c r="F135" s="266"/>
      <c r="G135" s="267"/>
      <c r="H135" s="6"/>
      <c r="I135" s="8">
        <f>SUM(B135*H93)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SUM(B136*C93)</f>
        <v>0</v>
      </c>
      <c r="E136" s="265"/>
      <c r="F136" s="266"/>
      <c r="G136" s="267"/>
      <c r="H136" s="6"/>
      <c r="I136" s="8">
        <f>SUM(B136*H93)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SUM(B137*C93)</f>
        <v>0</v>
      </c>
      <c r="E137" s="265"/>
      <c r="F137" s="266"/>
      <c r="G137" s="267"/>
      <c r="H137" s="6"/>
      <c r="I137" s="8">
        <f>SUM(B137*H93)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SUM(B138*C93)</f>
        <v>0</v>
      </c>
      <c r="E138" s="265"/>
      <c r="F138" s="266"/>
      <c r="G138" s="267"/>
      <c r="H138" s="6"/>
      <c r="I138" s="8">
        <f>SUM(B138*H93)</f>
        <v>0</v>
      </c>
      <c r="J138" s="266"/>
      <c r="K138" s="267"/>
      <c r="L138" s="6"/>
    </row>
    <row r="139" spans="1:12" ht="15.75" customHeight="1" thickBot="1" x14ac:dyDescent="0.3">
      <c r="A139" s="6"/>
      <c r="B139" s="13">
        <v>0</v>
      </c>
      <c r="C139" s="6"/>
      <c r="D139" s="264">
        <f>SUM(B139*C93)</f>
        <v>0</v>
      </c>
      <c r="E139" s="265"/>
      <c r="F139" s="266"/>
      <c r="G139" s="267"/>
      <c r="H139" s="6"/>
      <c r="I139" s="8">
        <f>SUM(B139*H93)</f>
        <v>0</v>
      </c>
      <c r="J139" s="266"/>
      <c r="K139" s="267"/>
      <c r="L139" s="6"/>
    </row>
    <row r="140" spans="1:12" ht="15.75" customHeight="1" thickBot="1" x14ac:dyDescent="0.3">
      <c r="A140" s="5" t="s">
        <v>44</v>
      </c>
      <c r="B140" s="5" t="s">
        <v>6</v>
      </c>
      <c r="C140" s="5" t="s">
        <v>15</v>
      </c>
      <c r="D140" s="110" t="s">
        <v>7</v>
      </c>
      <c r="E140" s="111"/>
      <c r="F140" s="110" t="s">
        <v>45</v>
      </c>
      <c r="G140" s="111"/>
      <c r="H140" s="5" t="s">
        <v>9</v>
      </c>
      <c r="I140" s="5" t="s">
        <v>10</v>
      </c>
      <c r="J140" s="110" t="s">
        <v>45</v>
      </c>
      <c r="K140" s="111"/>
      <c r="L140" s="74" t="s">
        <v>41</v>
      </c>
    </row>
    <row r="141" spans="1:12" ht="15.75" customHeight="1" thickBot="1" x14ac:dyDescent="0.3">
      <c r="A141" s="58" t="s">
        <v>587</v>
      </c>
      <c r="B141" s="13">
        <v>1</v>
      </c>
      <c r="C141" s="6" t="s">
        <v>186</v>
      </c>
      <c r="D141" s="264">
        <f>SUM(B141*C93)</f>
        <v>80</v>
      </c>
      <c r="E141" s="265"/>
      <c r="F141" s="266"/>
      <c r="G141" s="267"/>
      <c r="H141" s="6"/>
      <c r="I141" s="8">
        <f>SUM(B141*H93)</f>
        <v>0</v>
      </c>
      <c r="J141" s="266"/>
      <c r="K141" s="267"/>
      <c r="L141" s="6"/>
    </row>
    <row r="142" spans="1:12" ht="15.75" customHeight="1" thickBot="1" x14ac:dyDescent="0.3">
      <c r="A142" s="109" t="s">
        <v>588</v>
      </c>
      <c r="B142" s="13">
        <v>1</v>
      </c>
      <c r="C142" s="6" t="s">
        <v>586</v>
      </c>
      <c r="D142" s="264">
        <f>SUM(B142*C93)</f>
        <v>80</v>
      </c>
      <c r="E142" s="265"/>
      <c r="F142" s="266"/>
      <c r="G142" s="267"/>
      <c r="H142" s="6"/>
      <c r="I142" s="8">
        <f>SUM(B142*H93)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SUM(B143*C93)</f>
        <v>0</v>
      </c>
      <c r="E143" s="265"/>
      <c r="F143" s="266"/>
      <c r="G143" s="267"/>
      <c r="H143" s="6"/>
      <c r="I143" s="8">
        <f>SUM(B143*H93)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SUM(B144*C93)</f>
        <v>0</v>
      </c>
      <c r="E144" s="265"/>
      <c r="F144" s="266"/>
      <c r="G144" s="267"/>
      <c r="H144" s="6"/>
      <c r="I144" s="8">
        <f>SUM(B144*H93)</f>
        <v>0</v>
      </c>
      <c r="J144" s="266"/>
      <c r="K144" s="267"/>
      <c r="L144" s="6"/>
    </row>
    <row r="145" spans="1:12" ht="15.75" customHeight="1" thickBot="1" x14ac:dyDescent="0.3">
      <c r="A145" s="6"/>
      <c r="B145" s="13">
        <v>0</v>
      </c>
      <c r="C145" s="6"/>
      <c r="D145" s="264">
        <f>SUM(B145*C93)</f>
        <v>0</v>
      </c>
      <c r="E145" s="265"/>
      <c r="F145" s="266"/>
      <c r="G145" s="267"/>
      <c r="H145" s="6"/>
      <c r="I145" s="8">
        <f>SUM(B145*H93)</f>
        <v>0</v>
      </c>
      <c r="J145" s="266"/>
      <c r="K145" s="267"/>
      <c r="L145" s="6"/>
    </row>
    <row r="146" spans="1:12" ht="15.75" customHeight="1" thickBot="1" x14ac:dyDescent="0.3">
      <c r="A146" s="5" t="s">
        <v>13</v>
      </c>
      <c r="B146" s="5" t="s">
        <v>6</v>
      </c>
      <c r="C146" s="5" t="s">
        <v>15</v>
      </c>
      <c r="D146" s="110" t="s">
        <v>7</v>
      </c>
      <c r="E146" s="111"/>
      <c r="F146" s="110" t="s">
        <v>45</v>
      </c>
      <c r="G146" s="111"/>
      <c r="H146" s="5" t="s">
        <v>9</v>
      </c>
      <c r="I146" s="5" t="s">
        <v>10</v>
      </c>
      <c r="J146" s="110" t="s">
        <v>45</v>
      </c>
      <c r="K146" s="111"/>
      <c r="L146" s="74" t="s">
        <v>41</v>
      </c>
    </row>
    <row r="147" spans="1:12" ht="15.75" customHeight="1" thickBot="1" x14ac:dyDescent="0.3">
      <c r="A147" s="13"/>
      <c r="B147" s="13">
        <v>0</v>
      </c>
      <c r="C147" s="6"/>
      <c r="D147" s="264">
        <f>SUM(B147*C93)</f>
        <v>0</v>
      </c>
      <c r="E147" s="265"/>
      <c r="F147" s="266"/>
      <c r="G147" s="267"/>
      <c r="H147" s="6"/>
      <c r="I147" s="8">
        <f>SUM(B147*H93)</f>
        <v>0</v>
      </c>
      <c r="J147" s="266"/>
      <c r="K147" s="267"/>
      <c r="L147" s="6"/>
    </row>
    <row r="148" spans="1:12" ht="15.75" customHeight="1" thickBot="1" x14ac:dyDescent="0.3">
      <c r="A148" s="13"/>
      <c r="B148" s="13">
        <v>0</v>
      </c>
      <c r="C148" s="6"/>
      <c r="D148" s="264">
        <f>SUM(B148*C93)</f>
        <v>0</v>
      </c>
      <c r="E148" s="265"/>
      <c r="F148" s="266"/>
      <c r="G148" s="267"/>
      <c r="H148" s="6"/>
      <c r="I148" s="8">
        <f>SUM(B148*H93)</f>
        <v>0</v>
      </c>
      <c r="J148" s="266"/>
      <c r="K148" s="267"/>
      <c r="L148" s="6"/>
    </row>
    <row r="149" spans="1:12" ht="15" customHeight="1" x14ac:dyDescent="0.25">
      <c r="A149" s="272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4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15" customHeight="1" x14ac:dyDescent="0.25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ht="29.25" customHeight="1" thickBot="1" x14ac:dyDescent="0.3">
      <c r="A162" s="275"/>
      <c r="B162" s="276"/>
      <c r="C162" s="276"/>
      <c r="D162" s="276"/>
      <c r="E162" s="276"/>
      <c r="F162" s="276"/>
      <c r="G162" s="276"/>
      <c r="H162" s="276"/>
      <c r="I162" s="276"/>
      <c r="J162" s="276"/>
      <c r="K162" s="276"/>
      <c r="L162" s="277"/>
    </row>
    <row r="163" spans="1:12" x14ac:dyDescent="0.25">
      <c r="A163" s="143" t="str">
        <f>A1</f>
        <v xml:space="preserve">LS CONFECÇÕES </v>
      </c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5"/>
    </row>
    <row r="164" spans="1:12" x14ac:dyDescent="0.25">
      <c r="A164" s="278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80"/>
    </row>
    <row r="165" spans="1:12" ht="15.75" thickBot="1" x14ac:dyDescent="0.3">
      <c r="A165" s="146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8"/>
    </row>
    <row r="166" spans="1:12" ht="15" customHeight="1" x14ac:dyDescent="0.25">
      <c r="A166" s="143" t="s">
        <v>80</v>
      </c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5"/>
    </row>
    <row r="167" spans="1:12" ht="15.75" customHeight="1" thickBot="1" x14ac:dyDescent="0.3">
      <c r="A167" s="146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8"/>
    </row>
    <row r="168" spans="1:12" ht="15.75" thickBot="1" x14ac:dyDescent="0.3">
      <c r="A168" s="3" t="str">
        <f t="shared" ref="A168:B170" si="1">A6</f>
        <v xml:space="preserve">CLIENTE: BOLOVO </v>
      </c>
      <c r="B168" s="149" t="str">
        <f t="shared" si="1"/>
        <v>REPRESENTANTE: antonio</v>
      </c>
      <c r="C168" s="150"/>
      <c r="D168" s="150"/>
      <c r="E168" s="150"/>
      <c r="F168" s="151"/>
      <c r="G168" s="149" t="str">
        <f>G6</f>
        <v>PEDIDO: 015/2020</v>
      </c>
      <c r="H168" s="150"/>
      <c r="I168" s="151"/>
      <c r="J168" s="110" t="str">
        <f>J6</f>
        <v xml:space="preserve">QTD. MOSTR. SOARES DE LUNA </v>
      </c>
      <c r="K168" s="112"/>
      <c r="L168" s="111"/>
    </row>
    <row r="169" spans="1:12" ht="15.75" thickBot="1" x14ac:dyDescent="0.3">
      <c r="A169" s="4" t="str">
        <f t="shared" si="1"/>
        <v>REF. CLIENTE: BLV06BWAZ</v>
      </c>
      <c r="B169" s="149" t="str">
        <f t="shared" si="1"/>
        <v>REF. CT LS - 01</v>
      </c>
      <c r="C169" s="150"/>
      <c r="D169" s="150"/>
      <c r="E169" s="150"/>
      <c r="F169" s="151"/>
      <c r="G169" s="149" t="str">
        <f>G7</f>
        <v>COLECAO : VERÃO /2020</v>
      </c>
      <c r="H169" s="150"/>
      <c r="I169" s="151"/>
      <c r="J169" s="143">
        <f>J7</f>
        <v>0</v>
      </c>
      <c r="K169" s="144"/>
      <c r="L169" s="145"/>
    </row>
    <row r="170" spans="1:12" ht="15.75" thickBot="1" x14ac:dyDescent="0.3">
      <c r="A170" s="4" t="str">
        <f t="shared" si="1"/>
        <v xml:space="preserve">REF:  </v>
      </c>
      <c r="B170" s="149" t="str">
        <f t="shared" si="1"/>
        <v xml:space="preserve">MODELO:  carteira COLORS - 02 </v>
      </c>
      <c r="C170" s="150"/>
      <c r="D170" s="150"/>
      <c r="E170" s="150"/>
      <c r="F170" s="150"/>
      <c r="G170" s="150"/>
      <c r="H170" s="150"/>
      <c r="I170" s="151"/>
      <c r="J170" s="146"/>
      <c r="K170" s="147"/>
      <c r="L170" s="148"/>
    </row>
    <row r="171" spans="1:12" ht="15.75" thickBot="1" x14ac:dyDescent="0.3">
      <c r="A171" s="110" t="s">
        <v>29</v>
      </c>
      <c r="B171" s="236"/>
      <c r="C171" s="7" t="s">
        <v>15</v>
      </c>
      <c r="D171" s="234" t="s">
        <v>9</v>
      </c>
      <c r="E171" s="236"/>
      <c r="F171" s="110" t="s">
        <v>29</v>
      </c>
      <c r="G171" s="112"/>
      <c r="H171" s="112"/>
      <c r="I171" s="112"/>
      <c r="J171" s="111"/>
      <c r="K171" s="7" t="s">
        <v>15</v>
      </c>
      <c r="L171" s="4" t="s">
        <v>9</v>
      </c>
    </row>
    <row r="172" spans="1:12" x14ac:dyDescent="0.25">
      <c r="A172" s="281" t="str">
        <f>A16</f>
        <v>Cor 1 - Nylon 70 Plast.</v>
      </c>
      <c r="B172" s="282"/>
      <c r="C172" s="166" t="str">
        <f>C16</f>
        <v xml:space="preserve">azul royal </v>
      </c>
      <c r="D172" s="272">
        <f>H16</f>
        <v>0</v>
      </c>
      <c r="E172" s="274"/>
      <c r="F172" s="281">
        <f>A28</f>
        <v>0</v>
      </c>
      <c r="G172" s="287"/>
      <c r="H172" s="287"/>
      <c r="I172" s="287"/>
      <c r="J172" s="282"/>
      <c r="K172" s="289">
        <f>C28</f>
        <v>0</v>
      </c>
      <c r="L172" s="289">
        <f>H28</f>
        <v>0</v>
      </c>
    </row>
    <row r="173" spans="1:12" ht="15.75" thickBot="1" x14ac:dyDescent="0.3">
      <c r="A173" s="283"/>
      <c r="B173" s="284"/>
      <c r="C173" s="167"/>
      <c r="D173" s="285"/>
      <c r="E173" s="286"/>
      <c r="F173" s="283"/>
      <c r="G173" s="288"/>
      <c r="H173" s="288"/>
      <c r="I173" s="288"/>
      <c r="J173" s="284"/>
      <c r="K173" s="290"/>
      <c r="L173" s="290"/>
    </row>
    <row r="174" spans="1:12" x14ac:dyDescent="0.25">
      <c r="A174" s="281" t="str">
        <f>A18</f>
        <v>Cor 2 - Nylon 70 Plast.</v>
      </c>
      <c r="B174" s="282"/>
      <c r="C174" s="166" t="str">
        <f>C18</f>
        <v>ROSA</v>
      </c>
      <c r="D174" s="272">
        <f>H18</f>
        <v>0</v>
      </c>
      <c r="E174" s="274"/>
      <c r="F174" s="281">
        <f>A30</f>
        <v>0</v>
      </c>
      <c r="G174" s="287"/>
      <c r="H174" s="287"/>
      <c r="I174" s="287"/>
      <c r="J174" s="282"/>
      <c r="K174" s="289">
        <f>C30</f>
        <v>0</v>
      </c>
      <c r="L174" s="289">
        <f>H30</f>
        <v>0</v>
      </c>
    </row>
    <row r="175" spans="1:12" ht="15.75" thickBot="1" x14ac:dyDescent="0.3">
      <c r="A175" s="283"/>
      <c r="B175" s="284"/>
      <c r="C175" s="167"/>
      <c r="D175" s="285"/>
      <c r="E175" s="286"/>
      <c r="F175" s="283"/>
      <c r="G175" s="288"/>
      <c r="H175" s="288"/>
      <c r="I175" s="288"/>
      <c r="J175" s="284"/>
      <c r="K175" s="290"/>
      <c r="L175" s="290"/>
    </row>
    <row r="176" spans="1:12" x14ac:dyDescent="0.25">
      <c r="A176" s="281" t="str">
        <f>A20</f>
        <v xml:space="preserve">Cor 4- Bora bora  </v>
      </c>
      <c r="B176" s="282"/>
      <c r="C176" s="166" t="str">
        <f>C20</f>
        <v xml:space="preserve">azul royal </v>
      </c>
      <c r="D176" s="272">
        <f>H20</f>
        <v>0</v>
      </c>
      <c r="E176" s="274"/>
      <c r="F176" s="281">
        <f>A32</f>
        <v>0</v>
      </c>
      <c r="G176" s="287"/>
      <c r="H176" s="287"/>
      <c r="I176" s="287"/>
      <c r="J176" s="282"/>
      <c r="K176" s="289">
        <f>C32</f>
        <v>0</v>
      </c>
      <c r="L176" s="289">
        <f>H32</f>
        <v>0</v>
      </c>
    </row>
    <row r="177" spans="1:12" ht="15.75" thickBot="1" x14ac:dyDescent="0.3">
      <c r="A177" s="283"/>
      <c r="B177" s="284"/>
      <c r="C177" s="167"/>
      <c r="D177" s="285"/>
      <c r="E177" s="286"/>
      <c r="F177" s="283"/>
      <c r="G177" s="288"/>
      <c r="H177" s="288"/>
      <c r="I177" s="288"/>
      <c r="J177" s="284"/>
      <c r="K177" s="290"/>
      <c r="L177" s="290"/>
    </row>
    <row r="178" spans="1:12" x14ac:dyDescent="0.25">
      <c r="A178" s="281" t="str">
        <f>A22</f>
        <v xml:space="preserve">COR 5 PVC CRISTAL </v>
      </c>
      <c r="B178" s="282"/>
      <c r="C178" s="166" t="str">
        <f>C22</f>
        <v>transp.</v>
      </c>
      <c r="D178" s="272">
        <f>H22</f>
        <v>0</v>
      </c>
      <c r="E178" s="274"/>
      <c r="F178" s="281">
        <f>A34</f>
        <v>0</v>
      </c>
      <c r="G178" s="287"/>
      <c r="H178" s="287"/>
      <c r="I178" s="287"/>
      <c r="J178" s="282"/>
      <c r="K178" s="289">
        <f>C34</f>
        <v>0</v>
      </c>
      <c r="L178" s="289">
        <f>H34</f>
        <v>0</v>
      </c>
    </row>
    <row r="179" spans="1:12" ht="15.75" thickBot="1" x14ac:dyDescent="0.3">
      <c r="A179" s="283"/>
      <c r="B179" s="284"/>
      <c r="C179" s="167"/>
      <c r="D179" s="285"/>
      <c r="E179" s="286"/>
      <c r="F179" s="283"/>
      <c r="G179" s="288"/>
      <c r="H179" s="288"/>
      <c r="I179" s="288"/>
      <c r="J179" s="284"/>
      <c r="K179" s="290"/>
      <c r="L179" s="290"/>
    </row>
    <row r="180" spans="1:12" x14ac:dyDescent="0.25">
      <c r="A180" s="281">
        <f>A24</f>
        <v>0</v>
      </c>
      <c r="B180" s="282"/>
      <c r="C180" s="166">
        <f>C24</f>
        <v>0</v>
      </c>
      <c r="D180" s="272">
        <f>H24</f>
        <v>0</v>
      </c>
      <c r="E180" s="274"/>
      <c r="F180" s="281">
        <f>A36</f>
        <v>0</v>
      </c>
      <c r="G180" s="287"/>
      <c r="H180" s="287"/>
      <c r="I180" s="287"/>
      <c r="J180" s="282"/>
      <c r="K180" s="289">
        <f>C36</f>
        <v>0</v>
      </c>
      <c r="L180" s="289">
        <f>H36</f>
        <v>0</v>
      </c>
    </row>
    <row r="181" spans="1:12" ht="15.75" thickBot="1" x14ac:dyDescent="0.3">
      <c r="A181" s="283"/>
      <c r="B181" s="284"/>
      <c r="C181" s="167"/>
      <c r="D181" s="285"/>
      <c r="E181" s="286"/>
      <c r="F181" s="283"/>
      <c r="G181" s="288"/>
      <c r="H181" s="288"/>
      <c r="I181" s="288"/>
      <c r="J181" s="284"/>
      <c r="K181" s="290"/>
      <c r="L181" s="290"/>
    </row>
    <row r="182" spans="1:12" x14ac:dyDescent="0.25">
      <c r="A182" s="281">
        <f>A26</f>
        <v>0</v>
      </c>
      <c r="B182" s="282"/>
      <c r="C182" s="166">
        <f>C26</f>
        <v>0</v>
      </c>
      <c r="D182" s="272">
        <f>H26</f>
        <v>0</v>
      </c>
      <c r="E182" s="274"/>
      <c r="F182" s="281">
        <f>A38</f>
        <v>0</v>
      </c>
      <c r="G182" s="287"/>
      <c r="H182" s="287"/>
      <c r="I182" s="287"/>
      <c r="J182" s="282"/>
      <c r="K182" s="289">
        <f>C38</f>
        <v>0</v>
      </c>
      <c r="L182" s="289">
        <f>H38</f>
        <v>0</v>
      </c>
    </row>
    <row r="183" spans="1:12" ht="15.75" thickBot="1" x14ac:dyDescent="0.3">
      <c r="A183" s="283"/>
      <c r="B183" s="284"/>
      <c r="C183" s="167"/>
      <c r="D183" s="285"/>
      <c r="E183" s="286"/>
      <c r="F183" s="283"/>
      <c r="G183" s="288"/>
      <c r="H183" s="288"/>
      <c r="I183" s="288"/>
      <c r="J183" s="284"/>
      <c r="K183" s="290"/>
      <c r="L183" s="290"/>
    </row>
    <row r="184" spans="1:12" x14ac:dyDescent="0.25">
      <c r="A184" s="143" t="s">
        <v>31</v>
      </c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5"/>
    </row>
    <row r="185" spans="1:12" ht="15.75" thickBot="1" x14ac:dyDescent="0.3">
      <c r="A185" s="146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8"/>
    </row>
    <row r="186" spans="1:12" ht="15" customHeight="1" thickBot="1" x14ac:dyDescent="0.35">
      <c r="A186" s="182" t="s">
        <v>17</v>
      </c>
      <c r="B186" s="122" t="s">
        <v>33</v>
      </c>
      <c r="C186" s="123"/>
      <c r="D186" s="123"/>
      <c r="E186" s="124"/>
      <c r="F186" s="184" t="s">
        <v>34</v>
      </c>
      <c r="G186" s="185"/>
      <c r="H186" s="186"/>
      <c r="I186" s="190" t="s">
        <v>11</v>
      </c>
      <c r="J186" s="191"/>
      <c r="K186" s="191"/>
      <c r="L186" s="192"/>
    </row>
    <row r="187" spans="1:12" ht="15.75" customHeight="1" thickBot="1" x14ac:dyDescent="0.3">
      <c r="A187" s="183"/>
      <c r="B187" s="125"/>
      <c r="C187" s="126"/>
      <c r="D187" s="126"/>
      <c r="E187" s="127"/>
      <c r="F187" s="187"/>
      <c r="G187" s="188"/>
      <c r="H187" s="189"/>
      <c r="I187" s="193" t="s">
        <v>15</v>
      </c>
      <c r="J187" s="194"/>
      <c r="K187" s="195" t="s">
        <v>9</v>
      </c>
      <c r="L187" s="194"/>
    </row>
    <row r="188" spans="1:12" ht="15" customHeight="1" x14ac:dyDescent="0.25">
      <c r="A188" s="210">
        <f>A44</f>
        <v>0</v>
      </c>
      <c r="B188" s="198">
        <f>B44</f>
        <v>0</v>
      </c>
      <c r="C188" s="199"/>
      <c r="D188" s="199"/>
      <c r="E188" s="200"/>
      <c r="F188" s="204">
        <f>F44</f>
        <v>0</v>
      </c>
      <c r="G188" s="205"/>
      <c r="H188" s="206"/>
      <c r="I188" s="204"/>
      <c r="J188" s="206"/>
      <c r="K188" s="205"/>
      <c r="L188" s="206"/>
    </row>
    <row r="189" spans="1:12" ht="15.75" customHeight="1" thickBot="1" x14ac:dyDescent="0.3">
      <c r="A189" s="211"/>
      <c r="B189" s="201"/>
      <c r="C189" s="202"/>
      <c r="D189" s="202"/>
      <c r="E189" s="203"/>
      <c r="F189" s="207"/>
      <c r="G189" s="208"/>
      <c r="H189" s="209"/>
      <c r="I189" s="207"/>
      <c r="J189" s="209"/>
      <c r="K189" s="208"/>
      <c r="L189" s="209"/>
    </row>
    <row r="190" spans="1:12" ht="15" customHeight="1" x14ac:dyDescent="0.25">
      <c r="A190" s="210">
        <f>A46</f>
        <v>0</v>
      </c>
      <c r="B190" s="198">
        <f>B46</f>
        <v>0</v>
      </c>
      <c r="C190" s="199"/>
      <c r="D190" s="199"/>
      <c r="E190" s="200"/>
      <c r="F190" s="204">
        <f>F46</f>
        <v>0</v>
      </c>
      <c r="G190" s="205"/>
      <c r="H190" s="206"/>
      <c r="I190" s="204"/>
      <c r="J190" s="206"/>
      <c r="K190" s="205"/>
      <c r="L190" s="206"/>
    </row>
    <row r="191" spans="1:12" ht="15.75" customHeight="1" thickBot="1" x14ac:dyDescent="0.3">
      <c r="A191" s="211"/>
      <c r="B191" s="201"/>
      <c r="C191" s="202"/>
      <c r="D191" s="202"/>
      <c r="E191" s="203"/>
      <c r="F191" s="207"/>
      <c r="G191" s="208"/>
      <c r="H191" s="209"/>
      <c r="I191" s="207"/>
      <c r="J191" s="209"/>
      <c r="K191" s="208"/>
      <c r="L191" s="209"/>
    </row>
    <row r="192" spans="1:12" ht="15" customHeight="1" x14ac:dyDescent="0.25">
      <c r="A192" s="143" t="str">
        <f>A48</f>
        <v>CORTE PLACAS</v>
      </c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5"/>
    </row>
    <row r="193" spans="1:12" ht="15.75" customHeight="1" thickBot="1" x14ac:dyDescent="0.3">
      <c r="A193" s="146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8"/>
    </row>
    <row r="194" spans="1:12" ht="15" customHeight="1" thickBot="1" x14ac:dyDescent="0.35">
      <c r="A194" s="182" t="str">
        <f>A50</f>
        <v>COR</v>
      </c>
      <c r="B194" s="122" t="str">
        <f>B50</f>
        <v>MOLDE Nº / ALTURA</v>
      </c>
      <c r="C194" s="123"/>
      <c r="D194" s="123"/>
      <c r="E194" s="124"/>
      <c r="F194" s="291" t="str">
        <f>F50</f>
        <v>QTD. MOCH. POR PLC</v>
      </c>
      <c r="G194" s="292"/>
      <c r="H194" s="293"/>
      <c r="I194" s="190" t="s">
        <v>37</v>
      </c>
      <c r="J194" s="191"/>
      <c r="K194" s="191"/>
      <c r="L194" s="192"/>
    </row>
    <row r="195" spans="1:12" ht="15.75" customHeight="1" thickBot="1" x14ac:dyDescent="0.3">
      <c r="A195" s="183"/>
      <c r="B195" s="125"/>
      <c r="C195" s="126"/>
      <c r="D195" s="126"/>
      <c r="E195" s="127"/>
      <c r="F195" s="294"/>
      <c r="G195" s="295"/>
      <c r="H195" s="296"/>
      <c r="I195" s="193" t="s">
        <v>15</v>
      </c>
      <c r="J195" s="194"/>
      <c r="K195" s="195" t="s">
        <v>9</v>
      </c>
      <c r="L195" s="194"/>
    </row>
    <row r="196" spans="1:12" ht="15" customHeight="1" x14ac:dyDescent="0.25">
      <c r="A196" s="210">
        <f>A52</f>
        <v>0</v>
      </c>
      <c r="B196" s="198">
        <f>B52</f>
        <v>0</v>
      </c>
      <c r="C196" s="199"/>
      <c r="D196" s="199"/>
      <c r="E196" s="200"/>
      <c r="F196" s="204">
        <v>0</v>
      </c>
      <c r="G196" s="205"/>
      <c r="H196" s="206"/>
      <c r="I196" s="204"/>
      <c r="J196" s="206"/>
      <c r="K196" s="204"/>
      <c r="L196" s="206"/>
    </row>
    <row r="197" spans="1:12" ht="15.75" customHeight="1" thickBot="1" x14ac:dyDescent="0.3">
      <c r="A197" s="211"/>
      <c r="B197" s="201"/>
      <c r="C197" s="202"/>
      <c r="D197" s="202"/>
      <c r="E197" s="203"/>
      <c r="F197" s="207"/>
      <c r="G197" s="208"/>
      <c r="H197" s="209"/>
      <c r="I197" s="207"/>
      <c r="J197" s="209"/>
      <c r="K197" s="207"/>
      <c r="L197" s="209"/>
    </row>
    <row r="198" spans="1:12" ht="15" customHeight="1" x14ac:dyDescent="0.25">
      <c r="A198" s="143" t="s">
        <v>32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5"/>
    </row>
    <row r="199" spans="1:12" ht="15.75" customHeight="1" thickBot="1" x14ac:dyDescent="0.3">
      <c r="A199" s="146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8"/>
    </row>
    <row r="200" spans="1:12" ht="15" customHeight="1" thickBot="1" x14ac:dyDescent="0.35">
      <c r="A200" s="182" t="str">
        <f>A56</f>
        <v>COR</v>
      </c>
      <c r="B200" s="122" t="str">
        <f>B56</f>
        <v>NUMERO MOLDE</v>
      </c>
      <c r="C200" s="123"/>
      <c r="D200" s="123"/>
      <c r="E200" s="124"/>
      <c r="F200" s="297" t="str">
        <f>F56</f>
        <v>QUANTIDADE POR PEÇA</v>
      </c>
      <c r="G200" s="298"/>
      <c r="H200" s="299"/>
      <c r="I200" s="190" t="s">
        <v>37</v>
      </c>
      <c r="J200" s="191"/>
      <c r="K200" s="191"/>
      <c r="L200" s="192"/>
    </row>
    <row r="201" spans="1:12" ht="15.75" customHeight="1" thickBot="1" x14ac:dyDescent="0.3">
      <c r="A201" s="183"/>
      <c r="B201" s="125"/>
      <c r="C201" s="126"/>
      <c r="D201" s="126"/>
      <c r="E201" s="127"/>
      <c r="F201" s="300"/>
      <c r="G201" s="301"/>
      <c r="H201" s="302"/>
      <c r="I201" s="193" t="s">
        <v>15</v>
      </c>
      <c r="J201" s="194"/>
      <c r="K201" s="195" t="s">
        <v>9</v>
      </c>
      <c r="L201" s="194"/>
    </row>
    <row r="202" spans="1:12" ht="15" customHeight="1" x14ac:dyDescent="0.25">
      <c r="A202" s="210">
        <f>A58</f>
        <v>0</v>
      </c>
      <c r="B202" s="198">
        <v>5</v>
      </c>
      <c r="C202" s="199"/>
      <c r="D202" s="199"/>
      <c r="E202" s="200"/>
      <c r="F202" s="204">
        <f>F58</f>
        <v>0</v>
      </c>
      <c r="G202" s="205"/>
      <c r="H202" s="206"/>
      <c r="I202" s="204">
        <f>C14*F202</f>
        <v>0</v>
      </c>
      <c r="J202" s="206"/>
      <c r="K202" s="204">
        <f>H14*F202</f>
        <v>0</v>
      </c>
      <c r="L202" s="206"/>
    </row>
    <row r="203" spans="1:12" ht="15.75" customHeight="1" thickBot="1" x14ac:dyDescent="0.3">
      <c r="A203" s="211"/>
      <c r="B203" s="201"/>
      <c r="C203" s="202"/>
      <c r="D203" s="202"/>
      <c r="E203" s="203"/>
      <c r="F203" s="207"/>
      <c r="G203" s="208"/>
      <c r="H203" s="209"/>
      <c r="I203" s="207"/>
      <c r="J203" s="209"/>
      <c r="K203" s="207"/>
      <c r="L203" s="209"/>
    </row>
    <row r="204" spans="1:12" ht="15.75" thickBot="1" x14ac:dyDescent="0.3">
      <c r="A204" s="5" t="s">
        <v>46</v>
      </c>
      <c r="B204" s="5" t="s">
        <v>16</v>
      </c>
      <c r="C204" s="5" t="s">
        <v>4</v>
      </c>
      <c r="D204" s="110" t="s">
        <v>17</v>
      </c>
      <c r="E204" s="111"/>
      <c r="F204" s="110" t="s">
        <v>46</v>
      </c>
      <c r="G204" s="112"/>
      <c r="H204" s="112"/>
      <c r="I204" s="111"/>
      <c r="J204" s="5" t="s">
        <v>16</v>
      </c>
      <c r="K204" s="5" t="s">
        <v>4</v>
      </c>
      <c r="L204" s="5" t="s">
        <v>17</v>
      </c>
    </row>
    <row r="205" spans="1:12" ht="15.75" thickBot="1" x14ac:dyDescent="0.3">
      <c r="A205" s="5" t="s">
        <v>185</v>
      </c>
      <c r="B205" s="5">
        <v>1</v>
      </c>
      <c r="C205" s="5" t="s">
        <v>184</v>
      </c>
      <c r="D205" s="110" t="s">
        <v>183</v>
      </c>
      <c r="E205" s="111"/>
      <c r="F205" s="110"/>
      <c r="G205" s="112"/>
      <c r="H205" s="112"/>
      <c r="I205" s="111"/>
      <c r="J205" s="5">
        <v>40</v>
      </c>
      <c r="K205" s="5"/>
      <c r="L205" s="5"/>
    </row>
    <row r="206" spans="1:12" ht="15.75" thickBot="1" x14ac:dyDescent="0.3">
      <c r="A206" s="5" t="s">
        <v>182</v>
      </c>
      <c r="B206" s="5">
        <v>2</v>
      </c>
      <c r="C206" s="5" t="s">
        <v>181</v>
      </c>
      <c r="D206" s="110" t="s">
        <v>180</v>
      </c>
      <c r="E206" s="111"/>
      <c r="F206" s="110"/>
      <c r="G206" s="112"/>
      <c r="H206" s="112"/>
      <c r="I206" s="111"/>
      <c r="J206" s="5">
        <v>41</v>
      </c>
      <c r="K206" s="5"/>
      <c r="L206" s="5"/>
    </row>
    <row r="207" spans="1:12" ht="15.75" thickBot="1" x14ac:dyDescent="0.3">
      <c r="A207" s="5" t="s">
        <v>179</v>
      </c>
      <c r="B207" s="5">
        <v>3</v>
      </c>
      <c r="C207" s="5" t="s">
        <v>178</v>
      </c>
      <c r="D207" s="110">
        <v>2</v>
      </c>
      <c r="E207" s="111"/>
      <c r="F207" s="110"/>
      <c r="G207" s="112"/>
      <c r="H207" s="112"/>
      <c r="I207" s="111"/>
      <c r="J207" s="5">
        <v>42</v>
      </c>
      <c r="K207" s="5"/>
      <c r="L207" s="5"/>
    </row>
    <row r="208" spans="1:12" ht="15.75" thickBot="1" x14ac:dyDescent="0.3">
      <c r="A208" s="5" t="s">
        <v>177</v>
      </c>
      <c r="B208" s="5">
        <v>4</v>
      </c>
      <c r="C208" s="5" t="s">
        <v>168</v>
      </c>
      <c r="D208" s="110">
        <v>2</v>
      </c>
      <c r="E208" s="111"/>
      <c r="F208" s="110"/>
      <c r="G208" s="112"/>
      <c r="H208" s="112"/>
      <c r="I208" s="111"/>
      <c r="J208" s="5">
        <v>43</v>
      </c>
      <c r="K208" s="5"/>
      <c r="L208" s="5"/>
    </row>
    <row r="209" spans="1:14" ht="15.75" thickBot="1" x14ac:dyDescent="0.3">
      <c r="A209" s="5" t="s">
        <v>176</v>
      </c>
      <c r="B209" s="5">
        <v>5</v>
      </c>
      <c r="C209" s="5" t="s">
        <v>175</v>
      </c>
      <c r="D209" s="110" t="s">
        <v>174</v>
      </c>
      <c r="E209" s="111"/>
      <c r="F209" s="110"/>
      <c r="G209" s="112"/>
      <c r="H209" s="112"/>
      <c r="I209" s="111"/>
      <c r="J209" s="5">
        <v>44</v>
      </c>
      <c r="K209" s="5"/>
      <c r="L209" s="5"/>
    </row>
    <row r="210" spans="1:14" ht="15.75" thickBot="1" x14ac:dyDescent="0.3">
      <c r="A210" s="5" t="s">
        <v>173</v>
      </c>
      <c r="B210" s="5">
        <v>6</v>
      </c>
      <c r="C210" s="5"/>
      <c r="D210" s="110"/>
      <c r="E210" s="111"/>
      <c r="F210" s="110"/>
      <c r="G210" s="112"/>
      <c r="H210" s="112"/>
      <c r="I210" s="111"/>
      <c r="J210" s="5">
        <v>45</v>
      </c>
      <c r="K210" s="5"/>
      <c r="L210" s="5"/>
    </row>
    <row r="211" spans="1:14" ht="15.75" thickBot="1" x14ac:dyDescent="0.3">
      <c r="A211" s="5" t="s">
        <v>172</v>
      </c>
      <c r="B211" s="5">
        <v>7</v>
      </c>
      <c r="C211" s="5" t="s">
        <v>171</v>
      </c>
      <c r="D211" s="110">
        <v>1</v>
      </c>
      <c r="E211" s="111"/>
      <c r="F211" s="110"/>
      <c r="G211" s="112"/>
      <c r="H211" s="112"/>
      <c r="I211" s="111"/>
      <c r="J211" s="5">
        <v>46</v>
      </c>
      <c r="K211" s="5"/>
      <c r="L211" s="5"/>
    </row>
    <row r="212" spans="1:14" ht="15.75" thickBot="1" x14ac:dyDescent="0.3">
      <c r="A212" s="5" t="s">
        <v>170</v>
      </c>
      <c r="B212" s="5">
        <v>8</v>
      </c>
      <c r="C212" s="5" t="s">
        <v>168</v>
      </c>
      <c r="D212" s="110">
        <v>1</v>
      </c>
      <c r="E212" s="111"/>
      <c r="F212" s="110"/>
      <c r="G212" s="112"/>
      <c r="H212" s="112"/>
      <c r="I212" s="111"/>
      <c r="J212" s="5">
        <v>47</v>
      </c>
      <c r="K212" s="5"/>
      <c r="L212" s="5"/>
    </row>
    <row r="213" spans="1:14" ht="15.75" thickBot="1" x14ac:dyDescent="0.3">
      <c r="A213" s="5" t="s">
        <v>169</v>
      </c>
      <c r="B213" s="5">
        <v>9</v>
      </c>
      <c r="C213" s="5" t="s">
        <v>168</v>
      </c>
      <c r="D213" s="110">
        <v>1</v>
      </c>
      <c r="E213" s="111"/>
      <c r="F213" s="110"/>
      <c r="G213" s="112"/>
      <c r="H213" s="112"/>
      <c r="I213" s="111"/>
      <c r="J213" s="5">
        <v>48</v>
      </c>
      <c r="K213" s="5"/>
      <c r="L213" s="5"/>
    </row>
    <row r="214" spans="1:14" ht="15.75" thickBot="1" x14ac:dyDescent="0.3">
      <c r="A214" s="5"/>
      <c r="B214" s="5">
        <v>10</v>
      </c>
      <c r="C214" s="5"/>
      <c r="D214" s="110"/>
      <c r="E214" s="111"/>
      <c r="F214" s="110"/>
      <c r="G214" s="112"/>
      <c r="H214" s="112"/>
      <c r="I214" s="111"/>
      <c r="J214" s="5">
        <v>49</v>
      </c>
      <c r="K214" s="5"/>
      <c r="L214" s="5"/>
      <c r="N214">
        <f>28*80/2</f>
        <v>1120</v>
      </c>
    </row>
    <row r="215" spans="1:14" ht="15.75" thickBot="1" x14ac:dyDescent="0.3">
      <c r="A215" s="5"/>
      <c r="B215" s="5">
        <v>11</v>
      </c>
      <c r="C215" s="5"/>
      <c r="D215" s="110"/>
      <c r="E215" s="111"/>
      <c r="F215" s="110"/>
      <c r="G215" s="112"/>
      <c r="H215" s="112"/>
      <c r="I215" s="111"/>
      <c r="J215" s="5">
        <v>50</v>
      </c>
      <c r="K215" s="5"/>
      <c r="L215" s="5"/>
    </row>
    <row r="216" spans="1:14" ht="15.75" thickBot="1" x14ac:dyDescent="0.3">
      <c r="A216" s="5"/>
      <c r="B216" s="5">
        <v>12</v>
      </c>
      <c r="C216" s="5"/>
      <c r="D216" s="110"/>
      <c r="E216" s="111"/>
      <c r="F216" s="110"/>
      <c r="G216" s="112"/>
      <c r="H216" s="112"/>
      <c r="I216" s="111"/>
      <c r="J216" s="5">
        <v>51</v>
      </c>
      <c r="K216" s="5"/>
      <c r="L216" s="5"/>
    </row>
    <row r="217" spans="1:14" ht="15.75" thickBot="1" x14ac:dyDescent="0.3">
      <c r="A217" s="5"/>
      <c r="B217" s="5">
        <v>13</v>
      </c>
      <c r="C217" s="5"/>
      <c r="D217" s="110"/>
      <c r="E217" s="111"/>
      <c r="F217" s="110"/>
      <c r="G217" s="112"/>
      <c r="H217" s="112"/>
      <c r="I217" s="111"/>
      <c r="J217" s="5">
        <v>52</v>
      </c>
      <c r="K217" s="5"/>
      <c r="L217" s="5"/>
    </row>
    <row r="218" spans="1:14" ht="15.75" thickBot="1" x14ac:dyDescent="0.3">
      <c r="A218" s="5"/>
      <c r="B218" s="5">
        <v>14</v>
      </c>
      <c r="C218" s="5"/>
      <c r="D218" s="110"/>
      <c r="E218" s="111"/>
      <c r="F218" s="110"/>
      <c r="G218" s="112"/>
      <c r="H218" s="112"/>
      <c r="I218" s="111"/>
      <c r="J218" s="5">
        <v>53</v>
      </c>
      <c r="K218" s="5"/>
      <c r="L218" s="5"/>
    </row>
    <row r="219" spans="1:14" ht="15.75" thickBot="1" x14ac:dyDescent="0.3">
      <c r="A219" s="5"/>
      <c r="B219" s="5">
        <v>15</v>
      </c>
      <c r="C219" s="5"/>
      <c r="D219" s="110"/>
      <c r="E219" s="111"/>
      <c r="F219" s="110"/>
      <c r="G219" s="112"/>
      <c r="H219" s="112"/>
      <c r="I219" s="111"/>
      <c r="J219" s="5">
        <v>54</v>
      </c>
      <c r="K219" s="5"/>
      <c r="L219" s="5"/>
    </row>
    <row r="220" spans="1:14" ht="15.75" thickBot="1" x14ac:dyDescent="0.3">
      <c r="A220" s="5"/>
      <c r="B220" s="5">
        <v>16</v>
      </c>
      <c r="C220" s="5"/>
      <c r="D220" s="110"/>
      <c r="E220" s="111"/>
      <c r="F220" s="110"/>
      <c r="G220" s="112"/>
      <c r="H220" s="112"/>
      <c r="I220" s="111"/>
      <c r="J220" s="5">
        <v>55</v>
      </c>
      <c r="K220" s="5"/>
      <c r="L220" s="5"/>
    </row>
    <row r="221" spans="1:14" ht="15.75" thickBot="1" x14ac:dyDescent="0.3">
      <c r="A221" s="5"/>
      <c r="B221" s="5">
        <v>17</v>
      </c>
      <c r="C221" s="5"/>
      <c r="D221" s="110"/>
      <c r="E221" s="111"/>
      <c r="F221" s="110"/>
      <c r="G221" s="112"/>
      <c r="H221" s="112"/>
      <c r="I221" s="111"/>
      <c r="J221" s="5">
        <v>56</v>
      </c>
      <c r="K221" s="5"/>
      <c r="L221" s="5"/>
    </row>
    <row r="222" spans="1:14" ht="15.75" thickBot="1" x14ac:dyDescent="0.3">
      <c r="A222" s="5"/>
      <c r="B222" s="5">
        <v>18</v>
      </c>
      <c r="C222" s="5"/>
      <c r="D222" s="110"/>
      <c r="E222" s="111"/>
      <c r="F222" s="110"/>
      <c r="G222" s="112"/>
      <c r="H222" s="112"/>
      <c r="I222" s="111"/>
      <c r="J222" s="5">
        <v>57</v>
      </c>
      <c r="K222" s="5"/>
      <c r="L222" s="5"/>
    </row>
    <row r="223" spans="1:14" ht="15.75" thickBot="1" x14ac:dyDescent="0.3">
      <c r="A223" s="5"/>
      <c r="B223" s="5">
        <v>19</v>
      </c>
      <c r="C223" s="5"/>
      <c r="D223" s="110"/>
      <c r="E223" s="111"/>
      <c r="F223" s="110"/>
      <c r="G223" s="112"/>
      <c r="H223" s="112"/>
      <c r="I223" s="111"/>
      <c r="J223" s="5">
        <v>58</v>
      </c>
      <c r="K223" s="5"/>
      <c r="L223" s="5"/>
    </row>
    <row r="224" spans="1:14" ht="15.75" thickBot="1" x14ac:dyDescent="0.3">
      <c r="A224" s="5"/>
      <c r="B224" s="5">
        <v>20</v>
      </c>
      <c r="C224" s="5"/>
      <c r="D224" s="110"/>
      <c r="E224" s="111"/>
      <c r="F224" s="110"/>
      <c r="G224" s="112"/>
      <c r="H224" s="112"/>
      <c r="I224" s="111"/>
      <c r="J224" s="5">
        <v>59</v>
      </c>
      <c r="K224" s="5"/>
      <c r="L224" s="5"/>
    </row>
    <row r="225" spans="1:12" ht="15.75" thickBot="1" x14ac:dyDescent="0.3">
      <c r="A225" s="5"/>
      <c r="B225" s="5">
        <v>21</v>
      </c>
      <c r="C225" s="5"/>
      <c r="D225" s="110"/>
      <c r="E225" s="111"/>
      <c r="F225" s="110"/>
      <c r="G225" s="112"/>
      <c r="H225" s="112"/>
      <c r="I225" s="111"/>
      <c r="J225" s="5">
        <v>60</v>
      </c>
      <c r="K225" s="5"/>
      <c r="L225" s="5"/>
    </row>
    <row r="226" spans="1:12" ht="15.75" thickBot="1" x14ac:dyDescent="0.3">
      <c r="A226" s="5"/>
      <c r="B226" s="5">
        <v>22</v>
      </c>
      <c r="C226" s="5"/>
      <c r="D226" s="110"/>
      <c r="E226" s="111"/>
      <c r="F226" s="110"/>
      <c r="G226" s="112"/>
      <c r="H226" s="112"/>
      <c r="I226" s="111"/>
      <c r="J226" s="5">
        <v>61</v>
      </c>
      <c r="K226" s="5"/>
      <c r="L226" s="5"/>
    </row>
    <row r="227" spans="1:12" ht="15.75" thickBot="1" x14ac:dyDescent="0.3">
      <c r="A227" s="5"/>
      <c r="B227" s="5">
        <v>23</v>
      </c>
      <c r="C227" s="5"/>
      <c r="D227" s="110"/>
      <c r="E227" s="111"/>
      <c r="F227" s="110"/>
      <c r="G227" s="112"/>
      <c r="H227" s="112"/>
      <c r="I227" s="111"/>
      <c r="J227" s="5">
        <v>62</v>
      </c>
      <c r="K227" s="5"/>
      <c r="L227" s="5"/>
    </row>
    <row r="228" spans="1:12" ht="15.75" thickBot="1" x14ac:dyDescent="0.3">
      <c r="A228" s="5"/>
      <c r="B228" s="5">
        <v>24</v>
      </c>
      <c r="C228" s="5"/>
      <c r="D228" s="110"/>
      <c r="E228" s="111"/>
      <c r="F228" s="110"/>
      <c r="G228" s="112"/>
      <c r="H228" s="112"/>
      <c r="I228" s="111"/>
      <c r="J228" s="5">
        <v>63</v>
      </c>
      <c r="K228" s="5"/>
      <c r="L228" s="5"/>
    </row>
    <row r="229" spans="1:12" ht="15.75" thickBot="1" x14ac:dyDescent="0.3">
      <c r="A229" s="5"/>
      <c r="B229" s="5">
        <v>25</v>
      </c>
      <c r="C229" s="5"/>
      <c r="D229" s="110"/>
      <c r="E229" s="111"/>
      <c r="F229" s="110"/>
      <c r="G229" s="112"/>
      <c r="H229" s="112"/>
      <c r="I229" s="111"/>
      <c r="J229" s="5">
        <v>64</v>
      </c>
      <c r="K229" s="5"/>
      <c r="L229" s="5"/>
    </row>
    <row r="230" spans="1:12" ht="15.75" thickBot="1" x14ac:dyDescent="0.3">
      <c r="A230" s="5"/>
      <c r="B230" s="5">
        <v>26</v>
      </c>
      <c r="C230" s="5"/>
      <c r="D230" s="110"/>
      <c r="E230" s="111"/>
      <c r="F230" s="110"/>
      <c r="G230" s="112"/>
      <c r="H230" s="112"/>
      <c r="I230" s="111"/>
      <c r="J230" s="5">
        <v>65</v>
      </c>
      <c r="K230" s="5"/>
      <c r="L230" s="5"/>
    </row>
    <row r="231" spans="1:12" ht="15.75" thickBot="1" x14ac:dyDescent="0.3">
      <c r="A231" s="5"/>
      <c r="B231" s="5">
        <v>27</v>
      </c>
      <c r="C231" s="5"/>
      <c r="D231" s="110"/>
      <c r="E231" s="111"/>
      <c r="F231" s="110"/>
      <c r="G231" s="112"/>
      <c r="H231" s="112"/>
      <c r="I231" s="111"/>
      <c r="J231" s="5">
        <v>66</v>
      </c>
      <c r="K231" s="5"/>
      <c r="L231" s="5"/>
    </row>
    <row r="232" spans="1:12" ht="15.75" thickBot="1" x14ac:dyDescent="0.3">
      <c r="A232" s="5"/>
      <c r="B232" s="5">
        <v>28</v>
      </c>
      <c r="C232" s="5"/>
      <c r="D232" s="110"/>
      <c r="E232" s="111"/>
      <c r="F232" s="110"/>
      <c r="G232" s="112"/>
      <c r="H232" s="112"/>
      <c r="I232" s="111"/>
      <c r="J232" s="5">
        <v>67</v>
      </c>
      <c r="K232" s="5"/>
      <c r="L232" s="5"/>
    </row>
    <row r="233" spans="1:12" ht="15.75" thickBot="1" x14ac:dyDescent="0.3">
      <c r="A233" s="5"/>
      <c r="B233" s="5">
        <v>29</v>
      </c>
      <c r="C233" s="5"/>
      <c r="D233" s="110"/>
      <c r="E233" s="111"/>
      <c r="F233" s="110"/>
      <c r="G233" s="112"/>
      <c r="H233" s="112"/>
      <c r="I233" s="111"/>
      <c r="J233" s="5">
        <v>68</v>
      </c>
      <c r="K233" s="5"/>
      <c r="L233" s="5"/>
    </row>
    <row r="234" spans="1:12" ht="15.75" thickBot="1" x14ac:dyDescent="0.3">
      <c r="A234" s="5"/>
      <c r="B234" s="5">
        <v>30</v>
      </c>
      <c r="C234" s="5"/>
      <c r="D234" s="110"/>
      <c r="E234" s="111"/>
      <c r="F234" s="110"/>
      <c r="G234" s="112"/>
      <c r="H234" s="112"/>
      <c r="I234" s="111"/>
      <c r="J234" s="5">
        <v>69</v>
      </c>
      <c r="K234" s="5"/>
      <c r="L234" s="5"/>
    </row>
    <row r="235" spans="1:12" ht="15.75" thickBot="1" x14ac:dyDescent="0.3">
      <c r="A235" s="5"/>
      <c r="B235" s="5">
        <v>31</v>
      </c>
      <c r="C235" s="5"/>
      <c r="D235" s="110"/>
      <c r="E235" s="111"/>
      <c r="F235" s="110"/>
      <c r="G235" s="112"/>
      <c r="H235" s="112"/>
      <c r="I235" s="111"/>
      <c r="J235" s="5">
        <v>70</v>
      </c>
      <c r="K235" s="5"/>
      <c r="L235" s="5"/>
    </row>
    <row r="236" spans="1:12" ht="15.75" thickBot="1" x14ac:dyDescent="0.3">
      <c r="A236" s="5"/>
      <c r="B236" s="5">
        <v>32</v>
      </c>
      <c r="C236" s="5"/>
      <c r="D236" s="110"/>
      <c r="E236" s="111"/>
      <c r="F236" s="110"/>
      <c r="G236" s="112"/>
      <c r="H236" s="112"/>
      <c r="I236" s="111"/>
      <c r="J236" s="5">
        <v>71</v>
      </c>
      <c r="K236" s="5"/>
      <c r="L236" s="5"/>
    </row>
    <row r="237" spans="1:12" ht="15.75" thickBot="1" x14ac:dyDescent="0.3">
      <c r="A237" s="5"/>
      <c r="B237" s="5">
        <v>33</v>
      </c>
      <c r="C237" s="5"/>
      <c r="D237" s="110"/>
      <c r="E237" s="111"/>
      <c r="F237" s="110"/>
      <c r="G237" s="112"/>
      <c r="H237" s="112"/>
      <c r="I237" s="111"/>
      <c r="J237" s="5">
        <v>72</v>
      </c>
      <c r="K237" s="5"/>
      <c r="L237" s="5"/>
    </row>
    <row r="238" spans="1:12" ht="15.75" thickBot="1" x14ac:dyDescent="0.3">
      <c r="A238" s="5"/>
      <c r="B238" s="5">
        <v>34</v>
      </c>
      <c r="C238" s="5"/>
      <c r="D238" s="110"/>
      <c r="E238" s="111"/>
      <c r="F238" s="110"/>
      <c r="G238" s="112"/>
      <c r="H238" s="112"/>
      <c r="I238" s="111"/>
      <c r="J238" s="5">
        <v>73</v>
      </c>
      <c r="K238" s="5"/>
      <c r="L238" s="5"/>
    </row>
    <row r="239" spans="1:12" ht="15.75" thickBot="1" x14ac:dyDescent="0.3">
      <c r="A239" s="5"/>
      <c r="B239" s="5">
        <v>35</v>
      </c>
      <c r="C239" s="5"/>
      <c r="D239" s="110"/>
      <c r="E239" s="111"/>
      <c r="F239" s="110"/>
      <c r="G239" s="112"/>
      <c r="H239" s="112"/>
      <c r="I239" s="111"/>
      <c r="J239" s="5">
        <v>74</v>
      </c>
      <c r="K239" s="5"/>
      <c r="L239" s="5"/>
    </row>
    <row r="240" spans="1:12" ht="15.75" thickBot="1" x14ac:dyDescent="0.3">
      <c r="A240" s="5"/>
      <c r="B240" s="5">
        <v>36</v>
      </c>
      <c r="C240" s="5"/>
      <c r="D240" s="110"/>
      <c r="E240" s="111"/>
      <c r="F240" s="110"/>
      <c r="G240" s="112"/>
      <c r="H240" s="112"/>
      <c r="I240" s="111"/>
      <c r="J240" s="5">
        <v>75</v>
      </c>
      <c r="K240" s="5"/>
      <c r="L240" s="5"/>
    </row>
    <row r="241" spans="1:12" ht="15.75" thickBot="1" x14ac:dyDescent="0.3">
      <c r="A241" s="5"/>
      <c r="B241" s="5">
        <v>37</v>
      </c>
      <c r="C241" s="5"/>
      <c r="D241" s="110"/>
      <c r="E241" s="111"/>
      <c r="F241" s="110"/>
      <c r="G241" s="112"/>
      <c r="H241" s="112"/>
      <c r="I241" s="111"/>
      <c r="J241" s="5">
        <v>76</v>
      </c>
      <c r="K241" s="5"/>
      <c r="L241" s="5"/>
    </row>
    <row r="242" spans="1:12" ht="29.25" customHeight="1" thickBot="1" x14ac:dyDescent="0.3">
      <c r="A242" s="5"/>
      <c r="B242" s="5">
        <v>38</v>
      </c>
      <c r="C242" s="5"/>
      <c r="D242" s="110"/>
      <c r="E242" s="111"/>
      <c r="F242" s="110"/>
      <c r="G242" s="112"/>
      <c r="H242" s="112"/>
      <c r="I242" s="111"/>
      <c r="J242" s="5">
        <v>77</v>
      </c>
      <c r="K242" s="5"/>
      <c r="L242" s="5"/>
    </row>
    <row r="243" spans="1:12" x14ac:dyDescent="0.25">
      <c r="A243" s="143" t="str">
        <f>A1</f>
        <v xml:space="preserve">LS CONFECÇÕES </v>
      </c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5"/>
    </row>
    <row r="244" spans="1:12" x14ac:dyDescent="0.25">
      <c r="A244" s="278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80"/>
    </row>
    <row r="245" spans="1:12" ht="15.75" thickBot="1" x14ac:dyDescent="0.3">
      <c r="A245" s="146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8"/>
    </row>
    <row r="246" spans="1:12" x14ac:dyDescent="0.25">
      <c r="A246" s="143" t="s">
        <v>106</v>
      </c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5"/>
    </row>
    <row r="247" spans="1:12" ht="15.75" thickBot="1" x14ac:dyDescent="0.3">
      <c r="A247" s="146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8"/>
    </row>
    <row r="248" spans="1:12" ht="15.75" thickBot="1" x14ac:dyDescent="0.3">
      <c r="A248" s="3" t="str">
        <f t="shared" ref="A248:B250" si="2">A6</f>
        <v xml:space="preserve">CLIENTE: BOLOVO </v>
      </c>
      <c r="B248" s="149" t="str">
        <f t="shared" si="2"/>
        <v>REPRESENTANTE: antonio</v>
      </c>
      <c r="C248" s="150"/>
      <c r="D248" s="150"/>
      <c r="E248" s="150"/>
      <c r="F248" s="151"/>
      <c r="G248" s="149" t="str">
        <f>G6</f>
        <v>PEDIDO: 015/2020</v>
      </c>
      <c r="H248" s="150"/>
      <c r="I248" s="151"/>
      <c r="J248" s="110" t="s">
        <v>116</v>
      </c>
      <c r="K248" s="112"/>
      <c r="L248" s="111"/>
    </row>
    <row r="249" spans="1:12" ht="15.75" thickBot="1" x14ac:dyDescent="0.3">
      <c r="A249" s="4" t="str">
        <f t="shared" si="2"/>
        <v>REF. CLIENTE: BLV06BWAZ</v>
      </c>
      <c r="B249" s="149" t="str">
        <f t="shared" si="2"/>
        <v>REF. CT LS - 01</v>
      </c>
      <c r="C249" s="150"/>
      <c r="D249" s="150"/>
      <c r="E249" s="150"/>
      <c r="F249" s="151"/>
      <c r="G249" s="149" t="str">
        <f>G7</f>
        <v>COLECAO : VERÃO /2020</v>
      </c>
      <c r="H249" s="150"/>
      <c r="I249" s="151"/>
      <c r="J249" s="143">
        <f>J7</f>
        <v>0</v>
      </c>
      <c r="K249" s="144"/>
      <c r="L249" s="145"/>
    </row>
    <row r="250" spans="1:12" ht="15.75" thickBot="1" x14ac:dyDescent="0.3">
      <c r="A250" s="4" t="str">
        <f t="shared" si="2"/>
        <v xml:space="preserve">REF:  </v>
      </c>
      <c r="B250" s="149" t="str">
        <f t="shared" si="2"/>
        <v xml:space="preserve">MODELO:  carteira COLORS - 02 </v>
      </c>
      <c r="C250" s="150"/>
      <c r="D250" s="150"/>
      <c r="E250" s="150"/>
      <c r="F250" s="150"/>
      <c r="G250" s="150"/>
      <c r="H250" s="150"/>
      <c r="I250" s="151"/>
      <c r="J250" s="146"/>
      <c r="K250" s="147"/>
      <c r="L250" s="148"/>
    </row>
    <row r="251" spans="1:12" ht="15" customHeight="1" x14ac:dyDescent="0.25">
      <c r="A251" s="326" t="s">
        <v>14</v>
      </c>
      <c r="B251" s="328"/>
      <c r="C251" s="329"/>
      <c r="D251" s="329"/>
      <c r="E251" s="329"/>
      <c r="F251" s="330"/>
      <c r="G251" s="334" t="s">
        <v>47</v>
      </c>
      <c r="H251" s="335"/>
      <c r="I251" s="272"/>
      <c r="J251" s="273"/>
      <c r="K251" s="273"/>
      <c r="L251" s="274"/>
    </row>
    <row r="252" spans="1:12" ht="15.75" customHeight="1" thickBot="1" x14ac:dyDescent="0.3">
      <c r="A252" s="327"/>
      <c r="B252" s="331"/>
      <c r="C252" s="332"/>
      <c r="D252" s="332"/>
      <c r="E252" s="332"/>
      <c r="F252" s="333"/>
      <c r="G252" s="336"/>
      <c r="H252" s="337"/>
      <c r="I252" s="285"/>
      <c r="J252" s="338"/>
      <c r="K252" s="338"/>
      <c r="L252" s="286"/>
    </row>
    <row r="253" spans="1:12" x14ac:dyDescent="0.25">
      <c r="A253" s="339" t="s">
        <v>1</v>
      </c>
      <c r="B253" s="339" t="s">
        <v>2</v>
      </c>
      <c r="C253" s="341"/>
      <c r="D253" s="184" t="s">
        <v>23</v>
      </c>
      <c r="E253" s="186"/>
      <c r="F253" s="343">
        <f>C14+H14</f>
        <v>80</v>
      </c>
      <c r="G253" s="309" t="s">
        <v>22</v>
      </c>
      <c r="H253" s="313"/>
      <c r="I253" s="310"/>
      <c r="J253" s="303"/>
      <c r="K253" s="304"/>
      <c r="L253" s="305"/>
    </row>
    <row r="254" spans="1:12" ht="15.75" thickBot="1" x14ac:dyDescent="0.3">
      <c r="A254" s="340"/>
      <c r="B254" s="340"/>
      <c r="C254" s="342"/>
      <c r="D254" s="187"/>
      <c r="E254" s="189"/>
      <c r="F254" s="344"/>
      <c r="G254" s="311"/>
      <c r="H254" s="314"/>
      <c r="I254" s="312"/>
      <c r="J254" s="306"/>
      <c r="K254" s="307"/>
      <c r="L254" s="308"/>
    </row>
    <row r="255" spans="1:12" ht="15" customHeight="1" x14ac:dyDescent="0.25">
      <c r="A255" s="309" t="s">
        <v>94</v>
      </c>
      <c r="B255" s="310"/>
      <c r="C255" s="309" t="s">
        <v>50</v>
      </c>
      <c r="D255" s="313"/>
      <c r="E255" s="313"/>
      <c r="F255" s="313"/>
      <c r="G255" s="313"/>
      <c r="H255" s="310"/>
      <c r="I255" s="309" t="s">
        <v>49</v>
      </c>
      <c r="J255" s="313"/>
      <c r="K255" s="313"/>
      <c r="L255" s="310"/>
    </row>
    <row r="256" spans="1:12" ht="15.75" customHeight="1" thickBot="1" x14ac:dyDescent="0.3">
      <c r="A256" s="311"/>
      <c r="B256" s="312"/>
      <c r="C256" s="311"/>
      <c r="D256" s="314"/>
      <c r="E256" s="314"/>
      <c r="F256" s="314"/>
      <c r="G256" s="314"/>
      <c r="H256" s="312"/>
      <c r="I256" s="311"/>
      <c r="J256" s="314"/>
      <c r="K256" s="314"/>
      <c r="L256" s="312"/>
    </row>
    <row r="257" spans="1:12" x14ac:dyDescent="0.25">
      <c r="A257" s="272"/>
      <c r="B257" s="273"/>
      <c r="C257" s="273"/>
      <c r="D257" s="273"/>
      <c r="E257" s="273"/>
      <c r="F257" s="273"/>
      <c r="G257" s="273"/>
      <c r="H257" s="273"/>
      <c r="I257" s="273"/>
      <c r="J257" s="273"/>
      <c r="K257" s="273"/>
      <c r="L257" s="274"/>
    </row>
    <row r="258" spans="1:12" ht="15.75" thickBot="1" x14ac:dyDescent="0.3">
      <c r="A258" s="285"/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286"/>
    </row>
    <row r="259" spans="1:12" x14ac:dyDescent="0.25">
      <c r="A259" s="272"/>
      <c r="B259" s="273"/>
      <c r="C259" s="273"/>
      <c r="D259" s="273"/>
      <c r="E259" s="273"/>
      <c r="F259" s="273"/>
      <c r="G259" s="273"/>
      <c r="H259" s="273"/>
      <c r="I259" s="273"/>
      <c r="J259" s="273"/>
      <c r="K259" s="273"/>
      <c r="L259" s="274"/>
    </row>
    <row r="260" spans="1:12" ht="15.75" thickBot="1" x14ac:dyDescent="0.3">
      <c r="A260" s="285"/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286"/>
    </row>
    <row r="261" spans="1:12" x14ac:dyDescent="0.25">
      <c r="A261" s="272"/>
      <c r="B261" s="273"/>
      <c r="C261" s="273"/>
      <c r="D261" s="273"/>
      <c r="E261" s="273"/>
      <c r="F261" s="273"/>
      <c r="G261" s="273"/>
      <c r="H261" s="273"/>
      <c r="I261" s="273"/>
      <c r="J261" s="273"/>
      <c r="K261" s="273"/>
      <c r="L261" s="274"/>
    </row>
    <row r="262" spans="1:12" ht="15.75" thickBot="1" x14ac:dyDescent="0.3">
      <c r="A262" s="285"/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286"/>
    </row>
    <row r="263" spans="1:12" ht="15" customHeight="1" x14ac:dyDescent="0.25">
      <c r="A263" s="272"/>
      <c r="B263" s="273"/>
      <c r="C263" s="273"/>
      <c r="D263" s="273"/>
      <c r="E263" s="273"/>
      <c r="F263" s="274"/>
      <c r="G263" s="345" t="s">
        <v>51</v>
      </c>
      <c r="H263" s="346"/>
      <c r="I263" s="346"/>
      <c r="J263" s="347"/>
      <c r="K263" s="345" t="s">
        <v>18</v>
      </c>
      <c r="L263" s="347"/>
    </row>
    <row r="264" spans="1:12" ht="15.75" customHeight="1" thickBot="1" x14ac:dyDescent="0.3">
      <c r="A264" s="285"/>
      <c r="B264" s="338"/>
      <c r="C264" s="338"/>
      <c r="D264" s="338"/>
      <c r="E264" s="338"/>
      <c r="F264" s="286"/>
      <c r="G264" s="348"/>
      <c r="H264" s="349"/>
      <c r="I264" s="349"/>
      <c r="J264" s="350"/>
      <c r="K264" s="348"/>
      <c r="L264" s="350"/>
    </row>
    <row r="265" spans="1:12" x14ac:dyDescent="0.25">
      <c r="A265" s="272"/>
      <c r="B265" s="273"/>
      <c r="C265" s="273"/>
      <c r="D265" s="273"/>
      <c r="E265" s="273"/>
      <c r="F265" s="274"/>
      <c r="G265" s="345" t="s">
        <v>52</v>
      </c>
      <c r="H265" s="346"/>
      <c r="I265" s="346"/>
      <c r="J265" s="347"/>
      <c r="K265" s="345" t="s">
        <v>18</v>
      </c>
      <c r="L265" s="347"/>
    </row>
    <row r="266" spans="1:12" ht="15.75" thickBot="1" x14ac:dyDescent="0.3">
      <c r="A266" s="285"/>
      <c r="B266" s="338"/>
      <c r="C266" s="338"/>
      <c r="D266" s="338"/>
      <c r="E266" s="338"/>
      <c r="F266" s="286"/>
      <c r="G266" s="348"/>
      <c r="H266" s="349"/>
      <c r="I266" s="349"/>
      <c r="J266" s="350"/>
      <c r="K266" s="348"/>
      <c r="L266" s="350"/>
    </row>
    <row r="267" spans="1:12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43" t="s">
        <v>0</v>
      </c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5"/>
    </row>
    <row r="269" spans="1:12" ht="15.75" thickBot="1" x14ac:dyDescent="0.3">
      <c r="A269" s="146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8"/>
    </row>
    <row r="270" spans="1:12" ht="15.75" thickBot="1" x14ac:dyDescent="0.3">
      <c r="A270" s="3" t="str">
        <f t="shared" ref="A270:B272" si="3">A6</f>
        <v xml:space="preserve">CLIENTE: BOLOVO </v>
      </c>
      <c r="B270" s="149" t="str">
        <f t="shared" si="3"/>
        <v>REPRESENTANTE: antonio</v>
      </c>
      <c r="C270" s="150"/>
      <c r="D270" s="150"/>
      <c r="E270" s="150"/>
      <c r="F270" s="151"/>
      <c r="G270" s="149" t="str">
        <f>G6</f>
        <v>PEDIDO: 015/2020</v>
      </c>
      <c r="H270" s="150"/>
      <c r="I270" s="151"/>
      <c r="J270" s="110" t="str">
        <f>J6</f>
        <v xml:space="preserve">QTD. MOSTR. SOARES DE LUNA </v>
      </c>
      <c r="K270" s="112"/>
      <c r="L270" s="111"/>
    </row>
    <row r="271" spans="1:12" ht="15.75" thickBot="1" x14ac:dyDescent="0.3">
      <c r="A271" s="4" t="str">
        <f t="shared" si="3"/>
        <v>REF. CLIENTE: BLV06BWAZ</v>
      </c>
      <c r="B271" s="149" t="str">
        <f t="shared" si="3"/>
        <v>REF. CT LS - 01</v>
      </c>
      <c r="C271" s="150"/>
      <c r="D271" s="150"/>
      <c r="E271" s="150"/>
      <c r="F271" s="151"/>
      <c r="G271" s="149" t="str">
        <f>G7</f>
        <v>COLECAO : VERÃO /2020</v>
      </c>
      <c r="H271" s="150"/>
      <c r="I271" s="151"/>
      <c r="J271" s="143">
        <f>J7</f>
        <v>0</v>
      </c>
      <c r="K271" s="144"/>
      <c r="L271" s="145"/>
    </row>
    <row r="272" spans="1:12" ht="15.75" thickBot="1" x14ac:dyDescent="0.3">
      <c r="A272" s="4" t="str">
        <f t="shared" si="3"/>
        <v xml:space="preserve">REF:  </v>
      </c>
      <c r="B272" s="149" t="str">
        <f t="shared" si="3"/>
        <v xml:space="preserve">MODELO:  carteira COLORS - 02 </v>
      </c>
      <c r="C272" s="150"/>
      <c r="D272" s="150"/>
      <c r="E272" s="150"/>
      <c r="F272" s="150"/>
      <c r="G272" s="150"/>
      <c r="H272" s="150"/>
      <c r="I272" s="151"/>
      <c r="J272" s="146"/>
      <c r="K272" s="147"/>
      <c r="L272" s="148"/>
    </row>
    <row r="273" spans="1:12" ht="15" customHeight="1" x14ac:dyDescent="0.25">
      <c r="A273" s="326" t="s">
        <v>14</v>
      </c>
      <c r="B273" s="328"/>
      <c r="C273" s="329"/>
      <c r="D273" s="329"/>
      <c r="E273" s="329"/>
      <c r="F273" s="330"/>
      <c r="G273" s="334" t="s">
        <v>47</v>
      </c>
      <c r="H273" s="335"/>
      <c r="I273" s="272"/>
      <c r="J273" s="273"/>
      <c r="K273" s="273"/>
      <c r="L273" s="274"/>
    </row>
    <row r="274" spans="1:12" ht="15.75" customHeight="1" thickBot="1" x14ac:dyDescent="0.3">
      <c r="A274" s="327"/>
      <c r="B274" s="331"/>
      <c r="C274" s="332"/>
      <c r="D274" s="332"/>
      <c r="E274" s="332"/>
      <c r="F274" s="333"/>
      <c r="G274" s="336"/>
      <c r="H274" s="337"/>
      <c r="I274" s="285"/>
      <c r="J274" s="338"/>
      <c r="K274" s="338"/>
      <c r="L274" s="286"/>
    </row>
    <row r="275" spans="1:12" x14ac:dyDescent="0.25">
      <c r="A275" s="339" t="s">
        <v>1</v>
      </c>
      <c r="B275" s="339" t="s">
        <v>2</v>
      </c>
      <c r="C275" s="341"/>
      <c r="D275" s="184" t="s">
        <v>23</v>
      </c>
      <c r="E275" s="186"/>
      <c r="F275" s="343">
        <f>F253</f>
        <v>80</v>
      </c>
      <c r="G275" s="309" t="s">
        <v>22</v>
      </c>
      <c r="H275" s="313"/>
      <c r="I275" s="310"/>
      <c r="J275" s="357"/>
      <c r="K275" s="358"/>
      <c r="L275" s="359"/>
    </row>
    <row r="276" spans="1:12" ht="15.75" thickBot="1" x14ac:dyDescent="0.3">
      <c r="A276" s="340"/>
      <c r="B276" s="340"/>
      <c r="C276" s="342"/>
      <c r="D276" s="187"/>
      <c r="E276" s="189"/>
      <c r="F276" s="344"/>
      <c r="G276" s="311"/>
      <c r="H276" s="314"/>
      <c r="I276" s="312"/>
      <c r="J276" s="360"/>
      <c r="K276" s="361"/>
      <c r="L276" s="362"/>
    </row>
    <row r="277" spans="1:12" x14ac:dyDescent="0.25">
      <c r="A277" s="309" t="s">
        <v>48</v>
      </c>
      <c r="B277" s="310"/>
      <c r="C277" s="309" t="s">
        <v>50</v>
      </c>
      <c r="D277" s="313"/>
      <c r="E277" s="313"/>
      <c r="F277" s="313"/>
      <c r="G277" s="313"/>
      <c r="H277" s="310"/>
      <c r="I277" s="309" t="s">
        <v>49</v>
      </c>
      <c r="J277" s="313"/>
      <c r="K277" s="313"/>
      <c r="L277" s="310"/>
    </row>
    <row r="278" spans="1:12" ht="15.75" thickBot="1" x14ac:dyDescent="0.3">
      <c r="A278" s="311"/>
      <c r="B278" s="312"/>
      <c r="C278" s="311"/>
      <c r="D278" s="314"/>
      <c r="E278" s="314"/>
      <c r="F278" s="314"/>
      <c r="G278" s="314"/>
      <c r="H278" s="312"/>
      <c r="I278" s="311"/>
      <c r="J278" s="314"/>
      <c r="K278" s="314"/>
      <c r="L278" s="312"/>
    </row>
    <row r="279" spans="1:12" x14ac:dyDescent="0.25">
      <c r="A279" s="272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4"/>
    </row>
    <row r="280" spans="1:12" ht="15.75" thickBot="1" x14ac:dyDescent="0.3">
      <c r="A280" s="285"/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286"/>
    </row>
    <row r="281" spans="1:12" x14ac:dyDescent="0.25">
      <c r="A281" s="272"/>
      <c r="B281" s="273"/>
      <c r="C281" s="273"/>
      <c r="D281" s="273"/>
      <c r="E281" s="273"/>
      <c r="F281" s="273"/>
      <c r="G281" s="273"/>
      <c r="H281" s="273"/>
      <c r="I281" s="273"/>
      <c r="J281" s="273"/>
      <c r="K281" s="273"/>
      <c r="L281" s="274"/>
    </row>
    <row r="282" spans="1:12" ht="15.75" thickBot="1" x14ac:dyDescent="0.3">
      <c r="A282" s="285"/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286"/>
    </row>
    <row r="283" spans="1:12" x14ac:dyDescent="0.25">
      <c r="A283" s="272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4"/>
    </row>
    <row r="284" spans="1:12" ht="15.75" thickBot="1" x14ac:dyDescent="0.3">
      <c r="A284" s="285"/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286"/>
    </row>
    <row r="285" spans="1:12" x14ac:dyDescent="0.25">
      <c r="A285" s="272"/>
      <c r="B285" s="273"/>
      <c r="C285" s="273"/>
      <c r="D285" s="273"/>
      <c r="E285" s="273"/>
      <c r="F285" s="273"/>
      <c r="G285" s="273"/>
      <c r="H285" s="273"/>
      <c r="I285" s="273"/>
      <c r="J285" s="273"/>
      <c r="K285" s="273"/>
      <c r="L285" s="274"/>
    </row>
    <row r="286" spans="1:12" ht="15.75" thickBot="1" x14ac:dyDescent="0.3">
      <c r="A286" s="285"/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286"/>
    </row>
    <row r="287" spans="1:12" x14ac:dyDescent="0.25">
      <c r="A287" s="272"/>
      <c r="B287" s="273"/>
      <c r="C287" s="273"/>
      <c r="D287" s="273"/>
      <c r="E287" s="273"/>
      <c r="F287" s="273"/>
      <c r="G287" s="273"/>
      <c r="H287" s="273"/>
      <c r="I287" s="273"/>
      <c r="J287" s="273"/>
      <c r="K287" s="273"/>
      <c r="L287" s="274"/>
    </row>
    <row r="288" spans="1:12" ht="15.75" thickBot="1" x14ac:dyDescent="0.3">
      <c r="A288" s="285"/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286"/>
    </row>
    <row r="289" spans="1:12" x14ac:dyDescent="0.25">
      <c r="A289" s="272"/>
      <c r="B289" s="273"/>
      <c r="C289" s="273"/>
      <c r="D289" s="273"/>
      <c r="E289" s="273"/>
      <c r="F289" s="274"/>
      <c r="G289" s="345" t="s">
        <v>51</v>
      </c>
      <c r="H289" s="346"/>
      <c r="I289" s="346"/>
      <c r="J289" s="347"/>
      <c r="K289" s="345" t="s">
        <v>18</v>
      </c>
      <c r="L289" s="347"/>
    </row>
    <row r="290" spans="1:12" ht="15.75" thickBot="1" x14ac:dyDescent="0.3">
      <c r="A290" s="285"/>
      <c r="B290" s="338"/>
      <c r="C290" s="338"/>
      <c r="D290" s="338"/>
      <c r="E290" s="338"/>
      <c r="F290" s="286"/>
      <c r="G290" s="348"/>
      <c r="H290" s="349"/>
      <c r="I290" s="349"/>
      <c r="J290" s="350"/>
      <c r="K290" s="348"/>
      <c r="L290" s="350"/>
    </row>
    <row r="291" spans="1:12" x14ac:dyDescent="0.25">
      <c r="A291" s="272"/>
      <c r="B291" s="273"/>
      <c r="C291" s="273"/>
      <c r="D291" s="273"/>
      <c r="E291" s="273"/>
      <c r="F291" s="274"/>
      <c r="G291" s="345" t="s">
        <v>52</v>
      </c>
      <c r="H291" s="346"/>
      <c r="I291" s="346"/>
      <c r="J291" s="347"/>
      <c r="K291" s="345" t="s">
        <v>18</v>
      </c>
      <c r="L291" s="347"/>
    </row>
    <row r="292" spans="1:12" ht="15.75" thickBot="1" x14ac:dyDescent="0.3">
      <c r="A292" s="285"/>
      <c r="B292" s="338"/>
      <c r="C292" s="338"/>
      <c r="D292" s="338"/>
      <c r="E292" s="338"/>
      <c r="F292" s="286"/>
      <c r="G292" s="348"/>
      <c r="H292" s="349"/>
      <c r="I292" s="349"/>
      <c r="J292" s="350"/>
      <c r="K292" s="348"/>
      <c r="L292" s="350"/>
    </row>
    <row r="293" spans="1:12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410" t="s">
        <v>166</v>
      </c>
      <c r="B294" s="411"/>
      <c r="C294" s="411"/>
      <c r="D294" s="411"/>
      <c r="E294" s="411"/>
      <c r="F294" s="411"/>
      <c r="G294" s="411"/>
      <c r="H294" s="411"/>
      <c r="I294" s="411"/>
      <c r="J294" s="411"/>
      <c r="K294" s="411"/>
      <c r="L294" s="412"/>
    </row>
    <row r="295" spans="1:12" ht="15.75" thickBot="1" x14ac:dyDescent="0.3">
      <c r="A295" s="413"/>
      <c r="B295" s="414"/>
      <c r="C295" s="414"/>
      <c r="D295" s="414"/>
      <c r="E295" s="414"/>
      <c r="F295" s="414"/>
      <c r="G295" s="414"/>
      <c r="H295" s="414"/>
      <c r="I295" s="414"/>
      <c r="J295" s="414"/>
      <c r="K295" s="414"/>
      <c r="L295" s="415"/>
    </row>
    <row r="296" spans="1:12" x14ac:dyDescent="0.25">
      <c r="A296" s="143" t="s">
        <v>53</v>
      </c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5"/>
    </row>
    <row r="297" spans="1:12" ht="15.75" thickBot="1" x14ac:dyDescent="0.3">
      <c r="A297" s="146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8"/>
    </row>
    <row r="298" spans="1:12" ht="15.75" thickBot="1" x14ac:dyDescent="0.3">
      <c r="A298" s="3" t="str">
        <f t="shared" ref="A298:B300" si="4">A6</f>
        <v xml:space="preserve">CLIENTE: BOLOVO </v>
      </c>
      <c r="B298" s="149" t="str">
        <f t="shared" si="4"/>
        <v>REPRESENTANTE: antonio</v>
      </c>
      <c r="C298" s="150"/>
      <c r="D298" s="150"/>
      <c r="E298" s="150"/>
      <c r="F298" s="151"/>
      <c r="G298" s="149" t="str">
        <f>G6</f>
        <v>PEDIDO: 015/2020</v>
      </c>
      <c r="H298" s="150"/>
      <c r="I298" s="151"/>
      <c r="J298" s="110" t="s">
        <v>116</v>
      </c>
      <c r="K298" s="112"/>
      <c r="L298" s="111"/>
    </row>
    <row r="299" spans="1:12" ht="15.75" thickBot="1" x14ac:dyDescent="0.3">
      <c r="A299" s="4" t="str">
        <f t="shared" si="4"/>
        <v>REF. CLIENTE: BLV06BWAZ</v>
      </c>
      <c r="B299" s="149" t="str">
        <f t="shared" si="4"/>
        <v>REF. CT LS - 01</v>
      </c>
      <c r="C299" s="150"/>
      <c r="D299" s="150"/>
      <c r="E299" s="150"/>
      <c r="F299" s="151"/>
      <c r="G299" s="149" t="str">
        <f>G7</f>
        <v>COLECAO : VERÃO /2020</v>
      </c>
      <c r="H299" s="150"/>
      <c r="I299" s="151"/>
      <c r="J299" s="143">
        <f>J7</f>
        <v>0</v>
      </c>
      <c r="K299" s="144"/>
      <c r="L299" s="145"/>
    </row>
    <row r="300" spans="1:12" ht="15.75" thickBot="1" x14ac:dyDescent="0.3">
      <c r="A300" s="4" t="str">
        <f t="shared" si="4"/>
        <v xml:space="preserve">REF:  </v>
      </c>
      <c r="B300" s="149" t="str">
        <f t="shared" si="4"/>
        <v xml:space="preserve">MODELO:  carteira COLORS - 02 </v>
      </c>
      <c r="C300" s="150"/>
      <c r="D300" s="150"/>
      <c r="E300" s="150"/>
      <c r="F300" s="150"/>
      <c r="G300" s="150"/>
      <c r="H300" s="150"/>
      <c r="I300" s="151"/>
      <c r="J300" s="146"/>
      <c r="K300" s="147"/>
      <c r="L300" s="148"/>
    </row>
    <row r="301" spans="1:12" x14ac:dyDescent="0.25">
      <c r="A301" s="326" t="s">
        <v>14</v>
      </c>
      <c r="B301" s="328"/>
      <c r="C301" s="329"/>
      <c r="D301" s="329"/>
      <c r="E301" s="329"/>
      <c r="F301" s="330"/>
      <c r="G301" s="334" t="s">
        <v>47</v>
      </c>
      <c r="H301" s="335"/>
      <c r="I301" s="272"/>
      <c r="J301" s="273"/>
      <c r="K301" s="273"/>
      <c r="L301" s="274"/>
    </row>
    <row r="302" spans="1:12" ht="15.75" thickBot="1" x14ac:dyDescent="0.3">
      <c r="A302" s="327"/>
      <c r="B302" s="331"/>
      <c r="C302" s="332"/>
      <c r="D302" s="332"/>
      <c r="E302" s="332"/>
      <c r="F302" s="333"/>
      <c r="G302" s="336"/>
      <c r="H302" s="337"/>
      <c r="I302" s="285"/>
      <c r="J302" s="338"/>
      <c r="K302" s="338"/>
      <c r="L302" s="286"/>
    </row>
    <row r="303" spans="1:12" x14ac:dyDescent="0.25">
      <c r="A303" s="339" t="s">
        <v>1</v>
      </c>
      <c r="B303" s="339" t="s">
        <v>2</v>
      </c>
      <c r="C303" s="341"/>
      <c r="D303" s="184" t="s">
        <v>23</v>
      </c>
      <c r="E303" s="186"/>
      <c r="F303" s="343">
        <f>F253</f>
        <v>80</v>
      </c>
      <c r="G303" s="309" t="s">
        <v>22</v>
      </c>
      <c r="H303" s="313"/>
      <c r="I303" s="310"/>
      <c r="J303" s="357"/>
      <c r="K303" s="358"/>
      <c r="L303" s="359"/>
    </row>
    <row r="304" spans="1:12" ht="15.75" thickBot="1" x14ac:dyDescent="0.3">
      <c r="A304" s="340"/>
      <c r="B304" s="340"/>
      <c r="C304" s="342"/>
      <c r="D304" s="187"/>
      <c r="E304" s="189"/>
      <c r="F304" s="344"/>
      <c r="G304" s="311"/>
      <c r="H304" s="314"/>
      <c r="I304" s="312"/>
      <c r="J304" s="360"/>
      <c r="K304" s="361"/>
      <c r="L304" s="362"/>
    </row>
    <row r="305" spans="1:12" ht="15" customHeight="1" x14ac:dyDescent="0.25">
      <c r="A305" s="309" t="s">
        <v>95</v>
      </c>
      <c r="B305" s="310"/>
      <c r="C305" s="309" t="s">
        <v>96</v>
      </c>
      <c r="D305" s="313"/>
      <c r="E305" s="313"/>
      <c r="F305" s="313"/>
      <c r="G305" s="313"/>
      <c r="H305" s="310"/>
      <c r="I305" s="309" t="s">
        <v>49</v>
      </c>
      <c r="J305" s="313"/>
      <c r="K305" s="313"/>
      <c r="L305" s="310"/>
    </row>
    <row r="306" spans="1:12" ht="15.75" customHeight="1" thickBot="1" x14ac:dyDescent="0.3">
      <c r="A306" s="311"/>
      <c r="B306" s="312"/>
      <c r="C306" s="311"/>
      <c r="D306" s="314"/>
      <c r="E306" s="314"/>
      <c r="F306" s="314"/>
      <c r="G306" s="314"/>
      <c r="H306" s="312"/>
      <c r="I306" s="311"/>
      <c r="J306" s="314"/>
      <c r="K306" s="314"/>
      <c r="L306" s="312"/>
    </row>
    <row r="307" spans="1:12" x14ac:dyDescent="0.25">
      <c r="A307" s="272"/>
      <c r="B307" s="273"/>
      <c r="C307" s="273"/>
      <c r="D307" s="273"/>
      <c r="E307" s="273"/>
      <c r="F307" s="273"/>
      <c r="G307" s="273"/>
      <c r="H307" s="273"/>
      <c r="I307" s="273"/>
      <c r="J307" s="273"/>
      <c r="K307" s="273"/>
      <c r="L307" s="274"/>
    </row>
    <row r="308" spans="1:12" ht="15.75" thickBot="1" x14ac:dyDescent="0.3">
      <c r="A308" s="285"/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286"/>
    </row>
    <row r="309" spans="1:12" x14ac:dyDescent="0.25">
      <c r="A309" s="272"/>
      <c r="B309" s="273"/>
      <c r="C309" s="273"/>
      <c r="D309" s="273"/>
      <c r="E309" s="273"/>
      <c r="F309" s="274"/>
      <c r="G309" s="345" t="s">
        <v>51</v>
      </c>
      <c r="H309" s="346"/>
      <c r="I309" s="346"/>
      <c r="J309" s="347"/>
      <c r="K309" s="345" t="s">
        <v>18</v>
      </c>
      <c r="L309" s="347"/>
    </row>
    <row r="310" spans="1:12" ht="15.75" thickBot="1" x14ac:dyDescent="0.3">
      <c r="A310" s="285"/>
      <c r="B310" s="338"/>
      <c r="C310" s="338"/>
      <c r="D310" s="338"/>
      <c r="E310" s="338"/>
      <c r="F310" s="286"/>
      <c r="G310" s="348"/>
      <c r="H310" s="349"/>
      <c r="I310" s="349"/>
      <c r="J310" s="350"/>
      <c r="K310" s="348"/>
      <c r="L310" s="350"/>
    </row>
    <row r="311" spans="1:12" x14ac:dyDescent="0.25">
      <c r="A311" s="272"/>
      <c r="B311" s="273"/>
      <c r="C311" s="273"/>
      <c r="D311" s="273"/>
      <c r="E311" s="273"/>
      <c r="F311" s="274"/>
      <c r="G311" s="345" t="s">
        <v>52</v>
      </c>
      <c r="H311" s="346"/>
      <c r="I311" s="346"/>
      <c r="J311" s="347"/>
      <c r="K311" s="345" t="s">
        <v>18</v>
      </c>
      <c r="L311" s="347"/>
    </row>
    <row r="312" spans="1:12" ht="15.75" thickBot="1" x14ac:dyDescent="0.3">
      <c r="A312" s="285"/>
      <c r="B312" s="338"/>
      <c r="C312" s="338"/>
      <c r="D312" s="338"/>
      <c r="E312" s="338"/>
      <c r="F312" s="286"/>
      <c r="G312" s="348"/>
      <c r="H312" s="349"/>
      <c r="I312" s="349"/>
      <c r="J312" s="350"/>
      <c r="K312" s="348"/>
      <c r="L312" s="350"/>
    </row>
    <row r="313" spans="1:12" x14ac:dyDescent="0.25">
      <c r="A313" s="272">
        <f>A69</f>
        <v>0</v>
      </c>
      <c r="B313" s="273"/>
      <c r="C313" s="273"/>
      <c r="D313" s="273"/>
      <c r="E313" s="273"/>
      <c r="F313" s="273"/>
      <c r="G313" s="273"/>
      <c r="H313" s="273"/>
      <c r="I313" s="273"/>
      <c r="J313" s="273"/>
      <c r="K313" s="273"/>
      <c r="L313" s="274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x14ac:dyDescent="0.25">
      <c r="A322" s="275"/>
      <c r="B322" s="276"/>
      <c r="C322" s="276"/>
      <c r="D322" s="276"/>
      <c r="E322" s="276"/>
      <c r="F322" s="276"/>
      <c r="G322" s="276"/>
      <c r="H322" s="276"/>
      <c r="I322" s="276"/>
      <c r="J322" s="276"/>
      <c r="K322" s="276"/>
      <c r="L322" s="277"/>
    </row>
    <row r="323" spans="1:12" ht="29.25" customHeight="1" thickBot="1" x14ac:dyDescent="0.3">
      <c r="A323" s="285"/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286"/>
    </row>
    <row r="324" spans="1:12" x14ac:dyDescent="0.25">
      <c r="A324" s="143" t="s">
        <v>166</v>
      </c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5"/>
    </row>
    <row r="325" spans="1:12" ht="15.75" thickBot="1" x14ac:dyDescent="0.3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8"/>
    </row>
    <row r="326" spans="1:12" x14ac:dyDescent="0.25">
      <c r="A326" s="369" t="s">
        <v>165</v>
      </c>
      <c r="B326" s="370"/>
      <c r="C326" s="370"/>
      <c r="D326" s="370"/>
      <c r="E326" s="370"/>
      <c r="F326" s="370"/>
      <c r="G326" s="370"/>
      <c r="H326" s="370"/>
      <c r="I326" s="370"/>
      <c r="J326" s="370"/>
      <c r="K326" s="370"/>
      <c r="L326" s="371"/>
    </row>
    <row r="327" spans="1:12" ht="15.75" thickBot="1" x14ac:dyDescent="0.3">
      <c r="A327" s="372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4"/>
    </row>
    <row r="328" spans="1:12" ht="15.75" thickBot="1" x14ac:dyDescent="0.3">
      <c r="A328" s="3" t="str">
        <f t="shared" ref="A328:B330" si="5">A6</f>
        <v xml:space="preserve">CLIENTE: BOLOVO </v>
      </c>
      <c r="B328" s="149" t="str">
        <f t="shared" si="5"/>
        <v>REPRESENTANTE: antonio</v>
      </c>
      <c r="C328" s="150"/>
      <c r="D328" s="150"/>
      <c r="E328" s="150"/>
      <c r="F328" s="151"/>
      <c r="G328" s="149" t="str">
        <f>G6</f>
        <v>PEDIDO: 015/2020</v>
      </c>
      <c r="H328" s="150"/>
      <c r="I328" s="151"/>
      <c r="J328" s="110" t="str">
        <f>J6</f>
        <v xml:space="preserve">QTD. MOSTR. SOARES DE LUNA </v>
      </c>
      <c r="K328" s="112"/>
      <c r="L328" s="111"/>
    </row>
    <row r="329" spans="1:12" ht="15.75" thickBot="1" x14ac:dyDescent="0.3">
      <c r="A329" s="4" t="str">
        <f t="shared" si="5"/>
        <v>REF. CLIENTE: BLV06BWAZ</v>
      </c>
      <c r="B329" s="149" t="str">
        <f t="shared" si="5"/>
        <v>REF. CT LS - 01</v>
      </c>
      <c r="C329" s="150"/>
      <c r="D329" s="150"/>
      <c r="E329" s="150"/>
      <c r="F329" s="151"/>
      <c r="G329" s="149" t="str">
        <f>G7</f>
        <v>COLECAO : VERÃO /2020</v>
      </c>
      <c r="H329" s="150"/>
      <c r="I329" s="151"/>
      <c r="J329" s="143">
        <f>J7</f>
        <v>0</v>
      </c>
      <c r="K329" s="144"/>
      <c r="L329" s="145"/>
    </row>
    <row r="330" spans="1:12" ht="15.75" thickBot="1" x14ac:dyDescent="0.3">
      <c r="A330" s="4" t="str">
        <f t="shared" si="5"/>
        <v xml:space="preserve">REF:  </v>
      </c>
      <c r="B330" s="149" t="str">
        <f t="shared" si="5"/>
        <v xml:space="preserve">MODELO:  carteira COLORS - 02 </v>
      </c>
      <c r="C330" s="150"/>
      <c r="D330" s="150"/>
      <c r="E330" s="150"/>
      <c r="F330" s="150"/>
      <c r="G330" s="150"/>
      <c r="H330" s="150"/>
      <c r="I330" s="151"/>
      <c r="J330" s="146"/>
      <c r="K330" s="147"/>
      <c r="L330" s="148"/>
    </row>
    <row r="331" spans="1:12" ht="15.75" thickBot="1" x14ac:dyDescent="0.3">
      <c r="A331" s="110" t="s">
        <v>55</v>
      </c>
      <c r="B331" s="112"/>
      <c r="C331" s="112"/>
      <c r="D331" s="111"/>
      <c r="E331" s="345" t="s">
        <v>59</v>
      </c>
      <c r="F331" s="346"/>
      <c r="G331" s="346"/>
      <c r="H331" s="346"/>
      <c r="I331" s="346"/>
      <c r="J331" s="346"/>
      <c r="K331" s="346"/>
      <c r="L331" s="347"/>
    </row>
    <row r="332" spans="1:12" ht="15.75" thickBot="1" x14ac:dyDescent="0.3">
      <c r="A332" s="184" t="s">
        <v>56</v>
      </c>
      <c r="B332" s="185"/>
      <c r="C332" s="185"/>
      <c r="D332" s="186"/>
      <c r="E332" s="348"/>
      <c r="F332" s="349"/>
      <c r="G332" s="349"/>
      <c r="H332" s="349"/>
      <c r="I332" s="349"/>
      <c r="J332" s="349"/>
      <c r="K332" s="349"/>
      <c r="L332" s="350"/>
    </row>
    <row r="333" spans="1:12" ht="15.75" thickBot="1" x14ac:dyDescent="0.3">
      <c r="A333" s="187"/>
      <c r="B333" s="188"/>
      <c r="C333" s="188"/>
      <c r="D333" s="189"/>
      <c r="E333" s="375" t="s">
        <v>58</v>
      </c>
      <c r="F333" s="376"/>
      <c r="G333" s="376"/>
      <c r="H333" s="376"/>
      <c r="I333" s="376"/>
      <c r="J333" s="376"/>
      <c r="K333" s="376"/>
      <c r="L333" s="377"/>
    </row>
    <row r="334" spans="1:12" x14ac:dyDescent="0.25">
      <c r="A334" s="184" t="s">
        <v>57</v>
      </c>
      <c r="B334" s="185"/>
      <c r="C334" s="185"/>
      <c r="D334" s="186"/>
      <c r="E334" s="378"/>
      <c r="F334" s="379"/>
      <c r="G334" s="379"/>
      <c r="H334" s="379"/>
      <c r="I334" s="379"/>
      <c r="J334" s="379"/>
      <c r="K334" s="379"/>
      <c r="L334" s="380"/>
    </row>
    <row r="335" spans="1:12" ht="15.75" thickBot="1" x14ac:dyDescent="0.3">
      <c r="A335" s="187"/>
      <c r="B335" s="188"/>
      <c r="C335" s="188"/>
      <c r="D335" s="189"/>
      <c r="E335" s="381"/>
      <c r="F335" s="382"/>
      <c r="G335" s="382"/>
      <c r="H335" s="382"/>
      <c r="I335" s="382"/>
      <c r="J335" s="382"/>
      <c r="K335" s="382"/>
      <c r="L335" s="383"/>
    </row>
    <row r="336" spans="1:12" ht="15.75" customHeight="1" thickBot="1" x14ac:dyDescent="0.3">
      <c r="A336" s="5" t="s">
        <v>28</v>
      </c>
      <c r="B336" s="2"/>
      <c r="C336" s="110">
        <f>C93</f>
        <v>80</v>
      </c>
      <c r="D336" s="112"/>
      <c r="E336" s="111"/>
      <c r="F336" s="110" t="s">
        <v>43</v>
      </c>
      <c r="G336" s="111"/>
      <c r="H336" s="110">
        <f>H93</f>
        <v>0</v>
      </c>
      <c r="I336" s="111"/>
      <c r="J336" s="262" t="s">
        <v>43</v>
      </c>
      <c r="K336" s="263"/>
      <c r="L336" s="74" t="s">
        <v>41</v>
      </c>
    </row>
    <row r="337" spans="1:12" ht="15.75" customHeight="1" thickBot="1" x14ac:dyDescent="0.3">
      <c r="A337" s="5" t="s">
        <v>42</v>
      </c>
      <c r="B337" s="4" t="s">
        <v>6</v>
      </c>
      <c r="C337" s="4" t="s">
        <v>15</v>
      </c>
      <c r="D337" s="110" t="s">
        <v>7</v>
      </c>
      <c r="E337" s="111"/>
      <c r="F337" s="234" t="s">
        <v>19</v>
      </c>
      <c r="G337" s="236"/>
      <c r="H337" s="4" t="s">
        <v>9</v>
      </c>
      <c r="I337" s="5" t="s">
        <v>10</v>
      </c>
      <c r="J337" s="234" t="s">
        <v>19</v>
      </c>
      <c r="K337" s="236"/>
      <c r="L337" s="7"/>
    </row>
    <row r="338" spans="1:12" ht="15.75" customHeight="1" thickBot="1" x14ac:dyDescent="0.3">
      <c r="A338" s="13" t="str">
        <f t="shared" ref="A338:C353" si="6">A95</f>
        <v xml:space="preserve">Etiqueta Composição - EC - bolovo </v>
      </c>
      <c r="B338" s="6">
        <f t="shared" si="6"/>
        <v>1</v>
      </c>
      <c r="C338" s="6" t="str">
        <f t="shared" si="6"/>
        <v>Branco</v>
      </c>
      <c r="D338" s="264">
        <f>SUM(B338*C336)</f>
        <v>80</v>
      </c>
      <c r="E338" s="265"/>
      <c r="F338" s="266"/>
      <c r="G338" s="267"/>
      <c r="H338" s="6">
        <f t="shared" ref="H338:H371" si="7">H95</f>
        <v>0</v>
      </c>
      <c r="I338" s="8">
        <f>SUM(B338*H336)</f>
        <v>0</v>
      </c>
      <c r="J338" s="266"/>
      <c r="K338" s="267"/>
      <c r="L338" s="6"/>
    </row>
    <row r="339" spans="1:12" ht="15.75" customHeight="1" thickBot="1" x14ac:dyDescent="0.3">
      <c r="A339" s="13" t="str">
        <f t="shared" si="6"/>
        <v>Linha 60</v>
      </c>
      <c r="B339" s="6">
        <f t="shared" si="6"/>
        <v>1.4999999999999999E-2</v>
      </c>
      <c r="C339" s="6" t="str">
        <f t="shared" si="6"/>
        <v>preto</v>
      </c>
      <c r="D339" s="264">
        <f>SUM(B339*C336)</f>
        <v>1.2</v>
      </c>
      <c r="E339" s="265"/>
      <c r="F339" s="266"/>
      <c r="G339" s="267"/>
      <c r="H339" s="6">
        <f t="shared" si="7"/>
        <v>0</v>
      </c>
      <c r="I339" s="8">
        <f>SUM(B339*H336)</f>
        <v>0</v>
      </c>
      <c r="J339" s="266"/>
      <c r="K339" s="267"/>
      <c r="L339" s="6"/>
    </row>
    <row r="340" spans="1:12" ht="15.75" customHeight="1" thickBot="1" x14ac:dyDescent="0.3">
      <c r="A340" s="13">
        <f t="shared" si="6"/>
        <v>0</v>
      </c>
      <c r="B340" s="6">
        <f t="shared" si="6"/>
        <v>1.4999999999999999E-2</v>
      </c>
      <c r="C340" s="6" t="str">
        <f t="shared" si="6"/>
        <v xml:space="preserve">Rosa </v>
      </c>
      <c r="D340" s="264">
        <f>SUM(B340*C336)</f>
        <v>1.2</v>
      </c>
      <c r="E340" s="265"/>
      <c r="F340" s="266"/>
      <c r="G340" s="267"/>
      <c r="H340" s="6">
        <f t="shared" si="7"/>
        <v>0</v>
      </c>
      <c r="I340" s="8">
        <f>SUM(B340*H336)</f>
        <v>0</v>
      </c>
      <c r="J340" s="266"/>
      <c r="K340" s="267"/>
      <c r="L340" s="6"/>
    </row>
    <row r="341" spans="1:12" ht="15.75" customHeight="1" thickBot="1" x14ac:dyDescent="0.3">
      <c r="A341" s="13">
        <f t="shared" si="6"/>
        <v>0</v>
      </c>
      <c r="B341" s="6">
        <f t="shared" si="6"/>
        <v>0</v>
      </c>
      <c r="C341" s="6">
        <f t="shared" si="6"/>
        <v>0</v>
      </c>
      <c r="D341" s="264">
        <f>SUM(B341*C336)</f>
        <v>0</v>
      </c>
      <c r="E341" s="265"/>
      <c r="F341" s="266"/>
      <c r="G341" s="267"/>
      <c r="H341" s="6">
        <f t="shared" si="7"/>
        <v>0</v>
      </c>
      <c r="I341" s="8">
        <f>SUM(B341*H336)</f>
        <v>0</v>
      </c>
      <c r="J341" s="266"/>
      <c r="K341" s="267"/>
      <c r="L341" s="6"/>
    </row>
    <row r="342" spans="1:12" ht="15.75" customHeight="1" thickBot="1" x14ac:dyDescent="0.3">
      <c r="A342" s="13" t="str">
        <f t="shared" si="6"/>
        <v>Linha 40</v>
      </c>
      <c r="B342" s="6">
        <f t="shared" si="6"/>
        <v>1.4999999999999999E-2</v>
      </c>
      <c r="C342" s="6" t="str">
        <f t="shared" si="6"/>
        <v>Preto</v>
      </c>
      <c r="D342" s="264">
        <f>SUM(B342*C336)</f>
        <v>1.2</v>
      </c>
      <c r="E342" s="265"/>
      <c r="F342" s="266"/>
      <c r="G342" s="267"/>
      <c r="H342" s="6">
        <f t="shared" si="7"/>
        <v>0</v>
      </c>
      <c r="I342" s="8">
        <f>SUM(B342*H336)</f>
        <v>0</v>
      </c>
      <c r="J342" s="266"/>
      <c r="K342" s="267"/>
      <c r="L342" s="6"/>
    </row>
    <row r="343" spans="1:12" ht="15.75" customHeight="1" thickBot="1" x14ac:dyDescent="0.3">
      <c r="A343" s="13" t="str">
        <f t="shared" si="6"/>
        <v xml:space="preserve">Velcro 25 </v>
      </c>
      <c r="B343" s="6">
        <f t="shared" si="6"/>
        <v>0.12</v>
      </c>
      <c r="C343" s="6" t="str">
        <f t="shared" si="6"/>
        <v>preto</v>
      </c>
      <c r="D343" s="264">
        <f>SUM(B343*C336)</f>
        <v>9.6</v>
      </c>
      <c r="E343" s="265"/>
      <c r="F343" s="266"/>
      <c r="G343" s="267"/>
      <c r="H343" s="6">
        <f t="shared" si="7"/>
        <v>0</v>
      </c>
      <c r="I343" s="8">
        <f>SUM(B343*H336)</f>
        <v>0</v>
      </c>
      <c r="J343" s="266"/>
      <c r="K343" s="267"/>
      <c r="L343" s="6"/>
    </row>
    <row r="344" spans="1:12" ht="15.75" customHeight="1" thickBot="1" x14ac:dyDescent="0.3">
      <c r="A344" s="13" t="str">
        <f t="shared" si="6"/>
        <v>macho  0 ,12 m ( 1x)</v>
      </c>
      <c r="B344" s="6">
        <v>16</v>
      </c>
      <c r="C344" s="6">
        <f t="shared" si="6"/>
        <v>0</v>
      </c>
      <c r="D344" s="264">
        <f>SUM(B344*C336)</f>
        <v>1280</v>
      </c>
      <c r="E344" s="265"/>
      <c r="F344" s="266"/>
      <c r="G344" s="267"/>
      <c r="H344" s="6">
        <f t="shared" si="7"/>
        <v>0</v>
      </c>
      <c r="I344" s="8">
        <f>SUM(B344*H336)</f>
        <v>0</v>
      </c>
      <c r="J344" s="266"/>
      <c r="K344" s="267"/>
      <c r="L344" s="6"/>
    </row>
    <row r="345" spans="1:12" ht="15.75" customHeight="1" thickBot="1" x14ac:dyDescent="0.3">
      <c r="A345" s="13" t="str">
        <f t="shared" si="6"/>
        <v>fêmea 0,11 m (1x)</v>
      </c>
      <c r="B345" s="6">
        <f t="shared" si="6"/>
        <v>0</v>
      </c>
      <c r="C345" s="6">
        <f t="shared" si="6"/>
        <v>0</v>
      </c>
      <c r="D345" s="264">
        <f>SUM(B345*C336)</f>
        <v>0</v>
      </c>
      <c r="E345" s="265"/>
      <c r="F345" s="266"/>
      <c r="G345" s="267"/>
      <c r="H345" s="6">
        <f t="shared" si="7"/>
        <v>0</v>
      </c>
      <c r="I345" s="8">
        <f>SUM(B345*H336)</f>
        <v>0</v>
      </c>
      <c r="J345" s="266"/>
      <c r="K345" s="267"/>
      <c r="L345" s="6"/>
    </row>
    <row r="346" spans="1:12" ht="15.75" customHeight="1" thickBot="1" x14ac:dyDescent="0.3">
      <c r="A346" s="13" t="str">
        <f t="shared" si="6"/>
        <v>Ziper 3</v>
      </c>
      <c r="B346" s="6">
        <f t="shared" si="6"/>
        <v>0.12</v>
      </c>
      <c r="C346" s="6" t="str">
        <f t="shared" si="6"/>
        <v>preta</v>
      </c>
      <c r="D346" s="264">
        <f>SUM(B346*C336)</f>
        <v>9.6</v>
      </c>
      <c r="E346" s="265"/>
      <c r="F346" s="266"/>
      <c r="G346" s="267"/>
      <c r="H346" s="6">
        <f t="shared" si="7"/>
        <v>0</v>
      </c>
      <c r="I346" s="8">
        <f>SUM(B346*H336)</f>
        <v>0</v>
      </c>
      <c r="J346" s="266"/>
      <c r="K346" s="267"/>
      <c r="L346" s="6"/>
    </row>
    <row r="347" spans="1:12" ht="15.75" customHeight="1" thickBot="1" x14ac:dyDescent="0.3">
      <c r="A347" s="13" t="str">
        <f t="shared" si="6"/>
        <v>Cursor 3</v>
      </c>
      <c r="B347" s="6">
        <f t="shared" si="6"/>
        <v>1</v>
      </c>
      <c r="C347" s="6" t="str">
        <f t="shared" si="6"/>
        <v xml:space="preserve">preto </v>
      </c>
      <c r="D347" s="264">
        <f>SUM(B347*C336)</f>
        <v>80</v>
      </c>
      <c r="E347" s="265"/>
      <c r="F347" s="266"/>
      <c r="G347" s="267"/>
      <c r="H347" s="6">
        <f t="shared" si="7"/>
        <v>0</v>
      </c>
      <c r="I347" s="8">
        <f>SUM(B347*H336)</f>
        <v>0</v>
      </c>
      <c r="J347" s="266"/>
      <c r="K347" s="267"/>
      <c r="L347" s="6"/>
    </row>
    <row r="348" spans="1:12" ht="15.75" customHeight="1" thickBot="1" x14ac:dyDescent="0.3">
      <c r="A348" s="13">
        <f t="shared" si="6"/>
        <v>0</v>
      </c>
      <c r="B348" s="6">
        <f t="shared" si="6"/>
        <v>0</v>
      </c>
      <c r="C348" s="6">
        <f t="shared" si="6"/>
        <v>0</v>
      </c>
      <c r="D348" s="264">
        <f>SUM(B348*C336)</f>
        <v>0</v>
      </c>
      <c r="E348" s="265"/>
      <c r="F348" s="266"/>
      <c r="G348" s="267"/>
      <c r="H348" s="6">
        <f t="shared" si="7"/>
        <v>0</v>
      </c>
      <c r="I348" s="8">
        <f>SUM(B348*H336)</f>
        <v>0</v>
      </c>
      <c r="J348" s="266"/>
      <c r="K348" s="267"/>
      <c r="L348" s="6"/>
    </row>
    <row r="349" spans="1:12" ht="15.75" customHeight="1" thickBot="1" x14ac:dyDescent="0.3">
      <c r="A349" s="13" t="str">
        <f t="shared" si="6"/>
        <v>Borneon Tekla</v>
      </c>
      <c r="B349" s="6">
        <f t="shared" si="6"/>
        <v>1.97</v>
      </c>
      <c r="C349" s="6" t="str">
        <f t="shared" si="6"/>
        <v xml:space="preserve">Preto </v>
      </c>
      <c r="D349" s="264">
        <f>SUM(B349*C336)</f>
        <v>157.6</v>
      </c>
      <c r="E349" s="265"/>
      <c r="F349" s="266"/>
      <c r="G349" s="267"/>
      <c r="H349" s="6">
        <f t="shared" si="7"/>
        <v>0</v>
      </c>
      <c r="I349" s="8">
        <f>SUM(B349*H336)</f>
        <v>0</v>
      </c>
      <c r="J349" s="266"/>
      <c r="K349" s="267"/>
      <c r="L349" s="6"/>
    </row>
    <row r="350" spans="1:12" ht="15.75" customHeight="1" thickBot="1" x14ac:dyDescent="0.3">
      <c r="A350" s="13">
        <f t="shared" si="6"/>
        <v>0</v>
      </c>
      <c r="B350" s="6">
        <f t="shared" si="6"/>
        <v>0</v>
      </c>
      <c r="C350" s="6">
        <f t="shared" si="6"/>
        <v>0</v>
      </c>
      <c r="D350" s="264">
        <f>SUM(B350*C336)</f>
        <v>0</v>
      </c>
      <c r="E350" s="265"/>
      <c r="F350" s="266"/>
      <c r="G350" s="267"/>
      <c r="H350" s="6">
        <f t="shared" si="7"/>
        <v>0</v>
      </c>
      <c r="I350" s="8">
        <f>SUM(B350*H336)</f>
        <v>0</v>
      </c>
      <c r="J350" s="266"/>
      <c r="K350" s="267"/>
      <c r="L350" s="6"/>
    </row>
    <row r="351" spans="1:12" ht="15.75" customHeight="1" thickBot="1" x14ac:dyDescent="0.3">
      <c r="A351" s="13">
        <f t="shared" si="6"/>
        <v>0</v>
      </c>
      <c r="B351" s="6">
        <f t="shared" si="6"/>
        <v>0</v>
      </c>
      <c r="C351" s="6">
        <f t="shared" si="6"/>
        <v>0</v>
      </c>
      <c r="D351" s="264">
        <f>SUM(B351*C336)</f>
        <v>0</v>
      </c>
      <c r="E351" s="265"/>
      <c r="F351" s="266"/>
      <c r="G351" s="267"/>
      <c r="H351" s="6">
        <f t="shared" si="7"/>
        <v>0</v>
      </c>
      <c r="I351" s="8">
        <f>SUM(B351*H336)</f>
        <v>0</v>
      </c>
      <c r="J351" s="266"/>
      <c r="K351" s="267"/>
      <c r="L351" s="6"/>
    </row>
    <row r="352" spans="1:12" ht="15.75" customHeight="1" thickBot="1" x14ac:dyDescent="0.3">
      <c r="A352" s="13">
        <f t="shared" si="6"/>
        <v>0</v>
      </c>
      <c r="B352" s="6">
        <f t="shared" si="6"/>
        <v>0</v>
      </c>
      <c r="C352" s="6">
        <f t="shared" si="6"/>
        <v>0</v>
      </c>
      <c r="D352" s="264">
        <f>SUM(B352*C336)</f>
        <v>0</v>
      </c>
      <c r="E352" s="265"/>
      <c r="F352" s="266"/>
      <c r="G352" s="267"/>
      <c r="H352" s="6">
        <f t="shared" si="7"/>
        <v>0</v>
      </c>
      <c r="I352" s="8">
        <f>SUM(B352*H336)</f>
        <v>0</v>
      </c>
      <c r="J352" s="266"/>
      <c r="K352" s="267"/>
      <c r="L352" s="6"/>
    </row>
    <row r="353" spans="1:12" ht="15.75" customHeight="1" thickBot="1" x14ac:dyDescent="0.3">
      <c r="A353" s="13">
        <f t="shared" si="6"/>
        <v>0</v>
      </c>
      <c r="B353" s="6">
        <f t="shared" si="6"/>
        <v>0</v>
      </c>
      <c r="C353" s="6">
        <f t="shared" si="6"/>
        <v>0</v>
      </c>
      <c r="D353" s="264">
        <f>SUM(B353*C336)</f>
        <v>0</v>
      </c>
      <c r="E353" s="265"/>
      <c r="F353" s="266"/>
      <c r="G353" s="267"/>
      <c r="H353" s="6">
        <f t="shared" si="7"/>
        <v>0</v>
      </c>
      <c r="I353" s="8">
        <f>SUM(B353*H336)</f>
        <v>0</v>
      </c>
      <c r="J353" s="266"/>
      <c r="K353" s="267"/>
      <c r="L353" s="6"/>
    </row>
    <row r="354" spans="1:12" ht="15.75" customHeight="1" thickBot="1" x14ac:dyDescent="0.3">
      <c r="A354" s="13">
        <f t="shared" ref="A354:C369" si="8">A111</f>
        <v>0</v>
      </c>
      <c r="B354" s="6">
        <f t="shared" si="8"/>
        <v>0</v>
      </c>
      <c r="C354" s="6">
        <f t="shared" si="8"/>
        <v>0</v>
      </c>
      <c r="D354" s="264">
        <f>SUM(B354*C336)</f>
        <v>0</v>
      </c>
      <c r="E354" s="265"/>
      <c r="F354" s="266"/>
      <c r="G354" s="267"/>
      <c r="H354" s="6">
        <f t="shared" si="7"/>
        <v>0</v>
      </c>
      <c r="I354" s="8">
        <f>SUM(B354*H336)</f>
        <v>0</v>
      </c>
      <c r="J354" s="266"/>
      <c r="K354" s="267"/>
      <c r="L354" s="6"/>
    </row>
    <row r="355" spans="1:12" ht="15.75" customHeight="1" thickBot="1" x14ac:dyDescent="0.3">
      <c r="A355" s="13">
        <f t="shared" si="8"/>
        <v>0</v>
      </c>
      <c r="B355" s="6">
        <f t="shared" si="8"/>
        <v>0</v>
      </c>
      <c r="C355" s="6">
        <f t="shared" si="8"/>
        <v>0</v>
      </c>
      <c r="D355" s="264">
        <f>SUM(B355*C336)</f>
        <v>0</v>
      </c>
      <c r="E355" s="265"/>
      <c r="F355" s="266"/>
      <c r="G355" s="267"/>
      <c r="H355" s="6">
        <f t="shared" si="7"/>
        <v>0</v>
      </c>
      <c r="I355" s="8">
        <f>SUM(B355*H336)</f>
        <v>0</v>
      </c>
      <c r="J355" s="266"/>
      <c r="K355" s="267"/>
      <c r="L355" s="6"/>
    </row>
    <row r="356" spans="1:12" ht="15.75" customHeight="1" thickBot="1" x14ac:dyDescent="0.3">
      <c r="A356" s="13">
        <f t="shared" si="8"/>
        <v>0</v>
      </c>
      <c r="B356" s="6">
        <f t="shared" si="8"/>
        <v>0</v>
      </c>
      <c r="C356" s="6">
        <f t="shared" si="8"/>
        <v>0</v>
      </c>
      <c r="D356" s="264">
        <f>SUM(B356*C336)</f>
        <v>0</v>
      </c>
      <c r="E356" s="265"/>
      <c r="F356" s="266"/>
      <c r="G356" s="267"/>
      <c r="H356" s="6">
        <f t="shared" si="7"/>
        <v>0</v>
      </c>
      <c r="I356" s="8">
        <f>SUM(B356*H336)</f>
        <v>0</v>
      </c>
      <c r="J356" s="266"/>
      <c r="K356" s="267"/>
      <c r="L356" s="6"/>
    </row>
    <row r="357" spans="1:12" ht="15.75" customHeight="1" thickBot="1" x14ac:dyDescent="0.3">
      <c r="A357" s="13">
        <f t="shared" si="8"/>
        <v>0</v>
      </c>
      <c r="B357" s="6">
        <f t="shared" si="8"/>
        <v>0</v>
      </c>
      <c r="C357" s="6">
        <f t="shared" si="8"/>
        <v>0</v>
      </c>
      <c r="D357" s="264">
        <f>SUM(B357*C336)</f>
        <v>0</v>
      </c>
      <c r="E357" s="265"/>
      <c r="F357" s="266"/>
      <c r="G357" s="267"/>
      <c r="H357" s="6">
        <f t="shared" si="7"/>
        <v>0</v>
      </c>
      <c r="I357" s="8">
        <f>SUM(B357*H336)</f>
        <v>0</v>
      </c>
      <c r="J357" s="266"/>
      <c r="K357" s="267"/>
      <c r="L357" s="6"/>
    </row>
    <row r="358" spans="1:12" ht="15.75" customHeight="1" thickBot="1" x14ac:dyDescent="0.3">
      <c r="A358" s="13">
        <f t="shared" si="8"/>
        <v>0</v>
      </c>
      <c r="B358" s="6">
        <f t="shared" si="8"/>
        <v>0</v>
      </c>
      <c r="C358" s="6">
        <f t="shared" si="8"/>
        <v>0</v>
      </c>
      <c r="D358" s="264">
        <f>SUM(B358*C336)</f>
        <v>0</v>
      </c>
      <c r="E358" s="265"/>
      <c r="F358" s="266"/>
      <c r="G358" s="267"/>
      <c r="H358" s="6">
        <f t="shared" si="7"/>
        <v>0</v>
      </c>
      <c r="I358" s="8">
        <f>SUM(B358*H336)</f>
        <v>0</v>
      </c>
      <c r="J358" s="266"/>
      <c r="K358" s="267"/>
      <c r="L358" s="6"/>
    </row>
    <row r="359" spans="1:12" ht="15.75" customHeight="1" thickBot="1" x14ac:dyDescent="0.3">
      <c r="A359" s="13">
        <f t="shared" si="8"/>
        <v>0</v>
      </c>
      <c r="B359" s="6">
        <f t="shared" si="8"/>
        <v>0</v>
      </c>
      <c r="C359" s="6">
        <f t="shared" si="8"/>
        <v>0</v>
      </c>
      <c r="D359" s="264">
        <f>SUM(B359*C336)</f>
        <v>0</v>
      </c>
      <c r="E359" s="265"/>
      <c r="F359" s="266"/>
      <c r="G359" s="267"/>
      <c r="H359" s="6">
        <f t="shared" si="7"/>
        <v>0</v>
      </c>
      <c r="I359" s="8">
        <f>SUM(B359*H336)</f>
        <v>0</v>
      </c>
      <c r="J359" s="266"/>
      <c r="K359" s="267"/>
      <c r="L359" s="6"/>
    </row>
    <row r="360" spans="1:12" ht="15.75" customHeight="1" thickBot="1" x14ac:dyDescent="0.3">
      <c r="A360" s="13">
        <f t="shared" si="8"/>
        <v>0</v>
      </c>
      <c r="B360" s="6">
        <f t="shared" si="8"/>
        <v>0</v>
      </c>
      <c r="C360" s="6">
        <f t="shared" si="8"/>
        <v>0</v>
      </c>
      <c r="D360" s="264">
        <f>SUM(B360*C336)</f>
        <v>0</v>
      </c>
      <c r="E360" s="265"/>
      <c r="F360" s="266"/>
      <c r="G360" s="267"/>
      <c r="H360" s="6">
        <f t="shared" si="7"/>
        <v>0</v>
      </c>
      <c r="I360" s="8">
        <f>SUM(B360*H336)</f>
        <v>0</v>
      </c>
      <c r="J360" s="266"/>
      <c r="K360" s="267"/>
      <c r="L360" s="6"/>
    </row>
    <row r="361" spans="1:12" ht="15.75" customHeight="1" thickBot="1" x14ac:dyDescent="0.3">
      <c r="A361" s="13">
        <f t="shared" si="8"/>
        <v>0</v>
      </c>
      <c r="B361" s="6">
        <f t="shared" si="8"/>
        <v>0</v>
      </c>
      <c r="C361" s="6">
        <f t="shared" si="8"/>
        <v>0</v>
      </c>
      <c r="D361" s="264">
        <f>SUM(B361*C336)</f>
        <v>0</v>
      </c>
      <c r="E361" s="265"/>
      <c r="F361" s="266"/>
      <c r="G361" s="267"/>
      <c r="H361" s="6">
        <f t="shared" si="7"/>
        <v>0</v>
      </c>
      <c r="I361" s="8">
        <f>SUM(B361*H336)</f>
        <v>0</v>
      </c>
      <c r="J361" s="266"/>
      <c r="K361" s="267"/>
      <c r="L361" s="6"/>
    </row>
    <row r="362" spans="1:12" ht="15.75" customHeight="1" thickBot="1" x14ac:dyDescent="0.3">
      <c r="A362" s="13">
        <f t="shared" si="8"/>
        <v>0</v>
      </c>
      <c r="B362" s="6">
        <f t="shared" si="8"/>
        <v>0</v>
      </c>
      <c r="C362" s="6">
        <f t="shared" si="8"/>
        <v>0</v>
      </c>
      <c r="D362" s="264">
        <f>SUM(B362*C336)</f>
        <v>0</v>
      </c>
      <c r="E362" s="265"/>
      <c r="F362" s="266"/>
      <c r="G362" s="267"/>
      <c r="H362" s="6">
        <f t="shared" si="7"/>
        <v>0</v>
      </c>
      <c r="I362" s="8">
        <f>SUM(B362*H336)</f>
        <v>0</v>
      </c>
      <c r="J362" s="266"/>
      <c r="K362" s="267"/>
      <c r="L362" s="6"/>
    </row>
    <row r="363" spans="1:12" ht="15.75" customHeight="1" thickBot="1" x14ac:dyDescent="0.3">
      <c r="A363" s="13">
        <f t="shared" si="8"/>
        <v>0</v>
      </c>
      <c r="B363" s="6">
        <f t="shared" si="8"/>
        <v>0</v>
      </c>
      <c r="C363" s="6">
        <f t="shared" si="8"/>
        <v>0</v>
      </c>
      <c r="D363" s="264">
        <f>SUM(B363*C336)</f>
        <v>0</v>
      </c>
      <c r="E363" s="265"/>
      <c r="F363" s="266"/>
      <c r="G363" s="267"/>
      <c r="H363" s="6">
        <f t="shared" si="7"/>
        <v>0</v>
      </c>
      <c r="I363" s="8">
        <f>SUM(B363*H336)</f>
        <v>0</v>
      </c>
      <c r="J363" s="266"/>
      <c r="K363" s="267"/>
      <c r="L363" s="6"/>
    </row>
    <row r="364" spans="1:12" ht="15.75" customHeight="1" thickBot="1" x14ac:dyDescent="0.3">
      <c r="A364" s="13">
        <f t="shared" si="8"/>
        <v>0</v>
      </c>
      <c r="B364" s="6">
        <f t="shared" si="8"/>
        <v>0</v>
      </c>
      <c r="C364" s="6">
        <f t="shared" si="8"/>
        <v>0</v>
      </c>
      <c r="D364" s="264">
        <f>SUM(B364*C336)</f>
        <v>0</v>
      </c>
      <c r="E364" s="265"/>
      <c r="F364" s="266"/>
      <c r="G364" s="267"/>
      <c r="H364" s="6">
        <f t="shared" si="7"/>
        <v>0</v>
      </c>
      <c r="I364" s="8">
        <f>SUM(B364*H336)</f>
        <v>0</v>
      </c>
      <c r="J364" s="266"/>
      <c r="K364" s="267"/>
      <c r="L364" s="6"/>
    </row>
    <row r="365" spans="1:12" ht="15.75" customHeight="1" thickBot="1" x14ac:dyDescent="0.3">
      <c r="A365" s="13">
        <f t="shared" si="8"/>
        <v>0</v>
      </c>
      <c r="B365" s="6">
        <f t="shared" si="8"/>
        <v>0</v>
      </c>
      <c r="C365" s="6">
        <f t="shared" si="8"/>
        <v>0</v>
      </c>
      <c r="D365" s="264">
        <f>SUM(B365*C336)</f>
        <v>0</v>
      </c>
      <c r="E365" s="265"/>
      <c r="F365" s="266"/>
      <c r="G365" s="267"/>
      <c r="H365" s="6">
        <f t="shared" si="7"/>
        <v>0</v>
      </c>
      <c r="I365" s="8">
        <f>SUM(B365*H336)</f>
        <v>0</v>
      </c>
      <c r="J365" s="266"/>
      <c r="K365" s="267"/>
      <c r="L365" s="6"/>
    </row>
    <row r="366" spans="1:12" ht="15.75" customHeight="1" thickBot="1" x14ac:dyDescent="0.3">
      <c r="A366" s="13">
        <f t="shared" si="8"/>
        <v>0</v>
      </c>
      <c r="B366" s="6">
        <f t="shared" si="8"/>
        <v>0</v>
      </c>
      <c r="C366" s="6">
        <f t="shared" si="8"/>
        <v>0</v>
      </c>
      <c r="D366" s="264">
        <f>SUM(B366*C336)</f>
        <v>0</v>
      </c>
      <c r="E366" s="265"/>
      <c r="F366" s="266"/>
      <c r="G366" s="267"/>
      <c r="H366" s="6">
        <f t="shared" si="7"/>
        <v>0</v>
      </c>
      <c r="I366" s="8">
        <f>SUM(B366*H336)</f>
        <v>0</v>
      </c>
      <c r="J366" s="266"/>
      <c r="K366" s="267"/>
      <c r="L366" s="6"/>
    </row>
    <row r="367" spans="1:12" ht="15.75" customHeight="1" thickBot="1" x14ac:dyDescent="0.3">
      <c r="A367" s="13">
        <f t="shared" si="8"/>
        <v>0</v>
      </c>
      <c r="B367" s="6">
        <f t="shared" si="8"/>
        <v>0</v>
      </c>
      <c r="C367" s="6">
        <f t="shared" si="8"/>
        <v>0</v>
      </c>
      <c r="D367" s="264">
        <f>SUM(B367*C336)</f>
        <v>0</v>
      </c>
      <c r="E367" s="265"/>
      <c r="F367" s="266"/>
      <c r="G367" s="267"/>
      <c r="H367" s="6">
        <f t="shared" si="7"/>
        <v>0</v>
      </c>
      <c r="I367" s="8">
        <f>SUM(B367*H336)</f>
        <v>0</v>
      </c>
      <c r="J367" s="266"/>
      <c r="K367" s="267"/>
      <c r="L367" s="6"/>
    </row>
    <row r="368" spans="1:12" ht="15.75" customHeight="1" thickBot="1" x14ac:dyDescent="0.3">
      <c r="A368" s="13">
        <f t="shared" si="8"/>
        <v>0</v>
      </c>
      <c r="B368" s="6">
        <f t="shared" si="8"/>
        <v>0</v>
      </c>
      <c r="C368" s="6">
        <f t="shared" si="8"/>
        <v>0</v>
      </c>
      <c r="D368" s="264">
        <f>SUM(B368*C336)</f>
        <v>0</v>
      </c>
      <c r="E368" s="265"/>
      <c r="F368" s="266"/>
      <c r="G368" s="267"/>
      <c r="H368" s="6">
        <f t="shared" si="7"/>
        <v>0</v>
      </c>
      <c r="I368" s="8">
        <f>SUM(B368*H336)</f>
        <v>0</v>
      </c>
      <c r="J368" s="266"/>
      <c r="K368" s="267"/>
      <c r="L368" s="6"/>
    </row>
    <row r="369" spans="1:12" ht="15.75" customHeight="1" thickBot="1" x14ac:dyDescent="0.3">
      <c r="A369" s="13">
        <f t="shared" si="8"/>
        <v>0</v>
      </c>
      <c r="B369" s="6">
        <f t="shared" si="8"/>
        <v>0</v>
      </c>
      <c r="C369" s="6">
        <f t="shared" si="8"/>
        <v>0</v>
      </c>
      <c r="D369" s="264">
        <f>SUM(B369*C336)</f>
        <v>0</v>
      </c>
      <c r="E369" s="265"/>
      <c r="F369" s="266"/>
      <c r="G369" s="267"/>
      <c r="H369" s="6">
        <f t="shared" si="7"/>
        <v>0</v>
      </c>
      <c r="I369" s="8">
        <f>SUM(B369*H336)</f>
        <v>0</v>
      </c>
      <c r="J369" s="266"/>
      <c r="K369" s="267"/>
      <c r="L369" s="6"/>
    </row>
    <row r="370" spans="1:12" ht="15.75" customHeight="1" thickBot="1" x14ac:dyDescent="0.3">
      <c r="A370" s="13">
        <f t="shared" ref="A370:C371" si="9">A127</f>
        <v>0</v>
      </c>
      <c r="B370" s="6">
        <f t="shared" si="9"/>
        <v>0</v>
      </c>
      <c r="C370" s="6">
        <f t="shared" si="9"/>
        <v>0</v>
      </c>
      <c r="D370" s="264">
        <f>SUM(B370*C336)</f>
        <v>0</v>
      </c>
      <c r="E370" s="265"/>
      <c r="F370" s="266"/>
      <c r="G370" s="267"/>
      <c r="H370" s="6">
        <f t="shared" si="7"/>
        <v>0</v>
      </c>
      <c r="I370" s="8">
        <f>SUM(B370*H336)</f>
        <v>0</v>
      </c>
      <c r="J370" s="266"/>
      <c r="K370" s="267"/>
      <c r="L370" s="6"/>
    </row>
    <row r="371" spans="1:12" ht="15.75" customHeight="1" thickBot="1" x14ac:dyDescent="0.3">
      <c r="A371" s="13">
        <f t="shared" si="9"/>
        <v>0</v>
      </c>
      <c r="B371" s="6">
        <f t="shared" si="9"/>
        <v>0</v>
      </c>
      <c r="C371" s="6">
        <f t="shared" si="9"/>
        <v>0</v>
      </c>
      <c r="D371" s="264">
        <f>SUM(B371*C336)</f>
        <v>0</v>
      </c>
      <c r="E371" s="265"/>
      <c r="F371" s="266"/>
      <c r="G371" s="267"/>
      <c r="H371" s="6">
        <f t="shared" si="7"/>
        <v>0</v>
      </c>
      <c r="I371" s="8">
        <f>SUM(B371*H336)</f>
        <v>0</v>
      </c>
      <c r="J371" s="266"/>
      <c r="K371" s="267"/>
      <c r="L371" s="6"/>
    </row>
    <row r="372" spans="1:12" ht="15.75" thickBot="1" x14ac:dyDescent="0.3">
      <c r="A372" s="4" t="s">
        <v>60</v>
      </c>
      <c r="B372" s="149" t="s">
        <v>61</v>
      </c>
      <c r="C372" s="150"/>
      <c r="D372" s="150"/>
      <c r="E372" s="150"/>
      <c r="F372" s="150"/>
      <c r="G372" s="150"/>
      <c r="H372" s="151"/>
      <c r="I372" s="149" t="s">
        <v>62</v>
      </c>
      <c r="J372" s="150"/>
      <c r="K372" s="150"/>
      <c r="L372" s="151"/>
    </row>
    <row r="373" spans="1:12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" customHeight="1" x14ac:dyDescent="0.25">
      <c r="A374" s="143" t="s">
        <v>164</v>
      </c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5"/>
    </row>
    <row r="375" spans="1:12" ht="15.75" customHeight="1" thickBot="1" x14ac:dyDescent="0.3">
      <c r="A375" s="146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8"/>
    </row>
    <row r="376" spans="1:12" ht="15.75" thickBot="1" x14ac:dyDescent="0.3">
      <c r="A376" s="3" t="str">
        <f t="shared" ref="A376:B378" si="10">A6</f>
        <v xml:space="preserve">CLIENTE: BOLOVO </v>
      </c>
      <c r="B376" s="149" t="str">
        <f t="shared" si="10"/>
        <v>REPRESENTANTE: antonio</v>
      </c>
      <c r="C376" s="150"/>
      <c r="D376" s="150"/>
      <c r="E376" s="150"/>
      <c r="F376" s="151"/>
      <c r="G376" s="149" t="str">
        <f>G6</f>
        <v>PEDIDO: 015/2020</v>
      </c>
      <c r="H376" s="150"/>
      <c r="I376" s="151"/>
      <c r="J376" s="110" t="s">
        <v>116</v>
      </c>
      <c r="K376" s="112"/>
      <c r="L376" s="111"/>
    </row>
    <row r="377" spans="1:12" ht="15.75" thickBot="1" x14ac:dyDescent="0.3">
      <c r="A377" s="4" t="str">
        <f t="shared" si="10"/>
        <v>REF. CLIENTE: BLV06BWAZ</v>
      </c>
      <c r="B377" s="149" t="str">
        <f t="shared" si="10"/>
        <v>REF. CT LS - 01</v>
      </c>
      <c r="C377" s="150"/>
      <c r="D377" s="150"/>
      <c r="E377" s="150"/>
      <c r="F377" s="151"/>
      <c r="G377" s="149" t="str">
        <f>G7</f>
        <v>COLECAO : VERÃO /2020</v>
      </c>
      <c r="H377" s="150"/>
      <c r="I377" s="151"/>
      <c r="J377" s="143">
        <f>J7</f>
        <v>0</v>
      </c>
      <c r="K377" s="144"/>
      <c r="L377" s="145"/>
    </row>
    <row r="378" spans="1:12" ht="15.75" thickBot="1" x14ac:dyDescent="0.3">
      <c r="A378" s="4" t="str">
        <f t="shared" si="10"/>
        <v xml:space="preserve">REF:  </v>
      </c>
      <c r="B378" s="149" t="str">
        <f t="shared" si="10"/>
        <v xml:space="preserve">MODELO:  carteira COLORS - 02 </v>
      </c>
      <c r="C378" s="150"/>
      <c r="D378" s="150"/>
      <c r="E378" s="150"/>
      <c r="F378" s="150"/>
      <c r="G378" s="150"/>
      <c r="H378" s="150"/>
      <c r="I378" s="151"/>
      <c r="J378" s="146"/>
      <c r="K378" s="147"/>
      <c r="L378" s="148"/>
    </row>
    <row r="379" spans="1:12" ht="15" customHeight="1" thickBot="1" x14ac:dyDescent="0.3">
      <c r="A379" s="74" t="s">
        <v>14</v>
      </c>
      <c r="B379" s="110" t="s">
        <v>65</v>
      </c>
      <c r="C379" s="112"/>
      <c r="D379" s="111"/>
      <c r="E379" s="384" t="s">
        <v>66</v>
      </c>
      <c r="F379" s="385"/>
      <c r="G379" s="385"/>
      <c r="H379" s="386"/>
      <c r="I379" s="110" t="s">
        <v>67</v>
      </c>
      <c r="J379" s="111"/>
      <c r="K379" s="110" t="s">
        <v>68</v>
      </c>
      <c r="L379" s="111"/>
    </row>
    <row r="380" spans="1:12" x14ac:dyDescent="0.25">
      <c r="A380" s="326" t="s">
        <v>63</v>
      </c>
      <c r="B380" s="220" t="s">
        <v>69</v>
      </c>
      <c r="C380" s="221"/>
      <c r="D380" s="222"/>
      <c r="E380" s="220" t="s">
        <v>69</v>
      </c>
      <c r="F380" s="221"/>
      <c r="G380" s="221"/>
      <c r="H380" s="222"/>
      <c r="I380" s="122" t="s">
        <v>70</v>
      </c>
      <c r="J380" s="124"/>
      <c r="K380" s="122" t="s">
        <v>70</v>
      </c>
      <c r="L380" s="124"/>
    </row>
    <row r="381" spans="1:12" ht="15.75" thickBot="1" x14ac:dyDescent="0.3">
      <c r="A381" s="327"/>
      <c r="B381" s="223"/>
      <c r="C381" s="224"/>
      <c r="D381" s="225"/>
      <c r="E381" s="223"/>
      <c r="F381" s="224"/>
      <c r="G381" s="224"/>
      <c r="H381" s="225"/>
      <c r="I381" s="125"/>
      <c r="J381" s="127"/>
      <c r="K381" s="125"/>
      <c r="L381" s="127"/>
    </row>
    <row r="382" spans="1:12" x14ac:dyDescent="0.25">
      <c r="A382" s="326" t="s">
        <v>64</v>
      </c>
      <c r="B382" s="220" t="s">
        <v>69</v>
      </c>
      <c r="C382" s="221"/>
      <c r="D382" s="222"/>
      <c r="E382" s="220" t="s">
        <v>69</v>
      </c>
      <c r="F382" s="221"/>
      <c r="G382" s="221"/>
      <c r="H382" s="222"/>
      <c r="I382" s="122" t="s">
        <v>70</v>
      </c>
      <c r="J382" s="124"/>
      <c r="K382" s="122" t="s">
        <v>70</v>
      </c>
      <c r="L382" s="124"/>
    </row>
    <row r="383" spans="1:12" ht="15.75" thickBot="1" x14ac:dyDescent="0.3">
      <c r="A383" s="327"/>
      <c r="B383" s="223"/>
      <c r="C383" s="224"/>
      <c r="D383" s="225"/>
      <c r="E383" s="223"/>
      <c r="F383" s="224"/>
      <c r="G383" s="224"/>
      <c r="H383" s="225"/>
      <c r="I383" s="125"/>
      <c r="J383" s="127"/>
      <c r="K383" s="125"/>
      <c r="L383" s="127"/>
    </row>
    <row r="384" spans="1:12" ht="15.75" thickBot="1" x14ac:dyDescent="0.3">
      <c r="A384" s="110" t="s">
        <v>71</v>
      </c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1"/>
    </row>
    <row r="385" spans="1:12" x14ac:dyDescent="0.25">
      <c r="A385" s="272"/>
      <c r="B385" s="273"/>
      <c r="C385" s="273"/>
      <c r="D385" s="273"/>
      <c r="E385" s="273"/>
      <c r="F385" s="273"/>
      <c r="G385" s="273"/>
      <c r="H385" s="273"/>
      <c r="I385" s="273"/>
      <c r="J385" s="273"/>
      <c r="K385" s="273"/>
      <c r="L385" s="274"/>
    </row>
    <row r="386" spans="1:12" ht="15.75" thickBot="1" x14ac:dyDescent="0.3">
      <c r="A386" s="285"/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286"/>
    </row>
    <row r="387" spans="1:12" x14ac:dyDescent="0.25">
      <c r="A387" s="272"/>
      <c r="B387" s="273"/>
      <c r="C387" s="273"/>
      <c r="D387" s="273"/>
      <c r="E387" s="273"/>
      <c r="F387" s="273"/>
      <c r="G387" s="273"/>
      <c r="H387" s="273"/>
      <c r="I387" s="273"/>
      <c r="J387" s="273"/>
      <c r="K387" s="273"/>
      <c r="L387" s="274"/>
    </row>
    <row r="388" spans="1:12" ht="15.75" thickBot="1" x14ac:dyDescent="0.3">
      <c r="A388" s="285"/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286"/>
    </row>
    <row r="389" spans="1:12" ht="15.75" thickBo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x14ac:dyDescent="0.25">
      <c r="A390" s="143" t="s">
        <v>163</v>
      </c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5"/>
    </row>
    <row r="391" spans="1:12" ht="15.75" thickBot="1" x14ac:dyDescent="0.3">
      <c r="A391" s="146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8"/>
    </row>
    <row r="392" spans="1:12" ht="15.75" thickBot="1" x14ac:dyDescent="0.3">
      <c r="A392" s="3" t="str">
        <f t="shared" ref="A392:B394" si="11">A6</f>
        <v xml:space="preserve">CLIENTE: BOLOVO </v>
      </c>
      <c r="B392" s="149" t="str">
        <f t="shared" si="11"/>
        <v>REPRESENTANTE: antonio</v>
      </c>
      <c r="C392" s="150"/>
      <c r="D392" s="150"/>
      <c r="E392" s="150"/>
      <c r="F392" s="151"/>
      <c r="G392" s="149" t="str">
        <f>G6</f>
        <v>PEDIDO: 015/2020</v>
      </c>
      <c r="H392" s="150"/>
      <c r="I392" s="151"/>
      <c r="J392" s="110" t="s">
        <v>116</v>
      </c>
      <c r="K392" s="112"/>
      <c r="L392" s="111"/>
    </row>
    <row r="393" spans="1:12" ht="15.75" thickBot="1" x14ac:dyDescent="0.3">
      <c r="A393" s="4" t="str">
        <f t="shared" si="11"/>
        <v>REF. CLIENTE: BLV06BWAZ</v>
      </c>
      <c r="B393" s="149" t="str">
        <f t="shared" si="11"/>
        <v>REF. CT LS - 01</v>
      </c>
      <c r="C393" s="150"/>
      <c r="D393" s="150"/>
      <c r="E393" s="150"/>
      <c r="F393" s="151"/>
      <c r="G393" s="149" t="str">
        <f>G7</f>
        <v>COLECAO : VERÃO /2020</v>
      </c>
      <c r="H393" s="150"/>
      <c r="I393" s="151"/>
      <c r="J393" s="143">
        <f>J7</f>
        <v>0</v>
      </c>
      <c r="K393" s="144"/>
      <c r="L393" s="145"/>
    </row>
    <row r="394" spans="1:12" ht="15.75" thickBot="1" x14ac:dyDescent="0.3">
      <c r="A394" s="4" t="str">
        <f t="shared" si="11"/>
        <v xml:space="preserve">REF:  </v>
      </c>
      <c r="B394" s="149" t="str">
        <f t="shared" si="11"/>
        <v xml:space="preserve">MODELO:  carteira COLORS - 02 </v>
      </c>
      <c r="C394" s="150"/>
      <c r="D394" s="150"/>
      <c r="E394" s="150"/>
      <c r="F394" s="150"/>
      <c r="G394" s="150"/>
      <c r="H394" s="150"/>
      <c r="I394" s="151"/>
      <c r="J394" s="146"/>
      <c r="K394" s="147"/>
      <c r="L394" s="148"/>
    </row>
    <row r="395" spans="1:12" ht="15" customHeight="1" thickBot="1" x14ac:dyDescent="0.3">
      <c r="A395" s="74" t="s">
        <v>14</v>
      </c>
      <c r="B395" s="110" t="s">
        <v>72</v>
      </c>
      <c r="C395" s="112"/>
      <c r="D395" s="111"/>
      <c r="E395" s="110" t="s">
        <v>73</v>
      </c>
      <c r="F395" s="112"/>
      <c r="G395" s="112"/>
      <c r="H395" s="111"/>
      <c r="I395" s="193" t="s">
        <v>67</v>
      </c>
      <c r="J395" s="194"/>
      <c r="K395" s="110" t="s">
        <v>68</v>
      </c>
      <c r="L395" s="111"/>
    </row>
    <row r="396" spans="1:12" ht="15" customHeight="1" x14ac:dyDescent="0.25">
      <c r="A396" s="387" t="s">
        <v>20</v>
      </c>
      <c r="B396" s="220" t="s">
        <v>69</v>
      </c>
      <c r="C396" s="221"/>
      <c r="D396" s="222"/>
      <c r="E396" s="220" t="s">
        <v>69</v>
      </c>
      <c r="F396" s="221"/>
      <c r="G396" s="221"/>
      <c r="H396" s="222"/>
      <c r="I396" s="122" t="s">
        <v>70</v>
      </c>
      <c r="J396" s="124"/>
      <c r="K396" s="122" t="s">
        <v>70</v>
      </c>
      <c r="L396" s="124"/>
    </row>
    <row r="397" spans="1:12" ht="15.75" customHeight="1" thickBot="1" x14ac:dyDescent="0.3">
      <c r="A397" s="388"/>
      <c r="B397" s="223"/>
      <c r="C397" s="224"/>
      <c r="D397" s="225"/>
      <c r="E397" s="223"/>
      <c r="F397" s="224"/>
      <c r="G397" s="224"/>
      <c r="H397" s="225"/>
      <c r="I397" s="125"/>
      <c r="J397" s="127"/>
      <c r="K397" s="125"/>
      <c r="L397" s="127"/>
    </row>
    <row r="398" spans="1:12" ht="15" customHeight="1" x14ac:dyDescent="0.25">
      <c r="A398" s="388"/>
      <c r="B398" s="220" t="s">
        <v>74</v>
      </c>
      <c r="C398" s="221"/>
      <c r="D398" s="222"/>
      <c r="E398" s="220" t="s">
        <v>75</v>
      </c>
      <c r="F398" s="221"/>
      <c r="G398" s="221"/>
      <c r="H398" s="222"/>
      <c r="I398" s="122" t="s">
        <v>70</v>
      </c>
      <c r="J398" s="124"/>
      <c r="K398" s="122" t="s">
        <v>70</v>
      </c>
      <c r="L398" s="124"/>
    </row>
    <row r="399" spans="1:12" ht="15.75" customHeight="1" thickBot="1" x14ac:dyDescent="0.3">
      <c r="A399" s="389"/>
      <c r="B399" s="223"/>
      <c r="C399" s="224"/>
      <c r="D399" s="225"/>
      <c r="E399" s="223"/>
      <c r="F399" s="224"/>
      <c r="G399" s="224"/>
      <c r="H399" s="225"/>
      <c r="I399" s="125"/>
      <c r="J399" s="127"/>
      <c r="K399" s="125"/>
      <c r="L399" s="127"/>
    </row>
    <row r="400" spans="1:12" x14ac:dyDescent="0.25">
      <c r="A400" s="272"/>
      <c r="B400" s="273"/>
      <c r="C400" s="273"/>
      <c r="D400" s="273"/>
      <c r="E400" s="273"/>
      <c r="F400" s="273"/>
      <c r="G400" s="273"/>
      <c r="H400" s="273"/>
      <c r="I400" s="273"/>
      <c r="J400" s="273"/>
      <c r="K400" s="273"/>
      <c r="L400" s="274"/>
    </row>
    <row r="401" spans="1:12" ht="15.75" thickBot="1" x14ac:dyDescent="0.3">
      <c r="A401" s="285"/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286"/>
    </row>
    <row r="402" spans="1:12" x14ac:dyDescent="0.25">
      <c r="A402" s="272"/>
      <c r="B402" s="273"/>
      <c r="C402" s="273"/>
      <c r="D402" s="273"/>
      <c r="E402" s="273"/>
      <c r="F402" s="273"/>
      <c r="G402" s="273"/>
      <c r="H402" s="273"/>
      <c r="I402" s="273"/>
      <c r="J402" s="273"/>
      <c r="K402" s="273"/>
      <c r="L402" s="274"/>
    </row>
    <row r="403" spans="1:12" ht="15.75" thickBot="1" x14ac:dyDescent="0.3">
      <c r="A403" s="285"/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286"/>
    </row>
  </sheetData>
  <mergeCells count="846">
    <mergeCell ref="A400:L401"/>
    <mergeCell ref="A402:L403"/>
    <mergeCell ref="A396:A399"/>
    <mergeCell ref="B396:D397"/>
    <mergeCell ref="E396:H397"/>
    <mergeCell ref="I396:J397"/>
    <mergeCell ref="K396:L397"/>
    <mergeCell ref="B398:D399"/>
    <mergeCell ref="E398:H399"/>
    <mergeCell ref="I398:J399"/>
    <mergeCell ref="K398:L399"/>
    <mergeCell ref="B393:F393"/>
    <mergeCell ref="G393:I393"/>
    <mergeCell ref="J393:L394"/>
    <mergeCell ref="B394:I394"/>
    <mergeCell ref="B395:D395"/>
    <mergeCell ref="E395:H395"/>
    <mergeCell ref="I395:J395"/>
    <mergeCell ref="K395:L395"/>
    <mergeCell ref="A385:L386"/>
    <mergeCell ref="A387:L388"/>
    <mergeCell ref="A390:L391"/>
    <mergeCell ref="B392:F392"/>
    <mergeCell ref="G392:I392"/>
    <mergeCell ref="J392:L392"/>
    <mergeCell ref="A382:A383"/>
    <mergeCell ref="B382:D383"/>
    <mergeCell ref="E382:H383"/>
    <mergeCell ref="I382:J383"/>
    <mergeCell ref="K382:L383"/>
    <mergeCell ref="A384:L384"/>
    <mergeCell ref="B379:D379"/>
    <mergeCell ref="E379:H379"/>
    <mergeCell ref="I379:J379"/>
    <mergeCell ref="K379:L379"/>
    <mergeCell ref="A380:A381"/>
    <mergeCell ref="B380:D381"/>
    <mergeCell ref="E380:H381"/>
    <mergeCell ref="I380:J381"/>
    <mergeCell ref="K380:L381"/>
    <mergeCell ref="B376:F376"/>
    <mergeCell ref="G376:I376"/>
    <mergeCell ref="J376:L376"/>
    <mergeCell ref="B377:F377"/>
    <mergeCell ref="G377:I377"/>
    <mergeCell ref="J377:L378"/>
    <mergeCell ref="B378:I378"/>
    <mergeCell ref="D371:E371"/>
    <mergeCell ref="F371:G371"/>
    <mergeCell ref="J371:K371"/>
    <mergeCell ref="B372:H372"/>
    <mergeCell ref="I372:L372"/>
    <mergeCell ref="A374:L375"/>
    <mergeCell ref="D369:E369"/>
    <mergeCell ref="F369:G369"/>
    <mergeCell ref="J369:K369"/>
    <mergeCell ref="D370:E370"/>
    <mergeCell ref="F370:G370"/>
    <mergeCell ref="J370:K370"/>
    <mergeCell ref="D367:E367"/>
    <mergeCell ref="F367:G367"/>
    <mergeCell ref="J367:K367"/>
    <mergeCell ref="D368:E368"/>
    <mergeCell ref="F368:G368"/>
    <mergeCell ref="J368:K368"/>
    <mergeCell ref="D365:E365"/>
    <mergeCell ref="F365:G365"/>
    <mergeCell ref="J365:K365"/>
    <mergeCell ref="D366:E366"/>
    <mergeCell ref="F366:G366"/>
    <mergeCell ref="J366:K366"/>
    <mergeCell ref="D363:E363"/>
    <mergeCell ref="F363:G363"/>
    <mergeCell ref="J363:K363"/>
    <mergeCell ref="D364:E364"/>
    <mergeCell ref="F364:G364"/>
    <mergeCell ref="J364:K364"/>
    <mergeCell ref="D361:E361"/>
    <mergeCell ref="F361:G361"/>
    <mergeCell ref="J361:K361"/>
    <mergeCell ref="D362:E362"/>
    <mergeCell ref="F362:G362"/>
    <mergeCell ref="J362:K362"/>
    <mergeCell ref="D359:E359"/>
    <mergeCell ref="F359:G359"/>
    <mergeCell ref="J359:K359"/>
    <mergeCell ref="D360:E360"/>
    <mergeCell ref="F360:G360"/>
    <mergeCell ref="J360:K360"/>
    <mergeCell ref="D357:E357"/>
    <mergeCell ref="F357:G357"/>
    <mergeCell ref="J357:K357"/>
    <mergeCell ref="D358:E358"/>
    <mergeCell ref="F358:G358"/>
    <mergeCell ref="J358:K358"/>
    <mergeCell ref="D355:E355"/>
    <mergeCell ref="F355:G355"/>
    <mergeCell ref="J355:K355"/>
    <mergeCell ref="D356:E356"/>
    <mergeCell ref="F356:G356"/>
    <mergeCell ref="J356:K356"/>
    <mergeCell ref="D353:E353"/>
    <mergeCell ref="F353:G353"/>
    <mergeCell ref="J353:K353"/>
    <mergeCell ref="D354:E354"/>
    <mergeCell ref="F354:G354"/>
    <mergeCell ref="J354:K354"/>
    <mergeCell ref="D351:E351"/>
    <mergeCell ref="F351:G351"/>
    <mergeCell ref="J351:K351"/>
    <mergeCell ref="D352:E352"/>
    <mergeCell ref="F352:G352"/>
    <mergeCell ref="J352:K352"/>
    <mergeCell ref="D349:E349"/>
    <mergeCell ref="F349:G349"/>
    <mergeCell ref="J349:K349"/>
    <mergeCell ref="D350:E350"/>
    <mergeCell ref="F350:G350"/>
    <mergeCell ref="J350:K350"/>
    <mergeCell ref="D347:E347"/>
    <mergeCell ref="F347:G347"/>
    <mergeCell ref="J347:K347"/>
    <mergeCell ref="D348:E348"/>
    <mergeCell ref="F348:G348"/>
    <mergeCell ref="J348:K348"/>
    <mergeCell ref="D345:E345"/>
    <mergeCell ref="F345:G345"/>
    <mergeCell ref="J345:K345"/>
    <mergeCell ref="D346:E346"/>
    <mergeCell ref="F346:G346"/>
    <mergeCell ref="J346:K346"/>
    <mergeCell ref="D343:E343"/>
    <mergeCell ref="F343:G343"/>
    <mergeCell ref="J343:K343"/>
    <mergeCell ref="D344:E344"/>
    <mergeCell ref="F344:G344"/>
    <mergeCell ref="J344:K344"/>
    <mergeCell ref="D341:E341"/>
    <mergeCell ref="F341:G341"/>
    <mergeCell ref="J341:K341"/>
    <mergeCell ref="D342:E342"/>
    <mergeCell ref="F342:G342"/>
    <mergeCell ref="J342:K342"/>
    <mergeCell ref="D339:E339"/>
    <mergeCell ref="F339:G339"/>
    <mergeCell ref="J339:K339"/>
    <mergeCell ref="D340:E340"/>
    <mergeCell ref="F340:G340"/>
    <mergeCell ref="J340:K340"/>
    <mergeCell ref="D337:E337"/>
    <mergeCell ref="F337:G337"/>
    <mergeCell ref="J337:K337"/>
    <mergeCell ref="D338:E338"/>
    <mergeCell ref="F338:G338"/>
    <mergeCell ref="J338:K338"/>
    <mergeCell ref="A331:D331"/>
    <mergeCell ref="E331:L332"/>
    <mergeCell ref="A332:D333"/>
    <mergeCell ref="E333:L335"/>
    <mergeCell ref="A334:D335"/>
    <mergeCell ref="C336:E336"/>
    <mergeCell ref="F336:G336"/>
    <mergeCell ref="H336:I336"/>
    <mergeCell ref="J336:K336"/>
    <mergeCell ref="B328:F328"/>
    <mergeCell ref="G328:I328"/>
    <mergeCell ref="J328:L328"/>
    <mergeCell ref="B329:F329"/>
    <mergeCell ref="G329:I329"/>
    <mergeCell ref="J329:L330"/>
    <mergeCell ref="B330:I330"/>
    <mergeCell ref="A311:F312"/>
    <mergeCell ref="G311:J312"/>
    <mergeCell ref="K311:L312"/>
    <mergeCell ref="A313:L323"/>
    <mergeCell ref="A324:L325"/>
    <mergeCell ref="A326:L327"/>
    <mergeCell ref="J303:L304"/>
    <mergeCell ref="A305:B306"/>
    <mergeCell ref="C305:H306"/>
    <mergeCell ref="I305:L306"/>
    <mergeCell ref="A307:L308"/>
    <mergeCell ref="A309:F310"/>
    <mergeCell ref="G309:J310"/>
    <mergeCell ref="K309:L310"/>
    <mergeCell ref="A303:A304"/>
    <mergeCell ref="B303:B304"/>
    <mergeCell ref="C303:C304"/>
    <mergeCell ref="D303:E304"/>
    <mergeCell ref="F303:F304"/>
    <mergeCell ref="G303:I304"/>
    <mergeCell ref="B299:F299"/>
    <mergeCell ref="G299:I299"/>
    <mergeCell ref="J299:L300"/>
    <mergeCell ref="B300:I300"/>
    <mergeCell ref="A301:A302"/>
    <mergeCell ref="B301:F302"/>
    <mergeCell ref="G301:H302"/>
    <mergeCell ref="I301:L302"/>
    <mergeCell ref="A291:F292"/>
    <mergeCell ref="G291:J292"/>
    <mergeCell ref="K291:L292"/>
    <mergeCell ref="A294:L295"/>
    <mergeCell ref="A296:L297"/>
    <mergeCell ref="B298:F298"/>
    <mergeCell ref="G298:I298"/>
    <mergeCell ref="J298:L298"/>
    <mergeCell ref="A283:L284"/>
    <mergeCell ref="A285:L286"/>
    <mergeCell ref="A287:L288"/>
    <mergeCell ref="A289:F290"/>
    <mergeCell ref="G289:J290"/>
    <mergeCell ref="K289:L290"/>
    <mergeCell ref="J275:L276"/>
    <mergeCell ref="A277:B278"/>
    <mergeCell ref="C277:H278"/>
    <mergeCell ref="I277:L278"/>
    <mergeCell ref="A279:L280"/>
    <mergeCell ref="A281:L282"/>
    <mergeCell ref="A273:A274"/>
    <mergeCell ref="B273:F274"/>
    <mergeCell ref="G273:H274"/>
    <mergeCell ref="I273:L274"/>
    <mergeCell ref="A275:A276"/>
    <mergeCell ref="B275:B276"/>
    <mergeCell ref="C275:C276"/>
    <mergeCell ref="D275:E276"/>
    <mergeCell ref="F275:F276"/>
    <mergeCell ref="G275:I276"/>
    <mergeCell ref="A268:L269"/>
    <mergeCell ref="B270:F270"/>
    <mergeCell ref="G270:I270"/>
    <mergeCell ref="J270:L270"/>
    <mergeCell ref="B271:F271"/>
    <mergeCell ref="G271:I271"/>
    <mergeCell ref="J271:L272"/>
    <mergeCell ref="B272:I272"/>
    <mergeCell ref="A261:L262"/>
    <mergeCell ref="A263:F264"/>
    <mergeCell ref="G263:J264"/>
    <mergeCell ref="K263:L264"/>
    <mergeCell ref="A265:F266"/>
    <mergeCell ref="G265:J266"/>
    <mergeCell ref="K265:L266"/>
    <mergeCell ref="J253:L254"/>
    <mergeCell ref="A255:B256"/>
    <mergeCell ref="C255:H256"/>
    <mergeCell ref="I255:L256"/>
    <mergeCell ref="A257:L258"/>
    <mergeCell ref="A259:L260"/>
    <mergeCell ref="A251:A252"/>
    <mergeCell ref="B251:F252"/>
    <mergeCell ref="G251:H252"/>
    <mergeCell ref="I251:L252"/>
    <mergeCell ref="A253:A254"/>
    <mergeCell ref="B253:B254"/>
    <mergeCell ref="C253:C254"/>
    <mergeCell ref="D253:E254"/>
    <mergeCell ref="F253:F254"/>
    <mergeCell ref="G253:I254"/>
    <mergeCell ref="B248:F248"/>
    <mergeCell ref="G248:I248"/>
    <mergeCell ref="J248:L248"/>
    <mergeCell ref="B249:F249"/>
    <mergeCell ref="G249:I249"/>
    <mergeCell ref="J249:L250"/>
    <mergeCell ref="B250:I250"/>
    <mergeCell ref="D241:E241"/>
    <mergeCell ref="F241:I241"/>
    <mergeCell ref="D242:E242"/>
    <mergeCell ref="F242:I242"/>
    <mergeCell ref="A243:L245"/>
    <mergeCell ref="A246:L247"/>
    <mergeCell ref="D238:E238"/>
    <mergeCell ref="F238:I238"/>
    <mergeCell ref="D239:E239"/>
    <mergeCell ref="F239:I239"/>
    <mergeCell ref="D240:E240"/>
    <mergeCell ref="F240:I240"/>
    <mergeCell ref="D235:E235"/>
    <mergeCell ref="F235:I235"/>
    <mergeCell ref="D236:E236"/>
    <mergeCell ref="F236:I236"/>
    <mergeCell ref="D237:E237"/>
    <mergeCell ref="F237:I237"/>
    <mergeCell ref="D232:E232"/>
    <mergeCell ref="F232:I232"/>
    <mergeCell ref="D233:E233"/>
    <mergeCell ref="F233:I233"/>
    <mergeCell ref="D234:E234"/>
    <mergeCell ref="F234:I234"/>
    <mergeCell ref="D229:E229"/>
    <mergeCell ref="F229:I229"/>
    <mergeCell ref="D230:E230"/>
    <mergeCell ref="F230:I230"/>
    <mergeCell ref="D231:E231"/>
    <mergeCell ref="F231:I231"/>
    <mergeCell ref="D226:E226"/>
    <mergeCell ref="F226:I226"/>
    <mergeCell ref="D227:E227"/>
    <mergeCell ref="F227:I227"/>
    <mergeCell ref="D228:E228"/>
    <mergeCell ref="F228:I228"/>
    <mergeCell ref="D223:E223"/>
    <mergeCell ref="F223:I223"/>
    <mergeCell ref="D224:E224"/>
    <mergeCell ref="F224:I224"/>
    <mergeCell ref="D225:E225"/>
    <mergeCell ref="F225:I225"/>
    <mergeCell ref="D220:E220"/>
    <mergeCell ref="F220:I220"/>
    <mergeCell ref="D221:E221"/>
    <mergeCell ref="F221:I221"/>
    <mergeCell ref="D222:E222"/>
    <mergeCell ref="F222:I222"/>
    <mergeCell ref="D217:E217"/>
    <mergeCell ref="F217:I217"/>
    <mergeCell ref="D218:E218"/>
    <mergeCell ref="F218:I218"/>
    <mergeCell ref="D219:E219"/>
    <mergeCell ref="F219:I219"/>
    <mergeCell ref="D214:E214"/>
    <mergeCell ref="F214:I214"/>
    <mergeCell ref="D215:E215"/>
    <mergeCell ref="F215:I215"/>
    <mergeCell ref="D216:E216"/>
    <mergeCell ref="F216:I216"/>
    <mergeCell ref="D211:E211"/>
    <mergeCell ref="F211:I211"/>
    <mergeCell ref="D212:E212"/>
    <mergeCell ref="F212:I212"/>
    <mergeCell ref="D213:E213"/>
    <mergeCell ref="F213:I213"/>
    <mergeCell ref="D208:E208"/>
    <mergeCell ref="F208:I208"/>
    <mergeCell ref="D209:E209"/>
    <mergeCell ref="F209:I209"/>
    <mergeCell ref="D210:E210"/>
    <mergeCell ref="F210:I210"/>
    <mergeCell ref="D205:E205"/>
    <mergeCell ref="F205:I205"/>
    <mergeCell ref="D206:E206"/>
    <mergeCell ref="F206:I206"/>
    <mergeCell ref="D207:E207"/>
    <mergeCell ref="F207:I207"/>
    <mergeCell ref="A202:A203"/>
    <mergeCell ref="B202:E203"/>
    <mergeCell ref="F202:H203"/>
    <mergeCell ref="I202:J203"/>
    <mergeCell ref="K202:L203"/>
    <mergeCell ref="D204:E204"/>
    <mergeCell ref="F204:I204"/>
    <mergeCell ref="A200:A201"/>
    <mergeCell ref="B200:E201"/>
    <mergeCell ref="F200:H201"/>
    <mergeCell ref="I200:L200"/>
    <mergeCell ref="I201:J201"/>
    <mergeCell ref="K201:L201"/>
    <mergeCell ref="A196:A197"/>
    <mergeCell ref="B196:E197"/>
    <mergeCell ref="F196:H197"/>
    <mergeCell ref="I196:J197"/>
    <mergeCell ref="K196:L197"/>
    <mergeCell ref="A198:L199"/>
    <mergeCell ref="A192:L193"/>
    <mergeCell ref="A194:A195"/>
    <mergeCell ref="B194:E195"/>
    <mergeCell ref="F194:H195"/>
    <mergeCell ref="I194:L194"/>
    <mergeCell ref="I195:J195"/>
    <mergeCell ref="K195:L195"/>
    <mergeCell ref="A188:A189"/>
    <mergeCell ref="B188:E189"/>
    <mergeCell ref="F188:H189"/>
    <mergeCell ref="I188:J189"/>
    <mergeCell ref="K188:L189"/>
    <mergeCell ref="A190:A191"/>
    <mergeCell ref="B190:E191"/>
    <mergeCell ref="F190:H191"/>
    <mergeCell ref="I190:J191"/>
    <mergeCell ref="K190:L191"/>
    <mergeCell ref="A184:L185"/>
    <mergeCell ref="A186:A187"/>
    <mergeCell ref="B186:E187"/>
    <mergeCell ref="F186:H187"/>
    <mergeCell ref="I186:L186"/>
    <mergeCell ref="I187:J187"/>
    <mergeCell ref="K187:L187"/>
    <mergeCell ref="A182:B183"/>
    <mergeCell ref="C182:C183"/>
    <mergeCell ref="D182:E183"/>
    <mergeCell ref="F182:J183"/>
    <mergeCell ref="K182:K183"/>
    <mergeCell ref="L182:L183"/>
    <mergeCell ref="A180:B181"/>
    <mergeCell ref="C180:C181"/>
    <mergeCell ref="D180:E181"/>
    <mergeCell ref="F180:J181"/>
    <mergeCell ref="K180:K181"/>
    <mergeCell ref="L180:L181"/>
    <mergeCell ref="A178:B179"/>
    <mergeCell ref="C178:C179"/>
    <mergeCell ref="D178:E179"/>
    <mergeCell ref="F178:J179"/>
    <mergeCell ref="K178:K179"/>
    <mergeCell ref="L178:L179"/>
    <mergeCell ref="A176:B177"/>
    <mergeCell ref="C176:C177"/>
    <mergeCell ref="D176:E177"/>
    <mergeCell ref="F176:J177"/>
    <mergeCell ref="K176:K177"/>
    <mergeCell ref="L176:L177"/>
    <mergeCell ref="K172:K173"/>
    <mergeCell ref="L172:L173"/>
    <mergeCell ref="A174:B175"/>
    <mergeCell ref="C174:C175"/>
    <mergeCell ref="D174:E175"/>
    <mergeCell ref="F174:J175"/>
    <mergeCell ref="K174:K175"/>
    <mergeCell ref="L174:L175"/>
    <mergeCell ref="A171:B171"/>
    <mergeCell ref="D171:E171"/>
    <mergeCell ref="F171:J171"/>
    <mergeCell ref="A172:B173"/>
    <mergeCell ref="C172:C173"/>
    <mergeCell ref="D172:E173"/>
    <mergeCell ref="F172:J173"/>
    <mergeCell ref="B168:F168"/>
    <mergeCell ref="G168:I168"/>
    <mergeCell ref="J168:L168"/>
    <mergeCell ref="B169:F169"/>
    <mergeCell ref="G169:I169"/>
    <mergeCell ref="J169:L170"/>
    <mergeCell ref="B170:I170"/>
    <mergeCell ref="D148:E148"/>
    <mergeCell ref="F148:G148"/>
    <mergeCell ref="J148:K148"/>
    <mergeCell ref="A149:L162"/>
    <mergeCell ref="A163:L165"/>
    <mergeCell ref="A166:L167"/>
    <mergeCell ref="D146:E146"/>
    <mergeCell ref="F146:G146"/>
    <mergeCell ref="J146:K146"/>
    <mergeCell ref="D147:E147"/>
    <mergeCell ref="F147:G147"/>
    <mergeCell ref="J147:K147"/>
    <mergeCell ref="D144:E144"/>
    <mergeCell ref="F144:G144"/>
    <mergeCell ref="J144:K144"/>
    <mergeCell ref="D145:E145"/>
    <mergeCell ref="F145:G145"/>
    <mergeCell ref="J145:K145"/>
    <mergeCell ref="D142:E142"/>
    <mergeCell ref="F142:G142"/>
    <mergeCell ref="J142:K142"/>
    <mergeCell ref="D143:E143"/>
    <mergeCell ref="F143:G143"/>
    <mergeCell ref="J143:K143"/>
    <mergeCell ref="D140:E140"/>
    <mergeCell ref="F140:G140"/>
    <mergeCell ref="J140:K140"/>
    <mergeCell ref="D141:E141"/>
    <mergeCell ref="F141:G141"/>
    <mergeCell ref="J141:K141"/>
    <mergeCell ref="D138:E138"/>
    <mergeCell ref="F138:G138"/>
    <mergeCell ref="J138:K138"/>
    <mergeCell ref="D139:E139"/>
    <mergeCell ref="F139:G139"/>
    <mergeCell ref="J139:K139"/>
    <mergeCell ref="D136:E136"/>
    <mergeCell ref="F136:G136"/>
    <mergeCell ref="J136:K136"/>
    <mergeCell ref="D137:E137"/>
    <mergeCell ref="F137:G137"/>
    <mergeCell ref="J137:K137"/>
    <mergeCell ref="D134:E134"/>
    <mergeCell ref="F134:G134"/>
    <mergeCell ref="J134:K134"/>
    <mergeCell ref="D135:E135"/>
    <mergeCell ref="F135:G135"/>
    <mergeCell ref="J135:K135"/>
    <mergeCell ref="D132:E132"/>
    <mergeCell ref="F132:G132"/>
    <mergeCell ref="J132:K132"/>
    <mergeCell ref="D133:E133"/>
    <mergeCell ref="F133:G133"/>
    <mergeCell ref="J133:K133"/>
    <mergeCell ref="D130:E130"/>
    <mergeCell ref="F130:G130"/>
    <mergeCell ref="J130:K130"/>
    <mergeCell ref="D131:E131"/>
    <mergeCell ref="F131:G131"/>
    <mergeCell ref="J131:K131"/>
    <mergeCell ref="D128:E128"/>
    <mergeCell ref="F128:G128"/>
    <mergeCell ref="J128:K128"/>
    <mergeCell ref="D129:E129"/>
    <mergeCell ref="F129:G129"/>
    <mergeCell ref="J129:K129"/>
    <mergeCell ref="D126:E126"/>
    <mergeCell ref="F126:G126"/>
    <mergeCell ref="J126:K126"/>
    <mergeCell ref="D127:E127"/>
    <mergeCell ref="F127:G127"/>
    <mergeCell ref="J127:K127"/>
    <mergeCell ref="D124:E124"/>
    <mergeCell ref="F124:G124"/>
    <mergeCell ref="J124:K124"/>
    <mergeCell ref="D125:E125"/>
    <mergeCell ref="F125:G125"/>
    <mergeCell ref="J125:K125"/>
    <mergeCell ref="D122:E122"/>
    <mergeCell ref="F122:G122"/>
    <mergeCell ref="J122:K122"/>
    <mergeCell ref="D123:E123"/>
    <mergeCell ref="F123:G123"/>
    <mergeCell ref="J123:K123"/>
    <mergeCell ref="D120:E120"/>
    <mergeCell ref="F120:G120"/>
    <mergeCell ref="J120:K120"/>
    <mergeCell ref="D121:E121"/>
    <mergeCell ref="F121:G121"/>
    <mergeCell ref="J121:K121"/>
    <mergeCell ref="D118:E118"/>
    <mergeCell ref="F118:G118"/>
    <mergeCell ref="J118:K118"/>
    <mergeCell ref="D119:E119"/>
    <mergeCell ref="F119:G119"/>
    <mergeCell ref="J119:K119"/>
    <mergeCell ref="D116:E116"/>
    <mergeCell ref="F116:G116"/>
    <mergeCell ref="J116:K116"/>
    <mergeCell ref="D117:E117"/>
    <mergeCell ref="F117:G117"/>
    <mergeCell ref="J117:K117"/>
    <mergeCell ref="D114:E114"/>
    <mergeCell ref="F114:G114"/>
    <mergeCell ref="J114:K114"/>
    <mergeCell ref="D115:E115"/>
    <mergeCell ref="F115:G115"/>
    <mergeCell ref="J115:K115"/>
    <mergeCell ref="D112:E112"/>
    <mergeCell ref="F112:G112"/>
    <mergeCell ref="J112:K112"/>
    <mergeCell ref="D113:E113"/>
    <mergeCell ref="F113:G113"/>
    <mergeCell ref="J113:K113"/>
    <mergeCell ref="D110:E110"/>
    <mergeCell ref="F110:G110"/>
    <mergeCell ref="J110:K110"/>
    <mergeCell ref="D111:E111"/>
    <mergeCell ref="F111:G111"/>
    <mergeCell ref="J111:K111"/>
    <mergeCell ref="D108:E108"/>
    <mergeCell ref="F108:G108"/>
    <mergeCell ref="J108:K108"/>
    <mergeCell ref="D109:E109"/>
    <mergeCell ref="F109:G109"/>
    <mergeCell ref="J109:K109"/>
    <mergeCell ref="D106:E106"/>
    <mergeCell ref="F106:G106"/>
    <mergeCell ref="J106:K106"/>
    <mergeCell ref="D107:E107"/>
    <mergeCell ref="F107:G107"/>
    <mergeCell ref="J107:K107"/>
    <mergeCell ref="D104:E104"/>
    <mergeCell ref="F104:G104"/>
    <mergeCell ref="J104:K104"/>
    <mergeCell ref="D105:E105"/>
    <mergeCell ref="F105:G105"/>
    <mergeCell ref="J105:K105"/>
    <mergeCell ref="D102:E102"/>
    <mergeCell ref="F102:G102"/>
    <mergeCell ref="J102:K102"/>
    <mergeCell ref="D103:E103"/>
    <mergeCell ref="F103:G103"/>
    <mergeCell ref="J103:K103"/>
    <mergeCell ref="D100:E100"/>
    <mergeCell ref="F100:G100"/>
    <mergeCell ref="J100:K100"/>
    <mergeCell ref="D101:E101"/>
    <mergeCell ref="F101:G101"/>
    <mergeCell ref="J101:K101"/>
    <mergeCell ref="D98:E98"/>
    <mergeCell ref="F98:G98"/>
    <mergeCell ref="J98:K98"/>
    <mergeCell ref="D99:E99"/>
    <mergeCell ref="F99:G99"/>
    <mergeCell ref="J99:K99"/>
    <mergeCell ref="D96:E96"/>
    <mergeCell ref="F96:G96"/>
    <mergeCell ref="J96:K96"/>
    <mergeCell ref="D97:E97"/>
    <mergeCell ref="F97:G97"/>
    <mergeCell ref="J97:K97"/>
    <mergeCell ref="D94:E94"/>
    <mergeCell ref="F94:G94"/>
    <mergeCell ref="J94:K94"/>
    <mergeCell ref="D95:E95"/>
    <mergeCell ref="F95:G95"/>
    <mergeCell ref="J95:K95"/>
    <mergeCell ref="A91:A92"/>
    <mergeCell ref="B91:F92"/>
    <mergeCell ref="G91:I92"/>
    <mergeCell ref="J91:L92"/>
    <mergeCell ref="C93:E93"/>
    <mergeCell ref="F93:G93"/>
    <mergeCell ref="H93:I93"/>
    <mergeCell ref="J93:K93"/>
    <mergeCell ref="B88:F88"/>
    <mergeCell ref="G88:I88"/>
    <mergeCell ref="J88:L88"/>
    <mergeCell ref="B89:F89"/>
    <mergeCell ref="G89:I89"/>
    <mergeCell ref="J89:L90"/>
    <mergeCell ref="B90:I90"/>
    <mergeCell ref="A69:L81"/>
    <mergeCell ref="B82:D82"/>
    <mergeCell ref="F82:I82"/>
    <mergeCell ref="J82:L82"/>
    <mergeCell ref="A83:L85"/>
    <mergeCell ref="A86:L87"/>
    <mergeCell ref="A66:K66"/>
    <mergeCell ref="A67:B67"/>
    <mergeCell ref="D67:G67"/>
    <mergeCell ref="H67:K67"/>
    <mergeCell ref="L67:L68"/>
    <mergeCell ref="A68:B68"/>
    <mergeCell ref="D68:G68"/>
    <mergeCell ref="H68:K68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</mergeCells>
  <pageMargins left="0.25" right="0.25" top="0.75" bottom="0.75" header="0.3" footer="0.3"/>
  <pageSetup paperSize="9" scale="60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FAE2-3769-44F0-9250-FC650567DED8}">
  <dimension ref="A1:L402"/>
  <sheetViews>
    <sheetView topLeftCell="A92" workbookViewId="0">
      <selection activeCell="N107" sqref="N107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109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130</v>
      </c>
      <c r="B6" s="149" t="s">
        <v>115</v>
      </c>
      <c r="C6" s="150"/>
      <c r="D6" s="150"/>
      <c r="E6" s="150"/>
      <c r="F6" s="151"/>
      <c r="G6" s="149" t="s">
        <v>464</v>
      </c>
      <c r="H6" s="150"/>
      <c r="I6" s="151"/>
      <c r="J6" s="110" t="s">
        <v>116</v>
      </c>
      <c r="K6" s="112"/>
      <c r="L6" s="111"/>
    </row>
    <row r="7" spans="1:12" ht="15.75" thickBot="1" x14ac:dyDescent="0.3">
      <c r="A7" s="4" t="s">
        <v>492</v>
      </c>
      <c r="B7" s="149" t="s">
        <v>494</v>
      </c>
      <c r="C7" s="150"/>
      <c r="D7" s="150"/>
      <c r="E7" s="150"/>
      <c r="F7" s="151"/>
      <c r="G7" s="149" t="s">
        <v>413</v>
      </c>
      <c r="H7" s="150"/>
      <c r="I7" s="151"/>
      <c r="J7" s="143">
        <v>1</v>
      </c>
      <c r="K7" s="144"/>
      <c r="L7" s="145"/>
    </row>
    <row r="8" spans="1:12" ht="15.75" thickBot="1" x14ac:dyDescent="0.3">
      <c r="A8" s="4" t="s">
        <v>493</v>
      </c>
      <c r="B8" s="149"/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70" t="s">
        <v>1</v>
      </c>
      <c r="B9" s="69" t="s">
        <v>2</v>
      </c>
      <c r="C9" s="14">
        <v>3.5</v>
      </c>
      <c r="D9" s="110" t="s">
        <v>23</v>
      </c>
      <c r="E9" s="111"/>
      <c r="F9" s="15">
        <v>80</v>
      </c>
      <c r="G9" s="110" t="s">
        <v>22</v>
      </c>
      <c r="H9" s="112"/>
      <c r="I9" s="111"/>
      <c r="J9" s="113">
        <f>SUM(C9*F9)</f>
        <v>280</v>
      </c>
      <c r="K9" s="112"/>
      <c r="L9" s="111"/>
    </row>
    <row r="10" spans="1:12" x14ac:dyDescent="0.25">
      <c r="A10" s="114" t="s">
        <v>26</v>
      </c>
      <c r="B10" s="116">
        <v>43900</v>
      </c>
      <c r="C10" s="117"/>
      <c r="D10" s="117"/>
      <c r="E10" s="117"/>
      <c r="F10" s="118"/>
      <c r="G10" s="122" t="s">
        <v>25</v>
      </c>
      <c r="H10" s="123"/>
      <c r="I10" s="124"/>
      <c r="J10" s="390">
        <v>43914</v>
      </c>
      <c r="K10" s="391"/>
      <c r="L10" s="392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393"/>
      <c r="K11" s="394"/>
      <c r="L11" s="395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80</v>
      </c>
      <c r="D14" s="112"/>
      <c r="E14" s="111"/>
      <c r="F14" s="158" t="s">
        <v>3</v>
      </c>
      <c r="G14" s="70" t="s">
        <v>30</v>
      </c>
      <c r="H14" s="110">
        <v>0</v>
      </c>
      <c r="I14" s="111"/>
      <c r="J14" s="158" t="s">
        <v>3</v>
      </c>
      <c r="K14" s="70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71" t="s">
        <v>8</v>
      </c>
      <c r="H15" s="4" t="s">
        <v>110</v>
      </c>
      <c r="I15" s="5" t="s">
        <v>10</v>
      </c>
      <c r="J15" s="159"/>
      <c r="K15" s="71" t="s">
        <v>8</v>
      </c>
      <c r="L15" s="161"/>
    </row>
    <row r="16" spans="1:12" x14ac:dyDescent="0.25">
      <c r="A16" s="178" t="s">
        <v>450</v>
      </c>
      <c r="B16" s="174">
        <v>0.44</v>
      </c>
      <c r="C16" s="166" t="s">
        <v>101</v>
      </c>
      <c r="D16" s="168">
        <f>SUM(B16*C$14)</f>
        <v>35.200000000000003</v>
      </c>
      <c r="E16" s="169"/>
      <c r="F16" s="166"/>
      <c r="G16" s="158"/>
      <c r="H16" s="166"/>
      <c r="I16" s="176">
        <f>SUM(B16*H14)</f>
        <v>0</v>
      </c>
      <c r="J16" s="166"/>
      <c r="K16" s="166"/>
      <c r="L16" s="166"/>
    </row>
    <row r="17" spans="1:12" ht="15.75" thickBot="1" x14ac:dyDescent="0.3">
      <c r="A17" s="179"/>
      <c r="B17" s="175"/>
      <c r="C17" s="167"/>
      <c r="D17" s="170"/>
      <c r="E17" s="171"/>
      <c r="F17" s="167"/>
      <c r="G17" s="159"/>
      <c r="H17" s="167"/>
      <c r="I17" s="177"/>
      <c r="J17" s="167"/>
      <c r="K17" s="167"/>
      <c r="L17" s="167"/>
    </row>
    <row r="18" spans="1:12" ht="15" customHeight="1" x14ac:dyDescent="0.25">
      <c r="A18" s="178" t="s">
        <v>463</v>
      </c>
      <c r="B18" s="164">
        <v>0.12</v>
      </c>
      <c r="C18" s="408" t="s">
        <v>465</v>
      </c>
      <c r="D18" s="168">
        <f>SUM(B18*C$14)</f>
        <v>9.6</v>
      </c>
      <c r="E18" s="169"/>
      <c r="F18" s="166"/>
      <c r="G18" s="166"/>
      <c r="H18" s="166"/>
      <c r="I18" s="176">
        <f>SUM(B18*H14)</f>
        <v>0</v>
      </c>
      <c r="J18" s="166"/>
      <c r="K18" s="166"/>
      <c r="L18" s="166"/>
    </row>
    <row r="19" spans="1:12" ht="15.75" customHeight="1" thickBot="1" x14ac:dyDescent="0.3">
      <c r="A19" s="179"/>
      <c r="B19" s="165"/>
      <c r="C19" s="409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2" ht="15" customHeight="1" x14ac:dyDescent="0.25">
      <c r="A20" s="178"/>
      <c r="B20" s="164"/>
      <c r="C20" s="166"/>
      <c r="D20" s="168"/>
      <c r="E20" s="169"/>
      <c r="F20" s="166"/>
      <c r="G20" s="166"/>
      <c r="H20" s="166"/>
      <c r="I20" s="176">
        <f>SUM(B20*H14)</f>
        <v>0</v>
      </c>
      <c r="J20" s="166"/>
      <c r="K20" s="166"/>
      <c r="L20" s="166"/>
    </row>
    <row r="21" spans="1:12" ht="15.75" customHeight="1" thickBot="1" x14ac:dyDescent="0.3">
      <c r="A21" s="179"/>
      <c r="B21" s="165"/>
      <c r="C21" s="167"/>
      <c r="D21" s="170"/>
      <c r="E21" s="171"/>
      <c r="F21" s="167"/>
      <c r="G21" s="167"/>
      <c r="H21" s="167"/>
      <c r="I21" s="177"/>
      <c r="J21" s="167"/>
      <c r="K21" s="167"/>
      <c r="L21" s="167"/>
    </row>
    <row r="22" spans="1:12" ht="15" customHeight="1" x14ac:dyDescent="0.25">
      <c r="A22" s="178"/>
      <c r="B22" s="164"/>
      <c r="C22" s="166"/>
      <c r="D22" s="168"/>
      <c r="E22" s="169"/>
      <c r="F22" s="166"/>
      <c r="G22" s="166"/>
      <c r="H22" s="166"/>
      <c r="I22" s="176">
        <f>SUM(B22*H14)</f>
        <v>0</v>
      </c>
      <c r="J22" s="166"/>
      <c r="K22" s="166"/>
      <c r="L22" s="166"/>
    </row>
    <row r="23" spans="1:12" ht="15.75" customHeight="1" thickBot="1" x14ac:dyDescent="0.3">
      <c r="A23" s="179"/>
      <c r="B23" s="165"/>
      <c r="C23" s="167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2" x14ac:dyDescent="0.25">
      <c r="A24" s="178"/>
      <c r="B24" s="164">
        <v>0</v>
      </c>
      <c r="C24" s="166"/>
      <c r="D24" s="168">
        <f>SUM(B24*C14)</f>
        <v>0</v>
      </c>
      <c r="E24" s="169"/>
      <c r="F24" s="166"/>
      <c r="G24" s="166"/>
      <c r="H24" s="166"/>
      <c r="I24" s="176">
        <f>SUM(B24*H14)</f>
        <v>0</v>
      </c>
      <c r="J24" s="166"/>
      <c r="K24" s="166"/>
      <c r="L24" s="166"/>
    </row>
    <row r="25" spans="1:12" ht="15.75" thickBot="1" x14ac:dyDescent="0.3">
      <c r="A25" s="179"/>
      <c r="B25" s="165"/>
      <c r="C25" s="167"/>
      <c r="D25" s="170"/>
      <c r="E25" s="171"/>
      <c r="F25" s="167"/>
      <c r="G25" s="167"/>
      <c r="H25" s="167"/>
      <c r="I25" s="177"/>
      <c r="J25" s="167"/>
      <c r="K25" s="167"/>
      <c r="L25" s="167"/>
    </row>
    <row r="26" spans="1:12" x14ac:dyDescent="0.25">
      <c r="A26" s="178"/>
      <c r="B26" s="164">
        <v>0</v>
      </c>
      <c r="C26" s="166"/>
      <c r="D26" s="168">
        <f>SUM(B26*C14)</f>
        <v>0</v>
      </c>
      <c r="E26" s="169"/>
      <c r="F26" s="166"/>
      <c r="G26" s="166"/>
      <c r="H26" s="166"/>
      <c r="I26" s="176">
        <f>SUM(B26*H14)</f>
        <v>0</v>
      </c>
      <c r="J26" s="166"/>
      <c r="K26" s="166"/>
      <c r="L26" s="166"/>
    </row>
    <row r="27" spans="1:12" ht="15.75" thickBot="1" x14ac:dyDescent="0.3">
      <c r="A27" s="179"/>
      <c r="B27" s="165"/>
      <c r="C27" s="167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2" ht="15" customHeight="1" x14ac:dyDescent="0.25">
      <c r="A28" s="178"/>
      <c r="B28" s="164">
        <v>0</v>
      </c>
      <c r="C28" s="166"/>
      <c r="D28" s="168">
        <f>SUM(B28*C14)</f>
        <v>0</v>
      </c>
      <c r="E28" s="169"/>
      <c r="F28" s="166"/>
      <c r="G28" s="166"/>
      <c r="H28" s="166"/>
      <c r="I28" s="176">
        <f>SUM(B28*H14)</f>
        <v>0</v>
      </c>
      <c r="J28" s="166"/>
      <c r="K28" s="166"/>
      <c r="L28" s="166"/>
    </row>
    <row r="29" spans="1:12" ht="15.75" customHeight="1" thickBot="1" x14ac:dyDescent="0.3">
      <c r="A29" s="179"/>
      <c r="B29" s="165"/>
      <c r="C29" s="167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2" x14ac:dyDescent="0.25">
      <c r="A30" s="178"/>
      <c r="B30" s="164">
        <v>0</v>
      </c>
      <c r="C30" s="166"/>
      <c r="D30" s="168">
        <f>SUM(B30*C14)</f>
        <v>0</v>
      </c>
      <c r="E30" s="169"/>
      <c r="F30" s="166"/>
      <c r="G30" s="166"/>
      <c r="H30" s="166"/>
      <c r="I30" s="176">
        <f>SUM(B30*H14)</f>
        <v>0</v>
      </c>
      <c r="J30" s="166"/>
      <c r="K30" s="166"/>
      <c r="L30" s="166"/>
    </row>
    <row r="31" spans="1:12" ht="15.75" thickBot="1" x14ac:dyDescent="0.3">
      <c r="A31" s="179"/>
      <c r="B31" s="165"/>
      <c r="C31" s="167"/>
      <c r="D31" s="170"/>
      <c r="E31" s="171"/>
      <c r="F31" s="167"/>
      <c r="G31" s="167"/>
      <c r="H31" s="167"/>
      <c r="I31" s="177"/>
      <c r="J31" s="167"/>
      <c r="K31" s="167"/>
      <c r="L31" s="167"/>
    </row>
    <row r="32" spans="1:12" x14ac:dyDescent="0.25">
      <c r="A32" s="178"/>
      <c r="B32" s="164">
        <v>0</v>
      </c>
      <c r="C32" s="166"/>
      <c r="D32" s="168">
        <f>SUM(B32*C14)</f>
        <v>0</v>
      </c>
      <c r="E32" s="169"/>
      <c r="F32" s="166"/>
      <c r="G32" s="166"/>
      <c r="H32" s="166"/>
      <c r="I32" s="176">
        <f>SUM(B32*H14)</f>
        <v>0</v>
      </c>
      <c r="J32" s="166"/>
      <c r="K32" s="166"/>
      <c r="L32" s="166"/>
    </row>
    <row r="33" spans="1:12" ht="15.75" thickBot="1" x14ac:dyDescent="0.3">
      <c r="A33" s="179"/>
      <c r="B33" s="165"/>
      <c r="C33" s="167"/>
      <c r="D33" s="170"/>
      <c r="E33" s="171"/>
      <c r="F33" s="167"/>
      <c r="G33" s="167"/>
      <c r="H33" s="167"/>
      <c r="I33" s="177"/>
      <c r="J33" s="167"/>
      <c r="K33" s="167"/>
      <c r="L33" s="167"/>
    </row>
    <row r="34" spans="1:12" x14ac:dyDescent="0.25">
      <c r="A34" s="178"/>
      <c r="B34" s="164">
        <v>0</v>
      </c>
      <c r="C34" s="166"/>
      <c r="D34" s="168">
        <f>SUM(B34*C14)</f>
        <v>0</v>
      </c>
      <c r="E34" s="169"/>
      <c r="F34" s="166"/>
      <c r="G34" s="166"/>
      <c r="H34" s="166"/>
      <c r="I34" s="176">
        <f>SUM(B34*H14)</f>
        <v>0</v>
      </c>
      <c r="J34" s="166"/>
      <c r="K34" s="166"/>
      <c r="L34" s="166"/>
    </row>
    <row r="35" spans="1:12" ht="15.75" thickBot="1" x14ac:dyDescent="0.3">
      <c r="A35" s="179"/>
      <c r="B35" s="165"/>
      <c r="C35" s="167"/>
      <c r="D35" s="170"/>
      <c r="E35" s="171"/>
      <c r="F35" s="167"/>
      <c r="G35" s="167"/>
      <c r="H35" s="167"/>
      <c r="I35" s="177"/>
      <c r="J35" s="167"/>
      <c r="K35" s="167"/>
      <c r="L35" s="167"/>
    </row>
    <row r="36" spans="1:12" x14ac:dyDescent="0.25">
      <c r="A36" s="180"/>
      <c r="B36" s="164">
        <v>0</v>
      </c>
      <c r="C36" s="166"/>
      <c r="D36" s="168">
        <f>SUM(B36*C14)</f>
        <v>0</v>
      </c>
      <c r="E36" s="169"/>
      <c r="F36" s="166"/>
      <c r="G36" s="166"/>
      <c r="H36" s="166"/>
      <c r="I36" s="176">
        <f>SUM(B36*H14)</f>
        <v>0</v>
      </c>
      <c r="J36" s="166"/>
      <c r="K36" s="166"/>
      <c r="L36" s="166"/>
    </row>
    <row r="37" spans="1:12" ht="15.75" thickBot="1" x14ac:dyDescent="0.3">
      <c r="A37" s="181"/>
      <c r="B37" s="165"/>
      <c r="C37" s="167"/>
      <c r="D37" s="170"/>
      <c r="E37" s="171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168">
        <f>SUM(B38*C14)</f>
        <v>0</v>
      </c>
      <c r="E38" s="169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170"/>
      <c r="E39" s="171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33</v>
      </c>
      <c r="C42" s="123"/>
      <c r="D42" s="123"/>
      <c r="E42" s="124"/>
      <c r="F42" s="184" t="s">
        <v>34</v>
      </c>
      <c r="G42" s="185"/>
      <c r="H42" s="186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187"/>
      <c r="G43" s="188"/>
      <c r="H43" s="189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398" t="str">
        <f>A16</f>
        <v xml:space="preserve">Cor 1 - lona crua 10 </v>
      </c>
      <c r="B44" s="198" t="s">
        <v>466</v>
      </c>
      <c r="C44" s="199"/>
      <c r="D44" s="199"/>
      <c r="E44" s="200"/>
      <c r="F44" s="204">
        <v>2.7</v>
      </c>
      <c r="G44" s="205"/>
      <c r="H44" s="206"/>
      <c r="I44" s="204">
        <f>C$14*F44</f>
        <v>216</v>
      </c>
      <c r="J44" s="206"/>
      <c r="K44" s="205">
        <f>SUM(F44*H14)</f>
        <v>0</v>
      </c>
      <c r="L44" s="206"/>
    </row>
    <row r="45" spans="1:12" ht="15.75" customHeight="1" thickBot="1" x14ac:dyDescent="0.3">
      <c r="A45" s="399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 t="str">
        <f>A16</f>
        <v xml:space="preserve">Cor 1 - lona crua 10 </v>
      </c>
      <c r="B46" s="198" t="s">
        <v>467</v>
      </c>
      <c r="C46" s="199"/>
      <c r="D46" s="199"/>
      <c r="E46" s="200"/>
      <c r="F46" s="204">
        <v>1</v>
      </c>
      <c r="G46" s="205"/>
      <c r="H46" s="206"/>
      <c r="I46" s="204">
        <f>C$14*F46</f>
        <v>80</v>
      </c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68" t="s">
        <v>41</v>
      </c>
    </row>
    <row r="61" spans="1:12" ht="15.75" customHeight="1" thickBot="1" x14ac:dyDescent="0.3">
      <c r="A61" s="237" t="s">
        <v>451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 t="s">
        <v>468</v>
      </c>
      <c r="B62" s="407"/>
      <c r="C62" s="12">
        <v>2</v>
      </c>
      <c r="D62" s="241" t="s">
        <v>81</v>
      </c>
      <c r="E62" s="242"/>
      <c r="F62" s="242"/>
      <c r="G62" s="243"/>
      <c r="H62" s="226" t="s">
        <v>81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68" t="s">
        <v>41</v>
      </c>
    </row>
    <row r="64" spans="1:12" ht="15.75" customHeight="1" thickBot="1" x14ac:dyDescent="0.3">
      <c r="A64" s="229" t="s">
        <v>38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39</v>
      </c>
      <c r="B65" s="151"/>
      <c r="C65" s="12">
        <v>0</v>
      </c>
      <c r="D65" s="231" t="s">
        <v>81</v>
      </c>
      <c r="E65" s="232"/>
      <c r="F65" s="232"/>
      <c r="G65" s="233"/>
      <c r="H65" s="110" t="s">
        <v>81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68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15" customHeight="1" thickBot="1" x14ac:dyDescent="0.3">
      <c r="A80" s="250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2"/>
    </row>
    <row r="81" spans="1:12" ht="45.75" customHeight="1" thickBot="1" x14ac:dyDescent="0.3">
      <c r="A81" s="4" t="s">
        <v>87</v>
      </c>
      <c r="B81" s="110">
        <v>6</v>
      </c>
      <c r="C81" s="112"/>
      <c r="D81" s="111"/>
      <c r="E81" s="10"/>
      <c r="F81" s="149" t="s">
        <v>88</v>
      </c>
      <c r="G81" s="150"/>
      <c r="H81" s="150"/>
      <c r="I81" s="151"/>
      <c r="J81" s="110">
        <v>2</v>
      </c>
      <c r="K81" s="112"/>
      <c r="L81" s="111"/>
    </row>
    <row r="82" spans="1:12" ht="15" customHeight="1" x14ac:dyDescent="0.25">
      <c r="A82" s="198" t="str">
        <f>A1</f>
        <v xml:space="preserve">LS </v>
      </c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200"/>
    </row>
    <row r="83" spans="1:12" ht="15" customHeight="1" x14ac:dyDescent="0.25">
      <c r="A83" s="253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5"/>
    </row>
    <row r="84" spans="1:12" ht="15.75" customHeight="1" thickBot="1" x14ac:dyDescent="0.3">
      <c r="A84" s="201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3"/>
    </row>
    <row r="85" spans="1:12" ht="15" customHeight="1" x14ac:dyDescent="0.25">
      <c r="A85" s="143" t="s">
        <v>79</v>
      </c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5"/>
    </row>
    <row r="86" spans="1:12" ht="15.75" customHeight="1" thickBot="1" x14ac:dyDescent="0.3">
      <c r="A86" s="146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8"/>
    </row>
    <row r="87" spans="1:12" ht="15.75" customHeight="1" thickBot="1" x14ac:dyDescent="0.3">
      <c r="A87" s="3" t="str">
        <f t="shared" ref="A87:B89" si="0">A6</f>
        <v xml:space="preserve">CLIENTE: bolovo </v>
      </c>
      <c r="B87" s="149" t="str">
        <f t="shared" si="0"/>
        <v>REPRESENTANTE: Antonio</v>
      </c>
      <c r="C87" s="150"/>
      <c r="D87" s="150"/>
      <c r="E87" s="150"/>
      <c r="F87" s="151"/>
      <c r="G87" s="149" t="str">
        <f>G6</f>
        <v>PEDIDO: 13/2020</v>
      </c>
      <c r="H87" s="150"/>
      <c r="I87" s="151"/>
      <c r="J87" s="110" t="str">
        <f>J6</f>
        <v xml:space="preserve">QTD. MOSTR. LS </v>
      </c>
      <c r="K87" s="112"/>
      <c r="L87" s="111"/>
    </row>
    <row r="88" spans="1:12" ht="15.75" customHeight="1" thickBot="1" x14ac:dyDescent="0.3">
      <c r="A88" s="4" t="str">
        <f t="shared" si="0"/>
        <v>REF. CLIENTE:  TOTTER BAG</v>
      </c>
      <c r="B88" s="149" t="str">
        <f t="shared" si="0"/>
        <v xml:space="preserve">REF. MATRIZ  Ls  toter bag Bolovo  </v>
      </c>
      <c r="C88" s="150"/>
      <c r="D88" s="150"/>
      <c r="E88" s="150"/>
      <c r="F88" s="151"/>
      <c r="G88" s="149" t="str">
        <f>G7</f>
        <v>COLECAO : VERÃO /2020</v>
      </c>
      <c r="H88" s="150"/>
      <c r="I88" s="151"/>
      <c r="J88" s="143">
        <f>J7</f>
        <v>1</v>
      </c>
      <c r="K88" s="144"/>
      <c r="L88" s="145"/>
    </row>
    <row r="89" spans="1:12" ht="15.75" customHeight="1" thickBot="1" x14ac:dyDescent="0.3">
      <c r="A89" s="4" t="str">
        <f t="shared" si="0"/>
        <v xml:space="preserve">REF:  ls :  SAC  LS = 04 </v>
      </c>
      <c r="B89" s="149">
        <f t="shared" si="0"/>
        <v>0</v>
      </c>
      <c r="C89" s="150"/>
      <c r="D89" s="150"/>
      <c r="E89" s="150"/>
      <c r="F89" s="150"/>
      <c r="G89" s="150"/>
      <c r="H89" s="150"/>
      <c r="I89" s="151"/>
      <c r="J89" s="146"/>
      <c r="K89" s="147"/>
      <c r="L89" s="148"/>
    </row>
    <row r="90" spans="1:12" ht="15" customHeight="1" x14ac:dyDescent="0.25">
      <c r="A90" s="114" t="s">
        <v>26</v>
      </c>
      <c r="B90" s="116">
        <f>B10</f>
        <v>43900</v>
      </c>
      <c r="C90" s="117"/>
      <c r="D90" s="117"/>
      <c r="E90" s="117"/>
      <c r="F90" s="118"/>
      <c r="G90" s="122" t="s">
        <v>25</v>
      </c>
      <c r="H90" s="123"/>
      <c r="I90" s="124"/>
      <c r="J90" s="116">
        <f>J10</f>
        <v>43914</v>
      </c>
      <c r="K90" s="117"/>
      <c r="L90" s="118"/>
    </row>
    <row r="91" spans="1:12" ht="15.75" customHeight="1" thickBot="1" x14ac:dyDescent="0.3">
      <c r="A91" s="115"/>
      <c r="B91" s="119"/>
      <c r="C91" s="120"/>
      <c r="D91" s="120"/>
      <c r="E91" s="120"/>
      <c r="F91" s="121"/>
      <c r="G91" s="125"/>
      <c r="H91" s="126"/>
      <c r="I91" s="127"/>
      <c r="J91" s="119"/>
      <c r="K91" s="120"/>
      <c r="L91" s="121"/>
    </row>
    <row r="92" spans="1:12" ht="15.75" customHeight="1" thickBot="1" x14ac:dyDescent="0.3">
      <c r="A92" s="5" t="s">
        <v>28</v>
      </c>
      <c r="B92" s="2"/>
      <c r="C92" s="110">
        <f>C14</f>
        <v>80</v>
      </c>
      <c r="D92" s="112"/>
      <c r="E92" s="111"/>
      <c r="F92" s="262" t="s">
        <v>43</v>
      </c>
      <c r="G92" s="263"/>
      <c r="H92" s="110">
        <f>H14</f>
        <v>0</v>
      </c>
      <c r="I92" s="111"/>
      <c r="J92" s="262" t="s">
        <v>43</v>
      </c>
      <c r="K92" s="263"/>
      <c r="L92" s="70" t="s">
        <v>41</v>
      </c>
    </row>
    <row r="93" spans="1:12" ht="15.75" customHeight="1" thickBot="1" x14ac:dyDescent="0.3">
      <c r="A93" s="5" t="s">
        <v>42</v>
      </c>
      <c r="B93" s="4" t="s">
        <v>6</v>
      </c>
      <c r="C93" s="4" t="s">
        <v>15</v>
      </c>
      <c r="D93" s="110" t="s">
        <v>7</v>
      </c>
      <c r="E93" s="111"/>
      <c r="F93" s="234" t="s">
        <v>19</v>
      </c>
      <c r="G93" s="236"/>
      <c r="H93" s="4" t="s">
        <v>9</v>
      </c>
      <c r="I93" s="5" t="s">
        <v>10</v>
      </c>
      <c r="J93" s="234" t="s">
        <v>19</v>
      </c>
      <c r="K93" s="236"/>
      <c r="L93" s="7"/>
    </row>
    <row r="94" spans="1:12" ht="15.75" customHeight="1" thickBot="1" x14ac:dyDescent="0.3">
      <c r="A94" s="13" t="s">
        <v>452</v>
      </c>
      <c r="B94" s="13">
        <v>1</v>
      </c>
      <c r="C94" s="6" t="s">
        <v>89</v>
      </c>
      <c r="D94" s="264">
        <f>SUM(B94*C$92)</f>
        <v>80</v>
      </c>
      <c r="E94" s="265"/>
      <c r="F94" s="266"/>
      <c r="G94" s="267"/>
      <c r="H94" s="6"/>
      <c r="I94" s="8">
        <f>SUM(B94*H92)</f>
        <v>0</v>
      </c>
      <c r="J94" s="266"/>
      <c r="K94" s="267"/>
      <c r="L94" s="6"/>
    </row>
    <row r="95" spans="1:12" ht="15.75" customHeight="1" thickBot="1" x14ac:dyDescent="0.3">
      <c r="A95" s="13" t="s">
        <v>82</v>
      </c>
      <c r="B95" s="13">
        <v>0.04</v>
      </c>
      <c r="C95" s="6" t="s">
        <v>453</v>
      </c>
      <c r="D95" s="264">
        <f t="shared" ref="D95:D111" si="1">SUM(B95*C$92)</f>
        <v>3.2</v>
      </c>
      <c r="E95" s="265"/>
      <c r="F95" s="266" t="s">
        <v>478</v>
      </c>
      <c r="G95" s="267"/>
      <c r="H95" s="6"/>
      <c r="I95" s="8">
        <f>SUM(B95*H92)</f>
        <v>0</v>
      </c>
      <c r="J95" s="266"/>
      <c r="K95" s="267"/>
      <c r="L95" s="6"/>
    </row>
    <row r="96" spans="1:12" ht="15.75" customHeight="1" thickBot="1" x14ac:dyDescent="0.3">
      <c r="A96" s="13"/>
      <c r="B96" s="13">
        <v>0.02</v>
      </c>
      <c r="C96" s="6" t="s">
        <v>477</v>
      </c>
      <c r="D96" s="264">
        <f t="shared" si="1"/>
        <v>1.6</v>
      </c>
      <c r="E96" s="265"/>
      <c r="F96" s="266" t="s">
        <v>479</v>
      </c>
      <c r="G96" s="267"/>
      <c r="H96" s="6"/>
      <c r="I96" s="8">
        <f>SUM(B96*H92)</f>
        <v>0</v>
      </c>
      <c r="J96" s="266"/>
      <c r="K96" s="267"/>
      <c r="L96" s="6"/>
    </row>
    <row r="97" spans="1:12" ht="15.75" customHeight="1" thickBot="1" x14ac:dyDescent="0.3">
      <c r="A97" s="13"/>
      <c r="B97" s="13">
        <v>0</v>
      </c>
      <c r="C97" s="6"/>
      <c r="D97" s="264">
        <f t="shared" si="1"/>
        <v>0</v>
      </c>
      <c r="E97" s="265"/>
      <c r="F97" s="266"/>
      <c r="G97" s="267"/>
      <c r="H97" s="6"/>
      <c r="I97" s="8">
        <f>SUM(B97*H92)</f>
        <v>0</v>
      </c>
      <c r="J97" s="266"/>
      <c r="K97" s="267"/>
      <c r="L97" s="6"/>
    </row>
    <row r="98" spans="1:12" ht="15.75" customHeight="1" thickBot="1" x14ac:dyDescent="0.3">
      <c r="A98" s="13"/>
      <c r="B98" s="13"/>
      <c r="C98" s="6"/>
      <c r="D98" s="264">
        <f t="shared" si="1"/>
        <v>0</v>
      </c>
      <c r="E98" s="265"/>
      <c r="F98" s="266"/>
      <c r="G98" s="267"/>
      <c r="H98" s="6"/>
      <c r="I98" s="8">
        <f>SUM(B98*H92)</f>
        <v>0</v>
      </c>
      <c r="J98" s="266"/>
      <c r="K98" s="267"/>
      <c r="L98" s="6"/>
    </row>
    <row r="99" spans="1:12" ht="15.75" customHeight="1" thickBot="1" x14ac:dyDescent="0.3">
      <c r="A99" s="13" t="s">
        <v>473</v>
      </c>
      <c r="B99" s="13">
        <v>0.22</v>
      </c>
      <c r="C99" s="6" t="s">
        <v>110</v>
      </c>
      <c r="D99" s="264">
        <f t="shared" si="1"/>
        <v>17.600000000000001</v>
      </c>
      <c r="E99" s="265"/>
      <c r="F99" s="266" t="s">
        <v>475</v>
      </c>
      <c r="G99" s="267"/>
      <c r="H99" s="6"/>
      <c r="I99" s="8">
        <f>SUM(B99*H92)</f>
        <v>0</v>
      </c>
      <c r="J99" s="266"/>
      <c r="K99" s="267"/>
      <c r="L99" s="6"/>
    </row>
    <row r="100" spans="1:12" ht="15.75" customHeight="1" thickBot="1" x14ac:dyDescent="0.3">
      <c r="A100" s="32" t="s">
        <v>471</v>
      </c>
      <c r="B100" s="13">
        <v>1</v>
      </c>
      <c r="C100" s="6" t="s">
        <v>472</v>
      </c>
      <c r="D100" s="264">
        <f t="shared" si="1"/>
        <v>80</v>
      </c>
      <c r="E100" s="265"/>
      <c r="F100" s="266">
        <v>84</v>
      </c>
      <c r="G100" s="267"/>
      <c r="H100" s="6"/>
      <c r="I100" s="8">
        <f>SUM(B100*H92)</f>
        <v>0</v>
      </c>
      <c r="J100" s="266"/>
      <c r="K100" s="267"/>
      <c r="L100" s="6"/>
    </row>
    <row r="101" spans="1:12" ht="15.75" customHeight="1" thickBot="1" x14ac:dyDescent="0.3">
      <c r="A101" s="13" t="s">
        <v>474</v>
      </c>
      <c r="B101" s="13">
        <v>1</v>
      </c>
      <c r="C101" s="16" t="s">
        <v>470</v>
      </c>
      <c r="D101" s="264">
        <f t="shared" si="1"/>
        <v>80</v>
      </c>
      <c r="E101" s="265"/>
      <c r="F101" s="266">
        <v>250</v>
      </c>
      <c r="G101" s="267"/>
      <c r="H101" s="6"/>
      <c r="I101" s="8">
        <f>SUM(B101*H92)</f>
        <v>0</v>
      </c>
      <c r="J101" s="266"/>
      <c r="K101" s="267"/>
      <c r="L101" s="6"/>
    </row>
    <row r="102" spans="1:12" ht="15.75" customHeight="1" thickBot="1" x14ac:dyDescent="0.3">
      <c r="A102" s="13" t="s">
        <v>454</v>
      </c>
      <c r="B102" s="13">
        <v>3.1</v>
      </c>
      <c r="C102" s="6" t="s">
        <v>455</v>
      </c>
      <c r="D102" s="264">
        <f t="shared" si="1"/>
        <v>248</v>
      </c>
      <c r="E102" s="265"/>
      <c r="F102" s="266" t="s">
        <v>476</v>
      </c>
      <c r="G102" s="267"/>
      <c r="H102" s="6"/>
      <c r="I102" s="8">
        <f>SUM(B102*H92)</f>
        <v>0</v>
      </c>
      <c r="J102" s="266"/>
      <c r="K102" s="267"/>
      <c r="L102" s="6"/>
    </row>
    <row r="103" spans="1:12" ht="15.75" customHeight="1" thickBot="1" x14ac:dyDescent="0.3">
      <c r="A103" s="13" t="s">
        <v>469</v>
      </c>
      <c r="B103" s="13">
        <v>1</v>
      </c>
      <c r="C103" s="6" t="s">
        <v>350</v>
      </c>
      <c r="D103" s="264">
        <f t="shared" si="1"/>
        <v>80</v>
      </c>
      <c r="E103" s="265"/>
      <c r="F103" s="266">
        <v>90</v>
      </c>
      <c r="G103" s="267"/>
      <c r="H103" s="6"/>
      <c r="I103" s="8">
        <f>SUM(B103*H92)</f>
        <v>0</v>
      </c>
      <c r="J103" s="266"/>
      <c r="K103" s="267"/>
      <c r="L103" s="6"/>
    </row>
    <row r="104" spans="1:12" ht="15.75" customHeight="1" thickBot="1" x14ac:dyDescent="0.3">
      <c r="A104" s="13"/>
      <c r="B104" s="13"/>
      <c r="C104" s="6"/>
      <c r="D104" s="264">
        <f t="shared" si="1"/>
        <v>0</v>
      </c>
      <c r="E104" s="265"/>
      <c r="F104" s="266"/>
      <c r="G104" s="267"/>
      <c r="H104" s="6"/>
      <c r="I104" s="8">
        <f>SUM(B104*H92)</f>
        <v>0</v>
      </c>
      <c r="J104" s="266"/>
      <c r="K104" s="267"/>
      <c r="L104" s="6"/>
    </row>
    <row r="105" spans="1:12" ht="15.75" customHeight="1" thickBot="1" x14ac:dyDescent="0.3">
      <c r="A105" s="13"/>
      <c r="B105" s="13"/>
      <c r="C105" s="6"/>
      <c r="D105" s="264">
        <f t="shared" si="1"/>
        <v>0</v>
      </c>
      <c r="E105" s="265"/>
      <c r="F105" s="266"/>
      <c r="G105" s="267"/>
      <c r="H105" s="6"/>
      <c r="I105" s="8">
        <f>SUM(B105*H92)</f>
        <v>0</v>
      </c>
      <c r="J105" s="266"/>
      <c r="K105" s="267"/>
      <c r="L105" s="6"/>
    </row>
    <row r="106" spans="1:12" ht="15.75" customHeight="1" thickBot="1" x14ac:dyDescent="0.3">
      <c r="A106" s="13"/>
      <c r="B106" s="13"/>
      <c r="C106" s="16"/>
      <c r="D106" s="264">
        <f t="shared" si="1"/>
        <v>0</v>
      </c>
      <c r="E106" s="265"/>
      <c r="F106" s="266"/>
      <c r="G106" s="267"/>
      <c r="H106" s="6"/>
      <c r="I106" s="8">
        <v>0</v>
      </c>
      <c r="J106" s="266"/>
      <c r="K106" s="267"/>
      <c r="L106" s="6"/>
    </row>
    <row r="107" spans="1:12" ht="15.75" customHeight="1" thickBot="1" x14ac:dyDescent="0.3">
      <c r="A107" s="13"/>
      <c r="B107" s="13"/>
      <c r="C107" s="6"/>
      <c r="D107" s="264">
        <f t="shared" si="1"/>
        <v>0</v>
      </c>
      <c r="E107" s="265"/>
      <c r="F107" s="266"/>
      <c r="G107" s="267"/>
      <c r="H107" s="6"/>
      <c r="I107" s="8">
        <f>SUM(B107*H$92)</f>
        <v>0</v>
      </c>
      <c r="J107" s="266"/>
      <c r="K107" s="267"/>
      <c r="L107" s="6"/>
    </row>
    <row r="108" spans="1:12" ht="15.75" customHeight="1" thickBot="1" x14ac:dyDescent="0.3">
      <c r="A108" s="13"/>
      <c r="B108" s="13"/>
      <c r="C108" s="6"/>
      <c r="D108" s="264">
        <f t="shared" si="1"/>
        <v>0</v>
      </c>
      <c r="E108" s="265"/>
      <c r="F108" s="266"/>
      <c r="G108" s="267"/>
      <c r="H108" s="6"/>
      <c r="I108" s="8">
        <f>SUM(B108*H$92)</f>
        <v>0</v>
      </c>
      <c r="J108" s="266"/>
      <c r="K108" s="267"/>
      <c r="L108" s="6"/>
    </row>
    <row r="109" spans="1:12" ht="15.75" customHeight="1" thickBot="1" x14ac:dyDescent="0.3">
      <c r="A109" s="13"/>
      <c r="B109" s="13"/>
      <c r="C109" s="6"/>
      <c r="D109" s="264">
        <f t="shared" si="1"/>
        <v>0</v>
      </c>
      <c r="E109" s="265"/>
      <c r="F109" s="266"/>
      <c r="G109" s="267"/>
      <c r="H109" s="6"/>
      <c r="I109" s="8">
        <f>SUM(B109*H92)</f>
        <v>0</v>
      </c>
      <c r="J109" s="266"/>
      <c r="K109" s="267"/>
      <c r="L109" s="6"/>
    </row>
    <row r="110" spans="1:12" ht="15.75" customHeight="1" thickBot="1" x14ac:dyDescent="0.3">
      <c r="A110" s="13"/>
      <c r="B110" s="13"/>
      <c r="C110" s="6"/>
      <c r="D110" s="264">
        <f t="shared" si="1"/>
        <v>0</v>
      </c>
      <c r="E110" s="265"/>
      <c r="F110" s="266"/>
      <c r="G110" s="267"/>
      <c r="H110" s="6"/>
      <c r="I110" s="8">
        <f>SUM(B110*H92)</f>
        <v>0</v>
      </c>
      <c r="J110" s="266"/>
      <c r="K110" s="267"/>
      <c r="L110" s="6"/>
    </row>
    <row r="111" spans="1:12" ht="15.75" customHeight="1" thickBot="1" x14ac:dyDescent="0.3">
      <c r="A111" s="13"/>
      <c r="B111" s="13"/>
      <c r="C111" s="16"/>
      <c r="D111" s="264">
        <f t="shared" si="1"/>
        <v>0</v>
      </c>
      <c r="E111" s="265"/>
      <c r="F111" s="266"/>
      <c r="G111" s="267"/>
      <c r="H111" s="6"/>
      <c r="I111" s="8">
        <f>SUM(B111*H92)</f>
        <v>0</v>
      </c>
      <c r="J111" s="266"/>
      <c r="K111" s="267"/>
      <c r="L111" s="6"/>
    </row>
    <row r="112" spans="1:12" ht="15.75" customHeight="1" thickBot="1" x14ac:dyDescent="0.3">
      <c r="A112" s="13"/>
      <c r="B112" s="13">
        <v>0</v>
      </c>
      <c r="C112" s="16"/>
      <c r="D112" s="264">
        <f>SUM(B112*C92)</f>
        <v>0</v>
      </c>
      <c r="E112" s="265"/>
      <c r="F112" s="266"/>
      <c r="G112" s="267"/>
      <c r="H112" s="6"/>
      <c r="I112" s="8">
        <f>SUM(B112*H92)</f>
        <v>0</v>
      </c>
      <c r="J112" s="266"/>
      <c r="K112" s="267"/>
      <c r="L112" s="6"/>
    </row>
    <row r="113" spans="1:12" ht="15.75" customHeight="1" thickBot="1" x14ac:dyDescent="0.3">
      <c r="A113" s="13"/>
      <c r="B113" s="13">
        <v>0</v>
      </c>
      <c r="C113" s="6"/>
      <c r="D113" s="264">
        <f>SUM(B113*C92)</f>
        <v>0</v>
      </c>
      <c r="E113" s="265"/>
      <c r="F113" s="266"/>
      <c r="G113" s="267"/>
      <c r="H113" s="6"/>
      <c r="I113" s="8">
        <f>SUM(B113*H92)</f>
        <v>0</v>
      </c>
      <c r="J113" s="266"/>
      <c r="K113" s="267"/>
      <c r="L113" s="6"/>
    </row>
    <row r="114" spans="1:12" ht="15.75" customHeight="1" thickBot="1" x14ac:dyDescent="0.3">
      <c r="A114" s="13"/>
      <c r="B114" s="13">
        <v>0</v>
      </c>
      <c r="C114" s="6"/>
      <c r="D114" s="264">
        <f>SUM(B114*C92)</f>
        <v>0</v>
      </c>
      <c r="E114" s="265"/>
      <c r="F114" s="266"/>
      <c r="G114" s="267"/>
      <c r="H114" s="6"/>
      <c r="I114" s="8">
        <f>SUM(B114*H92)</f>
        <v>0</v>
      </c>
      <c r="J114" s="266"/>
      <c r="K114" s="267"/>
      <c r="L114" s="6"/>
    </row>
    <row r="115" spans="1:12" ht="15.75" customHeight="1" thickBot="1" x14ac:dyDescent="0.3">
      <c r="A115" s="13"/>
      <c r="B115" s="13">
        <v>0</v>
      </c>
      <c r="C115" s="6"/>
      <c r="D115" s="264">
        <f>SUM(B115*C92)</f>
        <v>0</v>
      </c>
      <c r="E115" s="265"/>
      <c r="F115" s="266"/>
      <c r="G115" s="267"/>
      <c r="H115" s="6"/>
      <c r="I115" s="8">
        <f>SUM(B115*H92)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SUM(B116*C92)</f>
        <v>0</v>
      </c>
      <c r="E116" s="265"/>
      <c r="F116" s="266"/>
      <c r="G116" s="267"/>
      <c r="H116" s="6"/>
      <c r="I116" s="8">
        <f>SUM(B116*H92)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>SUM(B117*C92)</f>
        <v>0</v>
      </c>
      <c r="E117" s="265"/>
      <c r="F117" s="266"/>
      <c r="G117" s="267"/>
      <c r="H117" s="6"/>
      <c r="I117" s="8">
        <f>SUM(B117*H92)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>SUM(B118*C92)</f>
        <v>0</v>
      </c>
      <c r="E118" s="265"/>
      <c r="F118" s="266"/>
      <c r="G118" s="267"/>
      <c r="H118" s="6"/>
      <c r="I118" s="8">
        <f>SUM(B118*H92)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>SUM(B119*C92)</f>
        <v>0</v>
      </c>
      <c r="E119" s="265"/>
      <c r="F119" s="266"/>
      <c r="G119" s="267"/>
      <c r="H119" s="6"/>
      <c r="I119" s="8">
        <f>SUM(B119*H92)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>SUM(B120*C92)</f>
        <v>0</v>
      </c>
      <c r="E120" s="265"/>
      <c r="F120" s="266"/>
      <c r="G120" s="267"/>
      <c r="H120" s="6"/>
      <c r="I120" s="8">
        <f>SUM(B120*H92)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>SUM(B121*C92)</f>
        <v>0</v>
      </c>
      <c r="E121" s="265"/>
      <c r="F121" s="266"/>
      <c r="G121" s="267"/>
      <c r="H121" s="6"/>
      <c r="I121" s="8">
        <f>SUM(B121*H92)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>SUM(B122*C92)</f>
        <v>0</v>
      </c>
      <c r="E122" s="265"/>
      <c r="F122" s="266"/>
      <c r="G122" s="267"/>
      <c r="H122" s="6"/>
      <c r="I122" s="8">
        <f>SUM(B122*H92)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>SUM(B123*C92)</f>
        <v>0</v>
      </c>
      <c r="E123" s="265"/>
      <c r="F123" s="266"/>
      <c r="G123" s="267"/>
      <c r="H123" s="6"/>
      <c r="I123" s="8">
        <f>SUM(B123*H92)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>SUM(B124*C92)</f>
        <v>0</v>
      </c>
      <c r="E124" s="265"/>
      <c r="F124" s="266"/>
      <c r="G124" s="267"/>
      <c r="H124" s="6"/>
      <c r="I124" s="8">
        <f>SUM(B124*H92)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>SUM(B125*C92)</f>
        <v>0</v>
      </c>
      <c r="E125" s="265"/>
      <c r="F125" s="266"/>
      <c r="G125" s="267"/>
      <c r="H125" s="6"/>
      <c r="I125" s="8">
        <f>SUM(B125*H92)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>SUM(B126*C92)</f>
        <v>0</v>
      </c>
      <c r="E126" s="265"/>
      <c r="F126" s="266"/>
      <c r="G126" s="267"/>
      <c r="H126" s="6"/>
      <c r="I126" s="8">
        <f>SUM(B126*H92)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>SUM(B127*C92)</f>
        <v>0</v>
      </c>
      <c r="E127" s="265"/>
      <c r="F127" s="266"/>
      <c r="G127" s="267"/>
      <c r="H127" s="6"/>
      <c r="I127" s="8">
        <f>SUM(B127*H92)</f>
        <v>0</v>
      </c>
      <c r="J127" s="266"/>
      <c r="K127" s="267"/>
      <c r="L127" s="6"/>
    </row>
    <row r="128" spans="1:12" ht="15.75" customHeight="1" thickBot="1" x14ac:dyDescent="0.3">
      <c r="A128" s="5" t="s">
        <v>12</v>
      </c>
      <c r="B128" s="5" t="s">
        <v>6</v>
      </c>
      <c r="C128" s="5" t="s">
        <v>15</v>
      </c>
      <c r="D128" s="110" t="s">
        <v>7</v>
      </c>
      <c r="E128" s="111"/>
      <c r="F128" s="110" t="s">
        <v>45</v>
      </c>
      <c r="G128" s="111"/>
      <c r="H128" s="5" t="s">
        <v>9</v>
      </c>
      <c r="I128" s="5" t="s">
        <v>10</v>
      </c>
      <c r="J128" s="110" t="s">
        <v>45</v>
      </c>
      <c r="K128" s="111"/>
      <c r="L128" s="70" t="s">
        <v>41</v>
      </c>
    </row>
    <row r="129" spans="1:12" ht="15.75" customHeight="1" thickBot="1" x14ac:dyDescent="0.3">
      <c r="A129" s="13" t="s">
        <v>103</v>
      </c>
      <c r="B129" s="13">
        <v>1</v>
      </c>
      <c r="C129" s="6" t="s">
        <v>98</v>
      </c>
      <c r="D129" s="264">
        <f>SUM(B129*C92)</f>
        <v>80</v>
      </c>
      <c r="E129" s="265"/>
      <c r="F129" s="266"/>
      <c r="G129" s="267"/>
      <c r="H129" s="6"/>
      <c r="I129" s="8">
        <f>SUM(B129*H92)</f>
        <v>0</v>
      </c>
      <c r="J129" s="266"/>
      <c r="K129" s="267"/>
      <c r="L129" s="6"/>
    </row>
    <row r="130" spans="1:12" ht="15.75" customHeight="1" thickBot="1" x14ac:dyDescent="0.3">
      <c r="A130" s="13" t="s">
        <v>84</v>
      </c>
      <c r="B130" s="13">
        <v>0.03</v>
      </c>
      <c r="C130" s="6" t="s">
        <v>99</v>
      </c>
      <c r="D130" s="264">
        <f>SUM(B130*C92)</f>
        <v>2.4</v>
      </c>
      <c r="E130" s="265"/>
      <c r="F130" s="266"/>
      <c r="G130" s="267"/>
      <c r="H130" s="6"/>
      <c r="I130" s="8">
        <f>SUM(B130*H92)</f>
        <v>0</v>
      </c>
      <c r="J130" s="266"/>
      <c r="K130" s="267"/>
      <c r="L130" s="6"/>
    </row>
    <row r="131" spans="1:12" ht="15.75" customHeight="1" thickBot="1" x14ac:dyDescent="0.3">
      <c r="A131" s="13" t="s">
        <v>85</v>
      </c>
      <c r="B131" s="13">
        <v>0</v>
      </c>
      <c r="C131" s="6"/>
      <c r="D131" s="264">
        <f>SUM(B131*C92)</f>
        <v>0</v>
      </c>
      <c r="E131" s="265"/>
      <c r="F131" s="266"/>
      <c r="G131" s="267"/>
      <c r="H131" s="6"/>
      <c r="I131" s="8">
        <f>SUM(B131*H92)</f>
        <v>0</v>
      </c>
      <c r="J131" s="266"/>
      <c r="K131" s="267"/>
      <c r="L131" s="6"/>
    </row>
    <row r="132" spans="1:12" ht="15.75" customHeight="1" thickBot="1" x14ac:dyDescent="0.3">
      <c r="A132" s="13" t="s">
        <v>86</v>
      </c>
      <c r="B132" s="13">
        <v>0.12</v>
      </c>
      <c r="C132" s="6" t="s">
        <v>99</v>
      </c>
      <c r="D132" s="264">
        <f>SUM(B132*C92)</f>
        <v>9.6</v>
      </c>
      <c r="E132" s="265"/>
      <c r="F132" s="266"/>
      <c r="G132" s="267"/>
      <c r="H132" s="6"/>
      <c r="I132" s="8">
        <f>SUM(B132*H92)</f>
        <v>0</v>
      </c>
      <c r="J132" s="266"/>
      <c r="K132" s="267"/>
      <c r="L132" s="6"/>
    </row>
    <row r="133" spans="1:12" ht="15.75" customHeight="1" thickBot="1" x14ac:dyDescent="0.3">
      <c r="A133" s="13"/>
      <c r="B133" s="13"/>
      <c r="C133" s="6"/>
      <c r="D133" s="264">
        <f>SUM(B133*C92)</f>
        <v>0</v>
      </c>
      <c r="E133" s="265"/>
      <c r="F133" s="266"/>
      <c r="G133" s="267"/>
      <c r="H133" s="6"/>
      <c r="I133" s="8">
        <f>SUM(B133*H92)</f>
        <v>0</v>
      </c>
      <c r="J133" s="266"/>
      <c r="K133" s="267"/>
      <c r="L133" s="6"/>
    </row>
    <row r="134" spans="1:12" ht="15.75" customHeight="1" thickBot="1" x14ac:dyDescent="0.3">
      <c r="A134" s="6"/>
      <c r="B134" s="13">
        <v>2</v>
      </c>
      <c r="C134" s="6"/>
      <c r="D134" s="264">
        <f>SUM(B134*C92)</f>
        <v>160</v>
      </c>
      <c r="E134" s="265"/>
      <c r="F134" s="266"/>
      <c r="G134" s="267"/>
      <c r="H134" s="6"/>
      <c r="I134" s="8">
        <f>SUM(B134*H92)</f>
        <v>0</v>
      </c>
      <c r="J134" s="266"/>
      <c r="K134" s="267"/>
      <c r="L134" s="6"/>
    </row>
    <row r="135" spans="1:12" ht="15.75" customHeight="1" thickBot="1" x14ac:dyDescent="0.3">
      <c r="A135" s="6"/>
      <c r="B135" s="13">
        <v>0</v>
      </c>
      <c r="C135" s="6"/>
      <c r="D135" s="264">
        <f>SUM(B135*C92)</f>
        <v>0</v>
      </c>
      <c r="E135" s="265"/>
      <c r="F135" s="266"/>
      <c r="G135" s="267"/>
      <c r="H135" s="6"/>
      <c r="I135" s="8">
        <f>SUM(B135*H92)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SUM(B136*C92)</f>
        <v>0</v>
      </c>
      <c r="E136" s="265"/>
      <c r="F136" s="266"/>
      <c r="G136" s="267"/>
      <c r="H136" s="6"/>
      <c r="I136" s="8">
        <f>SUM(B136*H92)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SUM(B137*C92)</f>
        <v>0</v>
      </c>
      <c r="E137" s="265"/>
      <c r="F137" s="266"/>
      <c r="G137" s="267"/>
      <c r="H137" s="6"/>
      <c r="I137" s="8">
        <f>SUM(B137*H92)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SUM(B138*C92)</f>
        <v>0</v>
      </c>
      <c r="E138" s="265"/>
      <c r="F138" s="266"/>
      <c r="G138" s="267"/>
      <c r="H138" s="6"/>
      <c r="I138" s="8">
        <f>SUM(B138*H92)</f>
        <v>0</v>
      </c>
      <c r="J138" s="266"/>
      <c r="K138" s="267"/>
      <c r="L138" s="6"/>
    </row>
    <row r="139" spans="1:12" ht="15.75" customHeight="1" thickBot="1" x14ac:dyDescent="0.3">
      <c r="A139" s="5" t="s">
        <v>44</v>
      </c>
      <c r="B139" s="5" t="s">
        <v>6</v>
      </c>
      <c r="C139" s="5" t="s">
        <v>15</v>
      </c>
      <c r="D139" s="110" t="s">
        <v>7</v>
      </c>
      <c r="E139" s="111"/>
      <c r="F139" s="110" t="s">
        <v>45</v>
      </c>
      <c r="G139" s="111"/>
      <c r="H139" s="5" t="s">
        <v>9</v>
      </c>
      <c r="I139" s="5" t="s">
        <v>10</v>
      </c>
      <c r="J139" s="110" t="s">
        <v>45</v>
      </c>
      <c r="K139" s="111"/>
      <c r="L139" s="70" t="s">
        <v>41</v>
      </c>
    </row>
    <row r="140" spans="1:12" ht="15.75" customHeight="1" thickBot="1" x14ac:dyDescent="0.3">
      <c r="A140" s="6"/>
      <c r="B140" s="13"/>
      <c r="C140" s="6"/>
      <c r="D140" s="264">
        <f>SUM(B140*C92)</f>
        <v>0</v>
      </c>
      <c r="E140" s="265"/>
      <c r="F140" s="266"/>
      <c r="G140" s="267"/>
      <c r="H140" s="6"/>
      <c r="I140" s="8">
        <f>SUM(B140*H92)</f>
        <v>0</v>
      </c>
      <c r="J140" s="266"/>
      <c r="K140" s="267"/>
      <c r="L140" s="6"/>
    </row>
    <row r="141" spans="1:12" ht="15.75" customHeight="1" thickBot="1" x14ac:dyDescent="0.3">
      <c r="A141" s="6"/>
      <c r="B141" s="13"/>
      <c r="C141" s="6"/>
      <c r="D141" s="264">
        <f>SUM(B141*C92)</f>
        <v>0</v>
      </c>
      <c r="E141" s="265"/>
      <c r="F141" s="266"/>
      <c r="G141" s="267"/>
      <c r="H141" s="6"/>
      <c r="I141" s="8">
        <f>SUM(B141*H92)</f>
        <v>0</v>
      </c>
      <c r="J141" s="266"/>
      <c r="K141" s="267"/>
      <c r="L141" s="6"/>
    </row>
    <row r="142" spans="1:12" ht="15.75" customHeight="1" thickBot="1" x14ac:dyDescent="0.3">
      <c r="A142" s="6"/>
      <c r="B142" s="13">
        <v>0</v>
      </c>
      <c r="C142" s="6"/>
      <c r="D142" s="264">
        <f>SUM(B142*C92)</f>
        <v>0</v>
      </c>
      <c r="E142" s="265"/>
      <c r="F142" s="266"/>
      <c r="G142" s="267"/>
      <c r="H142" s="6"/>
      <c r="I142" s="8">
        <f>SUM(B142*H92)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SUM(B143*C92)</f>
        <v>0</v>
      </c>
      <c r="E143" s="265"/>
      <c r="F143" s="266"/>
      <c r="G143" s="267"/>
      <c r="H143" s="6"/>
      <c r="I143" s="8">
        <f>SUM(B143*H92)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SUM(B144*C92)</f>
        <v>0</v>
      </c>
      <c r="E144" s="265"/>
      <c r="F144" s="266"/>
      <c r="G144" s="267"/>
      <c r="H144" s="6"/>
      <c r="I144" s="8">
        <f>SUM(B144*H92)</f>
        <v>0</v>
      </c>
      <c r="J144" s="266"/>
      <c r="K144" s="267"/>
      <c r="L144" s="6"/>
    </row>
    <row r="145" spans="1:12" ht="15.75" customHeight="1" thickBot="1" x14ac:dyDescent="0.3">
      <c r="A145" s="5" t="s">
        <v>13</v>
      </c>
      <c r="B145" s="5" t="s">
        <v>6</v>
      </c>
      <c r="C145" s="5" t="s">
        <v>15</v>
      </c>
      <c r="D145" s="110" t="s">
        <v>7</v>
      </c>
      <c r="E145" s="111"/>
      <c r="F145" s="110" t="s">
        <v>45</v>
      </c>
      <c r="G145" s="111"/>
      <c r="H145" s="5" t="s">
        <v>9</v>
      </c>
      <c r="I145" s="5" t="s">
        <v>10</v>
      </c>
      <c r="J145" s="110" t="s">
        <v>45</v>
      </c>
      <c r="K145" s="111"/>
      <c r="L145" s="70" t="s">
        <v>41</v>
      </c>
    </row>
    <row r="146" spans="1:12" ht="15.75" customHeight="1" thickBot="1" x14ac:dyDescent="0.3">
      <c r="A146" s="13"/>
      <c r="B146" s="13"/>
      <c r="C146" s="6"/>
      <c r="D146" s="264">
        <f>SUM(B146*C92)</f>
        <v>0</v>
      </c>
      <c r="E146" s="265"/>
      <c r="F146" s="266"/>
      <c r="G146" s="267"/>
      <c r="H146" s="6"/>
      <c r="I146" s="8">
        <f>SUM(B146*H92)</f>
        <v>0</v>
      </c>
      <c r="J146" s="266"/>
      <c r="K146" s="267"/>
      <c r="L146" s="6"/>
    </row>
    <row r="147" spans="1:12" ht="15.75" customHeight="1" thickBot="1" x14ac:dyDescent="0.3">
      <c r="A147" s="13"/>
      <c r="B147" s="13">
        <v>0</v>
      </c>
      <c r="C147" s="6"/>
      <c r="D147" s="264">
        <f>SUM(B147*C92)</f>
        <v>0</v>
      </c>
      <c r="E147" s="265"/>
      <c r="F147" s="266"/>
      <c r="G147" s="267"/>
      <c r="H147" s="6"/>
      <c r="I147" s="8">
        <f>SUM(B147*H92)</f>
        <v>0</v>
      </c>
      <c r="J147" s="266"/>
      <c r="K147" s="267"/>
      <c r="L147" s="6"/>
    </row>
    <row r="148" spans="1:12" ht="15" customHeight="1" x14ac:dyDescent="0.25">
      <c r="A148" s="272" t="s">
        <v>482</v>
      </c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4"/>
    </row>
    <row r="149" spans="1:12" ht="15" customHeight="1" x14ac:dyDescent="0.25">
      <c r="A149" s="275"/>
      <c r="B149" s="276"/>
      <c r="C149" s="276"/>
      <c r="D149" s="276"/>
      <c r="E149" s="276"/>
      <c r="F149" s="276"/>
      <c r="G149" s="276"/>
      <c r="H149" s="276"/>
      <c r="I149" s="276"/>
      <c r="J149" s="276"/>
      <c r="K149" s="276"/>
      <c r="L149" s="277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36.75" customHeight="1" thickBot="1" x14ac:dyDescent="0.3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x14ac:dyDescent="0.25">
      <c r="A162" s="143" t="str">
        <f>A1</f>
        <v xml:space="preserve">LS </v>
      </c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5"/>
    </row>
    <row r="163" spans="1:12" x14ac:dyDescent="0.25">
      <c r="A163" s="278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80"/>
    </row>
    <row r="164" spans="1:12" ht="15.75" thickBot="1" x14ac:dyDescent="0.3">
      <c r="A164" s="146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8"/>
    </row>
    <row r="165" spans="1:12" ht="15" customHeight="1" x14ac:dyDescent="0.25">
      <c r="A165" s="143" t="s">
        <v>80</v>
      </c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5"/>
    </row>
    <row r="166" spans="1:12" ht="15.75" customHeight="1" thickBot="1" x14ac:dyDescent="0.3">
      <c r="A166" s="146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8"/>
    </row>
    <row r="167" spans="1:12" ht="15.75" thickBot="1" x14ac:dyDescent="0.3">
      <c r="A167" s="3" t="str">
        <f t="shared" ref="A167:B169" si="2">A6</f>
        <v xml:space="preserve">CLIENTE: bolovo </v>
      </c>
      <c r="B167" s="149" t="str">
        <f t="shared" si="2"/>
        <v>REPRESENTANTE: Antonio</v>
      </c>
      <c r="C167" s="150"/>
      <c r="D167" s="150"/>
      <c r="E167" s="150"/>
      <c r="F167" s="151"/>
      <c r="G167" s="149" t="str">
        <f>G6</f>
        <v>PEDIDO: 13/2020</v>
      </c>
      <c r="H167" s="150"/>
      <c r="I167" s="151"/>
      <c r="J167" s="110" t="str">
        <f>J6</f>
        <v xml:space="preserve">QTD. MOSTR. LS </v>
      </c>
      <c r="K167" s="112"/>
      <c r="L167" s="111"/>
    </row>
    <row r="168" spans="1:12" ht="15.75" thickBot="1" x14ac:dyDescent="0.3">
      <c r="A168" s="4" t="str">
        <f t="shared" si="2"/>
        <v>REF. CLIENTE:  TOTTER BAG</v>
      </c>
      <c r="B168" s="149" t="str">
        <f>B7</f>
        <v xml:space="preserve">REF. MATRIZ  Ls  toter bag Bolovo  </v>
      </c>
      <c r="C168" s="150"/>
      <c r="D168" s="150"/>
      <c r="E168" s="150"/>
      <c r="F168" s="151"/>
      <c r="G168" s="149" t="str">
        <f>G7</f>
        <v>COLECAO : VERÃO /2020</v>
      </c>
      <c r="H168" s="150"/>
      <c r="I168" s="151"/>
      <c r="J168" s="143">
        <f>J7</f>
        <v>1</v>
      </c>
      <c r="K168" s="144"/>
      <c r="L168" s="145"/>
    </row>
    <row r="169" spans="1:12" ht="15.75" thickBot="1" x14ac:dyDescent="0.3">
      <c r="A169" s="4" t="str">
        <f t="shared" si="2"/>
        <v xml:space="preserve">REF:  ls :  SAC  LS = 04 </v>
      </c>
      <c r="B169" s="149">
        <f t="shared" si="2"/>
        <v>0</v>
      </c>
      <c r="C169" s="150"/>
      <c r="D169" s="150"/>
      <c r="E169" s="150"/>
      <c r="F169" s="150"/>
      <c r="G169" s="150"/>
      <c r="H169" s="150"/>
      <c r="I169" s="151"/>
      <c r="J169" s="146"/>
      <c r="K169" s="147"/>
      <c r="L169" s="148"/>
    </row>
    <row r="170" spans="1:12" ht="15.75" thickBot="1" x14ac:dyDescent="0.3">
      <c r="A170" s="110" t="s">
        <v>29</v>
      </c>
      <c r="B170" s="236"/>
      <c r="C170" s="7" t="s">
        <v>15</v>
      </c>
      <c r="D170" s="234" t="s">
        <v>9</v>
      </c>
      <c r="E170" s="236"/>
      <c r="F170" s="110" t="s">
        <v>29</v>
      </c>
      <c r="G170" s="112"/>
      <c r="H170" s="112"/>
      <c r="I170" s="112"/>
      <c r="J170" s="111"/>
      <c r="K170" s="7" t="s">
        <v>15</v>
      </c>
      <c r="L170" s="4" t="s">
        <v>9</v>
      </c>
    </row>
    <row r="171" spans="1:12" x14ac:dyDescent="0.25">
      <c r="A171" s="281" t="str">
        <f>A16</f>
        <v xml:space="preserve">Cor 1 - lona crua 10 </v>
      </c>
      <c r="B171" s="282"/>
      <c r="C171" s="166" t="str">
        <f>C16</f>
        <v>preto</v>
      </c>
      <c r="D171" s="272">
        <f>H16</f>
        <v>0</v>
      </c>
      <c r="E171" s="274"/>
      <c r="F171" s="281"/>
      <c r="G171" s="287"/>
      <c r="H171" s="287"/>
      <c r="I171" s="287"/>
      <c r="J171" s="282"/>
      <c r="K171" s="289">
        <f>C28</f>
        <v>0</v>
      </c>
      <c r="L171" s="289">
        <f>H28</f>
        <v>0</v>
      </c>
    </row>
    <row r="172" spans="1:12" ht="15.75" thickBot="1" x14ac:dyDescent="0.3">
      <c r="A172" s="283"/>
      <c r="B172" s="284"/>
      <c r="C172" s="167"/>
      <c r="D172" s="285"/>
      <c r="E172" s="286"/>
      <c r="F172" s="283"/>
      <c r="G172" s="288"/>
      <c r="H172" s="288"/>
      <c r="I172" s="288"/>
      <c r="J172" s="284"/>
      <c r="K172" s="290"/>
      <c r="L172" s="290"/>
    </row>
    <row r="173" spans="1:12" x14ac:dyDescent="0.25">
      <c r="A173" s="281" t="str">
        <f>A18</f>
        <v xml:space="preserve">cor 2 - lona verde militar </v>
      </c>
      <c r="B173" s="282"/>
      <c r="C173" s="166" t="str">
        <f>C18</f>
        <v xml:space="preserve">verde militar </v>
      </c>
      <c r="D173" s="272">
        <f>H18</f>
        <v>0</v>
      </c>
      <c r="E173" s="274"/>
      <c r="F173" s="281">
        <f>A30</f>
        <v>0</v>
      </c>
      <c r="G173" s="287"/>
      <c r="H173" s="287"/>
      <c r="I173" s="287"/>
      <c r="J173" s="282"/>
      <c r="K173" s="289">
        <f>C30</f>
        <v>0</v>
      </c>
      <c r="L173" s="289">
        <f>H30</f>
        <v>0</v>
      </c>
    </row>
    <row r="174" spans="1:12" ht="15.75" thickBot="1" x14ac:dyDescent="0.3">
      <c r="A174" s="283"/>
      <c r="B174" s="284"/>
      <c r="C174" s="167"/>
      <c r="D174" s="285"/>
      <c r="E174" s="286"/>
      <c r="F174" s="283"/>
      <c r="G174" s="288"/>
      <c r="H174" s="288"/>
      <c r="I174" s="288"/>
      <c r="J174" s="284"/>
      <c r="K174" s="290"/>
      <c r="L174" s="290"/>
    </row>
    <row r="175" spans="1:12" x14ac:dyDescent="0.25">
      <c r="A175" s="281">
        <f>A20</f>
        <v>0</v>
      </c>
      <c r="B175" s="282"/>
      <c r="C175" s="166">
        <f>C20</f>
        <v>0</v>
      </c>
      <c r="D175" s="272">
        <f>H20</f>
        <v>0</v>
      </c>
      <c r="E175" s="274"/>
      <c r="F175" s="281">
        <f>A32</f>
        <v>0</v>
      </c>
      <c r="G175" s="287"/>
      <c r="H175" s="287"/>
      <c r="I175" s="287"/>
      <c r="J175" s="282"/>
      <c r="K175" s="289">
        <f>C32</f>
        <v>0</v>
      </c>
      <c r="L175" s="289">
        <f>H32</f>
        <v>0</v>
      </c>
    </row>
    <row r="176" spans="1:12" ht="15.75" thickBot="1" x14ac:dyDescent="0.3">
      <c r="A176" s="283"/>
      <c r="B176" s="284"/>
      <c r="C176" s="167"/>
      <c r="D176" s="285"/>
      <c r="E176" s="286"/>
      <c r="F176" s="283"/>
      <c r="G176" s="288"/>
      <c r="H176" s="288"/>
      <c r="I176" s="288"/>
      <c r="J176" s="284"/>
      <c r="K176" s="290"/>
      <c r="L176" s="290"/>
    </row>
    <row r="177" spans="1:12" x14ac:dyDescent="0.25">
      <c r="A177" s="281">
        <f>A22</f>
        <v>0</v>
      </c>
      <c r="B177" s="282"/>
      <c r="C177" s="166"/>
      <c r="D177" s="272">
        <f>H22</f>
        <v>0</v>
      </c>
      <c r="E177" s="274"/>
      <c r="F177" s="281">
        <f>A34</f>
        <v>0</v>
      </c>
      <c r="G177" s="287"/>
      <c r="H177" s="287"/>
      <c r="I177" s="287"/>
      <c r="J177" s="282"/>
      <c r="K177" s="289">
        <f>C34</f>
        <v>0</v>
      </c>
      <c r="L177" s="289">
        <f>H34</f>
        <v>0</v>
      </c>
    </row>
    <row r="178" spans="1:12" ht="15.75" thickBot="1" x14ac:dyDescent="0.3">
      <c r="A178" s="283"/>
      <c r="B178" s="284"/>
      <c r="C178" s="167"/>
      <c r="D178" s="285"/>
      <c r="E178" s="286"/>
      <c r="F178" s="283"/>
      <c r="G178" s="288"/>
      <c r="H178" s="288"/>
      <c r="I178" s="288"/>
      <c r="J178" s="284"/>
      <c r="K178" s="290"/>
      <c r="L178" s="290"/>
    </row>
    <row r="179" spans="1:12" x14ac:dyDescent="0.25">
      <c r="A179" s="281">
        <f>A24</f>
        <v>0</v>
      </c>
      <c r="B179" s="282"/>
      <c r="C179" s="166">
        <f>C24</f>
        <v>0</v>
      </c>
      <c r="D179" s="272">
        <f>H24</f>
        <v>0</v>
      </c>
      <c r="E179" s="274"/>
      <c r="F179" s="281">
        <f>A36</f>
        <v>0</v>
      </c>
      <c r="G179" s="287"/>
      <c r="H179" s="287"/>
      <c r="I179" s="287"/>
      <c r="J179" s="282"/>
      <c r="K179" s="289">
        <f>C36</f>
        <v>0</v>
      </c>
      <c r="L179" s="289">
        <f>H36</f>
        <v>0</v>
      </c>
    </row>
    <row r="180" spans="1:12" ht="15.75" thickBot="1" x14ac:dyDescent="0.3">
      <c r="A180" s="283"/>
      <c r="B180" s="284"/>
      <c r="C180" s="167"/>
      <c r="D180" s="285"/>
      <c r="E180" s="286"/>
      <c r="F180" s="283"/>
      <c r="G180" s="288"/>
      <c r="H180" s="288"/>
      <c r="I180" s="288"/>
      <c r="J180" s="284"/>
      <c r="K180" s="290"/>
      <c r="L180" s="290"/>
    </row>
    <row r="181" spans="1:12" x14ac:dyDescent="0.25">
      <c r="A181" s="281">
        <f>A26</f>
        <v>0</v>
      </c>
      <c r="B181" s="282"/>
      <c r="C181" s="166">
        <f>C26</f>
        <v>0</v>
      </c>
      <c r="D181" s="272">
        <f>H26</f>
        <v>0</v>
      </c>
      <c r="E181" s="274"/>
      <c r="F181" s="281">
        <f>A38</f>
        <v>0</v>
      </c>
      <c r="G181" s="287"/>
      <c r="H181" s="287"/>
      <c r="I181" s="287"/>
      <c r="J181" s="282"/>
      <c r="K181" s="289">
        <f>C38</f>
        <v>0</v>
      </c>
      <c r="L181" s="289">
        <f>H38</f>
        <v>0</v>
      </c>
    </row>
    <row r="182" spans="1:12" ht="15.75" thickBot="1" x14ac:dyDescent="0.3">
      <c r="A182" s="283"/>
      <c r="B182" s="284"/>
      <c r="C182" s="167"/>
      <c r="D182" s="285"/>
      <c r="E182" s="286"/>
      <c r="F182" s="283"/>
      <c r="G182" s="288"/>
      <c r="H182" s="288"/>
      <c r="I182" s="288"/>
      <c r="J182" s="284"/>
      <c r="K182" s="290"/>
      <c r="L182" s="290"/>
    </row>
    <row r="183" spans="1:12" x14ac:dyDescent="0.25">
      <c r="A183" s="143" t="s">
        <v>31</v>
      </c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5"/>
    </row>
    <row r="184" spans="1:12" ht="15.75" thickBot="1" x14ac:dyDescent="0.3">
      <c r="A184" s="146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8"/>
    </row>
    <row r="185" spans="1:12" ht="15" customHeight="1" thickBot="1" x14ac:dyDescent="0.35">
      <c r="A185" s="182" t="s">
        <v>17</v>
      </c>
      <c r="B185" s="122" t="s">
        <v>33</v>
      </c>
      <c r="C185" s="123"/>
      <c r="D185" s="123"/>
      <c r="E185" s="124"/>
      <c r="F185" s="184" t="s">
        <v>34</v>
      </c>
      <c r="G185" s="185"/>
      <c r="H185" s="186"/>
      <c r="I185" s="190" t="s">
        <v>11</v>
      </c>
      <c r="J185" s="191"/>
      <c r="K185" s="191"/>
      <c r="L185" s="192"/>
    </row>
    <row r="186" spans="1:12" ht="15.75" customHeight="1" thickBot="1" x14ac:dyDescent="0.3">
      <c r="A186" s="183"/>
      <c r="B186" s="125"/>
      <c r="C186" s="126"/>
      <c r="D186" s="126"/>
      <c r="E186" s="127"/>
      <c r="F186" s="187"/>
      <c r="G186" s="188"/>
      <c r="H186" s="189"/>
      <c r="I186" s="193" t="s">
        <v>15</v>
      </c>
      <c r="J186" s="194"/>
      <c r="K186" s="195" t="s">
        <v>9</v>
      </c>
      <c r="L186" s="194"/>
    </row>
    <row r="187" spans="1:12" ht="15" customHeight="1" x14ac:dyDescent="0.25">
      <c r="A187" s="210" t="str">
        <f>A44</f>
        <v xml:space="preserve">Cor 1 - lona crua 10 </v>
      </c>
      <c r="B187" s="198" t="str">
        <f>B44</f>
        <v>6 cm</v>
      </c>
      <c r="C187" s="199"/>
      <c r="D187" s="199"/>
      <c r="E187" s="200"/>
      <c r="F187" s="204">
        <f>F44</f>
        <v>2.7</v>
      </c>
      <c r="G187" s="205"/>
      <c r="H187" s="206"/>
      <c r="I187" s="204"/>
      <c r="J187" s="206"/>
      <c r="K187" s="205"/>
      <c r="L187" s="206"/>
    </row>
    <row r="188" spans="1:12" ht="15.75" customHeight="1" thickBot="1" x14ac:dyDescent="0.3">
      <c r="A188" s="211"/>
      <c r="B188" s="201"/>
      <c r="C188" s="202"/>
      <c r="D188" s="202"/>
      <c r="E188" s="203"/>
      <c r="F188" s="207"/>
      <c r="G188" s="208"/>
      <c r="H188" s="209"/>
      <c r="I188" s="207"/>
      <c r="J188" s="209"/>
      <c r="K188" s="208"/>
      <c r="L188" s="209"/>
    </row>
    <row r="189" spans="1:12" ht="15" customHeight="1" x14ac:dyDescent="0.25">
      <c r="A189" s="210" t="str">
        <f>A46</f>
        <v xml:space="preserve">Cor 1 - lona crua 10 </v>
      </c>
      <c r="B189" s="198" t="str">
        <f>B46</f>
        <v xml:space="preserve">3,5 cm </v>
      </c>
      <c r="C189" s="199"/>
      <c r="D189" s="199"/>
      <c r="E189" s="200"/>
      <c r="F189" s="204">
        <f>F46</f>
        <v>1</v>
      </c>
      <c r="G189" s="205"/>
      <c r="H189" s="206"/>
      <c r="I189" s="204"/>
      <c r="J189" s="206"/>
      <c r="K189" s="205"/>
      <c r="L189" s="206"/>
    </row>
    <row r="190" spans="1:12" ht="15.75" customHeight="1" thickBot="1" x14ac:dyDescent="0.3">
      <c r="A190" s="211"/>
      <c r="B190" s="201"/>
      <c r="C190" s="202"/>
      <c r="D190" s="202"/>
      <c r="E190" s="203"/>
      <c r="F190" s="207"/>
      <c r="G190" s="208"/>
      <c r="H190" s="209"/>
      <c r="I190" s="207"/>
      <c r="J190" s="209"/>
      <c r="K190" s="208"/>
      <c r="L190" s="209"/>
    </row>
    <row r="191" spans="1:12" ht="15" customHeight="1" x14ac:dyDescent="0.25">
      <c r="A191" s="143" t="str">
        <f>A48</f>
        <v>CORTE PLACAS</v>
      </c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5"/>
    </row>
    <row r="192" spans="1:12" ht="15.75" customHeight="1" thickBot="1" x14ac:dyDescent="0.3">
      <c r="A192" s="146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8"/>
    </row>
    <row r="193" spans="1:12" ht="15" customHeight="1" thickBot="1" x14ac:dyDescent="0.35">
      <c r="A193" s="182" t="str">
        <f>A50</f>
        <v>COR</v>
      </c>
      <c r="B193" s="122" t="str">
        <f>B50</f>
        <v>MOLDE Nº / ALTURA</v>
      </c>
      <c r="C193" s="123"/>
      <c r="D193" s="123"/>
      <c r="E193" s="124"/>
      <c r="F193" s="291" t="str">
        <f>F50</f>
        <v>QTD. MOCH. POR PLC</v>
      </c>
      <c r="G193" s="292"/>
      <c r="H193" s="293"/>
      <c r="I193" s="190" t="s">
        <v>37</v>
      </c>
      <c r="J193" s="191"/>
      <c r="K193" s="191"/>
      <c r="L193" s="192"/>
    </row>
    <row r="194" spans="1:12" ht="15.75" customHeight="1" thickBot="1" x14ac:dyDescent="0.3">
      <c r="A194" s="183"/>
      <c r="B194" s="125"/>
      <c r="C194" s="126"/>
      <c r="D194" s="126"/>
      <c r="E194" s="127"/>
      <c r="F194" s="294"/>
      <c r="G194" s="295"/>
      <c r="H194" s="296"/>
      <c r="I194" s="193" t="s">
        <v>15</v>
      </c>
      <c r="J194" s="194"/>
      <c r="K194" s="195" t="s">
        <v>9</v>
      </c>
      <c r="L194" s="194"/>
    </row>
    <row r="195" spans="1:12" ht="15" customHeight="1" x14ac:dyDescent="0.25">
      <c r="A195" s="210">
        <f>A52</f>
        <v>0</v>
      </c>
      <c r="B195" s="198">
        <f>B52</f>
        <v>0</v>
      </c>
      <c r="C195" s="199"/>
      <c r="D195" s="199"/>
      <c r="E195" s="200"/>
      <c r="F195" s="204">
        <v>0</v>
      </c>
      <c r="G195" s="205"/>
      <c r="H195" s="206"/>
      <c r="I195" s="204"/>
      <c r="J195" s="206"/>
      <c r="K195" s="204"/>
      <c r="L195" s="206"/>
    </row>
    <row r="196" spans="1:12" ht="15.75" customHeight="1" thickBot="1" x14ac:dyDescent="0.3">
      <c r="A196" s="211"/>
      <c r="B196" s="201"/>
      <c r="C196" s="202"/>
      <c r="D196" s="202"/>
      <c r="E196" s="203"/>
      <c r="F196" s="207"/>
      <c r="G196" s="208"/>
      <c r="H196" s="209"/>
      <c r="I196" s="207"/>
      <c r="J196" s="209"/>
      <c r="K196" s="207"/>
      <c r="L196" s="209"/>
    </row>
    <row r="197" spans="1:12" ht="15" customHeight="1" x14ac:dyDescent="0.25">
      <c r="A197" s="143" t="s">
        <v>32</v>
      </c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5"/>
    </row>
    <row r="198" spans="1:12" ht="15.75" customHeight="1" thickBot="1" x14ac:dyDescent="0.3">
      <c r="A198" s="146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8"/>
    </row>
    <row r="199" spans="1:12" ht="15" customHeight="1" thickBot="1" x14ac:dyDescent="0.35">
      <c r="A199" s="182" t="str">
        <f>A56</f>
        <v>COR</v>
      </c>
      <c r="B199" s="122" t="str">
        <f>B56</f>
        <v>NUMERO MOLDE</v>
      </c>
      <c r="C199" s="123"/>
      <c r="D199" s="123"/>
      <c r="E199" s="124"/>
      <c r="F199" s="297" t="str">
        <f>F56</f>
        <v>QUANTIDADE POR PEÇA</v>
      </c>
      <c r="G199" s="298"/>
      <c r="H199" s="299"/>
      <c r="I199" s="190" t="s">
        <v>37</v>
      </c>
      <c r="J199" s="191"/>
      <c r="K199" s="191"/>
      <c r="L199" s="192"/>
    </row>
    <row r="200" spans="1:12" ht="15.75" customHeight="1" thickBot="1" x14ac:dyDescent="0.3">
      <c r="A200" s="183"/>
      <c r="B200" s="125"/>
      <c r="C200" s="126"/>
      <c r="D200" s="126"/>
      <c r="E200" s="127"/>
      <c r="F200" s="300"/>
      <c r="G200" s="301"/>
      <c r="H200" s="302"/>
      <c r="I200" s="193" t="s">
        <v>15</v>
      </c>
      <c r="J200" s="194"/>
      <c r="K200" s="195" t="s">
        <v>9</v>
      </c>
      <c r="L200" s="194"/>
    </row>
    <row r="201" spans="1:12" ht="15" customHeight="1" x14ac:dyDescent="0.25">
      <c r="A201" s="210">
        <f>A58</f>
        <v>0</v>
      </c>
      <c r="B201" s="198">
        <v>0</v>
      </c>
      <c r="C201" s="199"/>
      <c r="D201" s="199"/>
      <c r="E201" s="200"/>
      <c r="F201" s="204">
        <f>F58</f>
        <v>0</v>
      </c>
      <c r="G201" s="205"/>
      <c r="H201" s="206"/>
      <c r="I201" s="204">
        <f>C14*F201</f>
        <v>0</v>
      </c>
      <c r="J201" s="206"/>
      <c r="K201" s="204">
        <f>H14*F201</f>
        <v>0</v>
      </c>
      <c r="L201" s="206"/>
    </row>
    <row r="202" spans="1:12" ht="15.75" customHeight="1" thickBot="1" x14ac:dyDescent="0.3">
      <c r="A202" s="211"/>
      <c r="B202" s="201"/>
      <c r="C202" s="202"/>
      <c r="D202" s="202"/>
      <c r="E202" s="203"/>
      <c r="F202" s="207"/>
      <c r="G202" s="208"/>
      <c r="H202" s="209"/>
      <c r="I202" s="207"/>
      <c r="J202" s="209"/>
      <c r="K202" s="207"/>
      <c r="L202" s="209"/>
    </row>
    <row r="203" spans="1:12" ht="15.75" thickBot="1" x14ac:dyDescent="0.3">
      <c r="A203" s="5" t="s">
        <v>46</v>
      </c>
      <c r="B203" s="5" t="s">
        <v>16</v>
      </c>
      <c r="C203" s="5" t="s">
        <v>4</v>
      </c>
      <c r="D203" s="110" t="s">
        <v>17</v>
      </c>
      <c r="E203" s="111"/>
      <c r="F203" s="110" t="s">
        <v>46</v>
      </c>
      <c r="G203" s="112"/>
      <c r="H203" s="112"/>
      <c r="I203" s="111"/>
      <c r="J203" s="5" t="s">
        <v>16</v>
      </c>
      <c r="K203" s="5" t="s">
        <v>4</v>
      </c>
      <c r="L203" s="5" t="s">
        <v>17</v>
      </c>
    </row>
    <row r="204" spans="1:12" ht="15.75" thickBot="1" x14ac:dyDescent="0.3">
      <c r="A204" s="5" t="s">
        <v>456</v>
      </c>
      <c r="B204" s="5">
        <v>1</v>
      </c>
      <c r="C204" s="72" t="s">
        <v>265</v>
      </c>
      <c r="D204" s="110">
        <v>1</v>
      </c>
      <c r="E204" s="111"/>
      <c r="F204" s="110"/>
      <c r="G204" s="112"/>
      <c r="H204" s="112"/>
      <c r="I204" s="111"/>
      <c r="J204" s="5">
        <v>40</v>
      </c>
      <c r="K204" s="5"/>
      <c r="L204" s="5"/>
    </row>
    <row r="205" spans="1:12" ht="15.75" thickBot="1" x14ac:dyDescent="0.3">
      <c r="A205" s="5" t="s">
        <v>457</v>
      </c>
      <c r="B205" s="5">
        <v>2</v>
      </c>
      <c r="C205" s="72" t="s">
        <v>178</v>
      </c>
      <c r="D205" s="110">
        <v>1</v>
      </c>
      <c r="E205" s="111"/>
      <c r="F205" s="110"/>
      <c r="G205" s="112"/>
      <c r="H205" s="112"/>
      <c r="I205" s="111"/>
      <c r="J205" s="5">
        <v>41</v>
      </c>
      <c r="K205" s="5"/>
      <c r="L205" s="5"/>
    </row>
    <row r="206" spans="1:12" ht="15.75" thickBot="1" x14ac:dyDescent="0.3">
      <c r="B206" s="5">
        <v>3</v>
      </c>
      <c r="C206" s="5"/>
      <c r="D206" s="110"/>
      <c r="E206" s="111"/>
      <c r="F206" s="110"/>
      <c r="G206" s="112"/>
      <c r="H206" s="112"/>
      <c r="I206" s="111"/>
      <c r="J206" s="5">
        <v>42</v>
      </c>
      <c r="K206" s="5"/>
      <c r="L206" s="5"/>
    </row>
    <row r="207" spans="1:12" ht="15.75" thickBot="1" x14ac:dyDescent="0.3">
      <c r="A207" s="5"/>
      <c r="B207" s="5">
        <v>4</v>
      </c>
      <c r="C207" s="5"/>
      <c r="D207" s="110"/>
      <c r="E207" s="111"/>
      <c r="F207" s="110"/>
      <c r="G207" s="112"/>
      <c r="H207" s="112"/>
      <c r="I207" s="111"/>
      <c r="J207" s="5">
        <v>43</v>
      </c>
      <c r="K207" s="5"/>
      <c r="L207" s="5"/>
    </row>
    <row r="208" spans="1:12" ht="15.75" thickBot="1" x14ac:dyDescent="0.3">
      <c r="A208" s="5"/>
      <c r="B208" s="5">
        <v>5</v>
      </c>
      <c r="C208" s="5"/>
      <c r="D208" s="110"/>
      <c r="E208" s="111"/>
      <c r="F208" s="110"/>
      <c r="G208" s="112"/>
      <c r="H208" s="112"/>
      <c r="I208" s="111"/>
      <c r="J208" s="5">
        <v>44</v>
      </c>
      <c r="K208" s="5"/>
      <c r="L208" s="5"/>
    </row>
    <row r="209" spans="1:12" ht="15.75" thickBot="1" x14ac:dyDescent="0.3">
      <c r="A209" s="5"/>
      <c r="B209" s="5">
        <v>6</v>
      </c>
      <c r="C209" s="5"/>
      <c r="D209" s="110"/>
      <c r="E209" s="111"/>
      <c r="F209" s="110"/>
      <c r="G209" s="112"/>
      <c r="H209" s="112"/>
      <c r="I209" s="111"/>
      <c r="J209" s="5">
        <v>45</v>
      </c>
      <c r="K209" s="5"/>
      <c r="L209" s="5"/>
    </row>
    <row r="210" spans="1:12" ht="15.75" thickBot="1" x14ac:dyDescent="0.3">
      <c r="A210" s="5"/>
      <c r="B210" s="5">
        <v>7</v>
      </c>
      <c r="C210" s="5"/>
      <c r="D210" s="110"/>
      <c r="E210" s="111"/>
      <c r="F210" s="110"/>
      <c r="G210" s="112"/>
      <c r="H210" s="112"/>
      <c r="I210" s="111"/>
      <c r="J210" s="5">
        <v>46</v>
      </c>
      <c r="K210" s="5"/>
      <c r="L210" s="5"/>
    </row>
    <row r="211" spans="1:12" ht="15.75" thickBot="1" x14ac:dyDescent="0.3">
      <c r="A211" s="5"/>
      <c r="B211" s="5">
        <v>8</v>
      </c>
      <c r="C211" s="5"/>
      <c r="D211" s="110"/>
      <c r="E211" s="111"/>
      <c r="F211" s="110"/>
      <c r="G211" s="112"/>
      <c r="H211" s="112"/>
      <c r="I211" s="111"/>
      <c r="J211" s="5">
        <v>47</v>
      </c>
      <c r="K211" s="5"/>
      <c r="L211" s="5"/>
    </row>
    <row r="212" spans="1:12" ht="15.75" thickBot="1" x14ac:dyDescent="0.3">
      <c r="A212" s="5"/>
      <c r="B212" s="5">
        <v>9</v>
      </c>
      <c r="C212" s="5"/>
      <c r="D212" s="110"/>
      <c r="E212" s="111"/>
      <c r="F212" s="110"/>
      <c r="G212" s="112"/>
      <c r="H212" s="112"/>
      <c r="I212" s="111"/>
      <c r="J212" s="5">
        <v>48</v>
      </c>
      <c r="K212" s="5"/>
      <c r="L212" s="5"/>
    </row>
    <row r="213" spans="1:12" ht="15.75" thickBot="1" x14ac:dyDescent="0.3">
      <c r="A213" s="5"/>
      <c r="B213" s="5">
        <v>10</v>
      </c>
      <c r="C213" s="5"/>
      <c r="D213" s="110"/>
      <c r="E213" s="111"/>
      <c r="F213" s="110"/>
      <c r="G213" s="112"/>
      <c r="H213" s="112"/>
      <c r="I213" s="111"/>
      <c r="J213" s="5">
        <v>49</v>
      </c>
      <c r="K213" s="5"/>
      <c r="L213" s="5"/>
    </row>
    <row r="214" spans="1:12" ht="15.75" thickBot="1" x14ac:dyDescent="0.3">
      <c r="A214" s="5"/>
      <c r="B214" s="5">
        <v>11</v>
      </c>
      <c r="C214" s="5"/>
      <c r="D214" s="110"/>
      <c r="E214" s="111"/>
      <c r="F214" s="110"/>
      <c r="G214" s="112"/>
      <c r="H214" s="112"/>
      <c r="I214" s="111"/>
      <c r="J214" s="5">
        <v>50</v>
      </c>
      <c r="K214" s="5"/>
      <c r="L214" s="5"/>
    </row>
    <row r="215" spans="1:12" ht="15.75" thickBot="1" x14ac:dyDescent="0.3">
      <c r="A215" s="5"/>
      <c r="B215" s="5">
        <v>12</v>
      </c>
      <c r="C215" s="5"/>
      <c r="D215" s="110"/>
      <c r="E215" s="111"/>
      <c r="F215" s="110"/>
      <c r="G215" s="112"/>
      <c r="H215" s="112"/>
      <c r="I215" s="111"/>
      <c r="J215" s="5">
        <v>51</v>
      </c>
      <c r="K215" s="5"/>
      <c r="L215" s="5"/>
    </row>
    <row r="216" spans="1:12" ht="15.75" thickBot="1" x14ac:dyDescent="0.3">
      <c r="A216" s="5"/>
      <c r="B216" s="5">
        <v>13</v>
      </c>
      <c r="C216" s="5"/>
      <c r="D216" s="110"/>
      <c r="E216" s="111"/>
      <c r="F216" s="110"/>
      <c r="G216" s="112"/>
      <c r="H216" s="112"/>
      <c r="I216" s="111"/>
      <c r="J216" s="5">
        <v>52</v>
      </c>
      <c r="K216" s="5"/>
      <c r="L216" s="5"/>
    </row>
    <row r="217" spans="1:12" ht="15.75" thickBot="1" x14ac:dyDescent="0.3">
      <c r="A217" s="5"/>
      <c r="B217" s="5">
        <v>14</v>
      </c>
      <c r="C217" s="5"/>
      <c r="D217" s="110"/>
      <c r="E217" s="111"/>
      <c r="F217" s="110"/>
      <c r="G217" s="112"/>
      <c r="H217" s="112"/>
      <c r="I217" s="111"/>
      <c r="J217" s="5">
        <v>53</v>
      </c>
      <c r="K217" s="5"/>
      <c r="L217" s="5"/>
    </row>
    <row r="218" spans="1:12" ht="15.75" thickBot="1" x14ac:dyDescent="0.3">
      <c r="A218" s="5"/>
      <c r="B218" s="5">
        <v>15</v>
      </c>
      <c r="C218" s="5"/>
      <c r="D218" s="110"/>
      <c r="E218" s="111"/>
      <c r="F218" s="110"/>
      <c r="G218" s="112"/>
      <c r="H218" s="112"/>
      <c r="I218" s="111"/>
      <c r="J218" s="5">
        <v>54</v>
      </c>
      <c r="K218" s="5"/>
      <c r="L218" s="5"/>
    </row>
    <row r="219" spans="1:12" ht="15.75" thickBot="1" x14ac:dyDescent="0.3">
      <c r="A219" s="5"/>
      <c r="B219" s="5">
        <v>16</v>
      </c>
      <c r="C219" s="5"/>
      <c r="D219" s="110"/>
      <c r="E219" s="111"/>
      <c r="F219" s="110"/>
      <c r="G219" s="112"/>
      <c r="H219" s="112"/>
      <c r="I219" s="111"/>
      <c r="J219" s="5">
        <v>55</v>
      </c>
      <c r="K219" s="5"/>
      <c r="L219" s="5"/>
    </row>
    <row r="220" spans="1:12" ht="15.75" thickBot="1" x14ac:dyDescent="0.3">
      <c r="A220" s="5"/>
      <c r="B220" s="5">
        <v>17</v>
      </c>
      <c r="C220" s="5"/>
      <c r="D220" s="110"/>
      <c r="E220" s="111"/>
      <c r="F220" s="110"/>
      <c r="G220" s="112"/>
      <c r="H220" s="112"/>
      <c r="I220" s="111"/>
      <c r="J220" s="5">
        <v>56</v>
      </c>
      <c r="K220" s="5"/>
      <c r="L220" s="5"/>
    </row>
    <row r="221" spans="1:12" ht="15.75" thickBot="1" x14ac:dyDescent="0.3">
      <c r="A221" s="5"/>
      <c r="B221" s="5">
        <v>18</v>
      </c>
      <c r="C221" s="5"/>
      <c r="D221" s="110"/>
      <c r="E221" s="111"/>
      <c r="F221" s="110"/>
      <c r="G221" s="112"/>
      <c r="H221" s="112"/>
      <c r="I221" s="111"/>
      <c r="J221" s="5">
        <v>57</v>
      </c>
      <c r="K221" s="5"/>
      <c r="L221" s="5"/>
    </row>
    <row r="222" spans="1:12" ht="15.75" thickBot="1" x14ac:dyDescent="0.3">
      <c r="A222" s="5"/>
      <c r="B222" s="5">
        <v>19</v>
      </c>
      <c r="C222" s="5"/>
      <c r="D222" s="110"/>
      <c r="E222" s="111"/>
      <c r="F222" s="110"/>
      <c r="G222" s="112"/>
      <c r="H222" s="112"/>
      <c r="I222" s="111"/>
      <c r="J222" s="5">
        <v>58</v>
      </c>
      <c r="K222" s="5"/>
      <c r="L222" s="5"/>
    </row>
    <row r="223" spans="1:12" ht="15.75" thickBot="1" x14ac:dyDescent="0.3">
      <c r="A223" s="5"/>
      <c r="B223" s="5">
        <v>20</v>
      </c>
      <c r="C223" s="5"/>
      <c r="D223" s="110"/>
      <c r="E223" s="111"/>
      <c r="F223" s="110"/>
      <c r="G223" s="112"/>
      <c r="H223" s="112"/>
      <c r="I223" s="111"/>
      <c r="J223" s="5">
        <v>59</v>
      </c>
      <c r="K223" s="5"/>
      <c r="L223" s="5"/>
    </row>
    <row r="224" spans="1:12" ht="15.75" thickBot="1" x14ac:dyDescent="0.3">
      <c r="A224" s="5"/>
      <c r="B224" s="5">
        <v>21</v>
      </c>
      <c r="C224" s="5"/>
      <c r="D224" s="110"/>
      <c r="E224" s="111"/>
      <c r="F224" s="110"/>
      <c r="G224" s="112"/>
      <c r="H224" s="112"/>
      <c r="I224" s="111"/>
      <c r="J224" s="5">
        <v>60</v>
      </c>
      <c r="K224" s="5"/>
      <c r="L224" s="5"/>
    </row>
    <row r="225" spans="1:12" ht="15.75" thickBot="1" x14ac:dyDescent="0.3">
      <c r="A225" s="5"/>
      <c r="B225" s="5">
        <v>22</v>
      </c>
      <c r="C225" s="5"/>
      <c r="D225" s="110"/>
      <c r="E225" s="111"/>
      <c r="F225" s="110"/>
      <c r="G225" s="112"/>
      <c r="H225" s="112"/>
      <c r="I225" s="111"/>
      <c r="J225" s="5">
        <v>61</v>
      </c>
      <c r="K225" s="5"/>
      <c r="L225" s="5"/>
    </row>
    <row r="226" spans="1:12" ht="15.75" thickBot="1" x14ac:dyDescent="0.3">
      <c r="A226" s="5"/>
      <c r="B226" s="5">
        <v>23</v>
      </c>
      <c r="C226" s="5"/>
      <c r="D226" s="110"/>
      <c r="E226" s="111"/>
      <c r="F226" s="110"/>
      <c r="G226" s="112"/>
      <c r="H226" s="112"/>
      <c r="I226" s="111"/>
      <c r="J226" s="5">
        <v>62</v>
      </c>
      <c r="K226" s="5"/>
      <c r="L226" s="5"/>
    </row>
    <row r="227" spans="1:12" ht="15.75" thickBot="1" x14ac:dyDescent="0.3">
      <c r="A227" s="5"/>
      <c r="B227" s="5">
        <v>24</v>
      </c>
      <c r="C227" s="5"/>
      <c r="D227" s="110"/>
      <c r="E227" s="111"/>
      <c r="F227" s="110"/>
      <c r="G227" s="112"/>
      <c r="H227" s="112"/>
      <c r="I227" s="111"/>
      <c r="J227" s="5">
        <v>63</v>
      </c>
      <c r="K227" s="5"/>
      <c r="L227" s="5"/>
    </row>
    <row r="228" spans="1:12" ht="15.75" thickBot="1" x14ac:dyDescent="0.3">
      <c r="A228" s="5"/>
      <c r="B228" s="5">
        <v>25</v>
      </c>
      <c r="C228" s="5"/>
      <c r="D228" s="110"/>
      <c r="E228" s="111"/>
      <c r="F228" s="110"/>
      <c r="G228" s="112"/>
      <c r="H228" s="112"/>
      <c r="I228" s="111"/>
      <c r="J228" s="5">
        <v>64</v>
      </c>
      <c r="K228" s="5"/>
      <c r="L228" s="5"/>
    </row>
    <row r="229" spans="1:12" ht="15.75" thickBot="1" x14ac:dyDescent="0.3">
      <c r="A229" s="5"/>
      <c r="B229" s="5">
        <v>26</v>
      </c>
      <c r="C229" s="5"/>
      <c r="D229" s="110"/>
      <c r="E229" s="111"/>
      <c r="F229" s="110"/>
      <c r="G229" s="112"/>
      <c r="H229" s="112"/>
      <c r="I229" s="111"/>
      <c r="J229" s="5">
        <v>65</v>
      </c>
      <c r="K229" s="5"/>
      <c r="L229" s="5"/>
    </row>
    <row r="230" spans="1:12" ht="15.75" thickBot="1" x14ac:dyDescent="0.3">
      <c r="A230" s="5"/>
      <c r="B230" s="5">
        <v>27</v>
      </c>
      <c r="C230" s="5"/>
      <c r="D230" s="110"/>
      <c r="E230" s="111"/>
      <c r="F230" s="110"/>
      <c r="G230" s="112"/>
      <c r="H230" s="112"/>
      <c r="I230" s="111"/>
      <c r="J230" s="5">
        <v>66</v>
      </c>
      <c r="K230" s="5"/>
      <c r="L230" s="5"/>
    </row>
    <row r="231" spans="1:12" ht="15.75" thickBot="1" x14ac:dyDescent="0.3">
      <c r="A231" s="5"/>
      <c r="B231" s="5">
        <v>28</v>
      </c>
      <c r="C231" s="5"/>
      <c r="D231" s="110"/>
      <c r="E231" s="111"/>
      <c r="F231" s="110"/>
      <c r="G231" s="112"/>
      <c r="H231" s="112"/>
      <c r="I231" s="111"/>
      <c r="J231" s="5">
        <v>67</v>
      </c>
      <c r="K231" s="5"/>
      <c r="L231" s="5"/>
    </row>
    <row r="232" spans="1:12" ht="15.75" thickBot="1" x14ac:dyDescent="0.3">
      <c r="A232" s="5"/>
      <c r="B232" s="5">
        <v>29</v>
      </c>
      <c r="C232" s="5"/>
      <c r="D232" s="110"/>
      <c r="E232" s="111"/>
      <c r="F232" s="110"/>
      <c r="G232" s="112"/>
      <c r="H232" s="112"/>
      <c r="I232" s="111"/>
      <c r="J232" s="5">
        <v>68</v>
      </c>
      <c r="K232" s="5"/>
      <c r="L232" s="5"/>
    </row>
    <row r="233" spans="1:12" ht="15.75" thickBot="1" x14ac:dyDescent="0.3">
      <c r="A233" s="5"/>
      <c r="B233" s="5">
        <v>30</v>
      </c>
      <c r="C233" s="5"/>
      <c r="D233" s="110"/>
      <c r="E233" s="111"/>
      <c r="F233" s="110"/>
      <c r="G233" s="112"/>
      <c r="H233" s="112"/>
      <c r="I233" s="111"/>
      <c r="J233" s="5">
        <v>69</v>
      </c>
      <c r="K233" s="5"/>
      <c r="L233" s="5"/>
    </row>
    <row r="234" spans="1:12" ht="15.75" thickBot="1" x14ac:dyDescent="0.3">
      <c r="A234" s="5"/>
      <c r="B234" s="5">
        <v>31</v>
      </c>
      <c r="C234" s="5"/>
      <c r="D234" s="110"/>
      <c r="E234" s="111"/>
      <c r="F234" s="110"/>
      <c r="G234" s="112"/>
      <c r="H234" s="112"/>
      <c r="I234" s="111"/>
      <c r="J234" s="5">
        <v>70</v>
      </c>
      <c r="K234" s="5"/>
      <c r="L234" s="5"/>
    </row>
    <row r="235" spans="1:12" ht="15.75" thickBot="1" x14ac:dyDescent="0.3">
      <c r="A235" s="5"/>
      <c r="B235" s="5">
        <v>32</v>
      </c>
      <c r="C235" s="5"/>
      <c r="D235" s="110"/>
      <c r="E235" s="111"/>
      <c r="F235" s="110"/>
      <c r="G235" s="112"/>
      <c r="H235" s="112"/>
      <c r="I235" s="111"/>
      <c r="J235" s="5">
        <v>71</v>
      </c>
      <c r="K235" s="5"/>
      <c r="L235" s="5"/>
    </row>
    <row r="236" spans="1:12" ht="15.75" thickBot="1" x14ac:dyDescent="0.3">
      <c r="A236" s="5"/>
      <c r="B236" s="5">
        <v>33</v>
      </c>
      <c r="C236" s="5"/>
      <c r="D236" s="110"/>
      <c r="E236" s="111"/>
      <c r="F236" s="110"/>
      <c r="G236" s="112"/>
      <c r="H236" s="112"/>
      <c r="I236" s="111"/>
      <c r="J236" s="5">
        <v>72</v>
      </c>
      <c r="K236" s="5"/>
      <c r="L236" s="5"/>
    </row>
    <row r="237" spans="1:12" ht="15.75" thickBot="1" x14ac:dyDescent="0.3">
      <c r="A237" s="5"/>
      <c r="B237" s="5">
        <v>34</v>
      </c>
      <c r="C237" s="5"/>
      <c r="D237" s="110"/>
      <c r="E237" s="111"/>
      <c r="F237" s="110"/>
      <c r="G237" s="112"/>
      <c r="H237" s="112"/>
      <c r="I237" s="111"/>
      <c r="J237" s="5">
        <v>73</v>
      </c>
      <c r="K237" s="5"/>
      <c r="L237" s="5"/>
    </row>
    <row r="238" spans="1:12" ht="15.75" thickBot="1" x14ac:dyDescent="0.3">
      <c r="A238" s="5"/>
      <c r="B238" s="5">
        <v>35</v>
      </c>
      <c r="C238" s="5"/>
      <c r="D238" s="110"/>
      <c r="E238" s="111"/>
      <c r="F238" s="110"/>
      <c r="G238" s="112"/>
      <c r="H238" s="112"/>
      <c r="I238" s="111"/>
      <c r="J238" s="5">
        <v>74</v>
      </c>
      <c r="K238" s="5"/>
      <c r="L238" s="5"/>
    </row>
    <row r="239" spans="1:12" ht="15.75" thickBot="1" x14ac:dyDescent="0.3">
      <c r="A239" s="5"/>
      <c r="B239" s="5">
        <v>36</v>
      </c>
      <c r="C239" s="5"/>
      <c r="D239" s="110"/>
      <c r="E239" s="111"/>
      <c r="F239" s="110"/>
      <c r="G239" s="112"/>
      <c r="H239" s="112"/>
      <c r="I239" s="111"/>
      <c r="J239" s="5">
        <v>75</v>
      </c>
      <c r="K239" s="5"/>
      <c r="L239" s="5"/>
    </row>
    <row r="240" spans="1:12" ht="15.75" thickBot="1" x14ac:dyDescent="0.3">
      <c r="A240" s="5"/>
      <c r="B240" s="5">
        <v>37</v>
      </c>
      <c r="C240" s="5"/>
      <c r="D240" s="110"/>
      <c r="E240" s="111"/>
      <c r="F240" s="110"/>
      <c r="G240" s="112"/>
      <c r="H240" s="112"/>
      <c r="I240" s="111"/>
      <c r="J240" s="5">
        <v>76</v>
      </c>
      <c r="K240" s="5"/>
      <c r="L240" s="5"/>
    </row>
    <row r="241" spans="1:12" ht="38.25" customHeight="1" thickBot="1" x14ac:dyDescent="0.3">
      <c r="A241" s="5"/>
      <c r="B241" s="5">
        <v>38</v>
      </c>
      <c r="C241" s="5"/>
      <c r="D241" s="110"/>
      <c r="E241" s="111"/>
      <c r="F241" s="110"/>
      <c r="G241" s="112"/>
      <c r="H241" s="112"/>
      <c r="I241" s="111"/>
      <c r="J241" s="5">
        <v>77</v>
      </c>
      <c r="K241" s="5"/>
      <c r="L241" s="5"/>
    </row>
    <row r="242" spans="1:12" x14ac:dyDescent="0.25">
      <c r="A242" s="143" t="str">
        <f>A1</f>
        <v xml:space="preserve">LS </v>
      </c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5"/>
    </row>
    <row r="243" spans="1:12" x14ac:dyDescent="0.25">
      <c r="A243" s="278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80"/>
    </row>
    <row r="244" spans="1:12" ht="15.75" thickBot="1" x14ac:dyDescent="0.3">
      <c r="A244" s="146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8"/>
    </row>
    <row r="245" spans="1:12" x14ac:dyDescent="0.25">
      <c r="A245" s="143" t="s">
        <v>106</v>
      </c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5"/>
    </row>
    <row r="246" spans="1:12" ht="15.75" thickBot="1" x14ac:dyDescent="0.3">
      <c r="A246" s="146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8"/>
    </row>
    <row r="247" spans="1:12" ht="15.75" thickBot="1" x14ac:dyDescent="0.3">
      <c r="A247" s="3" t="str">
        <f t="shared" ref="A247:B249" si="3">A6</f>
        <v xml:space="preserve">CLIENTE: bolovo </v>
      </c>
      <c r="B247" s="149" t="str">
        <f t="shared" si="3"/>
        <v>REPRESENTANTE: Antonio</v>
      </c>
      <c r="C247" s="150"/>
      <c r="D247" s="150"/>
      <c r="E247" s="150"/>
      <c r="F247" s="151"/>
      <c r="G247" s="149" t="str">
        <f>G6</f>
        <v>PEDIDO: 13/2020</v>
      </c>
      <c r="H247" s="150"/>
      <c r="I247" s="151"/>
      <c r="J247" s="110" t="s">
        <v>116</v>
      </c>
      <c r="K247" s="112"/>
      <c r="L247" s="111"/>
    </row>
    <row r="248" spans="1:12" ht="15.75" thickBot="1" x14ac:dyDescent="0.3">
      <c r="A248" s="4" t="str">
        <f t="shared" si="3"/>
        <v>REF. CLIENTE:  TOTTER BAG</v>
      </c>
      <c r="B248" s="149" t="str">
        <f t="shared" si="3"/>
        <v xml:space="preserve">REF. MATRIZ  Ls  toter bag Bolovo  </v>
      </c>
      <c r="C248" s="150"/>
      <c r="D248" s="150"/>
      <c r="E248" s="150"/>
      <c r="F248" s="151"/>
      <c r="G248" s="149" t="str">
        <f>G7</f>
        <v>COLECAO : VERÃO /2020</v>
      </c>
      <c r="H248" s="150"/>
      <c r="I248" s="151"/>
      <c r="J248" s="143">
        <v>0</v>
      </c>
      <c r="K248" s="144"/>
      <c r="L248" s="145"/>
    </row>
    <row r="249" spans="1:12" ht="15.75" thickBot="1" x14ac:dyDescent="0.3">
      <c r="A249" s="4" t="str">
        <f t="shared" si="3"/>
        <v xml:space="preserve">REF:  ls :  SAC  LS = 04 </v>
      </c>
      <c r="B249" s="149">
        <f t="shared" si="3"/>
        <v>0</v>
      </c>
      <c r="C249" s="150"/>
      <c r="D249" s="150"/>
      <c r="E249" s="150"/>
      <c r="F249" s="150"/>
      <c r="G249" s="150"/>
      <c r="H249" s="150"/>
      <c r="I249" s="151"/>
      <c r="J249" s="146"/>
      <c r="K249" s="147"/>
      <c r="L249" s="148"/>
    </row>
    <row r="250" spans="1:12" ht="15" customHeight="1" x14ac:dyDescent="0.25">
      <c r="A250" s="326" t="s">
        <v>14</v>
      </c>
      <c r="B250" s="328" t="s">
        <v>480</v>
      </c>
      <c r="C250" s="329"/>
      <c r="D250" s="329"/>
      <c r="E250" s="329"/>
      <c r="F250" s="330"/>
      <c r="G250" s="334" t="s">
        <v>47</v>
      </c>
      <c r="H250" s="335"/>
      <c r="I250" s="272"/>
      <c r="J250" s="273"/>
      <c r="K250" s="273"/>
      <c r="L250" s="274"/>
    </row>
    <row r="251" spans="1:12" ht="15.75" customHeight="1" thickBot="1" x14ac:dyDescent="0.3">
      <c r="A251" s="327"/>
      <c r="B251" s="331"/>
      <c r="C251" s="332"/>
      <c r="D251" s="332"/>
      <c r="E251" s="332"/>
      <c r="F251" s="333"/>
      <c r="G251" s="336"/>
      <c r="H251" s="337"/>
      <c r="I251" s="285"/>
      <c r="J251" s="338"/>
      <c r="K251" s="338"/>
      <c r="L251" s="286"/>
    </row>
    <row r="252" spans="1:12" x14ac:dyDescent="0.25">
      <c r="A252" s="339" t="s">
        <v>1</v>
      </c>
      <c r="B252" s="339" t="s">
        <v>2</v>
      </c>
      <c r="C252" s="341">
        <f>C9</f>
        <v>3.5</v>
      </c>
      <c r="D252" s="184" t="s">
        <v>23</v>
      </c>
      <c r="E252" s="186"/>
      <c r="F252" s="343">
        <v>80</v>
      </c>
      <c r="G252" s="309" t="s">
        <v>22</v>
      </c>
      <c r="H252" s="313"/>
      <c r="I252" s="310"/>
      <c r="J252" s="303">
        <f>C252*F252</f>
        <v>280</v>
      </c>
      <c r="K252" s="304"/>
      <c r="L252" s="305"/>
    </row>
    <row r="253" spans="1:12" ht="15.75" thickBot="1" x14ac:dyDescent="0.3">
      <c r="A253" s="340"/>
      <c r="B253" s="340"/>
      <c r="C253" s="342"/>
      <c r="D253" s="187"/>
      <c r="E253" s="189"/>
      <c r="F253" s="344"/>
      <c r="G253" s="311"/>
      <c r="H253" s="314"/>
      <c r="I253" s="312"/>
      <c r="J253" s="306"/>
      <c r="K253" s="307"/>
      <c r="L253" s="308"/>
    </row>
    <row r="254" spans="1:12" ht="15" customHeight="1" x14ac:dyDescent="0.25">
      <c r="A254" s="309" t="s">
        <v>94</v>
      </c>
      <c r="B254" s="310"/>
      <c r="C254" s="309" t="s">
        <v>50</v>
      </c>
      <c r="D254" s="313"/>
      <c r="E254" s="313"/>
      <c r="F254" s="313"/>
      <c r="G254" s="313"/>
      <c r="H254" s="310"/>
      <c r="I254" s="309" t="s">
        <v>49</v>
      </c>
      <c r="J254" s="313"/>
      <c r="K254" s="313"/>
      <c r="L254" s="310"/>
    </row>
    <row r="255" spans="1:12" ht="15.75" customHeight="1" thickBot="1" x14ac:dyDescent="0.3">
      <c r="A255" s="311"/>
      <c r="B255" s="312"/>
      <c r="C255" s="311"/>
      <c r="D255" s="314"/>
      <c r="E255" s="314"/>
      <c r="F255" s="314"/>
      <c r="G255" s="314"/>
      <c r="H255" s="312"/>
      <c r="I255" s="311"/>
      <c r="J255" s="314"/>
      <c r="K255" s="314"/>
      <c r="L255" s="312"/>
    </row>
    <row r="256" spans="1:12" x14ac:dyDescent="0.25">
      <c r="A256" s="272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4"/>
    </row>
    <row r="257" spans="1:12" ht="15.75" thickBot="1" x14ac:dyDescent="0.3">
      <c r="A257" s="285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286"/>
    </row>
    <row r="258" spans="1:12" x14ac:dyDescent="0.25">
      <c r="A258" s="272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4"/>
    </row>
    <row r="259" spans="1:12" ht="15.75" thickBot="1" x14ac:dyDescent="0.3">
      <c r="A259" s="285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286"/>
    </row>
    <row r="260" spans="1:12" x14ac:dyDescent="0.25">
      <c r="A260" s="272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4"/>
    </row>
    <row r="261" spans="1:12" ht="15.75" thickBot="1" x14ac:dyDescent="0.3">
      <c r="A261" s="285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286"/>
    </row>
    <row r="262" spans="1:12" ht="15" customHeight="1" x14ac:dyDescent="0.25">
      <c r="A262" s="272"/>
      <c r="B262" s="273"/>
      <c r="C262" s="273"/>
      <c r="D262" s="273"/>
      <c r="E262" s="273"/>
      <c r="F262" s="274"/>
      <c r="G262" s="345" t="s">
        <v>51</v>
      </c>
      <c r="H262" s="346"/>
      <c r="I262" s="346"/>
      <c r="J262" s="347"/>
      <c r="K262" s="345" t="s">
        <v>18</v>
      </c>
      <c r="L262" s="347"/>
    </row>
    <row r="263" spans="1:12" ht="15.75" customHeight="1" thickBot="1" x14ac:dyDescent="0.3">
      <c r="A263" s="285"/>
      <c r="B263" s="338"/>
      <c r="C263" s="338"/>
      <c r="D263" s="338"/>
      <c r="E263" s="338"/>
      <c r="F263" s="286"/>
      <c r="G263" s="348"/>
      <c r="H263" s="349"/>
      <c r="I263" s="349"/>
      <c r="J263" s="350"/>
      <c r="K263" s="348"/>
      <c r="L263" s="350"/>
    </row>
    <row r="264" spans="1:12" x14ac:dyDescent="0.25">
      <c r="A264" s="272"/>
      <c r="B264" s="273"/>
      <c r="C264" s="273"/>
      <c r="D264" s="273"/>
      <c r="E264" s="273"/>
      <c r="F264" s="274"/>
      <c r="G264" s="345" t="s">
        <v>52</v>
      </c>
      <c r="H264" s="346"/>
      <c r="I264" s="346"/>
      <c r="J264" s="347"/>
      <c r="K264" s="345" t="s">
        <v>18</v>
      </c>
      <c r="L264" s="347"/>
    </row>
    <row r="265" spans="1:12" ht="15.75" thickBot="1" x14ac:dyDescent="0.3">
      <c r="A265" s="285"/>
      <c r="B265" s="338"/>
      <c r="C265" s="338"/>
      <c r="D265" s="338"/>
      <c r="E265" s="338"/>
      <c r="F265" s="286"/>
      <c r="G265" s="348"/>
      <c r="H265" s="349"/>
      <c r="I265" s="349"/>
      <c r="J265" s="350"/>
      <c r="K265" s="348"/>
      <c r="L265" s="350"/>
    </row>
    <row r="266" spans="1:12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43" t="s">
        <v>0</v>
      </c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5"/>
    </row>
    <row r="268" spans="1:12" ht="15.75" thickBot="1" x14ac:dyDescent="0.3">
      <c r="A268" s="146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8"/>
    </row>
    <row r="269" spans="1:12" ht="15.75" thickBot="1" x14ac:dyDescent="0.3">
      <c r="A269" s="3" t="str">
        <f t="shared" ref="A269:B271" si="4">A6</f>
        <v xml:space="preserve">CLIENTE: bolovo </v>
      </c>
      <c r="B269" s="149" t="str">
        <f t="shared" si="4"/>
        <v>REPRESENTANTE: Antonio</v>
      </c>
      <c r="C269" s="150"/>
      <c r="D269" s="150"/>
      <c r="E269" s="150"/>
      <c r="F269" s="151"/>
      <c r="G269" s="149" t="str">
        <f>G6</f>
        <v>PEDIDO: 13/2020</v>
      </c>
      <c r="H269" s="150"/>
      <c r="I269" s="151"/>
      <c r="J269" s="110" t="str">
        <f>J6</f>
        <v xml:space="preserve">QTD. MOSTR. LS </v>
      </c>
      <c r="K269" s="112"/>
      <c r="L269" s="111"/>
    </row>
    <row r="270" spans="1:12" ht="15.75" thickBot="1" x14ac:dyDescent="0.3">
      <c r="A270" s="4" t="str">
        <f t="shared" si="4"/>
        <v>REF. CLIENTE:  TOTTER BAG</v>
      </c>
      <c r="B270" s="149" t="str">
        <f t="shared" si="4"/>
        <v xml:space="preserve">REF. MATRIZ  Ls  toter bag Bolovo  </v>
      </c>
      <c r="C270" s="150"/>
      <c r="D270" s="150"/>
      <c r="E270" s="150"/>
      <c r="F270" s="151"/>
      <c r="G270" s="149" t="str">
        <f>G7</f>
        <v>COLECAO : VERÃO /2020</v>
      </c>
      <c r="H270" s="150"/>
      <c r="I270" s="151"/>
      <c r="J270" s="143"/>
      <c r="K270" s="144"/>
      <c r="L270" s="145"/>
    </row>
    <row r="271" spans="1:12" ht="15.75" thickBot="1" x14ac:dyDescent="0.3">
      <c r="A271" s="4" t="str">
        <f t="shared" si="4"/>
        <v xml:space="preserve">REF:  ls :  SAC  LS = 04 </v>
      </c>
      <c r="B271" s="149">
        <f t="shared" si="4"/>
        <v>0</v>
      </c>
      <c r="C271" s="150"/>
      <c r="D271" s="150"/>
      <c r="E271" s="150"/>
      <c r="F271" s="150"/>
      <c r="G271" s="150"/>
      <c r="H271" s="150"/>
      <c r="I271" s="151"/>
      <c r="J271" s="146"/>
      <c r="K271" s="147"/>
      <c r="L271" s="148"/>
    </row>
    <row r="272" spans="1:12" ht="15" customHeight="1" x14ac:dyDescent="0.25">
      <c r="A272" s="326" t="s">
        <v>14</v>
      </c>
      <c r="B272" s="328" t="str">
        <f>B250</f>
        <v xml:space="preserve">Emersom </v>
      </c>
      <c r="C272" s="329"/>
      <c r="D272" s="329"/>
      <c r="E272" s="329"/>
      <c r="F272" s="330"/>
      <c r="G272" s="334" t="s">
        <v>47</v>
      </c>
      <c r="H272" s="335"/>
      <c r="I272" s="272"/>
      <c r="J272" s="273"/>
      <c r="K272" s="273"/>
      <c r="L272" s="274"/>
    </row>
    <row r="273" spans="1:12" ht="15.75" customHeight="1" thickBot="1" x14ac:dyDescent="0.3">
      <c r="A273" s="327"/>
      <c r="B273" s="331"/>
      <c r="C273" s="332"/>
      <c r="D273" s="332"/>
      <c r="E273" s="332"/>
      <c r="F273" s="333"/>
      <c r="G273" s="336"/>
      <c r="H273" s="337"/>
      <c r="I273" s="285"/>
      <c r="J273" s="338"/>
      <c r="K273" s="338"/>
      <c r="L273" s="286"/>
    </row>
    <row r="274" spans="1:12" x14ac:dyDescent="0.25">
      <c r="A274" s="339" t="s">
        <v>1</v>
      </c>
      <c r="B274" s="339" t="s">
        <v>2</v>
      </c>
      <c r="C274" s="341">
        <f>C252</f>
        <v>3.5</v>
      </c>
      <c r="D274" s="184" t="s">
        <v>23</v>
      </c>
      <c r="E274" s="186"/>
      <c r="F274" s="343">
        <f>F252</f>
        <v>80</v>
      </c>
      <c r="G274" s="309" t="s">
        <v>22</v>
      </c>
      <c r="H274" s="313"/>
      <c r="I274" s="310"/>
      <c r="J274" s="357">
        <f>J252</f>
        <v>280</v>
      </c>
      <c r="K274" s="358"/>
      <c r="L274" s="359"/>
    </row>
    <row r="275" spans="1:12" ht="15.75" thickBot="1" x14ac:dyDescent="0.3">
      <c r="A275" s="340"/>
      <c r="B275" s="340"/>
      <c r="C275" s="342"/>
      <c r="D275" s="187"/>
      <c r="E275" s="189"/>
      <c r="F275" s="344"/>
      <c r="G275" s="311"/>
      <c r="H275" s="314"/>
      <c r="I275" s="312"/>
      <c r="J275" s="360"/>
      <c r="K275" s="361"/>
      <c r="L275" s="362"/>
    </row>
    <row r="276" spans="1:12" x14ac:dyDescent="0.25">
      <c r="A276" s="309" t="s">
        <v>48</v>
      </c>
      <c r="B276" s="310"/>
      <c r="C276" s="309" t="s">
        <v>50</v>
      </c>
      <c r="D276" s="313"/>
      <c r="E276" s="313"/>
      <c r="F276" s="313"/>
      <c r="G276" s="313"/>
      <c r="H276" s="310"/>
      <c r="I276" s="309" t="s">
        <v>49</v>
      </c>
      <c r="J276" s="313"/>
      <c r="K276" s="313"/>
      <c r="L276" s="310"/>
    </row>
    <row r="277" spans="1:12" ht="15.75" thickBot="1" x14ac:dyDescent="0.3">
      <c r="A277" s="311"/>
      <c r="B277" s="312"/>
      <c r="C277" s="311"/>
      <c r="D277" s="314"/>
      <c r="E277" s="314"/>
      <c r="F277" s="314"/>
      <c r="G277" s="314"/>
      <c r="H277" s="312"/>
      <c r="I277" s="311"/>
      <c r="J277" s="314"/>
      <c r="K277" s="314"/>
      <c r="L277" s="312"/>
    </row>
    <row r="278" spans="1:12" x14ac:dyDescent="0.25">
      <c r="A278" s="272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4"/>
    </row>
    <row r="279" spans="1:12" ht="15.75" thickBot="1" x14ac:dyDescent="0.3">
      <c r="A279" s="285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286"/>
    </row>
    <row r="280" spans="1:12" x14ac:dyDescent="0.25">
      <c r="A280" s="272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4"/>
    </row>
    <row r="281" spans="1:12" ht="15.75" thickBot="1" x14ac:dyDescent="0.3">
      <c r="A281" s="285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286"/>
    </row>
    <row r="282" spans="1:12" x14ac:dyDescent="0.25">
      <c r="A282" s="272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4"/>
    </row>
    <row r="283" spans="1:12" ht="15.75" thickBot="1" x14ac:dyDescent="0.3">
      <c r="A283" s="285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286"/>
    </row>
    <row r="284" spans="1:12" x14ac:dyDescent="0.25">
      <c r="A284" s="272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4"/>
    </row>
    <row r="285" spans="1:12" ht="15.75" thickBot="1" x14ac:dyDescent="0.3">
      <c r="A285" s="285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286"/>
    </row>
    <row r="286" spans="1:12" x14ac:dyDescent="0.25">
      <c r="A286" s="272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4"/>
    </row>
    <row r="287" spans="1:12" ht="15.75" thickBot="1" x14ac:dyDescent="0.3">
      <c r="A287" s="285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286"/>
    </row>
    <row r="288" spans="1:12" x14ac:dyDescent="0.25">
      <c r="A288" s="272"/>
      <c r="B288" s="273"/>
      <c r="C288" s="273"/>
      <c r="D288" s="273"/>
      <c r="E288" s="273"/>
      <c r="F288" s="274"/>
      <c r="G288" s="345" t="s">
        <v>51</v>
      </c>
      <c r="H288" s="346"/>
      <c r="I288" s="346"/>
      <c r="J288" s="347"/>
      <c r="K288" s="345" t="s">
        <v>18</v>
      </c>
      <c r="L288" s="347"/>
    </row>
    <row r="289" spans="1:12" ht="15.75" thickBot="1" x14ac:dyDescent="0.3">
      <c r="A289" s="285"/>
      <c r="B289" s="338"/>
      <c r="C289" s="338"/>
      <c r="D289" s="338"/>
      <c r="E289" s="338"/>
      <c r="F289" s="286"/>
      <c r="G289" s="348"/>
      <c r="H289" s="349"/>
      <c r="I289" s="349"/>
      <c r="J289" s="350"/>
      <c r="K289" s="348"/>
      <c r="L289" s="350"/>
    </row>
    <row r="290" spans="1:12" x14ac:dyDescent="0.25">
      <c r="A290" s="272"/>
      <c r="B290" s="273"/>
      <c r="C290" s="273"/>
      <c r="D290" s="273"/>
      <c r="E290" s="273"/>
      <c r="F290" s="274"/>
      <c r="G290" s="345" t="s">
        <v>52</v>
      </c>
      <c r="H290" s="346"/>
      <c r="I290" s="346"/>
      <c r="J290" s="347"/>
      <c r="K290" s="345" t="s">
        <v>18</v>
      </c>
      <c r="L290" s="347"/>
    </row>
    <row r="291" spans="1:12" ht="15.75" thickBot="1" x14ac:dyDescent="0.3">
      <c r="A291" s="285"/>
      <c r="B291" s="338"/>
      <c r="C291" s="338"/>
      <c r="D291" s="338"/>
      <c r="E291" s="338"/>
      <c r="F291" s="286"/>
      <c r="G291" s="348"/>
      <c r="H291" s="349"/>
      <c r="I291" s="349"/>
      <c r="J291" s="350"/>
      <c r="K291" s="348"/>
      <c r="L291" s="350"/>
    </row>
    <row r="292" spans="1:12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400" t="s">
        <v>109</v>
      </c>
      <c r="B293" s="401"/>
      <c r="C293" s="401"/>
      <c r="D293" s="401"/>
      <c r="E293" s="401"/>
      <c r="F293" s="401"/>
      <c r="G293" s="401"/>
      <c r="H293" s="401"/>
      <c r="I293" s="401"/>
      <c r="J293" s="401"/>
      <c r="K293" s="401"/>
      <c r="L293" s="402"/>
    </row>
    <row r="294" spans="1:12" ht="15.75" thickBot="1" x14ac:dyDescent="0.3">
      <c r="A294" s="403"/>
      <c r="B294" s="404"/>
      <c r="C294" s="404"/>
      <c r="D294" s="404"/>
      <c r="E294" s="404"/>
      <c r="F294" s="404"/>
      <c r="G294" s="404"/>
      <c r="H294" s="404"/>
      <c r="I294" s="404"/>
      <c r="J294" s="404"/>
      <c r="K294" s="404"/>
      <c r="L294" s="405"/>
    </row>
    <row r="295" spans="1:12" x14ac:dyDescent="0.25">
      <c r="A295" s="143" t="s">
        <v>53</v>
      </c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5"/>
    </row>
    <row r="296" spans="1:12" ht="15.75" thickBot="1" x14ac:dyDescent="0.3">
      <c r="A296" s="146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8"/>
    </row>
    <row r="297" spans="1:12" ht="15.75" thickBot="1" x14ac:dyDescent="0.3">
      <c r="A297" s="3" t="str">
        <f t="shared" ref="A297:B299" si="5">A6</f>
        <v xml:space="preserve">CLIENTE: bolovo </v>
      </c>
      <c r="B297" s="149" t="str">
        <f t="shared" si="5"/>
        <v>REPRESENTANTE: Antonio</v>
      </c>
      <c r="C297" s="150"/>
      <c r="D297" s="150"/>
      <c r="E297" s="150"/>
      <c r="F297" s="151"/>
      <c r="G297" s="149" t="str">
        <f>G6</f>
        <v>PEDIDO: 13/2020</v>
      </c>
      <c r="H297" s="150"/>
      <c r="I297" s="151"/>
      <c r="J297" s="110" t="s">
        <v>116</v>
      </c>
      <c r="K297" s="112"/>
      <c r="L297" s="111"/>
    </row>
    <row r="298" spans="1:12" ht="15.75" thickBot="1" x14ac:dyDescent="0.3">
      <c r="A298" s="4" t="str">
        <f t="shared" si="5"/>
        <v>REF. CLIENTE:  TOTTER BAG</v>
      </c>
      <c r="B298" s="149" t="str">
        <f t="shared" si="5"/>
        <v xml:space="preserve">REF. MATRIZ  Ls  toter bag Bolovo  </v>
      </c>
      <c r="C298" s="150"/>
      <c r="D298" s="150"/>
      <c r="E298" s="150"/>
      <c r="F298" s="151"/>
      <c r="G298" s="149" t="str">
        <f>G7</f>
        <v>COLECAO : VERÃO /2020</v>
      </c>
      <c r="H298" s="150"/>
      <c r="I298" s="151"/>
      <c r="J298" s="143"/>
      <c r="K298" s="144"/>
      <c r="L298" s="145"/>
    </row>
    <row r="299" spans="1:12" ht="15.75" thickBot="1" x14ac:dyDescent="0.3">
      <c r="A299" s="4" t="str">
        <f t="shared" si="5"/>
        <v xml:space="preserve">REF:  ls :  SAC  LS = 04 </v>
      </c>
      <c r="B299" s="149">
        <f t="shared" si="5"/>
        <v>0</v>
      </c>
      <c r="C299" s="150"/>
      <c r="D299" s="150"/>
      <c r="E299" s="150"/>
      <c r="F299" s="150"/>
      <c r="G299" s="150"/>
      <c r="H299" s="150"/>
      <c r="I299" s="151"/>
      <c r="J299" s="146"/>
      <c r="K299" s="147"/>
      <c r="L299" s="148"/>
    </row>
    <row r="300" spans="1:12" x14ac:dyDescent="0.25">
      <c r="A300" s="326" t="s">
        <v>14</v>
      </c>
      <c r="B300" s="328" t="str">
        <f>B250</f>
        <v xml:space="preserve">Emersom </v>
      </c>
      <c r="C300" s="329"/>
      <c r="D300" s="329"/>
      <c r="E300" s="329"/>
      <c r="F300" s="330"/>
      <c r="G300" s="334" t="s">
        <v>47</v>
      </c>
      <c r="H300" s="335"/>
      <c r="I300" s="272"/>
      <c r="J300" s="273"/>
      <c r="K300" s="273"/>
      <c r="L300" s="274"/>
    </row>
    <row r="301" spans="1:12" ht="15.75" thickBot="1" x14ac:dyDescent="0.3">
      <c r="A301" s="327"/>
      <c r="B301" s="331"/>
      <c r="C301" s="332"/>
      <c r="D301" s="332"/>
      <c r="E301" s="332"/>
      <c r="F301" s="333"/>
      <c r="G301" s="336"/>
      <c r="H301" s="337"/>
      <c r="I301" s="285"/>
      <c r="J301" s="338"/>
      <c r="K301" s="338"/>
      <c r="L301" s="286"/>
    </row>
    <row r="302" spans="1:12" x14ac:dyDescent="0.25">
      <c r="A302" s="339" t="s">
        <v>1</v>
      </c>
      <c r="B302" s="339" t="s">
        <v>2</v>
      </c>
      <c r="C302" s="341">
        <f>C252</f>
        <v>3.5</v>
      </c>
      <c r="D302" s="184" t="s">
        <v>23</v>
      </c>
      <c r="E302" s="186"/>
      <c r="F302" s="343">
        <f>F252</f>
        <v>80</v>
      </c>
      <c r="G302" s="309" t="s">
        <v>22</v>
      </c>
      <c r="H302" s="313"/>
      <c r="I302" s="310"/>
      <c r="J302" s="357">
        <f>J252</f>
        <v>280</v>
      </c>
      <c r="K302" s="358"/>
      <c r="L302" s="359"/>
    </row>
    <row r="303" spans="1:12" ht="15.75" thickBot="1" x14ac:dyDescent="0.3">
      <c r="A303" s="340"/>
      <c r="B303" s="340"/>
      <c r="C303" s="342"/>
      <c r="D303" s="187"/>
      <c r="E303" s="189"/>
      <c r="F303" s="344"/>
      <c r="G303" s="311"/>
      <c r="H303" s="314"/>
      <c r="I303" s="312"/>
      <c r="J303" s="360"/>
      <c r="K303" s="361"/>
      <c r="L303" s="362"/>
    </row>
    <row r="304" spans="1:12" ht="15" customHeight="1" x14ac:dyDescent="0.25">
      <c r="A304" s="309" t="s">
        <v>95</v>
      </c>
      <c r="B304" s="310"/>
      <c r="C304" s="309" t="s">
        <v>96</v>
      </c>
      <c r="D304" s="313"/>
      <c r="E304" s="313"/>
      <c r="F304" s="313"/>
      <c r="G304" s="313"/>
      <c r="H304" s="310"/>
      <c r="I304" s="309" t="s">
        <v>49</v>
      </c>
      <c r="J304" s="313"/>
      <c r="K304" s="313"/>
      <c r="L304" s="310"/>
    </row>
    <row r="305" spans="1:12" ht="15.75" customHeight="1" thickBot="1" x14ac:dyDescent="0.3">
      <c r="A305" s="311"/>
      <c r="B305" s="312"/>
      <c r="C305" s="311"/>
      <c r="D305" s="314"/>
      <c r="E305" s="314"/>
      <c r="F305" s="314"/>
      <c r="G305" s="314"/>
      <c r="H305" s="312"/>
      <c r="I305" s="311"/>
      <c r="J305" s="314"/>
      <c r="K305" s="314"/>
      <c r="L305" s="312"/>
    </row>
    <row r="306" spans="1:12" x14ac:dyDescent="0.25">
      <c r="A306" s="272"/>
      <c r="B306" s="273"/>
      <c r="C306" s="273"/>
      <c r="D306" s="273"/>
      <c r="E306" s="273"/>
      <c r="F306" s="273"/>
      <c r="G306" s="273"/>
      <c r="H306" s="273"/>
      <c r="I306" s="273"/>
      <c r="J306" s="273"/>
      <c r="K306" s="273"/>
      <c r="L306" s="274"/>
    </row>
    <row r="307" spans="1:12" ht="15.75" thickBot="1" x14ac:dyDescent="0.3">
      <c r="A307" s="285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286"/>
    </row>
    <row r="308" spans="1:12" x14ac:dyDescent="0.25">
      <c r="A308" s="272"/>
      <c r="B308" s="273"/>
      <c r="C308" s="273"/>
      <c r="D308" s="273"/>
      <c r="E308" s="273"/>
      <c r="F308" s="274"/>
      <c r="G308" s="345" t="s">
        <v>51</v>
      </c>
      <c r="H308" s="346"/>
      <c r="I308" s="346"/>
      <c r="J308" s="347"/>
      <c r="K308" s="345" t="s">
        <v>18</v>
      </c>
      <c r="L308" s="347"/>
    </row>
    <row r="309" spans="1:12" ht="15.75" thickBot="1" x14ac:dyDescent="0.3">
      <c r="A309" s="285"/>
      <c r="B309" s="338"/>
      <c r="C309" s="338"/>
      <c r="D309" s="338"/>
      <c r="E309" s="338"/>
      <c r="F309" s="286"/>
      <c r="G309" s="348"/>
      <c r="H309" s="349"/>
      <c r="I309" s="349"/>
      <c r="J309" s="350"/>
      <c r="K309" s="348"/>
      <c r="L309" s="350"/>
    </row>
    <row r="310" spans="1:12" x14ac:dyDescent="0.25">
      <c r="A310" s="272"/>
      <c r="B310" s="273"/>
      <c r="C310" s="273"/>
      <c r="D310" s="273"/>
      <c r="E310" s="273"/>
      <c r="F310" s="274"/>
      <c r="G310" s="345" t="s">
        <v>52</v>
      </c>
      <c r="H310" s="346"/>
      <c r="I310" s="346"/>
      <c r="J310" s="347"/>
      <c r="K310" s="345" t="s">
        <v>18</v>
      </c>
      <c r="L310" s="347"/>
    </row>
    <row r="311" spans="1:12" ht="15.75" thickBot="1" x14ac:dyDescent="0.3">
      <c r="A311" s="285"/>
      <c r="B311" s="338"/>
      <c r="C311" s="338"/>
      <c r="D311" s="338"/>
      <c r="E311" s="338"/>
      <c r="F311" s="286"/>
      <c r="G311" s="348"/>
      <c r="H311" s="349"/>
      <c r="I311" s="349"/>
      <c r="J311" s="350"/>
      <c r="K311" s="348"/>
      <c r="L311" s="350"/>
    </row>
    <row r="312" spans="1:12" x14ac:dyDescent="0.25">
      <c r="A312" s="272">
        <f>A69</f>
        <v>0</v>
      </c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4"/>
    </row>
    <row r="313" spans="1:12" x14ac:dyDescent="0.25">
      <c r="A313" s="275"/>
      <c r="B313" s="276"/>
      <c r="C313" s="276"/>
      <c r="D313" s="276"/>
      <c r="E313" s="276"/>
      <c r="F313" s="276"/>
      <c r="G313" s="276"/>
      <c r="H313" s="276"/>
      <c r="I313" s="276"/>
      <c r="J313" s="276"/>
      <c r="K313" s="276"/>
      <c r="L313" s="277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ht="53.25" customHeight="1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ht="3" customHeight="1" thickBot="1" x14ac:dyDescent="0.3">
      <c r="A322" s="285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286"/>
    </row>
    <row r="323" spans="1:12" x14ac:dyDescent="0.25">
      <c r="A323" s="143" t="str">
        <f>A1</f>
        <v xml:space="preserve">LS </v>
      </c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5"/>
    </row>
    <row r="324" spans="1:12" ht="15.75" thickBot="1" x14ac:dyDescent="0.3">
      <c r="A324" s="146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8"/>
    </row>
    <row r="325" spans="1:12" x14ac:dyDescent="0.25">
      <c r="A325" s="369" t="s">
        <v>54</v>
      </c>
      <c r="B325" s="370"/>
      <c r="C325" s="370"/>
      <c r="D325" s="370"/>
      <c r="E325" s="370"/>
      <c r="F325" s="370"/>
      <c r="G325" s="370"/>
      <c r="H325" s="370"/>
      <c r="I325" s="370"/>
      <c r="J325" s="370"/>
      <c r="K325" s="370"/>
      <c r="L325" s="371"/>
    </row>
    <row r="326" spans="1:12" ht="15.75" thickBot="1" x14ac:dyDescent="0.3">
      <c r="A326" s="372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4"/>
    </row>
    <row r="327" spans="1:12" ht="15.75" thickBot="1" x14ac:dyDescent="0.3">
      <c r="A327" s="3" t="str">
        <f t="shared" ref="A327:B329" si="6">A6</f>
        <v xml:space="preserve">CLIENTE: bolovo </v>
      </c>
      <c r="B327" s="149" t="str">
        <f t="shared" si="6"/>
        <v>REPRESENTANTE: Antonio</v>
      </c>
      <c r="C327" s="150"/>
      <c r="D327" s="150"/>
      <c r="E327" s="150"/>
      <c r="F327" s="151"/>
      <c r="G327" s="149" t="str">
        <f>G6</f>
        <v>PEDIDO: 13/2020</v>
      </c>
      <c r="H327" s="150"/>
      <c r="I327" s="151"/>
      <c r="J327" s="110" t="str">
        <f>J6</f>
        <v xml:space="preserve">QTD. MOSTR. LS </v>
      </c>
      <c r="K327" s="112"/>
      <c r="L327" s="111"/>
    </row>
    <row r="328" spans="1:12" ht="15.75" thickBot="1" x14ac:dyDescent="0.3">
      <c r="A328" s="4" t="str">
        <f t="shared" si="6"/>
        <v>REF. CLIENTE:  TOTTER BAG</v>
      </c>
      <c r="B328" s="149" t="str">
        <f t="shared" si="6"/>
        <v xml:space="preserve">REF. MATRIZ  Ls  toter bag Bolovo  </v>
      </c>
      <c r="C328" s="150"/>
      <c r="D328" s="150"/>
      <c r="E328" s="150"/>
      <c r="F328" s="151"/>
      <c r="G328" s="149" t="str">
        <f>G7</f>
        <v>COLECAO : VERÃO /2020</v>
      </c>
      <c r="H328" s="150"/>
      <c r="I328" s="151"/>
      <c r="J328" s="143"/>
      <c r="K328" s="144"/>
      <c r="L328" s="145"/>
    </row>
    <row r="329" spans="1:12" ht="15.75" thickBot="1" x14ac:dyDescent="0.3">
      <c r="A329" s="4" t="str">
        <f t="shared" si="6"/>
        <v xml:space="preserve">REF:  ls :  SAC  LS = 04 </v>
      </c>
      <c r="B329" s="149">
        <f t="shared" si="6"/>
        <v>0</v>
      </c>
      <c r="C329" s="150"/>
      <c r="D329" s="150"/>
      <c r="E329" s="150"/>
      <c r="F329" s="150"/>
      <c r="G329" s="150"/>
      <c r="H329" s="150"/>
      <c r="I329" s="151"/>
      <c r="J329" s="146"/>
      <c r="K329" s="147"/>
      <c r="L329" s="148"/>
    </row>
    <row r="330" spans="1:12" ht="15.75" thickBot="1" x14ac:dyDescent="0.3">
      <c r="A330" s="110" t="s">
        <v>55</v>
      </c>
      <c r="B330" s="112"/>
      <c r="C330" s="112"/>
      <c r="D330" s="111"/>
      <c r="E330" s="345" t="s">
        <v>59</v>
      </c>
      <c r="F330" s="346"/>
      <c r="G330" s="346"/>
      <c r="H330" s="346"/>
      <c r="I330" s="346"/>
      <c r="J330" s="346"/>
      <c r="K330" s="346"/>
      <c r="L330" s="347"/>
    </row>
    <row r="331" spans="1:12" ht="15.75" thickBot="1" x14ac:dyDescent="0.3">
      <c r="A331" s="184" t="s">
        <v>458</v>
      </c>
      <c r="B331" s="185"/>
      <c r="C331" s="185"/>
      <c r="D331" s="186"/>
      <c r="E331" s="348"/>
      <c r="F331" s="349"/>
      <c r="G331" s="349"/>
      <c r="H331" s="349"/>
      <c r="I331" s="349"/>
      <c r="J331" s="349"/>
      <c r="K331" s="349"/>
      <c r="L331" s="350"/>
    </row>
    <row r="332" spans="1:12" ht="15.75" thickBot="1" x14ac:dyDescent="0.3">
      <c r="A332" s="187"/>
      <c r="B332" s="188"/>
      <c r="C332" s="188"/>
      <c r="D332" s="189"/>
      <c r="E332" s="375" t="s">
        <v>58</v>
      </c>
      <c r="F332" s="376"/>
      <c r="G332" s="376"/>
      <c r="H332" s="376"/>
      <c r="I332" s="376"/>
      <c r="J332" s="376"/>
      <c r="K332" s="376"/>
      <c r="L332" s="377"/>
    </row>
    <row r="333" spans="1:12" x14ac:dyDescent="0.25">
      <c r="A333" s="184" t="s">
        <v>459</v>
      </c>
      <c r="B333" s="185"/>
      <c r="C333" s="185"/>
      <c r="D333" s="186"/>
      <c r="E333" s="378"/>
      <c r="F333" s="379"/>
      <c r="G333" s="379"/>
      <c r="H333" s="379"/>
      <c r="I333" s="379"/>
      <c r="J333" s="379"/>
      <c r="K333" s="379"/>
      <c r="L333" s="380"/>
    </row>
    <row r="334" spans="1:12" ht="15.75" thickBot="1" x14ac:dyDescent="0.3">
      <c r="A334" s="187"/>
      <c r="B334" s="188"/>
      <c r="C334" s="188"/>
      <c r="D334" s="189"/>
      <c r="E334" s="381"/>
      <c r="F334" s="382"/>
      <c r="G334" s="382"/>
      <c r="H334" s="382"/>
      <c r="I334" s="382"/>
      <c r="J334" s="382"/>
      <c r="K334" s="382"/>
      <c r="L334" s="383"/>
    </row>
    <row r="335" spans="1:12" ht="15.75" customHeight="1" thickBot="1" x14ac:dyDescent="0.3">
      <c r="A335" s="5" t="s">
        <v>28</v>
      </c>
      <c r="B335" s="2"/>
      <c r="C335" s="110">
        <f>C92</f>
        <v>80</v>
      </c>
      <c r="D335" s="112"/>
      <c r="E335" s="111"/>
      <c r="F335" s="110" t="s">
        <v>43</v>
      </c>
      <c r="G335" s="111"/>
      <c r="H335" s="110">
        <f>H92</f>
        <v>0</v>
      </c>
      <c r="I335" s="111"/>
      <c r="J335" s="262" t="s">
        <v>43</v>
      </c>
      <c r="K335" s="263"/>
      <c r="L335" s="70" t="s">
        <v>41</v>
      </c>
    </row>
    <row r="336" spans="1:12" ht="15.75" customHeight="1" thickBot="1" x14ac:dyDescent="0.3">
      <c r="A336" s="5" t="s">
        <v>42</v>
      </c>
      <c r="B336" s="4" t="s">
        <v>6</v>
      </c>
      <c r="C336" s="4" t="s">
        <v>15</v>
      </c>
      <c r="D336" s="110" t="s">
        <v>7</v>
      </c>
      <c r="E336" s="111"/>
      <c r="F336" s="234" t="s">
        <v>19</v>
      </c>
      <c r="G336" s="236"/>
      <c r="H336" s="4" t="s">
        <v>9</v>
      </c>
      <c r="I336" s="5" t="s">
        <v>10</v>
      </c>
      <c r="J336" s="234" t="s">
        <v>19</v>
      </c>
      <c r="K336" s="236"/>
      <c r="L336" s="7"/>
    </row>
    <row r="337" spans="1:12" ht="15.75" customHeight="1" thickBot="1" x14ac:dyDescent="0.3">
      <c r="A337" s="13" t="str">
        <f t="shared" ref="A337:C352" si="7">A94</f>
        <v xml:space="preserve">Etiqueta Composição - EC - Surreal / Ls </v>
      </c>
      <c r="B337" s="6">
        <f t="shared" si="7"/>
        <v>1</v>
      </c>
      <c r="C337" s="6" t="str">
        <f t="shared" si="7"/>
        <v>Branco</v>
      </c>
      <c r="D337" s="264">
        <f>SUM(B337*C335)</f>
        <v>80</v>
      </c>
      <c r="E337" s="265"/>
      <c r="F337" s="266"/>
      <c r="G337" s="267"/>
      <c r="H337" s="6">
        <f>H94</f>
        <v>0</v>
      </c>
      <c r="I337" s="8">
        <f>SUM(B337*H335)</f>
        <v>0</v>
      </c>
      <c r="J337" s="266"/>
      <c r="K337" s="267"/>
      <c r="L337" s="6"/>
    </row>
    <row r="338" spans="1:12" ht="15.75" customHeight="1" thickBot="1" x14ac:dyDescent="0.3">
      <c r="A338" s="13" t="str">
        <f t="shared" si="7"/>
        <v>Linha 60</v>
      </c>
      <c r="B338" s="6">
        <f t="shared" si="7"/>
        <v>0.04</v>
      </c>
      <c r="C338" s="6" t="str">
        <f t="shared" si="7"/>
        <v xml:space="preserve">bege </v>
      </c>
      <c r="D338" s="264">
        <f>SUM(B338*C335)</f>
        <v>3.2</v>
      </c>
      <c r="E338" s="265"/>
      <c r="F338" s="266"/>
      <c r="G338" s="267"/>
      <c r="H338" s="6">
        <f>H95</f>
        <v>0</v>
      </c>
      <c r="I338" s="8">
        <f>SUM(B338*H335)</f>
        <v>0</v>
      </c>
      <c r="J338" s="266"/>
      <c r="K338" s="267"/>
      <c r="L338" s="6"/>
    </row>
    <row r="339" spans="1:12" ht="15.75" customHeight="1" thickBot="1" x14ac:dyDescent="0.3">
      <c r="A339" s="13">
        <f t="shared" si="7"/>
        <v>0</v>
      </c>
      <c r="B339" s="6">
        <f t="shared" si="7"/>
        <v>0.02</v>
      </c>
      <c r="C339" s="6" t="str">
        <f t="shared" si="7"/>
        <v>verde militar</v>
      </c>
      <c r="D339" s="264">
        <f>SUM(B339*C335)</f>
        <v>1.6</v>
      </c>
      <c r="E339" s="265"/>
      <c r="F339" s="266"/>
      <c r="G339" s="267"/>
      <c r="H339" s="6">
        <f t="shared" ref="H339:H370" si="8">H96</f>
        <v>0</v>
      </c>
      <c r="I339" s="8">
        <f>SUM(B339*H335)</f>
        <v>0</v>
      </c>
      <c r="J339" s="266"/>
      <c r="K339" s="267"/>
      <c r="L339" s="6"/>
    </row>
    <row r="340" spans="1:12" ht="15.75" customHeight="1" thickBot="1" x14ac:dyDescent="0.3">
      <c r="A340" s="13">
        <f t="shared" si="7"/>
        <v>0</v>
      </c>
      <c r="B340" s="6">
        <f t="shared" si="7"/>
        <v>0</v>
      </c>
      <c r="C340" s="6">
        <f t="shared" si="7"/>
        <v>0</v>
      </c>
      <c r="D340" s="264">
        <f>SUM(B340*C335)</f>
        <v>0</v>
      </c>
      <c r="E340" s="265"/>
      <c r="F340" s="266"/>
      <c r="G340" s="267"/>
      <c r="H340" s="6">
        <f t="shared" si="8"/>
        <v>0</v>
      </c>
      <c r="I340" s="8">
        <f>SUM(B340*H335)</f>
        <v>0</v>
      </c>
      <c r="J340" s="266"/>
      <c r="K340" s="267"/>
      <c r="L340" s="6"/>
    </row>
    <row r="341" spans="1:12" ht="15.75" customHeight="1" thickBot="1" x14ac:dyDescent="0.3">
      <c r="A341" s="13">
        <f t="shared" si="7"/>
        <v>0</v>
      </c>
      <c r="B341" s="6">
        <f t="shared" si="7"/>
        <v>0</v>
      </c>
      <c r="C341" s="6">
        <f t="shared" si="7"/>
        <v>0</v>
      </c>
      <c r="D341" s="264">
        <f>SUM(B341*C335)</f>
        <v>0</v>
      </c>
      <c r="E341" s="265"/>
      <c r="F341" s="266"/>
      <c r="G341" s="267"/>
      <c r="H341" s="6">
        <f t="shared" si="8"/>
        <v>0</v>
      </c>
      <c r="I341" s="8">
        <f>SUM(B341*H335)</f>
        <v>0</v>
      </c>
      <c r="J341" s="266"/>
      <c r="K341" s="267"/>
      <c r="L341" s="6"/>
    </row>
    <row r="342" spans="1:12" ht="15.75" customHeight="1" thickBot="1" x14ac:dyDescent="0.3">
      <c r="A342" s="13" t="str">
        <f t="shared" si="7"/>
        <v xml:space="preserve">Zíper 3 </v>
      </c>
      <c r="B342" s="6">
        <f t="shared" si="7"/>
        <v>0.22</v>
      </c>
      <c r="C342" s="6" t="str">
        <f t="shared" si="7"/>
        <v xml:space="preserve">branco </v>
      </c>
      <c r="D342" s="264">
        <f>SUM(B342*C335)</f>
        <v>17.600000000000001</v>
      </c>
      <c r="E342" s="265"/>
      <c r="F342" s="266"/>
      <c r="G342" s="267"/>
      <c r="H342" s="6">
        <f t="shared" si="8"/>
        <v>0</v>
      </c>
      <c r="I342" s="8">
        <f>SUM(B342*H335)</f>
        <v>0</v>
      </c>
      <c r="J342" s="266"/>
      <c r="K342" s="267"/>
      <c r="L342" s="6"/>
    </row>
    <row r="343" spans="1:12" ht="15.75" customHeight="1" thickBot="1" x14ac:dyDescent="0.3">
      <c r="A343" s="13" t="str">
        <f t="shared" si="7"/>
        <v xml:space="preserve">cursor niquel  3 </v>
      </c>
      <c r="B343" s="6">
        <v>16</v>
      </c>
      <c r="C343" s="6" t="str">
        <f t="shared" si="7"/>
        <v xml:space="preserve">niquel </v>
      </c>
      <c r="D343" s="264">
        <f>SUM(B343*C335)</f>
        <v>1280</v>
      </c>
      <c r="E343" s="265"/>
      <c r="F343" s="266"/>
      <c r="G343" s="267"/>
      <c r="H343" s="6">
        <f t="shared" si="8"/>
        <v>0</v>
      </c>
      <c r="I343" s="8">
        <f>SUM(B343*H335)</f>
        <v>0</v>
      </c>
      <c r="J343" s="266"/>
      <c r="K343" s="267"/>
      <c r="L343" s="6"/>
    </row>
    <row r="344" spans="1:12" ht="15.75" customHeight="1" thickBot="1" x14ac:dyDescent="0.3">
      <c r="A344" s="13" t="str">
        <f t="shared" si="7"/>
        <v xml:space="preserve">Botõaõ de pressão </v>
      </c>
      <c r="B344" s="6">
        <f t="shared" si="7"/>
        <v>1</v>
      </c>
      <c r="C344" s="6" t="str">
        <f t="shared" si="7"/>
        <v xml:space="preserve">ouro velho </v>
      </c>
      <c r="D344" s="264">
        <f>SUM(B344*C335)</f>
        <v>80</v>
      </c>
      <c r="E344" s="265"/>
      <c r="F344" s="266"/>
      <c r="G344" s="267"/>
      <c r="H344" s="6">
        <f t="shared" si="8"/>
        <v>0</v>
      </c>
      <c r="I344" s="8">
        <f>SUM(B344*H335)</f>
        <v>0</v>
      </c>
      <c r="J344" s="266"/>
      <c r="K344" s="267"/>
      <c r="L344" s="6"/>
    </row>
    <row r="345" spans="1:12" ht="15.75" customHeight="1" thickBot="1" x14ac:dyDescent="0.3">
      <c r="A345" s="13" t="str">
        <f>A102</f>
        <v>Borneon  2,2 ou 2,5</v>
      </c>
      <c r="B345" s="6">
        <f t="shared" si="7"/>
        <v>3.1</v>
      </c>
      <c r="C345" s="6" t="str">
        <f t="shared" si="7"/>
        <v xml:space="preserve">bege ou cru </v>
      </c>
      <c r="D345" s="264">
        <f>SUM(B345*C335)</f>
        <v>248</v>
      </c>
      <c r="E345" s="265"/>
      <c r="F345" s="266"/>
      <c r="G345" s="267"/>
      <c r="H345" s="6">
        <f t="shared" si="8"/>
        <v>0</v>
      </c>
      <c r="I345" s="8">
        <f>SUM(B345*H335)</f>
        <v>0</v>
      </c>
      <c r="J345" s="266"/>
      <c r="K345" s="267"/>
      <c r="L345" s="6"/>
    </row>
    <row r="346" spans="1:12" ht="15.75" customHeight="1" thickBot="1" x14ac:dyDescent="0.3">
      <c r="A346" s="13" t="str">
        <f t="shared" si="7"/>
        <v xml:space="preserve">etiqueta bolovo </v>
      </c>
      <c r="B346" s="6">
        <f t="shared" si="7"/>
        <v>1</v>
      </c>
      <c r="C346" s="6" t="str">
        <f t="shared" si="7"/>
        <v>branca</v>
      </c>
      <c r="D346" s="264">
        <f>SUM(B346*C335)</f>
        <v>80</v>
      </c>
      <c r="E346" s="265"/>
      <c r="F346" s="266"/>
      <c r="G346" s="267"/>
      <c r="H346" s="6">
        <f t="shared" si="8"/>
        <v>0</v>
      </c>
      <c r="I346" s="8">
        <f>SUM(B346*H335)</f>
        <v>0</v>
      </c>
      <c r="J346" s="266"/>
      <c r="K346" s="267"/>
      <c r="L346" s="6"/>
    </row>
    <row r="347" spans="1:12" ht="15.75" customHeight="1" thickBot="1" x14ac:dyDescent="0.3">
      <c r="A347" s="13" t="s">
        <v>481</v>
      </c>
      <c r="B347" s="6">
        <v>1</v>
      </c>
      <c r="C347" s="6" t="s">
        <v>350</v>
      </c>
      <c r="D347" s="264">
        <f>SUM(B347*C335)</f>
        <v>80</v>
      </c>
      <c r="E347" s="265"/>
      <c r="F347" s="266"/>
      <c r="G347" s="267"/>
      <c r="H347" s="6">
        <f t="shared" si="8"/>
        <v>0</v>
      </c>
      <c r="I347" s="8">
        <f>SUM(B347*H335)</f>
        <v>0</v>
      </c>
      <c r="J347" s="266"/>
      <c r="K347" s="267"/>
      <c r="L347" s="6"/>
    </row>
    <row r="348" spans="1:12" ht="15.75" customHeight="1" thickBot="1" x14ac:dyDescent="0.3">
      <c r="A348" s="13">
        <f t="shared" si="7"/>
        <v>0</v>
      </c>
      <c r="B348" s="6">
        <f t="shared" si="7"/>
        <v>0</v>
      </c>
      <c r="C348" s="6">
        <f t="shared" si="7"/>
        <v>0</v>
      </c>
      <c r="D348" s="264">
        <f>SUM(B348*C335)</f>
        <v>0</v>
      </c>
      <c r="E348" s="265"/>
      <c r="F348" s="266"/>
      <c r="G348" s="267"/>
      <c r="H348" s="6">
        <f t="shared" si="8"/>
        <v>0</v>
      </c>
      <c r="I348" s="8">
        <f>SUM(B348*H335)</f>
        <v>0</v>
      </c>
      <c r="J348" s="266"/>
      <c r="K348" s="267"/>
      <c r="L348" s="6"/>
    </row>
    <row r="349" spans="1:12" ht="15.75" customHeight="1" thickBot="1" x14ac:dyDescent="0.3">
      <c r="A349" s="13">
        <f t="shared" si="7"/>
        <v>0</v>
      </c>
      <c r="B349" s="6">
        <f t="shared" si="7"/>
        <v>0</v>
      </c>
      <c r="C349" s="6">
        <f t="shared" si="7"/>
        <v>0</v>
      </c>
      <c r="D349" s="264">
        <f>SUM(B349*C335)</f>
        <v>0</v>
      </c>
      <c r="E349" s="265"/>
      <c r="F349" s="266"/>
      <c r="G349" s="267"/>
      <c r="H349" s="6">
        <f t="shared" si="8"/>
        <v>0</v>
      </c>
      <c r="I349" s="8">
        <f>SUM(B349*H335)</f>
        <v>0</v>
      </c>
      <c r="J349" s="266"/>
      <c r="K349" s="267"/>
      <c r="L349" s="6"/>
    </row>
    <row r="350" spans="1:12" ht="15.75" customHeight="1" thickBot="1" x14ac:dyDescent="0.3">
      <c r="A350" s="13">
        <f t="shared" si="7"/>
        <v>0</v>
      </c>
      <c r="B350" s="6">
        <f t="shared" si="7"/>
        <v>0</v>
      </c>
      <c r="C350" s="6">
        <f t="shared" si="7"/>
        <v>0</v>
      </c>
      <c r="D350" s="264">
        <f>SUM(B350*C335)</f>
        <v>0</v>
      </c>
      <c r="E350" s="265"/>
      <c r="F350" s="266"/>
      <c r="G350" s="267"/>
      <c r="H350" s="6">
        <f t="shared" si="8"/>
        <v>0</v>
      </c>
      <c r="I350" s="8">
        <f>SUM(B350*H335)</f>
        <v>0</v>
      </c>
      <c r="J350" s="266"/>
      <c r="K350" s="267"/>
      <c r="L350" s="6"/>
    </row>
    <row r="351" spans="1:12" ht="15.75" customHeight="1" thickBot="1" x14ac:dyDescent="0.3">
      <c r="A351" s="13">
        <f t="shared" si="7"/>
        <v>0</v>
      </c>
      <c r="B351" s="6">
        <f t="shared" si="7"/>
        <v>0</v>
      </c>
      <c r="C351" s="6">
        <f t="shared" si="7"/>
        <v>0</v>
      </c>
      <c r="D351" s="264">
        <f>SUM(B351*C335)</f>
        <v>0</v>
      </c>
      <c r="E351" s="265"/>
      <c r="F351" s="266"/>
      <c r="G351" s="267"/>
      <c r="H351" s="6">
        <f t="shared" si="8"/>
        <v>0</v>
      </c>
      <c r="I351" s="8">
        <f>SUM(B351*H335)</f>
        <v>0</v>
      </c>
      <c r="J351" s="266"/>
      <c r="K351" s="267"/>
      <c r="L351" s="6"/>
    </row>
    <row r="352" spans="1:12" ht="15.75" customHeight="1" thickBot="1" x14ac:dyDescent="0.3">
      <c r="A352" s="13">
        <f t="shared" si="7"/>
        <v>0</v>
      </c>
      <c r="B352" s="6">
        <f t="shared" si="7"/>
        <v>0</v>
      </c>
      <c r="C352" s="6">
        <f t="shared" si="7"/>
        <v>0</v>
      </c>
      <c r="D352" s="264">
        <f>SUM(B352*C335)</f>
        <v>0</v>
      </c>
      <c r="E352" s="265"/>
      <c r="F352" s="266"/>
      <c r="G352" s="267"/>
      <c r="H352" s="6">
        <f t="shared" si="8"/>
        <v>0</v>
      </c>
      <c r="I352" s="8">
        <f>SUM(B352*H335)</f>
        <v>0</v>
      </c>
      <c r="J352" s="266"/>
      <c r="K352" s="267"/>
      <c r="L352" s="6"/>
    </row>
    <row r="353" spans="1:12" ht="15.75" customHeight="1" thickBot="1" x14ac:dyDescent="0.3">
      <c r="A353" s="13">
        <f t="shared" ref="A353:C368" si="9">A110</f>
        <v>0</v>
      </c>
      <c r="B353" s="6">
        <f t="shared" si="9"/>
        <v>0</v>
      </c>
      <c r="C353" s="6">
        <f t="shared" si="9"/>
        <v>0</v>
      </c>
      <c r="D353" s="264">
        <f>SUM(B353*C335)</f>
        <v>0</v>
      </c>
      <c r="E353" s="265"/>
      <c r="F353" s="266"/>
      <c r="G353" s="267"/>
      <c r="H353" s="6">
        <f t="shared" si="8"/>
        <v>0</v>
      </c>
      <c r="I353" s="8">
        <f>SUM(B353*H335)</f>
        <v>0</v>
      </c>
      <c r="J353" s="266"/>
      <c r="K353" s="267"/>
      <c r="L353" s="6"/>
    </row>
    <row r="354" spans="1:12" ht="15.75" customHeight="1" thickBot="1" x14ac:dyDescent="0.3">
      <c r="A354" s="13">
        <f t="shared" si="9"/>
        <v>0</v>
      </c>
      <c r="B354" s="6">
        <f t="shared" si="9"/>
        <v>0</v>
      </c>
      <c r="C354" s="6">
        <f t="shared" si="9"/>
        <v>0</v>
      </c>
      <c r="D354" s="264">
        <f>SUM(B354*C335)</f>
        <v>0</v>
      </c>
      <c r="E354" s="265"/>
      <c r="F354" s="266"/>
      <c r="G354" s="267"/>
      <c r="H354" s="6">
        <f t="shared" si="8"/>
        <v>0</v>
      </c>
      <c r="I354" s="8">
        <f>SUM(B354*H335)</f>
        <v>0</v>
      </c>
      <c r="J354" s="266"/>
      <c r="K354" s="267"/>
      <c r="L354" s="6"/>
    </row>
    <row r="355" spans="1:12" ht="15.75" customHeight="1" thickBot="1" x14ac:dyDescent="0.3">
      <c r="A355" s="13">
        <f t="shared" si="9"/>
        <v>0</v>
      </c>
      <c r="B355" s="6">
        <f t="shared" si="9"/>
        <v>0</v>
      </c>
      <c r="C355" s="6">
        <f t="shared" si="9"/>
        <v>0</v>
      </c>
      <c r="D355" s="264">
        <f>SUM(B355*C335)</f>
        <v>0</v>
      </c>
      <c r="E355" s="265"/>
      <c r="F355" s="266"/>
      <c r="G355" s="267"/>
      <c r="H355" s="6">
        <f t="shared" si="8"/>
        <v>0</v>
      </c>
      <c r="I355" s="8">
        <f>SUM(B355*H335)</f>
        <v>0</v>
      </c>
      <c r="J355" s="266"/>
      <c r="K355" s="267"/>
      <c r="L355" s="6"/>
    </row>
    <row r="356" spans="1:12" ht="15.75" customHeight="1" thickBot="1" x14ac:dyDescent="0.3">
      <c r="A356" s="13">
        <f t="shared" si="9"/>
        <v>0</v>
      </c>
      <c r="B356" s="6">
        <f t="shared" si="9"/>
        <v>0</v>
      </c>
      <c r="C356" s="6">
        <f t="shared" si="9"/>
        <v>0</v>
      </c>
      <c r="D356" s="264">
        <f>SUM(B356*C335)</f>
        <v>0</v>
      </c>
      <c r="E356" s="265"/>
      <c r="F356" s="266"/>
      <c r="G356" s="267"/>
      <c r="H356" s="6">
        <f t="shared" si="8"/>
        <v>0</v>
      </c>
      <c r="I356" s="8">
        <f>SUM(B356*H335)</f>
        <v>0</v>
      </c>
      <c r="J356" s="266"/>
      <c r="K356" s="267"/>
      <c r="L356" s="6"/>
    </row>
    <row r="357" spans="1:12" ht="15.75" customHeight="1" thickBot="1" x14ac:dyDescent="0.3">
      <c r="A357" s="13">
        <f t="shared" si="9"/>
        <v>0</v>
      </c>
      <c r="B357" s="6">
        <f t="shared" si="9"/>
        <v>0</v>
      </c>
      <c r="C357" s="6">
        <f t="shared" si="9"/>
        <v>0</v>
      </c>
      <c r="D357" s="264">
        <f>SUM(B357*C335)</f>
        <v>0</v>
      </c>
      <c r="E357" s="265"/>
      <c r="F357" s="266"/>
      <c r="G357" s="267"/>
      <c r="H357" s="6">
        <f t="shared" si="8"/>
        <v>0</v>
      </c>
      <c r="I357" s="8">
        <f>SUM(B357*H335)</f>
        <v>0</v>
      </c>
      <c r="J357" s="266"/>
      <c r="K357" s="267"/>
      <c r="L357" s="6"/>
    </row>
    <row r="358" spans="1:12" ht="15.75" customHeight="1" thickBot="1" x14ac:dyDescent="0.3">
      <c r="A358" s="13">
        <f t="shared" si="9"/>
        <v>0</v>
      </c>
      <c r="B358" s="6">
        <f t="shared" si="9"/>
        <v>0</v>
      </c>
      <c r="C358" s="6">
        <f t="shared" si="9"/>
        <v>0</v>
      </c>
      <c r="D358" s="264">
        <f>SUM(B358*C335)</f>
        <v>0</v>
      </c>
      <c r="E358" s="265"/>
      <c r="F358" s="266"/>
      <c r="G358" s="267"/>
      <c r="H358" s="6">
        <f t="shared" si="8"/>
        <v>0</v>
      </c>
      <c r="I358" s="8">
        <f>SUM(B358*H335)</f>
        <v>0</v>
      </c>
      <c r="J358" s="266"/>
      <c r="K358" s="267"/>
      <c r="L358" s="6"/>
    </row>
    <row r="359" spans="1:12" ht="15.75" customHeight="1" thickBot="1" x14ac:dyDescent="0.3">
      <c r="A359" s="13">
        <f t="shared" si="9"/>
        <v>0</v>
      </c>
      <c r="B359" s="6">
        <f t="shared" si="9"/>
        <v>0</v>
      </c>
      <c r="C359" s="6">
        <f t="shared" si="9"/>
        <v>0</v>
      </c>
      <c r="D359" s="264">
        <f>SUM(B359*C335)</f>
        <v>0</v>
      </c>
      <c r="E359" s="265"/>
      <c r="F359" s="266"/>
      <c r="G359" s="267"/>
      <c r="H359" s="6">
        <f t="shared" si="8"/>
        <v>0</v>
      </c>
      <c r="I359" s="8">
        <f>SUM(B359*H335)</f>
        <v>0</v>
      </c>
      <c r="J359" s="266"/>
      <c r="K359" s="267"/>
      <c r="L359" s="6"/>
    </row>
    <row r="360" spans="1:12" ht="15.75" customHeight="1" thickBot="1" x14ac:dyDescent="0.3">
      <c r="A360" s="13">
        <f t="shared" si="9"/>
        <v>0</v>
      </c>
      <c r="B360" s="6">
        <f t="shared" si="9"/>
        <v>0</v>
      </c>
      <c r="C360" s="6">
        <f t="shared" si="9"/>
        <v>0</v>
      </c>
      <c r="D360" s="264">
        <f>SUM(B360*C335)</f>
        <v>0</v>
      </c>
      <c r="E360" s="265"/>
      <c r="F360" s="266"/>
      <c r="G360" s="267"/>
      <c r="H360" s="6">
        <f t="shared" si="8"/>
        <v>0</v>
      </c>
      <c r="I360" s="8">
        <f>SUM(B360*H335)</f>
        <v>0</v>
      </c>
      <c r="J360" s="266"/>
      <c r="K360" s="267"/>
      <c r="L360" s="6"/>
    </row>
    <row r="361" spans="1:12" ht="15.75" customHeight="1" thickBot="1" x14ac:dyDescent="0.3">
      <c r="A361" s="13">
        <f t="shared" si="9"/>
        <v>0</v>
      </c>
      <c r="B361" s="6">
        <f t="shared" si="9"/>
        <v>0</v>
      </c>
      <c r="C361" s="6">
        <f t="shared" si="9"/>
        <v>0</v>
      </c>
      <c r="D361" s="264">
        <f>SUM(B361*C335)</f>
        <v>0</v>
      </c>
      <c r="E361" s="265"/>
      <c r="F361" s="266"/>
      <c r="G361" s="267"/>
      <c r="H361" s="6">
        <f t="shared" si="8"/>
        <v>0</v>
      </c>
      <c r="I361" s="8">
        <f>SUM(B361*H335)</f>
        <v>0</v>
      </c>
      <c r="J361" s="266"/>
      <c r="K361" s="267"/>
      <c r="L361" s="6"/>
    </row>
    <row r="362" spans="1:12" ht="15.75" customHeight="1" thickBot="1" x14ac:dyDescent="0.3">
      <c r="A362" s="13">
        <f t="shared" si="9"/>
        <v>0</v>
      </c>
      <c r="B362" s="6">
        <f t="shared" si="9"/>
        <v>0</v>
      </c>
      <c r="C362" s="6">
        <f t="shared" si="9"/>
        <v>0</v>
      </c>
      <c r="D362" s="264">
        <f>SUM(B362*C335)</f>
        <v>0</v>
      </c>
      <c r="E362" s="265"/>
      <c r="F362" s="266"/>
      <c r="G362" s="267"/>
      <c r="H362" s="6">
        <f t="shared" si="8"/>
        <v>0</v>
      </c>
      <c r="I362" s="8">
        <f>SUM(B362*H335)</f>
        <v>0</v>
      </c>
      <c r="J362" s="266"/>
      <c r="K362" s="267"/>
      <c r="L362" s="6"/>
    </row>
    <row r="363" spans="1:12" ht="15.75" customHeight="1" thickBot="1" x14ac:dyDescent="0.3">
      <c r="A363" s="13">
        <f t="shared" si="9"/>
        <v>0</v>
      </c>
      <c r="B363" s="6">
        <f t="shared" si="9"/>
        <v>0</v>
      </c>
      <c r="C363" s="6">
        <f t="shared" si="9"/>
        <v>0</v>
      </c>
      <c r="D363" s="264">
        <f>SUM(B363*C335)</f>
        <v>0</v>
      </c>
      <c r="E363" s="265"/>
      <c r="F363" s="266"/>
      <c r="G363" s="267"/>
      <c r="H363" s="6">
        <f t="shared" si="8"/>
        <v>0</v>
      </c>
      <c r="I363" s="8">
        <f>SUM(B363*H335)</f>
        <v>0</v>
      </c>
      <c r="J363" s="266"/>
      <c r="K363" s="267"/>
      <c r="L363" s="6"/>
    </row>
    <row r="364" spans="1:12" ht="15.75" customHeight="1" thickBot="1" x14ac:dyDescent="0.3">
      <c r="A364" s="13">
        <f t="shared" si="9"/>
        <v>0</v>
      </c>
      <c r="B364" s="6">
        <f t="shared" si="9"/>
        <v>0</v>
      </c>
      <c r="C364" s="6">
        <f t="shared" si="9"/>
        <v>0</v>
      </c>
      <c r="D364" s="264">
        <f>SUM(B364*C335)</f>
        <v>0</v>
      </c>
      <c r="E364" s="265"/>
      <c r="F364" s="266"/>
      <c r="G364" s="267"/>
      <c r="H364" s="6">
        <f t="shared" si="8"/>
        <v>0</v>
      </c>
      <c r="I364" s="8">
        <f>SUM(B364*H335)</f>
        <v>0</v>
      </c>
      <c r="J364" s="266"/>
      <c r="K364" s="267"/>
      <c r="L364" s="6"/>
    </row>
    <row r="365" spans="1:12" ht="15.75" customHeight="1" thickBot="1" x14ac:dyDescent="0.3">
      <c r="A365" s="13">
        <f t="shared" si="9"/>
        <v>0</v>
      </c>
      <c r="B365" s="6">
        <f t="shared" si="9"/>
        <v>0</v>
      </c>
      <c r="C365" s="6">
        <f t="shared" si="9"/>
        <v>0</v>
      </c>
      <c r="D365" s="264">
        <f>SUM(B365*C335)</f>
        <v>0</v>
      </c>
      <c r="E365" s="265"/>
      <c r="F365" s="266"/>
      <c r="G365" s="267"/>
      <c r="H365" s="6">
        <f t="shared" si="8"/>
        <v>0</v>
      </c>
      <c r="I365" s="8">
        <f>SUM(B365*H335)</f>
        <v>0</v>
      </c>
      <c r="J365" s="266"/>
      <c r="K365" s="267"/>
      <c r="L365" s="6"/>
    </row>
    <row r="366" spans="1:12" ht="15.75" customHeight="1" thickBot="1" x14ac:dyDescent="0.3">
      <c r="A366" s="13">
        <f t="shared" si="9"/>
        <v>0</v>
      </c>
      <c r="B366" s="6">
        <f t="shared" si="9"/>
        <v>0</v>
      </c>
      <c r="C366" s="6">
        <f t="shared" si="9"/>
        <v>0</v>
      </c>
      <c r="D366" s="264">
        <f>SUM(B366*C335)</f>
        <v>0</v>
      </c>
      <c r="E366" s="265"/>
      <c r="F366" s="266"/>
      <c r="G366" s="267"/>
      <c r="H366" s="6">
        <f t="shared" si="8"/>
        <v>0</v>
      </c>
      <c r="I366" s="8">
        <f>SUM(B366*H335)</f>
        <v>0</v>
      </c>
      <c r="J366" s="266"/>
      <c r="K366" s="267"/>
      <c r="L366" s="6"/>
    </row>
    <row r="367" spans="1:12" ht="15.75" customHeight="1" thickBot="1" x14ac:dyDescent="0.3">
      <c r="A367" s="13">
        <f t="shared" si="9"/>
        <v>0</v>
      </c>
      <c r="B367" s="6">
        <f t="shared" si="9"/>
        <v>0</v>
      </c>
      <c r="C367" s="6">
        <f t="shared" si="9"/>
        <v>0</v>
      </c>
      <c r="D367" s="264">
        <f>SUM(B367*C335)</f>
        <v>0</v>
      </c>
      <c r="E367" s="265"/>
      <c r="F367" s="266"/>
      <c r="G367" s="267"/>
      <c r="H367" s="6">
        <f t="shared" si="8"/>
        <v>0</v>
      </c>
      <c r="I367" s="8">
        <f>SUM(B367*H335)</f>
        <v>0</v>
      </c>
      <c r="J367" s="266"/>
      <c r="K367" s="267"/>
      <c r="L367" s="6"/>
    </row>
    <row r="368" spans="1:12" ht="15.75" customHeight="1" thickBot="1" x14ac:dyDescent="0.3">
      <c r="A368" s="13">
        <f t="shared" si="9"/>
        <v>0</v>
      </c>
      <c r="B368" s="6">
        <f t="shared" si="9"/>
        <v>0</v>
      </c>
      <c r="C368" s="6">
        <f t="shared" si="9"/>
        <v>0</v>
      </c>
      <c r="D368" s="264">
        <f>SUM(B368*C335)</f>
        <v>0</v>
      </c>
      <c r="E368" s="265"/>
      <c r="F368" s="266"/>
      <c r="G368" s="267"/>
      <c r="H368" s="6">
        <f t="shared" si="8"/>
        <v>0</v>
      </c>
      <c r="I368" s="8">
        <f>SUM(B368*H335)</f>
        <v>0</v>
      </c>
      <c r="J368" s="266"/>
      <c r="K368" s="267"/>
      <c r="L368" s="6"/>
    </row>
    <row r="369" spans="1:12" ht="15.75" customHeight="1" thickBot="1" x14ac:dyDescent="0.3">
      <c r="A369" s="13">
        <f t="shared" ref="A369:C370" si="10">A126</f>
        <v>0</v>
      </c>
      <c r="B369" s="6">
        <f t="shared" si="10"/>
        <v>0</v>
      </c>
      <c r="C369" s="6">
        <f t="shared" si="10"/>
        <v>0</v>
      </c>
      <c r="D369" s="264">
        <f>SUM(B369*C335)</f>
        <v>0</v>
      </c>
      <c r="E369" s="265"/>
      <c r="F369" s="266"/>
      <c r="G369" s="267"/>
      <c r="H369" s="6">
        <f t="shared" si="8"/>
        <v>0</v>
      </c>
      <c r="I369" s="8">
        <f>SUM(B369*H335)</f>
        <v>0</v>
      </c>
      <c r="J369" s="266"/>
      <c r="K369" s="267"/>
      <c r="L369" s="6"/>
    </row>
    <row r="370" spans="1:12" ht="15.75" customHeight="1" thickBot="1" x14ac:dyDescent="0.3">
      <c r="A370" s="13">
        <f t="shared" si="10"/>
        <v>0</v>
      </c>
      <c r="B370" s="6">
        <f t="shared" si="10"/>
        <v>0</v>
      </c>
      <c r="C370" s="6">
        <f t="shared" si="10"/>
        <v>0</v>
      </c>
      <c r="D370" s="264">
        <f>SUM(B370*C335)</f>
        <v>0</v>
      </c>
      <c r="E370" s="265"/>
      <c r="F370" s="266"/>
      <c r="G370" s="267"/>
      <c r="H370" s="6">
        <f t="shared" si="8"/>
        <v>0</v>
      </c>
      <c r="I370" s="8">
        <f>SUM(B370*H335)</f>
        <v>0</v>
      </c>
      <c r="J370" s="266"/>
      <c r="K370" s="267"/>
      <c r="L370" s="6"/>
    </row>
    <row r="371" spans="1:12" ht="15.75" thickBot="1" x14ac:dyDescent="0.3">
      <c r="A371" s="4" t="s">
        <v>460</v>
      </c>
      <c r="B371" s="149" t="s">
        <v>461</v>
      </c>
      <c r="C371" s="150"/>
      <c r="D371" s="150"/>
      <c r="E371" s="150"/>
      <c r="F371" s="150"/>
      <c r="G371" s="150"/>
      <c r="H371" s="151"/>
      <c r="I371" s="149" t="s">
        <v>462</v>
      </c>
      <c r="J371" s="150"/>
      <c r="K371" s="150"/>
      <c r="L371" s="151"/>
    </row>
    <row r="372" spans="1:12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" customHeight="1" x14ac:dyDescent="0.25">
      <c r="A373" s="143" t="s">
        <v>113</v>
      </c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5"/>
    </row>
    <row r="374" spans="1:12" ht="15.75" customHeight="1" thickBot="1" x14ac:dyDescent="0.3">
      <c r="A374" s="146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8"/>
    </row>
    <row r="375" spans="1:12" ht="15.75" thickBot="1" x14ac:dyDescent="0.3">
      <c r="A375" s="3" t="str">
        <f t="shared" ref="A375:B377" si="11">A6</f>
        <v xml:space="preserve">CLIENTE: bolovo </v>
      </c>
      <c r="B375" s="149" t="str">
        <f t="shared" si="11"/>
        <v>REPRESENTANTE: Antonio</v>
      </c>
      <c r="C375" s="150"/>
      <c r="D375" s="150"/>
      <c r="E375" s="150"/>
      <c r="F375" s="151"/>
      <c r="G375" s="149" t="str">
        <f>G6</f>
        <v>PEDIDO: 13/2020</v>
      </c>
      <c r="H375" s="150"/>
      <c r="I375" s="151"/>
      <c r="J375" s="110" t="s">
        <v>21</v>
      </c>
      <c r="K375" s="112"/>
      <c r="L375" s="111"/>
    </row>
    <row r="376" spans="1:12" ht="15.75" thickBot="1" x14ac:dyDescent="0.3">
      <c r="A376" s="4" t="str">
        <f t="shared" si="11"/>
        <v>REF. CLIENTE:  TOTTER BAG</v>
      </c>
      <c r="B376" s="149" t="str">
        <f t="shared" si="11"/>
        <v xml:space="preserve">REF. MATRIZ  Ls  toter bag Bolovo  </v>
      </c>
      <c r="C376" s="150"/>
      <c r="D376" s="150"/>
      <c r="E376" s="150"/>
      <c r="F376" s="151"/>
      <c r="G376" s="149" t="str">
        <f>G7</f>
        <v>COLECAO : VERÃO /2020</v>
      </c>
      <c r="H376" s="150"/>
      <c r="I376" s="151"/>
      <c r="J376" s="143">
        <f>J7</f>
        <v>1</v>
      </c>
      <c r="K376" s="144"/>
      <c r="L376" s="145"/>
    </row>
    <row r="377" spans="1:12" ht="15.75" thickBot="1" x14ac:dyDescent="0.3">
      <c r="A377" s="4" t="str">
        <f t="shared" si="11"/>
        <v xml:space="preserve">REF:  ls :  SAC  LS = 04 </v>
      </c>
      <c r="B377" s="149">
        <f t="shared" si="11"/>
        <v>0</v>
      </c>
      <c r="C377" s="150"/>
      <c r="D377" s="150"/>
      <c r="E377" s="150"/>
      <c r="F377" s="150"/>
      <c r="G377" s="150"/>
      <c r="H377" s="150"/>
      <c r="I377" s="151"/>
      <c r="J377" s="146"/>
      <c r="K377" s="147"/>
      <c r="L377" s="148"/>
    </row>
    <row r="378" spans="1:12" ht="15" customHeight="1" thickBot="1" x14ac:dyDescent="0.3">
      <c r="A378" s="70" t="s">
        <v>14</v>
      </c>
      <c r="B378" s="110" t="s">
        <v>65</v>
      </c>
      <c r="C378" s="112"/>
      <c r="D378" s="111"/>
      <c r="E378" s="384" t="s">
        <v>66</v>
      </c>
      <c r="F378" s="385"/>
      <c r="G378" s="385"/>
      <c r="H378" s="386"/>
      <c r="I378" s="110" t="s">
        <v>67</v>
      </c>
      <c r="J378" s="111"/>
      <c r="K378" s="110" t="s">
        <v>68</v>
      </c>
      <c r="L378" s="111"/>
    </row>
    <row r="379" spans="1:12" x14ac:dyDescent="0.25">
      <c r="A379" s="326" t="s">
        <v>63</v>
      </c>
      <c r="B379" s="220" t="s">
        <v>69</v>
      </c>
      <c r="C379" s="221"/>
      <c r="D379" s="222"/>
      <c r="E379" s="220" t="s">
        <v>69</v>
      </c>
      <c r="F379" s="221"/>
      <c r="G379" s="221"/>
      <c r="H379" s="222"/>
      <c r="I379" s="122" t="s">
        <v>70</v>
      </c>
      <c r="J379" s="124"/>
      <c r="K379" s="122" t="s">
        <v>70</v>
      </c>
      <c r="L379" s="124"/>
    </row>
    <row r="380" spans="1:12" ht="15.75" thickBot="1" x14ac:dyDescent="0.3">
      <c r="A380" s="327"/>
      <c r="B380" s="223"/>
      <c r="C380" s="224"/>
      <c r="D380" s="225"/>
      <c r="E380" s="223"/>
      <c r="F380" s="224"/>
      <c r="G380" s="224"/>
      <c r="H380" s="225"/>
      <c r="I380" s="125"/>
      <c r="J380" s="127"/>
      <c r="K380" s="125"/>
      <c r="L380" s="127"/>
    </row>
    <row r="381" spans="1:12" x14ac:dyDescent="0.25">
      <c r="A381" s="326" t="s">
        <v>64</v>
      </c>
      <c r="B381" s="220" t="s">
        <v>69</v>
      </c>
      <c r="C381" s="221"/>
      <c r="D381" s="222"/>
      <c r="E381" s="220" t="s">
        <v>69</v>
      </c>
      <c r="F381" s="221"/>
      <c r="G381" s="221"/>
      <c r="H381" s="222"/>
      <c r="I381" s="122" t="s">
        <v>70</v>
      </c>
      <c r="J381" s="124"/>
      <c r="K381" s="122" t="s">
        <v>70</v>
      </c>
      <c r="L381" s="124"/>
    </row>
    <row r="382" spans="1:12" ht="15.75" thickBot="1" x14ac:dyDescent="0.3">
      <c r="A382" s="327"/>
      <c r="B382" s="223"/>
      <c r="C382" s="224"/>
      <c r="D382" s="225"/>
      <c r="E382" s="223"/>
      <c r="F382" s="224"/>
      <c r="G382" s="224"/>
      <c r="H382" s="225"/>
      <c r="I382" s="125"/>
      <c r="J382" s="127"/>
      <c r="K382" s="125"/>
      <c r="L382" s="127"/>
    </row>
    <row r="383" spans="1:12" ht="15.75" thickBot="1" x14ac:dyDescent="0.3">
      <c r="A383" s="110" t="s">
        <v>71</v>
      </c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1"/>
    </row>
    <row r="384" spans="1:12" x14ac:dyDescent="0.25">
      <c r="A384" s="272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4"/>
    </row>
    <row r="385" spans="1:12" ht="15.75" thickBot="1" x14ac:dyDescent="0.3">
      <c r="A385" s="285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286"/>
    </row>
    <row r="386" spans="1:12" x14ac:dyDescent="0.25">
      <c r="A386" s="272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4"/>
    </row>
    <row r="387" spans="1:12" ht="15.75" thickBot="1" x14ac:dyDescent="0.3">
      <c r="A387" s="285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286"/>
    </row>
    <row r="388" spans="1:12" ht="15.75" thickBo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x14ac:dyDescent="0.25">
      <c r="A389" s="143" t="s">
        <v>114</v>
      </c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5"/>
    </row>
    <row r="390" spans="1:12" ht="15.75" thickBot="1" x14ac:dyDescent="0.3">
      <c r="A390" s="146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8"/>
    </row>
    <row r="391" spans="1:12" ht="15.75" thickBot="1" x14ac:dyDescent="0.3">
      <c r="A391" s="3" t="str">
        <f t="shared" ref="A391:B393" si="12">A6</f>
        <v xml:space="preserve">CLIENTE: bolovo </v>
      </c>
      <c r="B391" s="149" t="str">
        <f t="shared" si="12"/>
        <v>REPRESENTANTE: Antonio</v>
      </c>
      <c r="C391" s="150"/>
      <c r="D391" s="150"/>
      <c r="E391" s="150"/>
      <c r="F391" s="151"/>
      <c r="G391" s="149" t="str">
        <f>G6</f>
        <v>PEDIDO: 13/2020</v>
      </c>
      <c r="H391" s="150"/>
      <c r="I391" s="151"/>
      <c r="J391" s="110" t="s">
        <v>21</v>
      </c>
      <c r="K391" s="112"/>
      <c r="L391" s="111"/>
    </row>
    <row r="392" spans="1:12" ht="15.75" thickBot="1" x14ac:dyDescent="0.3">
      <c r="A392" s="4" t="str">
        <f t="shared" si="12"/>
        <v>REF. CLIENTE:  TOTTER BAG</v>
      </c>
      <c r="B392" s="149" t="str">
        <f t="shared" si="12"/>
        <v xml:space="preserve">REF. MATRIZ  Ls  toter bag Bolovo  </v>
      </c>
      <c r="C392" s="150"/>
      <c r="D392" s="150"/>
      <c r="E392" s="150"/>
      <c r="F392" s="151"/>
      <c r="G392" s="149" t="str">
        <f>G7</f>
        <v>COLECAO : VERÃO /2020</v>
      </c>
      <c r="H392" s="150"/>
      <c r="I392" s="151"/>
      <c r="J392" s="143">
        <f>J7</f>
        <v>1</v>
      </c>
      <c r="K392" s="144"/>
      <c r="L392" s="145"/>
    </row>
    <row r="393" spans="1:12" ht="15.75" thickBot="1" x14ac:dyDescent="0.3">
      <c r="A393" s="4" t="str">
        <f t="shared" si="12"/>
        <v xml:space="preserve">REF:  ls :  SAC  LS = 04 </v>
      </c>
      <c r="B393" s="149">
        <f t="shared" si="12"/>
        <v>0</v>
      </c>
      <c r="C393" s="150"/>
      <c r="D393" s="150"/>
      <c r="E393" s="150"/>
      <c r="F393" s="150"/>
      <c r="G393" s="150"/>
      <c r="H393" s="150"/>
      <c r="I393" s="151"/>
      <c r="J393" s="146"/>
      <c r="K393" s="147"/>
      <c r="L393" s="148"/>
    </row>
    <row r="394" spans="1:12" ht="15" customHeight="1" thickBot="1" x14ac:dyDescent="0.3">
      <c r="A394" s="70" t="s">
        <v>14</v>
      </c>
      <c r="B394" s="110" t="s">
        <v>72</v>
      </c>
      <c r="C394" s="112"/>
      <c r="D394" s="111"/>
      <c r="E394" s="110" t="s">
        <v>73</v>
      </c>
      <c r="F394" s="112"/>
      <c r="G394" s="112"/>
      <c r="H394" s="111"/>
      <c r="I394" s="193" t="s">
        <v>67</v>
      </c>
      <c r="J394" s="194"/>
      <c r="K394" s="110" t="s">
        <v>68</v>
      </c>
      <c r="L394" s="111"/>
    </row>
    <row r="395" spans="1:12" ht="15" customHeight="1" x14ac:dyDescent="0.25">
      <c r="A395" s="387" t="s">
        <v>20</v>
      </c>
      <c r="B395" s="220" t="s">
        <v>69</v>
      </c>
      <c r="C395" s="221"/>
      <c r="D395" s="222"/>
      <c r="E395" s="220" t="s">
        <v>69</v>
      </c>
      <c r="F395" s="221"/>
      <c r="G395" s="221"/>
      <c r="H395" s="222"/>
      <c r="I395" s="122" t="s">
        <v>70</v>
      </c>
      <c r="J395" s="124"/>
      <c r="K395" s="122" t="s">
        <v>70</v>
      </c>
      <c r="L395" s="124"/>
    </row>
    <row r="396" spans="1:12" ht="15.75" customHeight="1" thickBot="1" x14ac:dyDescent="0.3">
      <c r="A396" s="388"/>
      <c r="B396" s="223"/>
      <c r="C396" s="224"/>
      <c r="D396" s="225"/>
      <c r="E396" s="223"/>
      <c r="F396" s="224"/>
      <c r="G396" s="224"/>
      <c r="H396" s="225"/>
      <c r="I396" s="125"/>
      <c r="J396" s="127"/>
      <c r="K396" s="125"/>
      <c r="L396" s="127"/>
    </row>
    <row r="397" spans="1:12" ht="15" customHeight="1" x14ac:dyDescent="0.25">
      <c r="A397" s="388"/>
      <c r="B397" s="220" t="s">
        <v>74</v>
      </c>
      <c r="C397" s="221"/>
      <c r="D397" s="222"/>
      <c r="E397" s="220" t="s">
        <v>75</v>
      </c>
      <c r="F397" s="221"/>
      <c r="G397" s="221"/>
      <c r="H397" s="222"/>
      <c r="I397" s="122" t="s">
        <v>70</v>
      </c>
      <c r="J397" s="124"/>
      <c r="K397" s="122" t="s">
        <v>70</v>
      </c>
      <c r="L397" s="124"/>
    </row>
    <row r="398" spans="1:12" ht="15.75" customHeight="1" thickBot="1" x14ac:dyDescent="0.3">
      <c r="A398" s="389"/>
      <c r="B398" s="223"/>
      <c r="C398" s="224"/>
      <c r="D398" s="225"/>
      <c r="E398" s="223"/>
      <c r="F398" s="224"/>
      <c r="G398" s="224"/>
      <c r="H398" s="225"/>
      <c r="I398" s="125"/>
      <c r="J398" s="127"/>
      <c r="K398" s="125"/>
      <c r="L398" s="127"/>
    </row>
    <row r="399" spans="1:12" x14ac:dyDescent="0.25">
      <c r="A399" s="272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4"/>
    </row>
    <row r="400" spans="1:12" ht="15.75" thickBot="1" x14ac:dyDescent="0.3">
      <c r="A400" s="285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286"/>
    </row>
    <row r="401" spans="1:12" x14ac:dyDescent="0.25">
      <c r="A401" s="272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4"/>
    </row>
    <row r="402" spans="1:12" ht="15.75" thickBot="1" x14ac:dyDescent="0.3">
      <c r="A402" s="285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286"/>
    </row>
  </sheetData>
  <mergeCells count="846"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69:L80"/>
    <mergeCell ref="B81:D81"/>
    <mergeCell ref="F81:I81"/>
    <mergeCell ref="J81:L81"/>
    <mergeCell ref="A82:L84"/>
    <mergeCell ref="A85:L86"/>
    <mergeCell ref="A66:K66"/>
    <mergeCell ref="A67:B67"/>
    <mergeCell ref="D67:G67"/>
    <mergeCell ref="H67:K67"/>
    <mergeCell ref="L67:L68"/>
    <mergeCell ref="A68:B68"/>
    <mergeCell ref="D68:G68"/>
    <mergeCell ref="H68:K68"/>
    <mergeCell ref="A90:A91"/>
    <mergeCell ref="B90:F91"/>
    <mergeCell ref="G90:I91"/>
    <mergeCell ref="J90:L91"/>
    <mergeCell ref="C92:E92"/>
    <mergeCell ref="F92:G92"/>
    <mergeCell ref="H92:I92"/>
    <mergeCell ref="J92:K92"/>
    <mergeCell ref="B87:F87"/>
    <mergeCell ref="G87:I87"/>
    <mergeCell ref="J87:L87"/>
    <mergeCell ref="B88:F88"/>
    <mergeCell ref="G88:I88"/>
    <mergeCell ref="J88:L89"/>
    <mergeCell ref="B89:I89"/>
    <mergeCell ref="D95:E95"/>
    <mergeCell ref="F95:G95"/>
    <mergeCell ref="J95:K95"/>
    <mergeCell ref="D96:E96"/>
    <mergeCell ref="F96:G96"/>
    <mergeCell ref="J96:K96"/>
    <mergeCell ref="D93:E93"/>
    <mergeCell ref="F93:G93"/>
    <mergeCell ref="J93:K93"/>
    <mergeCell ref="D94:E94"/>
    <mergeCell ref="F94:G94"/>
    <mergeCell ref="J94:K94"/>
    <mergeCell ref="D99:E99"/>
    <mergeCell ref="F99:G99"/>
    <mergeCell ref="J99:K99"/>
    <mergeCell ref="D100:E100"/>
    <mergeCell ref="F100:G100"/>
    <mergeCell ref="J100:K100"/>
    <mergeCell ref="D97:E97"/>
    <mergeCell ref="F97:G97"/>
    <mergeCell ref="J97:K97"/>
    <mergeCell ref="D98:E98"/>
    <mergeCell ref="F98:G98"/>
    <mergeCell ref="J98:K98"/>
    <mergeCell ref="D103:E103"/>
    <mergeCell ref="F103:G103"/>
    <mergeCell ref="J103:K103"/>
    <mergeCell ref="D104:E104"/>
    <mergeCell ref="F104:G104"/>
    <mergeCell ref="J104:K104"/>
    <mergeCell ref="D101:E101"/>
    <mergeCell ref="F101:G101"/>
    <mergeCell ref="J101:K101"/>
    <mergeCell ref="D102:E102"/>
    <mergeCell ref="F102:G102"/>
    <mergeCell ref="J102:K102"/>
    <mergeCell ref="D107:E107"/>
    <mergeCell ref="F107:G107"/>
    <mergeCell ref="J107:K107"/>
    <mergeCell ref="D108:E108"/>
    <mergeCell ref="F108:G108"/>
    <mergeCell ref="J108:K108"/>
    <mergeCell ref="D105:E105"/>
    <mergeCell ref="F105:G105"/>
    <mergeCell ref="J105:K105"/>
    <mergeCell ref="D106:E106"/>
    <mergeCell ref="F106:G106"/>
    <mergeCell ref="J106:K106"/>
    <mergeCell ref="D111:E111"/>
    <mergeCell ref="F111:G111"/>
    <mergeCell ref="J111:K111"/>
    <mergeCell ref="D112:E112"/>
    <mergeCell ref="F112:G112"/>
    <mergeCell ref="J112:K112"/>
    <mergeCell ref="D109:E109"/>
    <mergeCell ref="F109:G109"/>
    <mergeCell ref="J109:K109"/>
    <mergeCell ref="D110:E110"/>
    <mergeCell ref="F110:G110"/>
    <mergeCell ref="J110:K110"/>
    <mergeCell ref="D115:E115"/>
    <mergeCell ref="F115:G115"/>
    <mergeCell ref="J115:K115"/>
    <mergeCell ref="D116:E116"/>
    <mergeCell ref="F116:G116"/>
    <mergeCell ref="J116:K116"/>
    <mergeCell ref="D113:E113"/>
    <mergeCell ref="F113:G113"/>
    <mergeCell ref="J113:K113"/>
    <mergeCell ref="D114:E114"/>
    <mergeCell ref="F114:G114"/>
    <mergeCell ref="J114:K114"/>
    <mergeCell ref="D119:E119"/>
    <mergeCell ref="F119:G119"/>
    <mergeCell ref="J119:K119"/>
    <mergeCell ref="D120:E120"/>
    <mergeCell ref="F120:G120"/>
    <mergeCell ref="J120:K120"/>
    <mergeCell ref="D117:E117"/>
    <mergeCell ref="F117:G117"/>
    <mergeCell ref="J117:K117"/>
    <mergeCell ref="D118:E118"/>
    <mergeCell ref="F118:G118"/>
    <mergeCell ref="J118:K118"/>
    <mergeCell ref="D123:E123"/>
    <mergeCell ref="F123:G123"/>
    <mergeCell ref="J123:K123"/>
    <mergeCell ref="D124:E124"/>
    <mergeCell ref="F124:G124"/>
    <mergeCell ref="J124:K124"/>
    <mergeCell ref="D121:E121"/>
    <mergeCell ref="F121:G121"/>
    <mergeCell ref="J121:K121"/>
    <mergeCell ref="D122:E122"/>
    <mergeCell ref="F122:G122"/>
    <mergeCell ref="J122:K122"/>
    <mergeCell ref="D127:E127"/>
    <mergeCell ref="F127:G127"/>
    <mergeCell ref="J127:K127"/>
    <mergeCell ref="D128:E128"/>
    <mergeCell ref="F128:G128"/>
    <mergeCell ref="J128:K128"/>
    <mergeCell ref="D125:E125"/>
    <mergeCell ref="F125:G125"/>
    <mergeCell ref="J125:K125"/>
    <mergeCell ref="D126:E126"/>
    <mergeCell ref="F126:G126"/>
    <mergeCell ref="J126:K126"/>
    <mergeCell ref="D131:E131"/>
    <mergeCell ref="F131:G131"/>
    <mergeCell ref="J131:K131"/>
    <mergeCell ref="D132:E132"/>
    <mergeCell ref="F132:G132"/>
    <mergeCell ref="J132:K132"/>
    <mergeCell ref="D129:E129"/>
    <mergeCell ref="F129:G129"/>
    <mergeCell ref="J129:K129"/>
    <mergeCell ref="D130:E130"/>
    <mergeCell ref="F130:G130"/>
    <mergeCell ref="J130:K130"/>
    <mergeCell ref="D135:E135"/>
    <mergeCell ref="F135:G135"/>
    <mergeCell ref="J135:K135"/>
    <mergeCell ref="D136:E136"/>
    <mergeCell ref="F136:G136"/>
    <mergeCell ref="J136:K136"/>
    <mergeCell ref="D133:E133"/>
    <mergeCell ref="F133:G133"/>
    <mergeCell ref="J133:K133"/>
    <mergeCell ref="D134:E134"/>
    <mergeCell ref="F134:G134"/>
    <mergeCell ref="J134:K134"/>
    <mergeCell ref="D139:E139"/>
    <mergeCell ref="F139:G139"/>
    <mergeCell ref="J139:K139"/>
    <mergeCell ref="D140:E140"/>
    <mergeCell ref="F140:G140"/>
    <mergeCell ref="J140:K140"/>
    <mergeCell ref="D137:E137"/>
    <mergeCell ref="F137:G137"/>
    <mergeCell ref="J137:K137"/>
    <mergeCell ref="D138:E138"/>
    <mergeCell ref="F138:G138"/>
    <mergeCell ref="J138:K138"/>
    <mergeCell ref="D143:E143"/>
    <mergeCell ref="F143:G143"/>
    <mergeCell ref="J143:K143"/>
    <mergeCell ref="D144:E144"/>
    <mergeCell ref="F144:G144"/>
    <mergeCell ref="J144:K144"/>
    <mergeCell ref="D141:E141"/>
    <mergeCell ref="F141:G141"/>
    <mergeCell ref="J141:K141"/>
    <mergeCell ref="D142:E142"/>
    <mergeCell ref="F142:G142"/>
    <mergeCell ref="J142:K142"/>
    <mergeCell ref="D147:E147"/>
    <mergeCell ref="F147:G147"/>
    <mergeCell ref="J147:K147"/>
    <mergeCell ref="A148:L161"/>
    <mergeCell ref="A162:L164"/>
    <mergeCell ref="A165:L166"/>
    <mergeCell ref="D145:E145"/>
    <mergeCell ref="F145:G145"/>
    <mergeCell ref="J145:K145"/>
    <mergeCell ref="D146:E146"/>
    <mergeCell ref="F146:G146"/>
    <mergeCell ref="J146:K146"/>
    <mergeCell ref="A170:B170"/>
    <mergeCell ref="D170:E170"/>
    <mergeCell ref="F170:J170"/>
    <mergeCell ref="A171:B172"/>
    <mergeCell ref="C171:C172"/>
    <mergeCell ref="D171:E172"/>
    <mergeCell ref="F171:J172"/>
    <mergeCell ref="B167:F167"/>
    <mergeCell ref="G167:I167"/>
    <mergeCell ref="J167:L167"/>
    <mergeCell ref="B168:F168"/>
    <mergeCell ref="G168:I168"/>
    <mergeCell ref="J168:L169"/>
    <mergeCell ref="B169:I169"/>
    <mergeCell ref="A175:B176"/>
    <mergeCell ref="C175:C176"/>
    <mergeCell ref="D175:E176"/>
    <mergeCell ref="F175:J176"/>
    <mergeCell ref="K175:K176"/>
    <mergeCell ref="L175:L176"/>
    <mergeCell ref="K171:K172"/>
    <mergeCell ref="L171:L172"/>
    <mergeCell ref="A173:B174"/>
    <mergeCell ref="C173:C174"/>
    <mergeCell ref="D173:E174"/>
    <mergeCell ref="F173:J174"/>
    <mergeCell ref="K173:K174"/>
    <mergeCell ref="L173:L174"/>
    <mergeCell ref="A179:B180"/>
    <mergeCell ref="C179:C180"/>
    <mergeCell ref="D179:E180"/>
    <mergeCell ref="F179:J180"/>
    <mergeCell ref="K179:K180"/>
    <mergeCell ref="L179:L180"/>
    <mergeCell ref="A177:B178"/>
    <mergeCell ref="C177:C178"/>
    <mergeCell ref="D177:E178"/>
    <mergeCell ref="F177:J178"/>
    <mergeCell ref="K177:K178"/>
    <mergeCell ref="L177:L178"/>
    <mergeCell ref="A183:L184"/>
    <mergeCell ref="A185:A186"/>
    <mergeCell ref="B185:E186"/>
    <mergeCell ref="F185:H186"/>
    <mergeCell ref="I185:L185"/>
    <mergeCell ref="I186:J186"/>
    <mergeCell ref="K186:L186"/>
    <mergeCell ref="A181:B182"/>
    <mergeCell ref="C181:C182"/>
    <mergeCell ref="D181:E182"/>
    <mergeCell ref="F181:J182"/>
    <mergeCell ref="K181:K182"/>
    <mergeCell ref="L181:L182"/>
    <mergeCell ref="A187:A188"/>
    <mergeCell ref="B187:E188"/>
    <mergeCell ref="F187:H188"/>
    <mergeCell ref="I187:J188"/>
    <mergeCell ref="K187:L188"/>
    <mergeCell ref="A189:A190"/>
    <mergeCell ref="B189:E190"/>
    <mergeCell ref="F189:H190"/>
    <mergeCell ref="I189:J190"/>
    <mergeCell ref="K189:L190"/>
    <mergeCell ref="A195:A196"/>
    <mergeCell ref="B195:E196"/>
    <mergeCell ref="F195:H196"/>
    <mergeCell ref="I195:J196"/>
    <mergeCell ref="K195:L196"/>
    <mergeCell ref="A197:L198"/>
    <mergeCell ref="A191:L192"/>
    <mergeCell ref="A193:A194"/>
    <mergeCell ref="B193:E194"/>
    <mergeCell ref="F193:H194"/>
    <mergeCell ref="I193:L193"/>
    <mergeCell ref="I194:J194"/>
    <mergeCell ref="K194:L194"/>
    <mergeCell ref="A201:A202"/>
    <mergeCell ref="B201:E202"/>
    <mergeCell ref="F201:H202"/>
    <mergeCell ref="I201:J202"/>
    <mergeCell ref="K201:L202"/>
    <mergeCell ref="D203:E203"/>
    <mergeCell ref="F203:I203"/>
    <mergeCell ref="A199:A200"/>
    <mergeCell ref="B199:E200"/>
    <mergeCell ref="F199:H200"/>
    <mergeCell ref="I199:L199"/>
    <mergeCell ref="I200:J200"/>
    <mergeCell ref="K200:L200"/>
    <mergeCell ref="D207:E207"/>
    <mergeCell ref="F207:I207"/>
    <mergeCell ref="D208:E208"/>
    <mergeCell ref="F208:I208"/>
    <mergeCell ref="D209:E209"/>
    <mergeCell ref="F209:I209"/>
    <mergeCell ref="D204:E204"/>
    <mergeCell ref="F204:I204"/>
    <mergeCell ref="D205:E205"/>
    <mergeCell ref="F205:I205"/>
    <mergeCell ref="D206:E206"/>
    <mergeCell ref="F206:I206"/>
    <mergeCell ref="D213:E213"/>
    <mergeCell ref="F213:I213"/>
    <mergeCell ref="D214:E214"/>
    <mergeCell ref="F214:I214"/>
    <mergeCell ref="D215:E215"/>
    <mergeCell ref="F215:I215"/>
    <mergeCell ref="D210:E210"/>
    <mergeCell ref="F210:I210"/>
    <mergeCell ref="D211:E211"/>
    <mergeCell ref="F211:I211"/>
    <mergeCell ref="D212:E212"/>
    <mergeCell ref="F212:I212"/>
    <mergeCell ref="D219:E219"/>
    <mergeCell ref="F219:I219"/>
    <mergeCell ref="D220:E220"/>
    <mergeCell ref="F220:I220"/>
    <mergeCell ref="D221:E221"/>
    <mergeCell ref="F221:I221"/>
    <mergeCell ref="D216:E216"/>
    <mergeCell ref="F216:I216"/>
    <mergeCell ref="D217:E217"/>
    <mergeCell ref="F217:I217"/>
    <mergeCell ref="D218:E218"/>
    <mergeCell ref="F218:I218"/>
    <mergeCell ref="D225:E225"/>
    <mergeCell ref="F225:I225"/>
    <mergeCell ref="D226:E226"/>
    <mergeCell ref="F226:I226"/>
    <mergeCell ref="D227:E227"/>
    <mergeCell ref="F227:I227"/>
    <mergeCell ref="D222:E222"/>
    <mergeCell ref="F222:I222"/>
    <mergeCell ref="D223:E223"/>
    <mergeCell ref="F223:I223"/>
    <mergeCell ref="D224:E224"/>
    <mergeCell ref="F224:I224"/>
    <mergeCell ref="D231:E231"/>
    <mergeCell ref="F231:I231"/>
    <mergeCell ref="D232:E232"/>
    <mergeCell ref="F232:I232"/>
    <mergeCell ref="D233:E233"/>
    <mergeCell ref="F233:I233"/>
    <mergeCell ref="D228:E228"/>
    <mergeCell ref="F228:I228"/>
    <mergeCell ref="D229:E229"/>
    <mergeCell ref="F229:I229"/>
    <mergeCell ref="D230:E230"/>
    <mergeCell ref="F230:I230"/>
    <mergeCell ref="D237:E237"/>
    <mergeCell ref="F237:I237"/>
    <mergeCell ref="D238:E238"/>
    <mergeCell ref="F238:I238"/>
    <mergeCell ref="D239:E239"/>
    <mergeCell ref="F239:I239"/>
    <mergeCell ref="D234:E234"/>
    <mergeCell ref="F234:I234"/>
    <mergeCell ref="D235:E235"/>
    <mergeCell ref="F235:I235"/>
    <mergeCell ref="D236:E236"/>
    <mergeCell ref="F236:I236"/>
    <mergeCell ref="B247:F247"/>
    <mergeCell ref="G247:I247"/>
    <mergeCell ref="J247:L247"/>
    <mergeCell ref="B248:F248"/>
    <mergeCell ref="G248:I248"/>
    <mergeCell ref="J248:L249"/>
    <mergeCell ref="B249:I249"/>
    <mergeCell ref="D240:E240"/>
    <mergeCell ref="F240:I240"/>
    <mergeCell ref="D241:E241"/>
    <mergeCell ref="F241:I241"/>
    <mergeCell ref="A242:L244"/>
    <mergeCell ref="A245:L246"/>
    <mergeCell ref="J252:L253"/>
    <mergeCell ref="A254:B255"/>
    <mergeCell ref="C254:H255"/>
    <mergeCell ref="I254:L255"/>
    <mergeCell ref="A256:L257"/>
    <mergeCell ref="A258:L259"/>
    <mergeCell ref="A250:A251"/>
    <mergeCell ref="B250:F251"/>
    <mergeCell ref="G250:H251"/>
    <mergeCell ref="I250:L251"/>
    <mergeCell ref="A252:A253"/>
    <mergeCell ref="B252:B253"/>
    <mergeCell ref="C252:C253"/>
    <mergeCell ref="D252:E253"/>
    <mergeCell ref="F252:F253"/>
    <mergeCell ref="G252:I253"/>
    <mergeCell ref="A267:L268"/>
    <mergeCell ref="B269:F269"/>
    <mergeCell ref="G269:I269"/>
    <mergeCell ref="J269:L269"/>
    <mergeCell ref="B270:F270"/>
    <mergeCell ref="G270:I270"/>
    <mergeCell ref="J270:L271"/>
    <mergeCell ref="B271:I271"/>
    <mergeCell ref="A260:L261"/>
    <mergeCell ref="A262:F263"/>
    <mergeCell ref="G262:J263"/>
    <mergeCell ref="K262:L263"/>
    <mergeCell ref="A264:F265"/>
    <mergeCell ref="G264:J265"/>
    <mergeCell ref="K264:L265"/>
    <mergeCell ref="A272:A273"/>
    <mergeCell ref="B272:F273"/>
    <mergeCell ref="G272:H273"/>
    <mergeCell ref="I272:L273"/>
    <mergeCell ref="A274:A275"/>
    <mergeCell ref="B274:B275"/>
    <mergeCell ref="C274:C275"/>
    <mergeCell ref="D274:E275"/>
    <mergeCell ref="F274:F275"/>
    <mergeCell ref="G274:I275"/>
    <mergeCell ref="A282:L283"/>
    <mergeCell ref="A284:L285"/>
    <mergeCell ref="A286:L287"/>
    <mergeCell ref="A288:F289"/>
    <mergeCell ref="G288:J289"/>
    <mergeCell ref="K288:L289"/>
    <mergeCell ref="J274:L275"/>
    <mergeCell ref="A276:B277"/>
    <mergeCell ref="C276:H277"/>
    <mergeCell ref="I276:L277"/>
    <mergeCell ref="A278:L279"/>
    <mergeCell ref="A280:L281"/>
    <mergeCell ref="B298:F298"/>
    <mergeCell ref="G298:I298"/>
    <mergeCell ref="J298:L299"/>
    <mergeCell ref="B299:I299"/>
    <mergeCell ref="A300:A301"/>
    <mergeCell ref="B300:F301"/>
    <mergeCell ref="G300:H301"/>
    <mergeCell ref="I300:L301"/>
    <mergeCell ref="A290:F291"/>
    <mergeCell ref="G290:J291"/>
    <mergeCell ref="K290:L291"/>
    <mergeCell ref="A293:L294"/>
    <mergeCell ref="A295:L296"/>
    <mergeCell ref="B297:F297"/>
    <mergeCell ref="G297:I297"/>
    <mergeCell ref="J297:L297"/>
    <mergeCell ref="J302:L303"/>
    <mergeCell ref="A304:B305"/>
    <mergeCell ref="C304:H305"/>
    <mergeCell ref="I304:L305"/>
    <mergeCell ref="A306:L307"/>
    <mergeCell ref="A308:F309"/>
    <mergeCell ref="G308:J309"/>
    <mergeCell ref="K308:L309"/>
    <mergeCell ref="A302:A303"/>
    <mergeCell ref="B302:B303"/>
    <mergeCell ref="C302:C303"/>
    <mergeCell ref="D302:E303"/>
    <mergeCell ref="F302:F303"/>
    <mergeCell ref="G302:I303"/>
    <mergeCell ref="B327:F327"/>
    <mergeCell ref="G327:I327"/>
    <mergeCell ref="J327:L327"/>
    <mergeCell ref="B328:F328"/>
    <mergeCell ref="G328:I328"/>
    <mergeCell ref="J328:L329"/>
    <mergeCell ref="B329:I329"/>
    <mergeCell ref="A310:F311"/>
    <mergeCell ref="G310:J311"/>
    <mergeCell ref="K310:L311"/>
    <mergeCell ref="A312:L322"/>
    <mergeCell ref="A323:L324"/>
    <mergeCell ref="A325:L326"/>
    <mergeCell ref="D336:E336"/>
    <mergeCell ref="F336:G336"/>
    <mergeCell ref="J336:K336"/>
    <mergeCell ref="D337:E337"/>
    <mergeCell ref="F337:G337"/>
    <mergeCell ref="J337:K337"/>
    <mergeCell ref="A330:D330"/>
    <mergeCell ref="E330:L331"/>
    <mergeCell ref="A331:D332"/>
    <mergeCell ref="E332:L334"/>
    <mergeCell ref="A333:D334"/>
    <mergeCell ref="C335:E335"/>
    <mergeCell ref="F335:G335"/>
    <mergeCell ref="H335:I335"/>
    <mergeCell ref="J335:K335"/>
    <mergeCell ref="D340:E340"/>
    <mergeCell ref="F340:G340"/>
    <mergeCell ref="J340:K340"/>
    <mergeCell ref="D341:E341"/>
    <mergeCell ref="F341:G341"/>
    <mergeCell ref="J341:K341"/>
    <mergeCell ref="D338:E338"/>
    <mergeCell ref="F338:G338"/>
    <mergeCell ref="J338:K338"/>
    <mergeCell ref="D339:E339"/>
    <mergeCell ref="F339:G339"/>
    <mergeCell ref="J339:K339"/>
    <mergeCell ref="D344:E344"/>
    <mergeCell ref="F344:G344"/>
    <mergeCell ref="J344:K344"/>
    <mergeCell ref="D345:E345"/>
    <mergeCell ref="F345:G345"/>
    <mergeCell ref="J345:K345"/>
    <mergeCell ref="D342:E342"/>
    <mergeCell ref="F342:G342"/>
    <mergeCell ref="J342:K342"/>
    <mergeCell ref="D343:E343"/>
    <mergeCell ref="F343:G343"/>
    <mergeCell ref="J343:K343"/>
    <mergeCell ref="D348:E348"/>
    <mergeCell ref="F348:G348"/>
    <mergeCell ref="J348:K348"/>
    <mergeCell ref="D349:E349"/>
    <mergeCell ref="F349:G349"/>
    <mergeCell ref="J349:K349"/>
    <mergeCell ref="D346:E346"/>
    <mergeCell ref="F346:G346"/>
    <mergeCell ref="J346:K346"/>
    <mergeCell ref="D347:E347"/>
    <mergeCell ref="F347:G347"/>
    <mergeCell ref="J347:K347"/>
    <mergeCell ref="D352:E352"/>
    <mergeCell ref="F352:G352"/>
    <mergeCell ref="J352:K352"/>
    <mergeCell ref="D353:E353"/>
    <mergeCell ref="F353:G353"/>
    <mergeCell ref="J353:K353"/>
    <mergeCell ref="D350:E350"/>
    <mergeCell ref="F350:G350"/>
    <mergeCell ref="J350:K350"/>
    <mergeCell ref="D351:E351"/>
    <mergeCell ref="F351:G351"/>
    <mergeCell ref="J351:K351"/>
    <mergeCell ref="D356:E356"/>
    <mergeCell ref="F356:G356"/>
    <mergeCell ref="J356:K356"/>
    <mergeCell ref="D357:E357"/>
    <mergeCell ref="F357:G357"/>
    <mergeCell ref="J357:K357"/>
    <mergeCell ref="D354:E354"/>
    <mergeCell ref="F354:G354"/>
    <mergeCell ref="J354:K354"/>
    <mergeCell ref="D355:E355"/>
    <mergeCell ref="F355:G355"/>
    <mergeCell ref="J355:K355"/>
    <mergeCell ref="D360:E360"/>
    <mergeCell ref="F360:G360"/>
    <mergeCell ref="J360:K360"/>
    <mergeCell ref="D361:E361"/>
    <mergeCell ref="F361:G361"/>
    <mergeCell ref="J361:K361"/>
    <mergeCell ref="D358:E358"/>
    <mergeCell ref="F358:G358"/>
    <mergeCell ref="J358:K358"/>
    <mergeCell ref="D359:E359"/>
    <mergeCell ref="F359:G359"/>
    <mergeCell ref="J359:K359"/>
    <mergeCell ref="D364:E364"/>
    <mergeCell ref="F364:G364"/>
    <mergeCell ref="J364:K364"/>
    <mergeCell ref="D365:E365"/>
    <mergeCell ref="F365:G365"/>
    <mergeCell ref="J365:K365"/>
    <mergeCell ref="D362:E362"/>
    <mergeCell ref="F362:G362"/>
    <mergeCell ref="J362:K362"/>
    <mergeCell ref="D363:E363"/>
    <mergeCell ref="F363:G363"/>
    <mergeCell ref="J363:K363"/>
    <mergeCell ref="D368:E368"/>
    <mergeCell ref="F368:G368"/>
    <mergeCell ref="J368:K368"/>
    <mergeCell ref="D369:E369"/>
    <mergeCell ref="F369:G369"/>
    <mergeCell ref="J369:K369"/>
    <mergeCell ref="D366:E366"/>
    <mergeCell ref="F366:G366"/>
    <mergeCell ref="J366:K366"/>
    <mergeCell ref="D367:E367"/>
    <mergeCell ref="F367:G367"/>
    <mergeCell ref="J367:K367"/>
    <mergeCell ref="B375:F375"/>
    <mergeCell ref="G375:I375"/>
    <mergeCell ref="J375:L375"/>
    <mergeCell ref="B376:F376"/>
    <mergeCell ref="G376:I376"/>
    <mergeCell ref="J376:L377"/>
    <mergeCell ref="B377:I377"/>
    <mergeCell ref="D370:E370"/>
    <mergeCell ref="F370:G370"/>
    <mergeCell ref="J370:K370"/>
    <mergeCell ref="B371:H371"/>
    <mergeCell ref="I371:L371"/>
    <mergeCell ref="A373:L374"/>
    <mergeCell ref="A381:A382"/>
    <mergeCell ref="B381:D382"/>
    <mergeCell ref="E381:H382"/>
    <mergeCell ref="I381:J382"/>
    <mergeCell ref="K381:L382"/>
    <mergeCell ref="A383:L383"/>
    <mergeCell ref="B378:D378"/>
    <mergeCell ref="E378:H378"/>
    <mergeCell ref="I378:J378"/>
    <mergeCell ref="K378:L378"/>
    <mergeCell ref="A379:A380"/>
    <mergeCell ref="B379:D380"/>
    <mergeCell ref="E379:H380"/>
    <mergeCell ref="I379:J380"/>
    <mergeCell ref="K379:L380"/>
    <mergeCell ref="B392:F392"/>
    <mergeCell ref="G392:I392"/>
    <mergeCell ref="J392:L393"/>
    <mergeCell ref="B393:I393"/>
    <mergeCell ref="B394:D394"/>
    <mergeCell ref="E394:H394"/>
    <mergeCell ref="I394:J394"/>
    <mergeCell ref="K394:L394"/>
    <mergeCell ref="A384:L385"/>
    <mergeCell ref="A386:L387"/>
    <mergeCell ref="A389:L390"/>
    <mergeCell ref="B391:F391"/>
    <mergeCell ref="G391:I391"/>
    <mergeCell ref="J391:L391"/>
    <mergeCell ref="A399:L400"/>
    <mergeCell ref="A401:L402"/>
    <mergeCell ref="A395:A398"/>
    <mergeCell ref="B395:D396"/>
    <mergeCell ref="E395:H396"/>
    <mergeCell ref="I395:J396"/>
    <mergeCell ref="K395:L396"/>
    <mergeCell ref="B397:D398"/>
    <mergeCell ref="E397:H398"/>
    <mergeCell ref="I397:J398"/>
    <mergeCell ref="K397:L398"/>
  </mergeCells>
  <pageMargins left="0.7" right="0.7" top="0.75" bottom="0.75" header="0.3" footer="0.3"/>
  <pageSetup paperSize="9" scale="6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58EF-56B8-4E6E-9FE3-4F4C03FACE82}">
  <dimension ref="A1:L402"/>
  <sheetViews>
    <sheetView zoomScale="113" zoomScaleNormal="112" workbookViewId="0">
      <selection activeCell="A12" sqref="A12:A13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109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130</v>
      </c>
      <c r="B6" s="149" t="s">
        <v>115</v>
      </c>
      <c r="C6" s="150"/>
      <c r="D6" s="150"/>
      <c r="E6" s="150"/>
      <c r="F6" s="151"/>
      <c r="G6" s="149" t="s">
        <v>431</v>
      </c>
      <c r="H6" s="150"/>
      <c r="I6" s="151"/>
      <c r="J6" s="110" t="s">
        <v>116</v>
      </c>
      <c r="K6" s="112"/>
      <c r="L6" s="111"/>
    </row>
    <row r="7" spans="1:12" ht="15.75" thickBot="1" x14ac:dyDescent="0.3">
      <c r="A7" s="4" t="s">
        <v>432</v>
      </c>
      <c r="B7" s="149" t="s">
        <v>484</v>
      </c>
      <c r="C7" s="150"/>
      <c r="D7" s="150"/>
      <c r="E7" s="150"/>
      <c r="F7" s="151"/>
      <c r="G7" s="149" t="s">
        <v>117</v>
      </c>
      <c r="H7" s="150"/>
      <c r="I7" s="151"/>
      <c r="J7" s="143">
        <v>1</v>
      </c>
      <c r="K7" s="144"/>
      <c r="L7" s="145"/>
    </row>
    <row r="8" spans="1:12" ht="15.75" thickBot="1" x14ac:dyDescent="0.3">
      <c r="A8" s="4" t="s">
        <v>483</v>
      </c>
      <c r="B8" s="149" t="s">
        <v>485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65" t="s">
        <v>1</v>
      </c>
      <c r="B9" s="64" t="s">
        <v>2</v>
      </c>
      <c r="C9" s="14">
        <v>6.5</v>
      </c>
      <c r="D9" s="110" t="s">
        <v>23</v>
      </c>
      <c r="E9" s="111"/>
      <c r="F9" s="15">
        <v>110</v>
      </c>
      <c r="G9" s="110" t="s">
        <v>22</v>
      </c>
      <c r="H9" s="112"/>
      <c r="I9" s="111"/>
      <c r="J9" s="113">
        <f>SUM(C9*F9)</f>
        <v>715</v>
      </c>
      <c r="K9" s="112"/>
      <c r="L9" s="111"/>
    </row>
    <row r="10" spans="1:12" x14ac:dyDescent="0.25">
      <c r="A10" s="114" t="s">
        <v>26</v>
      </c>
      <c r="B10" s="116">
        <v>43893</v>
      </c>
      <c r="C10" s="117"/>
      <c r="D10" s="117"/>
      <c r="E10" s="117"/>
      <c r="F10" s="118"/>
      <c r="G10" s="122" t="s">
        <v>25</v>
      </c>
      <c r="H10" s="123"/>
      <c r="I10" s="124"/>
      <c r="J10" s="390">
        <v>43913</v>
      </c>
      <c r="K10" s="391"/>
      <c r="L10" s="392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393"/>
      <c r="K11" s="394"/>
      <c r="L11" s="395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110</v>
      </c>
      <c r="D14" s="112"/>
      <c r="E14" s="111"/>
      <c r="F14" s="158" t="s">
        <v>3</v>
      </c>
      <c r="G14" s="65" t="s">
        <v>30</v>
      </c>
      <c r="H14" s="110"/>
      <c r="I14" s="111"/>
      <c r="J14" s="158" t="s">
        <v>3</v>
      </c>
      <c r="K14" s="65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66" t="s">
        <v>8</v>
      </c>
      <c r="H15" s="4" t="s">
        <v>110</v>
      </c>
      <c r="I15" s="5" t="s">
        <v>10</v>
      </c>
      <c r="J15" s="159"/>
      <c r="K15" s="66" t="s">
        <v>8</v>
      </c>
      <c r="L15" s="161"/>
    </row>
    <row r="16" spans="1:12" x14ac:dyDescent="0.25">
      <c r="A16" s="443" t="s">
        <v>433</v>
      </c>
      <c r="B16" s="174">
        <v>0.185</v>
      </c>
      <c r="C16" s="166" t="s">
        <v>247</v>
      </c>
      <c r="D16" s="168">
        <f>SUM(B16*C14)</f>
        <v>20.350000000000001</v>
      </c>
      <c r="E16" s="169"/>
      <c r="F16" s="166"/>
      <c r="G16" s="158"/>
      <c r="H16" s="166"/>
      <c r="I16" s="176">
        <f>SUM(B16*H14)</f>
        <v>0</v>
      </c>
      <c r="J16" s="166"/>
      <c r="K16" s="166"/>
      <c r="L16" s="166"/>
    </row>
    <row r="17" spans="1:12" ht="15.75" thickBot="1" x14ac:dyDescent="0.3">
      <c r="A17" s="444"/>
      <c r="B17" s="175"/>
      <c r="C17" s="167"/>
      <c r="D17" s="170"/>
      <c r="E17" s="171"/>
      <c r="F17" s="167"/>
      <c r="G17" s="159"/>
      <c r="H17" s="167"/>
      <c r="I17" s="177"/>
      <c r="J17" s="167"/>
      <c r="K17" s="167"/>
      <c r="L17" s="167"/>
    </row>
    <row r="18" spans="1:12" ht="15" customHeight="1" x14ac:dyDescent="0.25">
      <c r="A18" s="441" t="s">
        <v>388</v>
      </c>
      <c r="B18" s="164">
        <v>0.18</v>
      </c>
      <c r="C18" s="166" t="s">
        <v>247</v>
      </c>
      <c r="D18" s="168">
        <f>SUM(B18*C$14)</f>
        <v>19.8</v>
      </c>
      <c r="E18" s="169"/>
      <c r="F18" s="166"/>
      <c r="G18" s="166"/>
      <c r="H18" s="166"/>
      <c r="I18" s="176">
        <f>SUM(B18*H14)</f>
        <v>0</v>
      </c>
      <c r="J18" s="166"/>
      <c r="K18" s="166"/>
      <c r="L18" s="166"/>
    </row>
    <row r="19" spans="1:12" ht="15.75" customHeight="1" thickBot="1" x14ac:dyDescent="0.3">
      <c r="A19" s="442"/>
      <c r="B19" s="165"/>
      <c r="C19" s="167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2" ht="15" customHeight="1" x14ac:dyDescent="0.25">
      <c r="A20" s="439" t="s">
        <v>434</v>
      </c>
      <c r="B20" s="164">
        <v>1.2999999999999999E-2</v>
      </c>
      <c r="C20" s="166" t="s">
        <v>97</v>
      </c>
      <c r="D20" s="168">
        <f>SUM(B20*C$14)</f>
        <v>1.43</v>
      </c>
      <c r="E20" s="169"/>
      <c r="F20" s="166"/>
      <c r="G20" s="166"/>
      <c r="H20" s="166"/>
      <c r="I20" s="176">
        <f>SUM(B20*H14)</f>
        <v>0</v>
      </c>
      <c r="J20" s="166"/>
      <c r="K20" s="166"/>
      <c r="L20" s="166"/>
    </row>
    <row r="21" spans="1:12" ht="15.75" customHeight="1" thickBot="1" x14ac:dyDescent="0.3">
      <c r="A21" s="440"/>
      <c r="B21" s="165"/>
      <c r="C21" s="167"/>
      <c r="D21" s="170"/>
      <c r="E21" s="171"/>
      <c r="F21" s="167"/>
      <c r="G21" s="167"/>
      <c r="H21" s="167"/>
      <c r="I21" s="177"/>
      <c r="J21" s="167"/>
      <c r="K21" s="167"/>
      <c r="L21" s="167"/>
    </row>
    <row r="22" spans="1:12" ht="15" customHeight="1" x14ac:dyDescent="0.25">
      <c r="A22" s="439" t="s">
        <v>435</v>
      </c>
      <c r="B22" s="164">
        <v>2.23E-2</v>
      </c>
      <c r="C22" s="166" t="s">
        <v>364</v>
      </c>
      <c r="D22" s="168">
        <f>SUM(B22*C$14)</f>
        <v>2.4529999999999998</v>
      </c>
      <c r="E22" s="169"/>
      <c r="F22" s="166"/>
      <c r="G22" s="166"/>
      <c r="H22" s="166"/>
      <c r="I22" s="176">
        <f>SUM(B22*H14)</f>
        <v>0</v>
      </c>
      <c r="J22" s="166"/>
      <c r="K22" s="166"/>
      <c r="L22" s="166"/>
    </row>
    <row r="23" spans="1:12" ht="15.75" customHeight="1" thickBot="1" x14ac:dyDescent="0.3">
      <c r="A23" s="440"/>
      <c r="B23" s="165"/>
      <c r="C23" s="167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2" ht="15" customHeight="1" x14ac:dyDescent="0.25">
      <c r="A24" s="178"/>
      <c r="B24" s="164"/>
      <c r="C24" s="166"/>
      <c r="D24" s="168">
        <f>SUM(B24*C14)</f>
        <v>0</v>
      </c>
      <c r="E24" s="169"/>
      <c r="F24" s="408"/>
      <c r="G24" s="166"/>
      <c r="H24" s="166"/>
      <c r="I24" s="176">
        <f>SUM(B24*H14)</f>
        <v>0</v>
      </c>
      <c r="J24" s="166"/>
      <c r="K24" s="166"/>
      <c r="L24" s="166"/>
    </row>
    <row r="25" spans="1:12" ht="15.75" customHeight="1" thickBot="1" x14ac:dyDescent="0.3">
      <c r="A25" s="179"/>
      <c r="B25" s="165"/>
      <c r="C25" s="167"/>
      <c r="D25" s="170"/>
      <c r="E25" s="171"/>
      <c r="F25" s="409"/>
      <c r="G25" s="167"/>
      <c r="H25" s="167"/>
      <c r="I25" s="177"/>
      <c r="J25" s="167"/>
      <c r="K25" s="167"/>
      <c r="L25" s="167"/>
    </row>
    <row r="26" spans="1:12" ht="15" customHeight="1" x14ac:dyDescent="0.25">
      <c r="A26" s="178"/>
      <c r="B26" s="164"/>
      <c r="C26" s="166"/>
      <c r="D26" s="168">
        <f>SUM(B26*C14)</f>
        <v>0</v>
      </c>
      <c r="E26" s="169"/>
      <c r="F26" s="166"/>
      <c r="G26" s="166"/>
      <c r="H26" s="166"/>
      <c r="I26" s="176">
        <f>SUM(B26*H14)</f>
        <v>0</v>
      </c>
      <c r="J26" s="166"/>
      <c r="K26" s="166"/>
      <c r="L26" s="166"/>
    </row>
    <row r="27" spans="1:12" ht="15.75" customHeight="1" thickBot="1" x14ac:dyDescent="0.3">
      <c r="A27" s="179"/>
      <c r="B27" s="165"/>
      <c r="C27" s="167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2" ht="15" customHeight="1" x14ac:dyDescent="0.25">
      <c r="A28" s="178"/>
      <c r="B28" s="164">
        <v>0</v>
      </c>
      <c r="C28" s="166"/>
      <c r="D28" s="168">
        <f>SUM(B28*C14)</f>
        <v>0</v>
      </c>
      <c r="E28" s="169"/>
      <c r="F28" s="166"/>
      <c r="G28" s="166"/>
      <c r="H28" s="166"/>
      <c r="I28" s="176">
        <f>SUM(B28*H14)</f>
        <v>0</v>
      </c>
      <c r="J28" s="166"/>
      <c r="K28" s="166"/>
      <c r="L28" s="166"/>
    </row>
    <row r="29" spans="1:12" ht="15.75" customHeight="1" thickBot="1" x14ac:dyDescent="0.3">
      <c r="A29" s="179"/>
      <c r="B29" s="165"/>
      <c r="C29" s="167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2" x14ac:dyDescent="0.25">
      <c r="A30" s="178"/>
      <c r="B30" s="164">
        <v>0</v>
      </c>
      <c r="C30" s="166"/>
      <c r="D30" s="168">
        <f>SUM(B30*C14)</f>
        <v>0</v>
      </c>
      <c r="E30" s="169"/>
      <c r="F30" s="166"/>
      <c r="G30" s="166"/>
      <c r="H30" s="166"/>
      <c r="I30" s="176">
        <f>SUM(B30*H14)</f>
        <v>0</v>
      </c>
      <c r="J30" s="166"/>
      <c r="K30" s="166"/>
      <c r="L30" s="166"/>
    </row>
    <row r="31" spans="1:12" ht="15.75" thickBot="1" x14ac:dyDescent="0.3">
      <c r="A31" s="179"/>
      <c r="B31" s="165"/>
      <c r="C31" s="167"/>
      <c r="D31" s="170"/>
      <c r="E31" s="171"/>
      <c r="F31" s="167"/>
      <c r="G31" s="167"/>
      <c r="H31" s="167"/>
      <c r="I31" s="177"/>
      <c r="J31" s="167"/>
      <c r="K31" s="167"/>
      <c r="L31" s="167"/>
    </row>
    <row r="32" spans="1:12" x14ac:dyDescent="0.25">
      <c r="A32" s="178"/>
      <c r="B32" s="164">
        <v>0</v>
      </c>
      <c r="C32" s="166"/>
      <c r="D32" s="168">
        <f>SUM(B32*C14)</f>
        <v>0</v>
      </c>
      <c r="E32" s="169"/>
      <c r="F32" s="166"/>
      <c r="G32" s="166"/>
      <c r="H32" s="166"/>
      <c r="I32" s="176">
        <f>SUM(B32*H14)</f>
        <v>0</v>
      </c>
      <c r="J32" s="166"/>
      <c r="K32" s="166"/>
      <c r="L32" s="166"/>
    </row>
    <row r="33" spans="1:12" ht="15.75" thickBot="1" x14ac:dyDescent="0.3">
      <c r="A33" s="179"/>
      <c r="B33" s="165"/>
      <c r="C33" s="167"/>
      <c r="D33" s="170"/>
      <c r="E33" s="171"/>
      <c r="F33" s="167"/>
      <c r="G33" s="167"/>
      <c r="H33" s="167"/>
      <c r="I33" s="177"/>
      <c r="J33" s="167"/>
      <c r="K33" s="167"/>
      <c r="L33" s="167"/>
    </row>
    <row r="34" spans="1:12" x14ac:dyDescent="0.25">
      <c r="A34" s="178"/>
      <c r="B34" s="164">
        <v>0</v>
      </c>
      <c r="C34" s="166"/>
      <c r="D34" s="168">
        <f>SUM(B34*C14)</f>
        <v>0</v>
      </c>
      <c r="E34" s="169"/>
      <c r="F34" s="166"/>
      <c r="G34" s="166"/>
      <c r="H34" s="166"/>
      <c r="I34" s="176">
        <f>SUM(B34*H14)</f>
        <v>0</v>
      </c>
      <c r="J34" s="166"/>
      <c r="K34" s="166"/>
      <c r="L34" s="166"/>
    </row>
    <row r="35" spans="1:12" ht="15.75" thickBot="1" x14ac:dyDescent="0.3">
      <c r="A35" s="179"/>
      <c r="B35" s="165"/>
      <c r="C35" s="167"/>
      <c r="D35" s="170"/>
      <c r="E35" s="171"/>
      <c r="F35" s="167"/>
      <c r="G35" s="167"/>
      <c r="H35" s="167"/>
      <c r="I35" s="177"/>
      <c r="J35" s="167"/>
      <c r="K35" s="167"/>
      <c r="L35" s="167"/>
    </row>
    <row r="36" spans="1:12" x14ac:dyDescent="0.25">
      <c r="A36" s="180"/>
      <c r="B36" s="164">
        <v>0</v>
      </c>
      <c r="C36" s="166"/>
      <c r="D36" s="168">
        <f>SUM(B36*C14)</f>
        <v>0</v>
      </c>
      <c r="E36" s="169"/>
      <c r="F36" s="166"/>
      <c r="G36" s="166"/>
      <c r="H36" s="166"/>
      <c r="I36" s="176">
        <f>SUM(B36*H14)</f>
        <v>0</v>
      </c>
      <c r="J36" s="166"/>
      <c r="K36" s="166"/>
      <c r="L36" s="166"/>
    </row>
    <row r="37" spans="1:12" ht="15.75" thickBot="1" x14ac:dyDescent="0.3">
      <c r="A37" s="181"/>
      <c r="B37" s="165"/>
      <c r="C37" s="167"/>
      <c r="D37" s="170"/>
      <c r="E37" s="171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168">
        <f>SUM(B38*C14)</f>
        <v>0</v>
      </c>
      <c r="E38" s="169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170"/>
      <c r="E39" s="171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33</v>
      </c>
      <c r="C42" s="123"/>
      <c r="D42" s="123"/>
      <c r="E42" s="124"/>
      <c r="F42" s="184" t="s">
        <v>34</v>
      </c>
      <c r="G42" s="185"/>
      <c r="H42" s="186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187"/>
      <c r="G43" s="188"/>
      <c r="H43" s="189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398">
        <f>A24</f>
        <v>0</v>
      </c>
      <c r="B44" s="198"/>
      <c r="C44" s="199"/>
      <c r="D44" s="199"/>
      <c r="E44" s="200"/>
      <c r="F44" s="204"/>
      <c r="G44" s="205"/>
      <c r="H44" s="206"/>
      <c r="I44" s="204">
        <f>C14*F44</f>
        <v>0</v>
      </c>
      <c r="J44" s="206"/>
      <c r="K44" s="205">
        <f>SUM(F44*H14)</f>
        <v>0</v>
      </c>
      <c r="L44" s="206"/>
    </row>
    <row r="45" spans="1:12" ht="15.75" customHeight="1" thickBot="1" x14ac:dyDescent="0.3">
      <c r="A45" s="399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/>
      <c r="B46" s="198"/>
      <c r="C46" s="199"/>
      <c r="D46" s="199"/>
      <c r="E46" s="200"/>
      <c r="F46" s="204"/>
      <c r="G46" s="205"/>
      <c r="H46" s="206"/>
      <c r="I46" s="204"/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63" t="s">
        <v>41</v>
      </c>
    </row>
    <row r="61" spans="1:12" ht="15.75" customHeight="1" thickBot="1" x14ac:dyDescent="0.3">
      <c r="A61" s="237" t="s">
        <v>134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 t="s">
        <v>436</v>
      </c>
      <c r="B62" s="407"/>
      <c r="C62" s="12">
        <v>2.5</v>
      </c>
      <c r="D62" s="241" t="s">
        <v>81</v>
      </c>
      <c r="E62" s="242"/>
      <c r="F62" s="242"/>
      <c r="G62" s="243"/>
      <c r="H62" s="226" t="s">
        <v>81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63" t="s">
        <v>41</v>
      </c>
    </row>
    <row r="64" spans="1:12" ht="15.75" customHeight="1" thickBot="1" x14ac:dyDescent="0.3">
      <c r="A64" s="229" t="s">
        <v>38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39</v>
      </c>
      <c r="B65" s="151"/>
      <c r="C65" s="12">
        <v>0</v>
      </c>
      <c r="D65" s="231" t="s">
        <v>81</v>
      </c>
      <c r="E65" s="232"/>
      <c r="F65" s="232"/>
      <c r="G65" s="233"/>
      <c r="H65" s="110" t="s">
        <v>81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63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47.25" customHeight="1" thickBot="1" x14ac:dyDescent="0.3">
      <c r="A80" s="250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2"/>
    </row>
    <row r="81" spans="1:12" ht="15.75" customHeight="1" thickBot="1" x14ac:dyDescent="0.3">
      <c r="A81" s="4" t="s">
        <v>87</v>
      </c>
      <c r="B81" s="110">
        <v>15</v>
      </c>
      <c r="C81" s="112"/>
      <c r="D81" s="111"/>
      <c r="E81" s="10"/>
      <c r="F81" s="149" t="s">
        <v>88</v>
      </c>
      <c r="G81" s="150"/>
      <c r="H81" s="150"/>
      <c r="I81" s="151"/>
      <c r="J81" s="110"/>
      <c r="K81" s="112"/>
      <c r="L81" s="111"/>
    </row>
    <row r="82" spans="1:12" ht="15" customHeight="1" x14ac:dyDescent="0.25">
      <c r="A82" s="198" t="str">
        <f>A1</f>
        <v xml:space="preserve">LS </v>
      </c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200"/>
    </row>
    <row r="83" spans="1:12" ht="15" customHeight="1" x14ac:dyDescent="0.25">
      <c r="A83" s="253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5"/>
    </row>
    <row r="84" spans="1:12" ht="15.75" customHeight="1" thickBot="1" x14ac:dyDescent="0.3">
      <c r="A84" s="201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3"/>
    </row>
    <row r="85" spans="1:12" ht="15" customHeight="1" x14ac:dyDescent="0.25">
      <c r="A85" s="143" t="s">
        <v>79</v>
      </c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5"/>
    </row>
    <row r="86" spans="1:12" ht="15.75" customHeight="1" thickBot="1" x14ac:dyDescent="0.3">
      <c r="A86" s="146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8"/>
    </row>
    <row r="87" spans="1:12" ht="15.75" customHeight="1" thickBot="1" x14ac:dyDescent="0.3">
      <c r="A87" s="3" t="str">
        <f t="shared" ref="A87:B89" si="0">A6</f>
        <v xml:space="preserve">CLIENTE: bolovo </v>
      </c>
      <c r="B87" s="149" t="str">
        <f t="shared" si="0"/>
        <v>REPRESENTANTE: Antonio</v>
      </c>
      <c r="C87" s="150"/>
      <c r="D87" s="150"/>
      <c r="E87" s="150"/>
      <c r="F87" s="151"/>
      <c r="G87" s="149" t="str">
        <f>G6</f>
        <v xml:space="preserve">PEDIDO: 11/19 </v>
      </c>
      <c r="H87" s="150"/>
      <c r="I87" s="151"/>
      <c r="J87" s="110" t="str">
        <f>J6</f>
        <v xml:space="preserve">QTD. MOSTR. LS </v>
      </c>
      <c r="K87" s="112"/>
      <c r="L87" s="111"/>
    </row>
    <row r="88" spans="1:12" ht="15.75" customHeight="1" thickBot="1" x14ac:dyDescent="0.3">
      <c r="A88" s="4" t="str">
        <f t="shared" si="0"/>
        <v xml:space="preserve">REF. CLIENTE:  Shouder bag HAVANA </v>
      </c>
      <c r="B88" s="149" t="str">
        <f t="shared" si="0"/>
        <v xml:space="preserve">REF. SHO SL - 15   bolovo </v>
      </c>
      <c r="C88" s="150"/>
      <c r="D88" s="150"/>
      <c r="E88" s="150"/>
      <c r="F88" s="151"/>
      <c r="G88" s="149" t="str">
        <f>G7</f>
        <v>COLECAO : VERÃO /2019</v>
      </c>
      <c r="H88" s="150"/>
      <c r="I88" s="151"/>
      <c r="J88" s="143">
        <f>J7</f>
        <v>1</v>
      </c>
      <c r="K88" s="144"/>
      <c r="L88" s="145"/>
    </row>
    <row r="89" spans="1:12" ht="15.75" customHeight="1" thickBot="1" x14ac:dyDescent="0.3">
      <c r="A89" s="4" t="str">
        <f t="shared" si="0"/>
        <v xml:space="preserve">REF:  ls :  SHO LS : 15 </v>
      </c>
      <c r="B89" s="149" t="str">
        <f t="shared" si="0"/>
        <v xml:space="preserve">MODELO: shoulder  com Tampa / ABA / HAVANA </v>
      </c>
      <c r="C89" s="150"/>
      <c r="D89" s="150"/>
      <c r="E89" s="150"/>
      <c r="F89" s="150"/>
      <c r="G89" s="150"/>
      <c r="H89" s="150"/>
      <c r="I89" s="151"/>
      <c r="J89" s="146"/>
      <c r="K89" s="147"/>
      <c r="L89" s="148"/>
    </row>
    <row r="90" spans="1:12" ht="15" customHeight="1" x14ac:dyDescent="0.25">
      <c r="A90" s="114" t="s">
        <v>26</v>
      </c>
      <c r="B90" s="116">
        <v>43709</v>
      </c>
      <c r="C90" s="117"/>
      <c r="D90" s="117"/>
      <c r="E90" s="117"/>
      <c r="F90" s="118"/>
      <c r="G90" s="122" t="s">
        <v>25</v>
      </c>
      <c r="H90" s="123"/>
      <c r="I90" s="124"/>
      <c r="J90" s="116">
        <v>43721</v>
      </c>
      <c r="K90" s="117"/>
      <c r="L90" s="118"/>
    </row>
    <row r="91" spans="1:12" ht="15.75" customHeight="1" thickBot="1" x14ac:dyDescent="0.3">
      <c r="A91" s="115"/>
      <c r="B91" s="119"/>
      <c r="C91" s="120"/>
      <c r="D91" s="120"/>
      <c r="E91" s="120"/>
      <c r="F91" s="121"/>
      <c r="G91" s="125"/>
      <c r="H91" s="126"/>
      <c r="I91" s="127"/>
      <c r="J91" s="119"/>
      <c r="K91" s="120"/>
      <c r="L91" s="121"/>
    </row>
    <row r="92" spans="1:12" ht="15.75" customHeight="1" thickBot="1" x14ac:dyDescent="0.3">
      <c r="A92" s="5" t="s">
        <v>28</v>
      </c>
      <c r="B92" s="2"/>
      <c r="C92" s="110">
        <f>C14</f>
        <v>110</v>
      </c>
      <c r="D92" s="112"/>
      <c r="E92" s="111"/>
      <c r="F92" s="262" t="s">
        <v>43</v>
      </c>
      <c r="G92" s="263"/>
      <c r="H92" s="110">
        <f>H14</f>
        <v>0</v>
      </c>
      <c r="I92" s="111"/>
      <c r="J92" s="262" t="s">
        <v>43</v>
      </c>
      <c r="K92" s="263"/>
      <c r="L92" s="65" t="s">
        <v>41</v>
      </c>
    </row>
    <row r="93" spans="1:12" ht="15.75" customHeight="1" thickBot="1" x14ac:dyDescent="0.3">
      <c r="A93" s="5" t="s">
        <v>42</v>
      </c>
      <c r="B93" s="4" t="s">
        <v>6</v>
      </c>
      <c r="C93" s="4" t="s">
        <v>15</v>
      </c>
      <c r="D93" s="110" t="s">
        <v>7</v>
      </c>
      <c r="E93" s="111"/>
      <c r="F93" s="234" t="s">
        <v>19</v>
      </c>
      <c r="G93" s="236"/>
      <c r="H93" s="4" t="s">
        <v>9</v>
      </c>
      <c r="I93" s="5" t="s">
        <v>10</v>
      </c>
      <c r="J93" s="234" t="s">
        <v>19</v>
      </c>
      <c r="K93" s="236"/>
      <c r="L93" s="7"/>
    </row>
    <row r="94" spans="1:12" ht="15.75" customHeight="1" thickBot="1" x14ac:dyDescent="0.3">
      <c r="A94" s="13" t="s">
        <v>216</v>
      </c>
      <c r="B94" s="13">
        <v>1</v>
      </c>
      <c r="C94" s="6" t="s">
        <v>89</v>
      </c>
      <c r="D94" s="264">
        <f>SUM(B94*C92)</f>
        <v>110</v>
      </c>
      <c r="E94" s="265"/>
      <c r="F94" s="266"/>
      <c r="G94" s="267"/>
      <c r="H94" s="6"/>
      <c r="I94" s="8">
        <f>SUM(B94*H92)</f>
        <v>0</v>
      </c>
      <c r="J94" s="266"/>
      <c r="K94" s="267"/>
      <c r="L94" s="6"/>
    </row>
    <row r="95" spans="1:12" ht="15.75" customHeight="1" thickBot="1" x14ac:dyDescent="0.3">
      <c r="A95" s="13" t="s">
        <v>82</v>
      </c>
      <c r="B95" s="13">
        <v>0.02</v>
      </c>
      <c r="C95" s="6" t="s">
        <v>437</v>
      </c>
      <c r="D95" s="264">
        <f>SUM(B95*C92)</f>
        <v>2.2000000000000002</v>
      </c>
      <c r="E95" s="265"/>
      <c r="F95" s="266"/>
      <c r="G95" s="267"/>
      <c r="H95" s="6"/>
      <c r="I95" s="8">
        <f>SUM(B95*H92)</f>
        <v>0</v>
      </c>
      <c r="J95" s="266"/>
      <c r="K95" s="267"/>
      <c r="L95" s="6"/>
    </row>
    <row r="96" spans="1:12" ht="15.75" customHeight="1" thickBot="1" x14ac:dyDescent="0.3">
      <c r="A96" s="13"/>
      <c r="B96" s="13">
        <v>0.02</v>
      </c>
      <c r="C96" s="6" t="s">
        <v>438</v>
      </c>
      <c r="D96" s="264">
        <f>SUM(B96*C92)</f>
        <v>2.2000000000000002</v>
      </c>
      <c r="E96" s="265"/>
      <c r="F96" s="266"/>
      <c r="G96" s="267"/>
      <c r="H96" s="6"/>
      <c r="I96" s="8">
        <f>SUM(B96*H92)</f>
        <v>0</v>
      </c>
      <c r="J96" s="266"/>
      <c r="K96" s="267"/>
      <c r="L96" s="6"/>
    </row>
    <row r="97" spans="1:12" ht="15.75" customHeight="1" thickBot="1" x14ac:dyDescent="0.3">
      <c r="A97" s="13"/>
      <c r="B97" s="13"/>
      <c r="C97" s="6"/>
      <c r="D97" s="264">
        <f>SUM(B97*C92)</f>
        <v>0</v>
      </c>
      <c r="E97" s="265"/>
      <c r="F97" s="266"/>
      <c r="G97" s="267"/>
      <c r="H97" s="6"/>
      <c r="I97" s="8">
        <f>SUM(B97*H92)</f>
        <v>0</v>
      </c>
      <c r="J97" s="266"/>
      <c r="K97" s="267"/>
      <c r="L97" s="6"/>
    </row>
    <row r="98" spans="1:12" ht="15.75" customHeight="1" thickBot="1" x14ac:dyDescent="0.3">
      <c r="A98" s="13" t="s">
        <v>82</v>
      </c>
      <c r="B98" s="13"/>
      <c r="C98" s="6" t="s">
        <v>192</v>
      </c>
      <c r="D98" s="264">
        <f>SUM(B98*C92)</f>
        <v>0</v>
      </c>
      <c r="E98" s="265"/>
      <c r="F98" s="266"/>
      <c r="G98" s="267"/>
      <c r="H98" s="6"/>
      <c r="I98" s="8">
        <f>SUM(B98*H92)</f>
        <v>0</v>
      </c>
      <c r="J98" s="266"/>
      <c r="K98" s="267"/>
      <c r="L98" s="6"/>
    </row>
    <row r="99" spans="1:12" ht="15.75" customHeight="1" thickBot="1" x14ac:dyDescent="0.3">
      <c r="A99" s="13"/>
      <c r="B99" s="13"/>
      <c r="C99" s="6"/>
      <c r="D99" s="264"/>
      <c r="E99" s="265"/>
      <c r="F99" s="266"/>
      <c r="G99" s="267"/>
      <c r="H99" s="6"/>
      <c r="I99" s="8">
        <f>SUM(B99*H92)</f>
        <v>0</v>
      </c>
      <c r="J99" s="266"/>
      <c r="K99" s="267"/>
      <c r="L99" s="6"/>
    </row>
    <row r="100" spans="1:12" ht="15.75" customHeight="1" thickBot="1" x14ac:dyDescent="0.3">
      <c r="A100" s="52" t="s">
        <v>439</v>
      </c>
      <c r="B100" s="13">
        <v>1.55</v>
      </c>
      <c r="C100" s="42" t="s">
        <v>438</v>
      </c>
      <c r="D100" s="264">
        <f>SUM(B100*C$92)</f>
        <v>170.5</v>
      </c>
      <c r="E100" s="265"/>
      <c r="F100" s="266"/>
      <c r="G100" s="267"/>
      <c r="H100" s="6"/>
      <c r="I100" s="8">
        <f>SUM(B100*H92)</f>
        <v>0</v>
      </c>
      <c r="J100" s="266"/>
      <c r="K100" s="267"/>
      <c r="L100" s="6"/>
    </row>
    <row r="101" spans="1:12" ht="15.75" customHeight="1" thickBot="1" x14ac:dyDescent="0.3">
      <c r="A101" s="13" t="s">
        <v>374</v>
      </c>
      <c r="B101" s="13">
        <v>0</v>
      </c>
      <c r="C101" s="16"/>
      <c r="D101" s="264">
        <f t="shared" ref="D101:D115" si="1">SUM(B101*C$92)</f>
        <v>0</v>
      </c>
      <c r="E101" s="265"/>
      <c r="F101" s="266">
        <v>110</v>
      </c>
      <c r="G101" s="267"/>
      <c r="H101" s="6"/>
      <c r="I101" s="8">
        <f>SUM(B101*H92)</f>
        <v>0</v>
      </c>
      <c r="J101" s="266"/>
      <c r="K101" s="267"/>
      <c r="L101" s="6"/>
    </row>
    <row r="102" spans="1:12" ht="15.75" customHeight="1" thickBot="1" x14ac:dyDescent="0.3">
      <c r="A102" s="13" t="s">
        <v>375</v>
      </c>
      <c r="B102" s="13">
        <v>0</v>
      </c>
      <c r="C102" s="6"/>
      <c r="D102" s="264">
        <f t="shared" si="1"/>
        <v>0</v>
      </c>
      <c r="E102" s="265"/>
      <c r="F102" s="266">
        <v>110</v>
      </c>
      <c r="G102" s="267"/>
      <c r="H102" s="6"/>
      <c r="I102" s="8">
        <f>SUM(B102*H92)</f>
        <v>0</v>
      </c>
      <c r="J102" s="266"/>
      <c r="K102" s="267"/>
      <c r="L102" s="6"/>
    </row>
    <row r="103" spans="1:12" ht="15.75" customHeight="1" thickBot="1" x14ac:dyDescent="0.3">
      <c r="A103" s="13"/>
      <c r="B103" s="13"/>
      <c r="C103" s="16"/>
      <c r="D103" s="264">
        <f t="shared" si="1"/>
        <v>0</v>
      </c>
      <c r="E103" s="265"/>
      <c r="F103" s="266"/>
      <c r="G103" s="267"/>
      <c r="H103" s="6"/>
      <c r="I103" s="8">
        <f>SUM(B103*H92)</f>
        <v>0</v>
      </c>
      <c r="J103" s="266"/>
      <c r="K103" s="267"/>
      <c r="L103" s="6"/>
    </row>
    <row r="104" spans="1:12" ht="15.75" customHeight="1" thickBot="1" x14ac:dyDescent="0.3">
      <c r="A104" s="13"/>
      <c r="B104" s="13"/>
      <c r="C104" s="6"/>
      <c r="D104" s="264">
        <f t="shared" si="1"/>
        <v>0</v>
      </c>
      <c r="E104" s="265"/>
      <c r="F104" s="266"/>
      <c r="G104" s="267"/>
      <c r="H104" s="6"/>
      <c r="I104" s="8">
        <f>SUM(B104*H92)</f>
        <v>0</v>
      </c>
      <c r="J104" s="266"/>
      <c r="K104" s="267"/>
      <c r="L104" s="6"/>
    </row>
    <row r="105" spans="1:12" ht="15.75" customHeight="1" thickBot="1" x14ac:dyDescent="0.3">
      <c r="A105" s="13" t="s">
        <v>379</v>
      </c>
      <c r="B105" s="13">
        <v>1.8</v>
      </c>
      <c r="C105" s="6" t="s">
        <v>440</v>
      </c>
      <c r="D105" s="264">
        <f t="shared" si="1"/>
        <v>198</v>
      </c>
      <c r="E105" s="265"/>
      <c r="F105" s="266"/>
      <c r="G105" s="267"/>
      <c r="H105" s="6"/>
      <c r="I105" s="8">
        <f>SUM(B105*H92)</f>
        <v>0</v>
      </c>
      <c r="J105" s="266"/>
      <c r="K105" s="267"/>
      <c r="L105" s="6"/>
    </row>
    <row r="106" spans="1:12" ht="15.75" customHeight="1" thickBot="1" x14ac:dyDescent="0.3">
      <c r="A106" s="13" t="s">
        <v>378</v>
      </c>
      <c r="B106" s="13">
        <v>1</v>
      </c>
      <c r="C106" s="6" t="s">
        <v>441</v>
      </c>
      <c r="D106" s="264">
        <f t="shared" si="1"/>
        <v>110</v>
      </c>
      <c r="E106" s="265"/>
      <c r="F106" s="266">
        <v>120</v>
      </c>
      <c r="G106" s="267"/>
      <c r="H106" s="6"/>
      <c r="I106" s="8">
        <v>0</v>
      </c>
      <c r="J106" s="266"/>
      <c r="K106" s="267"/>
      <c r="L106" s="6"/>
    </row>
    <row r="107" spans="1:12" ht="15.75" customHeight="1" thickBot="1" x14ac:dyDescent="0.3">
      <c r="A107" s="67" t="s">
        <v>380</v>
      </c>
      <c r="B107" s="13">
        <v>1</v>
      </c>
      <c r="C107" s="6" t="s">
        <v>441</v>
      </c>
      <c r="D107" s="264">
        <f t="shared" si="1"/>
        <v>110</v>
      </c>
      <c r="E107" s="265"/>
      <c r="F107" s="266">
        <v>120</v>
      </c>
      <c r="G107" s="267"/>
      <c r="H107" s="6"/>
      <c r="I107" s="8">
        <f>SUM(B107*H$92)</f>
        <v>0</v>
      </c>
      <c r="J107" s="266"/>
      <c r="K107" s="267"/>
      <c r="L107" s="6"/>
    </row>
    <row r="108" spans="1:12" ht="15.75" customHeight="1" thickBot="1" x14ac:dyDescent="0.3">
      <c r="A108" s="13"/>
      <c r="B108" s="13"/>
      <c r="C108" s="6"/>
      <c r="D108" s="264">
        <f t="shared" si="1"/>
        <v>0</v>
      </c>
      <c r="E108" s="265"/>
      <c r="F108" s="266"/>
      <c r="G108" s="267"/>
      <c r="H108" s="6"/>
      <c r="I108" s="8">
        <f>SUM(B108*H$92)</f>
        <v>0</v>
      </c>
      <c r="J108" s="266"/>
      <c r="K108" s="267"/>
      <c r="L108" s="6"/>
    </row>
    <row r="109" spans="1:12" ht="15.75" customHeight="1" thickBot="1" x14ac:dyDescent="0.3">
      <c r="A109" s="13" t="s">
        <v>443</v>
      </c>
      <c r="B109" s="13">
        <v>0.55000000000000004</v>
      </c>
      <c r="C109" s="6" t="s">
        <v>187</v>
      </c>
      <c r="D109" s="264">
        <f t="shared" si="1"/>
        <v>60.500000000000007</v>
      </c>
      <c r="E109" s="265"/>
      <c r="F109" s="266">
        <v>100</v>
      </c>
      <c r="G109" s="267"/>
      <c r="H109" s="6"/>
      <c r="I109" s="8">
        <f>SUM(B109*H92)</f>
        <v>0</v>
      </c>
      <c r="J109" s="266"/>
      <c r="K109" s="267"/>
      <c r="L109" s="6"/>
    </row>
    <row r="110" spans="1:12" ht="15.75" customHeight="1" thickBot="1" x14ac:dyDescent="0.3">
      <c r="A110" s="13" t="s">
        <v>442</v>
      </c>
      <c r="B110" s="13">
        <v>3</v>
      </c>
      <c r="C110" s="6" t="s">
        <v>162</v>
      </c>
      <c r="D110" s="264">
        <f t="shared" si="1"/>
        <v>330</v>
      </c>
      <c r="E110" s="265"/>
      <c r="F110" s="266">
        <v>185</v>
      </c>
      <c r="G110" s="267"/>
      <c r="H110" s="6"/>
      <c r="I110" s="8">
        <f>SUM(B110*H92)</f>
        <v>0</v>
      </c>
      <c r="J110" s="266"/>
      <c r="K110" s="267"/>
      <c r="L110" s="6"/>
    </row>
    <row r="111" spans="1:12" ht="15.75" customHeight="1" thickBot="1" x14ac:dyDescent="0.3">
      <c r="A111" s="13" t="s">
        <v>444</v>
      </c>
      <c r="B111" s="13">
        <v>1</v>
      </c>
      <c r="C111" s="16" t="s">
        <v>445</v>
      </c>
      <c r="D111" s="264">
        <f t="shared" si="1"/>
        <v>110</v>
      </c>
      <c r="E111" s="265"/>
      <c r="F111" s="266">
        <v>250</v>
      </c>
      <c r="G111" s="267"/>
      <c r="H111" s="6"/>
      <c r="I111" s="8">
        <f>SUM(B111*H92)</f>
        <v>0</v>
      </c>
      <c r="J111" s="266"/>
      <c r="K111" s="267"/>
      <c r="L111" s="6"/>
    </row>
    <row r="112" spans="1:12" ht="15.75" customHeight="1" thickBot="1" x14ac:dyDescent="0.3">
      <c r="A112" s="13" t="s">
        <v>446</v>
      </c>
      <c r="B112" s="13">
        <v>1</v>
      </c>
      <c r="C112" s="16" t="s">
        <v>445</v>
      </c>
      <c r="D112" s="264">
        <f t="shared" si="1"/>
        <v>110</v>
      </c>
      <c r="E112" s="265"/>
      <c r="F112" s="266">
        <v>90</v>
      </c>
      <c r="G112" s="267"/>
      <c r="H112" s="6"/>
      <c r="I112" s="8">
        <f>SUM(B112*H92)</f>
        <v>0</v>
      </c>
      <c r="J112" s="266"/>
      <c r="K112" s="267"/>
      <c r="L112" s="6"/>
    </row>
    <row r="113" spans="1:12" ht="15.75" customHeight="1" thickBot="1" x14ac:dyDescent="0.3">
      <c r="A113" s="32" t="s">
        <v>406</v>
      </c>
      <c r="B113" s="13">
        <v>0.05</v>
      </c>
      <c r="C113" s="6" t="s">
        <v>150</v>
      </c>
      <c r="D113" s="264">
        <f t="shared" si="1"/>
        <v>5.5</v>
      </c>
      <c r="E113" s="265"/>
      <c r="F113" s="266">
        <v>110</v>
      </c>
      <c r="G113" s="267"/>
      <c r="H113" s="6"/>
      <c r="I113" s="8">
        <f>SUM(B113*H92)</f>
        <v>0</v>
      </c>
      <c r="J113" s="266"/>
      <c r="K113" s="267"/>
      <c r="L113" s="6"/>
    </row>
    <row r="114" spans="1:12" ht="15.75" customHeight="1" thickBot="1" x14ac:dyDescent="0.3">
      <c r="A114" s="13" t="s">
        <v>408</v>
      </c>
      <c r="B114" s="13">
        <v>0.04</v>
      </c>
      <c r="C114" s="6"/>
      <c r="D114" s="264">
        <f t="shared" si="1"/>
        <v>4.4000000000000004</v>
      </c>
      <c r="E114" s="265"/>
      <c r="F114" s="266"/>
      <c r="G114" s="267"/>
      <c r="H114" s="6"/>
      <c r="I114" s="8">
        <f>SUM(B114*H92)</f>
        <v>0</v>
      </c>
      <c r="J114" s="266"/>
      <c r="K114" s="267"/>
      <c r="L114" s="6"/>
    </row>
    <row r="115" spans="1:12" ht="15.75" customHeight="1" thickBot="1" x14ac:dyDescent="0.3">
      <c r="A115" s="13"/>
      <c r="B115" s="13"/>
      <c r="C115" s="6"/>
      <c r="D115" s="264">
        <f t="shared" si="1"/>
        <v>0</v>
      </c>
      <c r="E115" s="265"/>
      <c r="F115" s="266"/>
      <c r="G115" s="267"/>
      <c r="H115" s="6"/>
      <c r="I115" s="8">
        <f>SUM(B115*H92)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SUM(B116*C92)</f>
        <v>0</v>
      </c>
      <c r="E116" s="265"/>
      <c r="F116" s="266"/>
      <c r="G116" s="267"/>
      <c r="H116" s="6"/>
      <c r="I116" s="8">
        <f>SUM(B116*H92)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>SUM(B117*C92)</f>
        <v>0</v>
      </c>
      <c r="E117" s="265"/>
      <c r="F117" s="266"/>
      <c r="G117" s="267"/>
      <c r="H117" s="6"/>
      <c r="I117" s="8">
        <f>SUM(B117*H92)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>SUM(B118*C92)</f>
        <v>0</v>
      </c>
      <c r="E118" s="265"/>
      <c r="F118" s="266"/>
      <c r="G118" s="267"/>
      <c r="H118" s="6"/>
      <c r="I118" s="8">
        <f>SUM(B118*H92)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>SUM(B119*C92)</f>
        <v>0</v>
      </c>
      <c r="E119" s="265"/>
      <c r="F119" s="266"/>
      <c r="G119" s="267"/>
      <c r="H119" s="6"/>
      <c r="I119" s="8">
        <f>SUM(B119*H92)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>SUM(B120*C92)</f>
        <v>0</v>
      </c>
      <c r="E120" s="265"/>
      <c r="F120" s="266"/>
      <c r="G120" s="267"/>
      <c r="H120" s="6"/>
      <c r="I120" s="8">
        <f>SUM(B120*H92)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>SUM(B121*C92)</f>
        <v>0</v>
      </c>
      <c r="E121" s="265"/>
      <c r="F121" s="266"/>
      <c r="G121" s="267"/>
      <c r="H121" s="6"/>
      <c r="I121" s="8">
        <f>SUM(B121*H92)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>SUM(B122*C92)</f>
        <v>0</v>
      </c>
      <c r="E122" s="265"/>
      <c r="F122" s="266"/>
      <c r="G122" s="267"/>
      <c r="H122" s="6"/>
      <c r="I122" s="8">
        <f>SUM(B122*H92)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>SUM(B123*C92)</f>
        <v>0</v>
      </c>
      <c r="E123" s="265"/>
      <c r="F123" s="266"/>
      <c r="G123" s="267"/>
      <c r="H123" s="6"/>
      <c r="I123" s="8">
        <f>SUM(B123*H92)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>SUM(B124*C92)</f>
        <v>0</v>
      </c>
      <c r="E124" s="265"/>
      <c r="F124" s="266"/>
      <c r="G124" s="267"/>
      <c r="H124" s="6"/>
      <c r="I124" s="8">
        <f>SUM(B124*H92)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>SUM(B125*C92)</f>
        <v>0</v>
      </c>
      <c r="E125" s="265"/>
      <c r="F125" s="266"/>
      <c r="G125" s="267"/>
      <c r="H125" s="6"/>
      <c r="I125" s="8">
        <f>SUM(B125*H92)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>SUM(B126*C92)</f>
        <v>0</v>
      </c>
      <c r="E126" s="265"/>
      <c r="F126" s="266"/>
      <c r="G126" s="267"/>
      <c r="H126" s="6"/>
      <c r="I126" s="8">
        <f>SUM(B126*H92)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>SUM(B127*C92)</f>
        <v>0</v>
      </c>
      <c r="E127" s="265"/>
      <c r="F127" s="266"/>
      <c r="G127" s="267"/>
      <c r="H127" s="6"/>
      <c r="I127" s="8">
        <f>SUM(B127*H92)</f>
        <v>0</v>
      </c>
      <c r="J127" s="266"/>
      <c r="K127" s="267"/>
      <c r="L127" s="6"/>
    </row>
    <row r="128" spans="1:12" ht="15.75" customHeight="1" thickBot="1" x14ac:dyDescent="0.3">
      <c r="A128" s="5" t="s">
        <v>12</v>
      </c>
      <c r="B128" s="5" t="s">
        <v>6</v>
      </c>
      <c r="C128" s="5" t="s">
        <v>15</v>
      </c>
      <c r="D128" s="110" t="s">
        <v>7</v>
      </c>
      <c r="E128" s="111"/>
      <c r="F128" s="110" t="s">
        <v>45</v>
      </c>
      <c r="G128" s="111"/>
      <c r="H128" s="5" t="s">
        <v>9</v>
      </c>
      <c r="I128" s="5" t="s">
        <v>10</v>
      </c>
      <c r="J128" s="110" t="s">
        <v>45</v>
      </c>
      <c r="K128" s="111"/>
      <c r="L128" s="65" t="s">
        <v>41</v>
      </c>
    </row>
    <row r="129" spans="1:12" ht="15.75" customHeight="1" thickBot="1" x14ac:dyDescent="0.3">
      <c r="A129" s="13" t="s">
        <v>103</v>
      </c>
      <c r="B129" s="13">
        <v>1</v>
      </c>
      <c r="C129" s="6" t="s">
        <v>98</v>
      </c>
      <c r="D129" s="264">
        <f>SUM(B129*C92)</f>
        <v>110</v>
      </c>
      <c r="E129" s="265"/>
      <c r="F129" s="266"/>
      <c r="G129" s="267"/>
      <c r="H129" s="6"/>
      <c r="I129" s="8">
        <f>SUM(B129*H92)</f>
        <v>0</v>
      </c>
      <c r="J129" s="266"/>
      <c r="K129" s="267"/>
      <c r="L129" s="6"/>
    </row>
    <row r="130" spans="1:12" ht="15.75" customHeight="1" thickBot="1" x14ac:dyDescent="0.3">
      <c r="A130" s="13" t="s">
        <v>84</v>
      </c>
      <c r="B130" s="13">
        <v>0.03</v>
      </c>
      <c r="C130" s="6" t="s">
        <v>99</v>
      </c>
      <c r="D130" s="264">
        <f>SUM(B130*C92)</f>
        <v>3.3</v>
      </c>
      <c r="E130" s="265"/>
      <c r="F130" s="266"/>
      <c r="G130" s="267"/>
      <c r="H130" s="6"/>
      <c r="I130" s="8">
        <f>SUM(B130*H92)</f>
        <v>0</v>
      </c>
      <c r="J130" s="266"/>
      <c r="K130" s="267"/>
      <c r="L130" s="6"/>
    </row>
    <row r="131" spans="1:12" ht="15.75" customHeight="1" thickBot="1" x14ac:dyDescent="0.3">
      <c r="A131" s="13" t="s">
        <v>85</v>
      </c>
      <c r="B131" s="13">
        <v>0</v>
      </c>
      <c r="C131" s="6"/>
      <c r="D131" s="264">
        <f>SUM(B131*C92)</f>
        <v>0</v>
      </c>
      <c r="E131" s="265"/>
      <c r="F131" s="266"/>
      <c r="G131" s="267"/>
      <c r="H131" s="6"/>
      <c r="I131" s="8">
        <f>SUM(B131*H92)</f>
        <v>0</v>
      </c>
      <c r="J131" s="266"/>
      <c r="K131" s="267"/>
      <c r="L131" s="6"/>
    </row>
    <row r="132" spans="1:12" ht="15.75" customHeight="1" thickBot="1" x14ac:dyDescent="0.3">
      <c r="A132" s="13" t="s">
        <v>86</v>
      </c>
      <c r="B132" s="13">
        <v>0.12</v>
      </c>
      <c r="C132" s="6" t="s">
        <v>99</v>
      </c>
      <c r="D132" s="264">
        <f>SUM(B132*C92)</f>
        <v>13.2</v>
      </c>
      <c r="E132" s="265"/>
      <c r="F132" s="266"/>
      <c r="G132" s="267"/>
      <c r="H132" s="6"/>
      <c r="I132" s="8">
        <f>SUM(B132*H92)</f>
        <v>0</v>
      </c>
      <c r="J132" s="266"/>
      <c r="K132" s="267"/>
      <c r="L132" s="6"/>
    </row>
    <row r="133" spans="1:12" ht="15.75" customHeight="1" thickBot="1" x14ac:dyDescent="0.3">
      <c r="A133" s="13"/>
      <c r="B133" s="13"/>
      <c r="C133" s="6"/>
      <c r="D133" s="264">
        <f>SUM(B133*C92)</f>
        <v>0</v>
      </c>
      <c r="E133" s="265"/>
      <c r="F133" s="266"/>
      <c r="G133" s="267"/>
      <c r="H133" s="6"/>
      <c r="I133" s="8">
        <f>SUM(B133*H92)</f>
        <v>0</v>
      </c>
      <c r="J133" s="266"/>
      <c r="K133" s="267"/>
      <c r="L133" s="6"/>
    </row>
    <row r="134" spans="1:12" ht="15.75" customHeight="1" thickBot="1" x14ac:dyDescent="0.3">
      <c r="A134" s="6"/>
      <c r="B134" s="13">
        <v>2</v>
      </c>
      <c r="C134" s="6"/>
      <c r="D134" s="264">
        <f>SUM(B134*C92)</f>
        <v>220</v>
      </c>
      <c r="E134" s="265"/>
      <c r="F134" s="266"/>
      <c r="G134" s="267"/>
      <c r="H134" s="6"/>
      <c r="I134" s="8">
        <f>SUM(B134*H92)</f>
        <v>0</v>
      </c>
      <c r="J134" s="266"/>
      <c r="K134" s="267"/>
      <c r="L134" s="6"/>
    </row>
    <row r="135" spans="1:12" ht="15.75" customHeight="1" thickBot="1" x14ac:dyDescent="0.3">
      <c r="A135" s="6"/>
      <c r="B135" s="13">
        <v>0</v>
      </c>
      <c r="C135" s="6"/>
      <c r="D135" s="264">
        <f>SUM(B135*C92)</f>
        <v>0</v>
      </c>
      <c r="E135" s="265"/>
      <c r="F135" s="266"/>
      <c r="G135" s="267"/>
      <c r="H135" s="6"/>
      <c r="I135" s="8">
        <f>SUM(B135*H92)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SUM(B136*C92)</f>
        <v>0</v>
      </c>
      <c r="E136" s="265"/>
      <c r="F136" s="266"/>
      <c r="G136" s="267"/>
      <c r="H136" s="6"/>
      <c r="I136" s="8">
        <f>SUM(B136*H92)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SUM(B137*C92)</f>
        <v>0</v>
      </c>
      <c r="E137" s="265"/>
      <c r="F137" s="266"/>
      <c r="G137" s="267"/>
      <c r="H137" s="6"/>
      <c r="I137" s="8">
        <f>SUM(B137*H92)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SUM(B138*C92)</f>
        <v>0</v>
      </c>
      <c r="E138" s="265"/>
      <c r="F138" s="266"/>
      <c r="G138" s="267"/>
      <c r="H138" s="6"/>
      <c r="I138" s="8">
        <f>SUM(B138*H92)</f>
        <v>0</v>
      </c>
      <c r="J138" s="266"/>
      <c r="K138" s="267"/>
      <c r="L138" s="6"/>
    </row>
    <row r="139" spans="1:12" ht="15.75" customHeight="1" thickBot="1" x14ac:dyDescent="0.3">
      <c r="A139" s="5" t="s">
        <v>44</v>
      </c>
      <c r="B139" s="5" t="s">
        <v>6</v>
      </c>
      <c r="C139" s="5" t="s">
        <v>15</v>
      </c>
      <c r="D139" s="110" t="s">
        <v>7</v>
      </c>
      <c r="E139" s="111"/>
      <c r="F139" s="110" t="s">
        <v>45</v>
      </c>
      <c r="G139" s="111"/>
      <c r="H139" s="5" t="s">
        <v>9</v>
      </c>
      <c r="I139" s="5" t="s">
        <v>10</v>
      </c>
      <c r="J139" s="110" t="s">
        <v>45</v>
      </c>
      <c r="K139" s="111"/>
      <c r="L139" s="65" t="s">
        <v>41</v>
      </c>
    </row>
    <row r="140" spans="1:12" ht="15.75" customHeight="1" thickBot="1" x14ac:dyDescent="0.3">
      <c r="A140" s="13" t="s">
        <v>409</v>
      </c>
      <c r="B140" s="13">
        <v>1</v>
      </c>
      <c r="C140" s="6" t="s">
        <v>447</v>
      </c>
      <c r="D140" s="264">
        <f>SUM(B140*C92)</f>
        <v>110</v>
      </c>
      <c r="E140" s="265"/>
      <c r="F140" s="266">
        <v>112</v>
      </c>
      <c r="G140" s="267"/>
      <c r="H140" s="6"/>
      <c r="I140" s="8">
        <f>SUM(B140*H92)</f>
        <v>0</v>
      </c>
      <c r="J140" s="266"/>
      <c r="K140" s="267"/>
      <c r="L140" s="6"/>
    </row>
    <row r="141" spans="1:12" ht="15.75" customHeight="1" thickBot="1" x14ac:dyDescent="0.3">
      <c r="A141" s="13" t="s">
        <v>448</v>
      </c>
      <c r="B141" s="13">
        <v>1</v>
      </c>
      <c r="C141" s="6" t="s">
        <v>447</v>
      </c>
      <c r="D141" s="264">
        <f>SUM(B141*C92)</f>
        <v>110</v>
      </c>
      <c r="E141" s="265"/>
      <c r="F141" s="266">
        <v>112</v>
      </c>
      <c r="G141" s="267"/>
      <c r="H141" s="6"/>
      <c r="I141" s="8">
        <f>SUM(B141*H92)</f>
        <v>0</v>
      </c>
      <c r="J141" s="266"/>
      <c r="K141" s="267"/>
      <c r="L141" s="6"/>
    </row>
    <row r="142" spans="1:12" ht="15.75" customHeight="1" thickBot="1" x14ac:dyDescent="0.3">
      <c r="A142" s="6"/>
      <c r="B142" s="13">
        <v>0</v>
      </c>
      <c r="C142" s="6"/>
      <c r="D142" s="264">
        <f>SUM(B142*C92)</f>
        <v>0</v>
      </c>
      <c r="E142" s="265"/>
      <c r="F142" s="266"/>
      <c r="G142" s="267"/>
      <c r="H142" s="6"/>
      <c r="I142" s="8">
        <f>SUM(B142*H92)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SUM(B143*C92)</f>
        <v>0</v>
      </c>
      <c r="E143" s="265"/>
      <c r="F143" s="266"/>
      <c r="G143" s="267"/>
      <c r="H143" s="6"/>
      <c r="I143" s="8">
        <f>SUM(B143*H92)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SUM(B144*C92)</f>
        <v>0</v>
      </c>
      <c r="E144" s="265"/>
      <c r="F144" s="266"/>
      <c r="G144" s="267"/>
      <c r="H144" s="6"/>
      <c r="I144" s="8">
        <f>SUM(B144*H92)</f>
        <v>0</v>
      </c>
      <c r="J144" s="266"/>
      <c r="K144" s="267"/>
      <c r="L144" s="6"/>
    </row>
    <row r="145" spans="1:12" ht="15.75" customHeight="1" thickBot="1" x14ac:dyDescent="0.3">
      <c r="A145" s="5" t="s">
        <v>13</v>
      </c>
      <c r="B145" s="5" t="s">
        <v>6</v>
      </c>
      <c r="C145" s="5" t="s">
        <v>15</v>
      </c>
      <c r="D145" s="110" t="s">
        <v>7</v>
      </c>
      <c r="E145" s="111"/>
      <c r="F145" s="110" t="s">
        <v>45</v>
      </c>
      <c r="G145" s="111"/>
      <c r="H145" s="5" t="s">
        <v>9</v>
      </c>
      <c r="I145" s="5" t="s">
        <v>10</v>
      </c>
      <c r="J145" s="110" t="s">
        <v>45</v>
      </c>
      <c r="K145" s="111"/>
      <c r="L145" s="65" t="s">
        <v>41</v>
      </c>
    </row>
    <row r="146" spans="1:12" ht="15.75" customHeight="1" thickBot="1" x14ac:dyDescent="0.3">
      <c r="A146" s="13"/>
      <c r="B146" s="13"/>
      <c r="C146" s="6" t="s">
        <v>110</v>
      </c>
      <c r="D146" s="264">
        <f>SUM(B146*C92)</f>
        <v>0</v>
      </c>
      <c r="E146" s="265"/>
      <c r="F146" s="266"/>
      <c r="G146" s="267"/>
      <c r="H146" s="6" t="s">
        <v>110</v>
      </c>
      <c r="I146" s="8">
        <f>SUM(B146*H92)</f>
        <v>0</v>
      </c>
      <c r="J146" s="266"/>
      <c r="K146" s="267"/>
      <c r="L146" s="6"/>
    </row>
    <row r="147" spans="1:12" ht="15.75" customHeight="1" thickBot="1" x14ac:dyDescent="0.3">
      <c r="A147" s="13"/>
      <c r="B147" s="13">
        <v>0</v>
      </c>
      <c r="C147" s="6"/>
      <c r="D147" s="264">
        <f>SUM(B147*C92)</f>
        <v>0</v>
      </c>
      <c r="E147" s="265"/>
      <c r="F147" s="266"/>
      <c r="G147" s="267"/>
      <c r="H147" s="6"/>
      <c r="I147" s="8">
        <f>SUM(B147*H92)</f>
        <v>0</v>
      </c>
      <c r="J147" s="266"/>
      <c r="K147" s="267"/>
      <c r="L147" s="6"/>
    </row>
    <row r="148" spans="1:12" ht="15" customHeight="1" x14ac:dyDescent="0.25">
      <c r="A148" s="272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4"/>
    </row>
    <row r="149" spans="1:12" ht="15" customHeight="1" x14ac:dyDescent="0.25">
      <c r="A149" s="275"/>
      <c r="B149" s="276"/>
      <c r="C149" s="276"/>
      <c r="D149" s="276"/>
      <c r="E149" s="276"/>
      <c r="F149" s="276"/>
      <c r="G149" s="276"/>
      <c r="H149" s="276"/>
      <c r="I149" s="276"/>
      <c r="J149" s="276"/>
      <c r="K149" s="276"/>
      <c r="L149" s="277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36.75" customHeight="1" thickBot="1" x14ac:dyDescent="0.3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x14ac:dyDescent="0.25">
      <c r="A162" s="143" t="str">
        <f>A1</f>
        <v xml:space="preserve">LS </v>
      </c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5"/>
    </row>
    <row r="163" spans="1:12" x14ac:dyDescent="0.25">
      <c r="A163" s="278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80"/>
    </row>
    <row r="164" spans="1:12" ht="15.75" thickBot="1" x14ac:dyDescent="0.3">
      <c r="A164" s="146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8"/>
    </row>
    <row r="165" spans="1:12" ht="15" customHeight="1" x14ac:dyDescent="0.25">
      <c r="A165" s="143" t="s">
        <v>80</v>
      </c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5"/>
    </row>
    <row r="166" spans="1:12" ht="15.75" customHeight="1" thickBot="1" x14ac:dyDescent="0.3">
      <c r="A166" s="146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8"/>
    </row>
    <row r="167" spans="1:12" ht="15.75" thickBot="1" x14ac:dyDescent="0.3">
      <c r="A167" s="3" t="str">
        <f t="shared" ref="A167:B169" si="2">A6</f>
        <v xml:space="preserve">CLIENTE: bolovo </v>
      </c>
      <c r="B167" s="149" t="str">
        <f t="shared" si="2"/>
        <v>REPRESENTANTE: Antonio</v>
      </c>
      <c r="C167" s="150"/>
      <c r="D167" s="150"/>
      <c r="E167" s="150"/>
      <c r="F167" s="151"/>
      <c r="G167" s="149" t="str">
        <f>G6</f>
        <v xml:space="preserve">PEDIDO: 11/19 </v>
      </c>
      <c r="H167" s="150"/>
      <c r="I167" s="151"/>
      <c r="J167" s="110" t="str">
        <f>J6</f>
        <v xml:space="preserve">QTD. MOSTR. LS </v>
      </c>
      <c r="K167" s="112"/>
      <c r="L167" s="111"/>
    </row>
    <row r="168" spans="1:12" ht="15.75" thickBot="1" x14ac:dyDescent="0.3">
      <c r="A168" s="4" t="str">
        <f t="shared" si="2"/>
        <v xml:space="preserve">REF. CLIENTE:  Shouder bag HAVANA </v>
      </c>
      <c r="B168" s="149" t="str">
        <f t="shared" si="2"/>
        <v xml:space="preserve">REF. SHO SL - 15   bolovo </v>
      </c>
      <c r="C168" s="150"/>
      <c r="D168" s="150"/>
      <c r="E168" s="150"/>
      <c r="F168" s="151"/>
      <c r="G168" s="149" t="str">
        <f>G7</f>
        <v>COLECAO : VERÃO /2019</v>
      </c>
      <c r="H168" s="150"/>
      <c r="I168" s="151"/>
      <c r="J168" s="143">
        <f>J7</f>
        <v>1</v>
      </c>
      <c r="K168" s="144"/>
      <c r="L168" s="145"/>
    </row>
    <row r="169" spans="1:12" ht="15.75" thickBot="1" x14ac:dyDescent="0.3">
      <c r="A169" s="4" t="str">
        <f t="shared" si="2"/>
        <v xml:space="preserve">REF:  ls :  SHO LS : 15 </v>
      </c>
      <c r="B169" s="149" t="str">
        <f t="shared" si="2"/>
        <v xml:space="preserve">MODELO: shoulder  com Tampa / ABA / HAVANA </v>
      </c>
      <c r="C169" s="150"/>
      <c r="D169" s="150"/>
      <c r="E169" s="150"/>
      <c r="F169" s="150"/>
      <c r="G169" s="150"/>
      <c r="H169" s="150"/>
      <c r="I169" s="151"/>
      <c r="J169" s="146"/>
      <c r="K169" s="147"/>
      <c r="L169" s="148"/>
    </row>
    <row r="170" spans="1:12" ht="15.75" thickBot="1" x14ac:dyDescent="0.3">
      <c r="A170" s="110" t="s">
        <v>29</v>
      </c>
      <c r="B170" s="236"/>
      <c r="C170" s="7" t="s">
        <v>15</v>
      </c>
      <c r="D170" s="234" t="s">
        <v>9</v>
      </c>
      <c r="E170" s="236"/>
      <c r="F170" s="110" t="s">
        <v>29</v>
      </c>
      <c r="G170" s="112"/>
      <c r="H170" s="112"/>
      <c r="I170" s="112"/>
      <c r="J170" s="111"/>
      <c r="K170" s="7" t="s">
        <v>15</v>
      </c>
      <c r="L170" s="4" t="s">
        <v>9</v>
      </c>
    </row>
    <row r="171" spans="1:12" x14ac:dyDescent="0.25">
      <c r="A171" s="281" t="str">
        <f>A16</f>
        <v xml:space="preserve">Cor 1 - NILON AMASSADO  cliente </v>
      </c>
      <c r="B171" s="282"/>
      <c r="C171" s="166" t="str">
        <f>C16</f>
        <v xml:space="preserve">VERMELHO </v>
      </c>
      <c r="D171" s="272">
        <f>H16</f>
        <v>0</v>
      </c>
      <c r="E171" s="274"/>
      <c r="F171" s="281"/>
      <c r="G171" s="287"/>
      <c r="H171" s="287"/>
      <c r="I171" s="287"/>
      <c r="J171" s="282"/>
      <c r="K171" s="289">
        <f>C28</f>
        <v>0</v>
      </c>
      <c r="L171" s="289">
        <f>H28</f>
        <v>0</v>
      </c>
    </row>
    <row r="172" spans="1:12" ht="15.75" thickBot="1" x14ac:dyDescent="0.3">
      <c r="A172" s="283"/>
      <c r="B172" s="284"/>
      <c r="C172" s="167"/>
      <c r="D172" s="285"/>
      <c r="E172" s="286"/>
      <c r="F172" s="283"/>
      <c r="G172" s="288"/>
      <c r="H172" s="288"/>
      <c r="I172" s="288"/>
      <c r="J172" s="284"/>
      <c r="K172" s="290"/>
      <c r="L172" s="290"/>
    </row>
    <row r="173" spans="1:12" x14ac:dyDescent="0.25">
      <c r="A173" s="281" t="str">
        <f>A18</f>
        <v xml:space="preserve">Cor 2- Nylon 70 emborrachado cliente  </v>
      </c>
      <c r="B173" s="282"/>
      <c r="C173" s="166" t="str">
        <f>C18</f>
        <v xml:space="preserve">VERMELHO </v>
      </c>
      <c r="D173" s="272">
        <f>H18</f>
        <v>0</v>
      </c>
      <c r="E173" s="274"/>
      <c r="F173" s="281">
        <f>A30</f>
        <v>0</v>
      </c>
      <c r="G173" s="287"/>
      <c r="H173" s="287"/>
      <c r="I173" s="287"/>
      <c r="J173" s="282"/>
      <c r="K173" s="289">
        <f>C30</f>
        <v>0</v>
      </c>
      <c r="L173" s="289">
        <f>H30</f>
        <v>0</v>
      </c>
    </row>
    <row r="174" spans="1:12" ht="15.75" thickBot="1" x14ac:dyDescent="0.3">
      <c r="A174" s="283"/>
      <c r="B174" s="284"/>
      <c r="C174" s="167"/>
      <c r="D174" s="285"/>
      <c r="E174" s="286"/>
      <c r="F174" s="283"/>
      <c r="G174" s="288"/>
      <c r="H174" s="288"/>
      <c r="I174" s="288"/>
      <c r="J174" s="284"/>
      <c r="K174" s="290"/>
      <c r="L174" s="290"/>
    </row>
    <row r="175" spans="1:12" x14ac:dyDescent="0.25">
      <c r="A175" s="281" t="str">
        <f>A20</f>
        <v xml:space="preserve">COR 3 - PVC CRISTAL </v>
      </c>
      <c r="B175" s="282"/>
      <c r="C175" s="166" t="str">
        <f>C20</f>
        <v>Preto</v>
      </c>
      <c r="D175" s="272">
        <f>H20</f>
        <v>0</v>
      </c>
      <c r="E175" s="274"/>
      <c r="F175" s="281">
        <f>A32</f>
        <v>0</v>
      </c>
      <c r="G175" s="287"/>
      <c r="H175" s="287"/>
      <c r="I175" s="287"/>
      <c r="J175" s="282"/>
      <c r="K175" s="289">
        <f>C32</f>
        <v>0</v>
      </c>
      <c r="L175" s="289">
        <f>H32</f>
        <v>0</v>
      </c>
    </row>
    <row r="176" spans="1:12" ht="15.75" thickBot="1" x14ac:dyDescent="0.3">
      <c r="A176" s="283"/>
      <c r="B176" s="284"/>
      <c r="C176" s="167"/>
      <c r="D176" s="285"/>
      <c r="E176" s="286"/>
      <c r="F176" s="283"/>
      <c r="G176" s="288"/>
      <c r="H176" s="288"/>
      <c r="I176" s="288"/>
      <c r="J176" s="284"/>
      <c r="K176" s="290"/>
      <c r="L176" s="290"/>
    </row>
    <row r="177" spans="1:12" x14ac:dyDescent="0.25">
      <c r="A177" s="281" t="str">
        <f>A22</f>
        <v xml:space="preserve">Cor 4 - DUBLADO </v>
      </c>
      <c r="B177" s="282"/>
      <c r="C177" s="166" t="str">
        <f>C22</f>
        <v xml:space="preserve">BRANCO </v>
      </c>
      <c r="D177" s="272">
        <f>H22</f>
        <v>0</v>
      </c>
      <c r="E177" s="274"/>
      <c r="F177" s="281">
        <f>A34</f>
        <v>0</v>
      </c>
      <c r="G177" s="287"/>
      <c r="H177" s="287"/>
      <c r="I177" s="287"/>
      <c r="J177" s="282"/>
      <c r="K177" s="289">
        <f>C34</f>
        <v>0</v>
      </c>
      <c r="L177" s="289">
        <f>H34</f>
        <v>0</v>
      </c>
    </row>
    <row r="178" spans="1:12" ht="15.75" thickBot="1" x14ac:dyDescent="0.3">
      <c r="A178" s="283"/>
      <c r="B178" s="284"/>
      <c r="C178" s="167"/>
      <c r="D178" s="285"/>
      <c r="E178" s="286"/>
      <c r="F178" s="283"/>
      <c r="G178" s="288"/>
      <c r="H178" s="288"/>
      <c r="I178" s="288"/>
      <c r="J178" s="284"/>
      <c r="K178" s="290"/>
      <c r="L178" s="290"/>
    </row>
    <row r="179" spans="1:12" x14ac:dyDescent="0.25">
      <c r="A179" s="281">
        <f>A24</f>
        <v>0</v>
      </c>
      <c r="B179" s="282"/>
      <c r="C179" s="166">
        <f>C24</f>
        <v>0</v>
      </c>
      <c r="D179" s="272">
        <f>H24</f>
        <v>0</v>
      </c>
      <c r="E179" s="274"/>
      <c r="F179" s="281">
        <f>A36</f>
        <v>0</v>
      </c>
      <c r="G179" s="287"/>
      <c r="H179" s="287"/>
      <c r="I179" s="287"/>
      <c r="J179" s="282"/>
      <c r="K179" s="289">
        <f>C36</f>
        <v>0</v>
      </c>
      <c r="L179" s="289">
        <f>H36</f>
        <v>0</v>
      </c>
    </row>
    <row r="180" spans="1:12" ht="15.75" thickBot="1" x14ac:dyDescent="0.3">
      <c r="A180" s="283"/>
      <c r="B180" s="284"/>
      <c r="C180" s="167"/>
      <c r="D180" s="285"/>
      <c r="E180" s="286"/>
      <c r="F180" s="283"/>
      <c r="G180" s="288"/>
      <c r="H180" s="288"/>
      <c r="I180" s="288"/>
      <c r="J180" s="284"/>
      <c r="K180" s="290"/>
      <c r="L180" s="290"/>
    </row>
    <row r="181" spans="1:12" x14ac:dyDescent="0.25">
      <c r="A181" s="281">
        <f>A26</f>
        <v>0</v>
      </c>
      <c r="B181" s="282"/>
      <c r="C181" s="166">
        <f>C26</f>
        <v>0</v>
      </c>
      <c r="D181" s="272">
        <f>H26</f>
        <v>0</v>
      </c>
      <c r="E181" s="274"/>
      <c r="F181" s="281">
        <f>A38</f>
        <v>0</v>
      </c>
      <c r="G181" s="287"/>
      <c r="H181" s="287"/>
      <c r="I181" s="287"/>
      <c r="J181" s="282"/>
      <c r="K181" s="289">
        <f>C38</f>
        <v>0</v>
      </c>
      <c r="L181" s="289">
        <f>H38</f>
        <v>0</v>
      </c>
    </row>
    <row r="182" spans="1:12" ht="15.75" thickBot="1" x14ac:dyDescent="0.3">
      <c r="A182" s="283"/>
      <c r="B182" s="284"/>
      <c r="C182" s="167"/>
      <c r="D182" s="285"/>
      <c r="E182" s="286"/>
      <c r="F182" s="283"/>
      <c r="G182" s="288"/>
      <c r="H182" s="288"/>
      <c r="I182" s="288"/>
      <c r="J182" s="284"/>
      <c r="K182" s="290"/>
      <c r="L182" s="290"/>
    </row>
    <row r="183" spans="1:12" x14ac:dyDescent="0.25">
      <c r="A183" s="143" t="s">
        <v>31</v>
      </c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5"/>
    </row>
    <row r="184" spans="1:12" ht="15.75" thickBot="1" x14ac:dyDescent="0.3">
      <c r="A184" s="146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8"/>
    </row>
    <row r="185" spans="1:12" ht="15" customHeight="1" thickBot="1" x14ac:dyDescent="0.35">
      <c r="A185" s="182" t="s">
        <v>17</v>
      </c>
      <c r="B185" s="122" t="s">
        <v>33</v>
      </c>
      <c r="C185" s="123"/>
      <c r="D185" s="123"/>
      <c r="E185" s="124"/>
      <c r="F185" s="184" t="s">
        <v>34</v>
      </c>
      <c r="G185" s="185"/>
      <c r="H185" s="186"/>
      <c r="I185" s="190" t="s">
        <v>11</v>
      </c>
      <c r="J185" s="191"/>
      <c r="K185" s="191"/>
      <c r="L185" s="192"/>
    </row>
    <row r="186" spans="1:12" ht="15.75" customHeight="1" thickBot="1" x14ac:dyDescent="0.3">
      <c r="A186" s="183"/>
      <c r="B186" s="125"/>
      <c r="C186" s="126"/>
      <c r="D186" s="126"/>
      <c r="E186" s="127"/>
      <c r="F186" s="187"/>
      <c r="G186" s="188"/>
      <c r="H186" s="189"/>
      <c r="I186" s="193" t="s">
        <v>15</v>
      </c>
      <c r="J186" s="194"/>
      <c r="K186" s="195" t="s">
        <v>9</v>
      </c>
      <c r="L186" s="194"/>
    </row>
    <row r="187" spans="1:12" ht="15" customHeight="1" x14ac:dyDescent="0.25">
      <c r="A187" s="210"/>
      <c r="B187" s="198"/>
      <c r="C187" s="199"/>
      <c r="D187" s="199"/>
      <c r="E187" s="200"/>
      <c r="F187" s="204"/>
      <c r="G187" s="205"/>
      <c r="H187" s="206"/>
      <c r="I187" s="204"/>
      <c r="J187" s="206"/>
      <c r="K187" s="205"/>
      <c r="L187" s="206"/>
    </row>
    <row r="188" spans="1:12" ht="15.75" customHeight="1" thickBot="1" x14ac:dyDescent="0.3">
      <c r="A188" s="211"/>
      <c r="B188" s="201"/>
      <c r="C188" s="202"/>
      <c r="D188" s="202"/>
      <c r="E188" s="203"/>
      <c r="F188" s="207"/>
      <c r="G188" s="208"/>
      <c r="H188" s="209"/>
      <c r="I188" s="207"/>
      <c r="J188" s="209"/>
      <c r="K188" s="208"/>
      <c r="L188" s="209"/>
    </row>
    <row r="189" spans="1:12" ht="15" customHeight="1" x14ac:dyDescent="0.25">
      <c r="A189" s="210">
        <f>A46</f>
        <v>0</v>
      </c>
      <c r="B189" s="198"/>
      <c r="C189" s="199"/>
      <c r="D189" s="199"/>
      <c r="E189" s="200"/>
      <c r="F189" s="204">
        <f>F46</f>
        <v>0</v>
      </c>
      <c r="G189" s="205"/>
      <c r="H189" s="206"/>
      <c r="I189" s="204"/>
      <c r="J189" s="206"/>
      <c r="K189" s="205"/>
      <c r="L189" s="206"/>
    </row>
    <row r="190" spans="1:12" ht="15.75" customHeight="1" thickBot="1" x14ac:dyDescent="0.3">
      <c r="A190" s="211"/>
      <c r="B190" s="201"/>
      <c r="C190" s="202"/>
      <c r="D190" s="202"/>
      <c r="E190" s="203"/>
      <c r="F190" s="207"/>
      <c r="G190" s="208"/>
      <c r="H190" s="209"/>
      <c r="I190" s="207"/>
      <c r="J190" s="209"/>
      <c r="K190" s="208"/>
      <c r="L190" s="209"/>
    </row>
    <row r="191" spans="1:12" ht="15" customHeight="1" x14ac:dyDescent="0.25">
      <c r="A191" s="143" t="str">
        <f>A48</f>
        <v>CORTE PLACAS</v>
      </c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5"/>
    </row>
    <row r="192" spans="1:12" ht="15.75" customHeight="1" thickBot="1" x14ac:dyDescent="0.3">
      <c r="A192" s="146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8"/>
    </row>
    <row r="193" spans="1:12" ht="15" customHeight="1" thickBot="1" x14ac:dyDescent="0.35">
      <c r="A193" s="182" t="str">
        <f>A50</f>
        <v>COR</v>
      </c>
      <c r="B193" s="122" t="str">
        <f>B50</f>
        <v>MOLDE Nº / ALTURA</v>
      </c>
      <c r="C193" s="123"/>
      <c r="D193" s="123"/>
      <c r="E193" s="124"/>
      <c r="F193" s="291" t="str">
        <f>F50</f>
        <v>QTD. MOCH. POR PLC</v>
      </c>
      <c r="G193" s="292"/>
      <c r="H193" s="293"/>
      <c r="I193" s="190" t="s">
        <v>37</v>
      </c>
      <c r="J193" s="191"/>
      <c r="K193" s="191"/>
      <c r="L193" s="192"/>
    </row>
    <row r="194" spans="1:12" ht="15.75" customHeight="1" thickBot="1" x14ac:dyDescent="0.3">
      <c r="A194" s="183"/>
      <c r="B194" s="125"/>
      <c r="C194" s="126"/>
      <c r="D194" s="126"/>
      <c r="E194" s="127"/>
      <c r="F194" s="294"/>
      <c r="G194" s="295"/>
      <c r="H194" s="296"/>
      <c r="I194" s="193" t="s">
        <v>15</v>
      </c>
      <c r="J194" s="194"/>
      <c r="K194" s="195" t="s">
        <v>9</v>
      </c>
      <c r="L194" s="194"/>
    </row>
    <row r="195" spans="1:12" ht="15" customHeight="1" x14ac:dyDescent="0.25">
      <c r="A195" s="210">
        <f>A52</f>
        <v>0</v>
      </c>
      <c r="B195" s="198">
        <f>B52</f>
        <v>0</v>
      </c>
      <c r="C195" s="199"/>
      <c r="D195" s="199"/>
      <c r="E195" s="200"/>
      <c r="F195" s="204">
        <v>0</v>
      </c>
      <c r="G195" s="205"/>
      <c r="H195" s="206"/>
      <c r="I195" s="204"/>
      <c r="J195" s="206"/>
      <c r="K195" s="204"/>
      <c r="L195" s="206"/>
    </row>
    <row r="196" spans="1:12" ht="15.75" customHeight="1" thickBot="1" x14ac:dyDescent="0.3">
      <c r="A196" s="211"/>
      <c r="B196" s="201"/>
      <c r="C196" s="202"/>
      <c r="D196" s="202"/>
      <c r="E196" s="203"/>
      <c r="F196" s="207"/>
      <c r="G196" s="208"/>
      <c r="H196" s="209"/>
      <c r="I196" s="207"/>
      <c r="J196" s="209"/>
      <c r="K196" s="207"/>
      <c r="L196" s="209"/>
    </row>
    <row r="197" spans="1:12" ht="15" customHeight="1" x14ac:dyDescent="0.25">
      <c r="A197" s="143" t="s">
        <v>32</v>
      </c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5"/>
    </row>
    <row r="198" spans="1:12" ht="15.75" customHeight="1" thickBot="1" x14ac:dyDescent="0.3">
      <c r="A198" s="146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8"/>
    </row>
    <row r="199" spans="1:12" ht="15" customHeight="1" thickBot="1" x14ac:dyDescent="0.35">
      <c r="A199" s="182" t="str">
        <f>A56</f>
        <v>COR</v>
      </c>
      <c r="B199" s="122" t="str">
        <f>B56</f>
        <v>NUMERO MOLDE</v>
      </c>
      <c r="C199" s="123"/>
      <c r="D199" s="123"/>
      <c r="E199" s="124"/>
      <c r="F199" s="297" t="str">
        <f>F56</f>
        <v>QUANTIDADE POR PEÇA</v>
      </c>
      <c r="G199" s="298"/>
      <c r="H199" s="299"/>
      <c r="I199" s="190" t="s">
        <v>37</v>
      </c>
      <c r="J199" s="191"/>
      <c r="K199" s="191"/>
      <c r="L199" s="192"/>
    </row>
    <row r="200" spans="1:12" ht="15.75" customHeight="1" thickBot="1" x14ac:dyDescent="0.3">
      <c r="A200" s="183"/>
      <c r="B200" s="125"/>
      <c r="C200" s="126"/>
      <c r="D200" s="126"/>
      <c r="E200" s="127"/>
      <c r="F200" s="300"/>
      <c r="G200" s="301"/>
      <c r="H200" s="302"/>
      <c r="I200" s="193" t="s">
        <v>15</v>
      </c>
      <c r="J200" s="194"/>
      <c r="K200" s="195" t="s">
        <v>9</v>
      </c>
      <c r="L200" s="194"/>
    </row>
    <row r="201" spans="1:12" ht="15" customHeight="1" x14ac:dyDescent="0.25">
      <c r="A201" s="210">
        <f>A58</f>
        <v>0</v>
      </c>
      <c r="B201" s="198">
        <v>0</v>
      </c>
      <c r="C201" s="199"/>
      <c r="D201" s="199"/>
      <c r="E201" s="200"/>
      <c r="F201" s="204">
        <f>F58</f>
        <v>0</v>
      </c>
      <c r="G201" s="205"/>
      <c r="H201" s="206"/>
      <c r="I201" s="204">
        <f>C14*F201</f>
        <v>0</v>
      </c>
      <c r="J201" s="206"/>
      <c r="K201" s="204">
        <f>H14*F201</f>
        <v>0</v>
      </c>
      <c r="L201" s="206"/>
    </row>
    <row r="202" spans="1:12" ht="15.75" customHeight="1" thickBot="1" x14ac:dyDescent="0.3">
      <c r="A202" s="211"/>
      <c r="B202" s="201"/>
      <c r="C202" s="202"/>
      <c r="D202" s="202"/>
      <c r="E202" s="203"/>
      <c r="F202" s="207"/>
      <c r="G202" s="208"/>
      <c r="H202" s="209"/>
      <c r="I202" s="207"/>
      <c r="J202" s="209"/>
      <c r="K202" s="207"/>
      <c r="L202" s="209"/>
    </row>
    <row r="203" spans="1:12" ht="15.75" thickBot="1" x14ac:dyDescent="0.3">
      <c r="A203" s="5" t="s">
        <v>46</v>
      </c>
      <c r="B203" s="5" t="s">
        <v>16</v>
      </c>
      <c r="C203" s="5" t="s">
        <v>4</v>
      </c>
      <c r="D203" s="110" t="s">
        <v>17</v>
      </c>
      <c r="E203" s="111"/>
      <c r="F203" s="110" t="s">
        <v>46</v>
      </c>
      <c r="G203" s="112"/>
      <c r="H203" s="112"/>
      <c r="I203" s="111"/>
      <c r="J203" s="5" t="s">
        <v>16</v>
      </c>
      <c r="K203" s="5" t="s">
        <v>4</v>
      </c>
      <c r="L203" s="5" t="s">
        <v>17</v>
      </c>
    </row>
    <row r="204" spans="1:12" ht="15.75" thickBot="1" x14ac:dyDescent="0.3">
      <c r="A204" s="5" t="s">
        <v>390</v>
      </c>
      <c r="B204" s="5">
        <v>1</v>
      </c>
      <c r="C204" s="5" t="s">
        <v>178</v>
      </c>
      <c r="D204" s="110">
        <v>1</v>
      </c>
      <c r="E204" s="111"/>
      <c r="F204" s="110"/>
      <c r="G204" s="112"/>
      <c r="H204" s="112"/>
      <c r="I204" s="111"/>
      <c r="J204" s="5">
        <v>40</v>
      </c>
      <c r="K204" s="5"/>
      <c r="L204" s="5"/>
    </row>
    <row r="205" spans="1:12" ht="15.75" thickBot="1" x14ac:dyDescent="0.3">
      <c r="A205" s="5" t="s">
        <v>330</v>
      </c>
      <c r="B205" s="5">
        <v>2</v>
      </c>
      <c r="C205" s="5" t="s">
        <v>389</v>
      </c>
      <c r="D205" s="110" t="s">
        <v>361</v>
      </c>
      <c r="E205" s="111"/>
      <c r="F205" s="110"/>
      <c r="G205" s="112"/>
      <c r="H205" s="112"/>
      <c r="I205" s="111"/>
      <c r="J205" s="5">
        <v>41</v>
      </c>
      <c r="K205" s="5"/>
      <c r="L205" s="5"/>
    </row>
    <row r="206" spans="1:12" ht="15.75" thickBot="1" x14ac:dyDescent="0.3">
      <c r="A206" s="5" t="s">
        <v>329</v>
      </c>
      <c r="B206" s="5">
        <v>3</v>
      </c>
      <c r="C206" s="5" t="s">
        <v>333</v>
      </c>
      <c r="D206" s="110" t="s">
        <v>391</v>
      </c>
      <c r="E206" s="111"/>
      <c r="F206" s="110"/>
      <c r="G206" s="112"/>
      <c r="H206" s="112"/>
      <c r="I206" s="111"/>
      <c r="J206" s="5">
        <v>42</v>
      </c>
      <c r="K206" s="5"/>
      <c r="L206" s="5"/>
    </row>
    <row r="207" spans="1:12" ht="15.75" thickBot="1" x14ac:dyDescent="0.3">
      <c r="A207" s="5" t="s">
        <v>335</v>
      </c>
      <c r="B207" s="5">
        <v>4</v>
      </c>
      <c r="C207" s="5" t="s">
        <v>336</v>
      </c>
      <c r="D207" s="110" t="s">
        <v>391</v>
      </c>
      <c r="E207" s="111"/>
      <c r="F207" s="110"/>
      <c r="G207" s="112"/>
      <c r="H207" s="112"/>
      <c r="I207" s="111"/>
      <c r="J207" s="5">
        <v>43</v>
      </c>
      <c r="K207" s="5"/>
      <c r="L207" s="5"/>
    </row>
    <row r="208" spans="1:12" ht="15.75" thickBot="1" x14ac:dyDescent="0.3">
      <c r="A208" s="5" t="s">
        <v>125</v>
      </c>
      <c r="B208" s="5">
        <v>5</v>
      </c>
      <c r="C208" s="5" t="s">
        <v>392</v>
      </c>
      <c r="D208" s="110">
        <v>1</v>
      </c>
      <c r="E208" s="111"/>
      <c r="F208" s="110"/>
      <c r="G208" s="112"/>
      <c r="H208" s="112"/>
      <c r="I208" s="111"/>
      <c r="J208" s="5">
        <v>44</v>
      </c>
      <c r="K208" s="5"/>
      <c r="L208" s="5"/>
    </row>
    <row r="209" spans="1:12" ht="15.75" thickBot="1" x14ac:dyDescent="0.3">
      <c r="A209" s="5" t="s">
        <v>302</v>
      </c>
      <c r="B209" s="5">
        <v>6</v>
      </c>
      <c r="C209" s="5" t="s">
        <v>393</v>
      </c>
      <c r="D209" s="110" t="s">
        <v>394</v>
      </c>
      <c r="E209" s="111"/>
      <c r="F209" s="110"/>
      <c r="G209" s="112"/>
      <c r="H209" s="112"/>
      <c r="I209" s="111"/>
      <c r="J209" s="5">
        <v>45</v>
      </c>
      <c r="K209" s="5"/>
      <c r="L209" s="5"/>
    </row>
    <row r="210" spans="1:12" ht="15.75" thickBot="1" x14ac:dyDescent="0.3">
      <c r="A210" s="5" t="s">
        <v>105</v>
      </c>
      <c r="B210" s="5">
        <v>7</v>
      </c>
      <c r="C210" s="5" t="s">
        <v>395</v>
      </c>
      <c r="D210" s="110" t="s">
        <v>361</v>
      </c>
      <c r="E210" s="111"/>
      <c r="F210" s="110"/>
      <c r="G210" s="112"/>
      <c r="H210" s="112"/>
      <c r="I210" s="111"/>
      <c r="J210" s="5">
        <v>46</v>
      </c>
      <c r="K210" s="5"/>
      <c r="L210" s="5"/>
    </row>
    <row r="211" spans="1:12" ht="15.75" thickBot="1" x14ac:dyDescent="0.3">
      <c r="A211" s="5" t="s">
        <v>396</v>
      </c>
      <c r="B211" s="5">
        <v>8</v>
      </c>
      <c r="C211" s="5" t="s">
        <v>181</v>
      </c>
      <c r="D211" s="110">
        <v>2</v>
      </c>
      <c r="E211" s="111"/>
      <c r="F211" s="110"/>
      <c r="G211" s="112"/>
      <c r="H211" s="112"/>
      <c r="I211" s="111"/>
      <c r="J211" s="5">
        <v>47</v>
      </c>
      <c r="K211" s="5"/>
      <c r="L211" s="5"/>
    </row>
    <row r="212" spans="1:12" ht="15.75" thickBot="1" x14ac:dyDescent="0.3">
      <c r="A212" s="5" t="s">
        <v>397</v>
      </c>
      <c r="B212" s="5">
        <v>9</v>
      </c>
      <c r="C212" s="5" t="s">
        <v>119</v>
      </c>
      <c r="D212" s="110">
        <v>2</v>
      </c>
      <c r="E212" s="111"/>
      <c r="F212" s="110"/>
      <c r="G212" s="112"/>
      <c r="H212" s="112"/>
      <c r="I212" s="111"/>
      <c r="J212" s="5">
        <v>48</v>
      </c>
      <c r="K212" s="5"/>
      <c r="L212" s="5"/>
    </row>
    <row r="213" spans="1:12" ht="15.75" thickBot="1" x14ac:dyDescent="0.3">
      <c r="A213" s="5" t="s">
        <v>398</v>
      </c>
      <c r="B213" s="5">
        <v>10</v>
      </c>
      <c r="C213" s="5">
        <v>1</v>
      </c>
      <c r="D213" s="110">
        <v>3</v>
      </c>
      <c r="E213" s="111"/>
      <c r="F213" s="110"/>
      <c r="G213" s="112"/>
      <c r="H213" s="112"/>
      <c r="I213" s="111"/>
      <c r="J213" s="5">
        <v>49</v>
      </c>
      <c r="K213" s="5"/>
      <c r="L213" s="5"/>
    </row>
    <row r="214" spans="1:12" ht="15.75" thickBot="1" x14ac:dyDescent="0.3">
      <c r="A214" s="5" t="s">
        <v>399</v>
      </c>
      <c r="B214" s="5">
        <v>11</v>
      </c>
      <c r="C214" s="5" t="s">
        <v>181</v>
      </c>
      <c r="D214" s="110">
        <v>1</v>
      </c>
      <c r="E214" s="111"/>
      <c r="F214" s="110"/>
      <c r="G214" s="112"/>
      <c r="H214" s="112"/>
      <c r="I214" s="111"/>
      <c r="J214" s="5">
        <v>50</v>
      </c>
      <c r="K214" s="5"/>
      <c r="L214" s="5"/>
    </row>
    <row r="215" spans="1:12" ht="15.75" thickBot="1" x14ac:dyDescent="0.3">
      <c r="A215" s="5" t="s">
        <v>400</v>
      </c>
      <c r="B215" s="5">
        <v>12</v>
      </c>
      <c r="C215" s="5" t="s">
        <v>181</v>
      </c>
      <c r="D215" s="110">
        <v>1</v>
      </c>
      <c r="E215" s="111"/>
      <c r="F215" s="110"/>
      <c r="G215" s="112"/>
      <c r="H215" s="112"/>
      <c r="I215" s="111"/>
      <c r="J215" s="5">
        <v>51</v>
      </c>
      <c r="K215" s="5"/>
      <c r="L215" s="5"/>
    </row>
    <row r="216" spans="1:12" ht="15.75" thickBot="1" x14ac:dyDescent="0.3">
      <c r="A216" s="5" t="s">
        <v>401</v>
      </c>
      <c r="B216" s="5">
        <v>13</v>
      </c>
      <c r="C216" s="5" t="s">
        <v>181</v>
      </c>
      <c r="D216" s="110">
        <v>1</v>
      </c>
      <c r="E216" s="111"/>
      <c r="F216" s="110"/>
      <c r="G216" s="112"/>
      <c r="H216" s="112"/>
      <c r="I216" s="111"/>
      <c r="J216" s="5">
        <v>52</v>
      </c>
      <c r="K216" s="5"/>
      <c r="L216" s="5"/>
    </row>
    <row r="217" spans="1:12" ht="15.75" thickBot="1" x14ac:dyDescent="0.3">
      <c r="A217" s="51" t="s">
        <v>402</v>
      </c>
      <c r="B217" s="5">
        <v>14</v>
      </c>
      <c r="C217" s="5" t="s">
        <v>181</v>
      </c>
      <c r="D217" s="110">
        <v>4</v>
      </c>
      <c r="E217" s="111"/>
      <c r="F217" s="110"/>
      <c r="G217" s="112"/>
      <c r="H217" s="112"/>
      <c r="I217" s="111"/>
      <c r="J217" s="5">
        <v>53</v>
      </c>
      <c r="K217" s="5"/>
      <c r="L217" s="5"/>
    </row>
    <row r="218" spans="1:12" ht="15.75" thickBot="1" x14ac:dyDescent="0.3">
      <c r="A218" s="5" t="s">
        <v>403</v>
      </c>
      <c r="B218" s="5">
        <v>15</v>
      </c>
      <c r="C218" s="5" t="s">
        <v>181</v>
      </c>
      <c r="D218" s="110">
        <v>4</v>
      </c>
      <c r="E218" s="111"/>
      <c r="F218" s="110"/>
      <c r="G218" s="112"/>
      <c r="H218" s="112"/>
      <c r="I218" s="111"/>
      <c r="J218" s="5">
        <v>54</v>
      </c>
      <c r="K218" s="5"/>
      <c r="L218" s="5"/>
    </row>
    <row r="219" spans="1:12" ht="15.75" thickBot="1" x14ac:dyDescent="0.3">
      <c r="A219" s="5"/>
      <c r="B219" s="5">
        <v>16</v>
      </c>
      <c r="C219" s="5"/>
      <c r="D219" s="110"/>
      <c r="E219" s="111"/>
      <c r="F219" s="110"/>
      <c r="G219" s="112"/>
      <c r="H219" s="112"/>
      <c r="I219" s="111"/>
      <c r="J219" s="5">
        <v>55</v>
      </c>
      <c r="K219" s="5"/>
      <c r="L219" s="5"/>
    </row>
    <row r="220" spans="1:12" ht="15.75" thickBot="1" x14ac:dyDescent="0.3">
      <c r="A220" s="5"/>
      <c r="B220" s="5">
        <v>17</v>
      </c>
      <c r="C220" s="5"/>
      <c r="D220" s="110"/>
      <c r="E220" s="111"/>
      <c r="F220" s="110"/>
      <c r="G220" s="112"/>
      <c r="H220" s="112"/>
      <c r="I220" s="111"/>
      <c r="J220" s="5">
        <v>56</v>
      </c>
      <c r="K220" s="5"/>
      <c r="L220" s="5"/>
    </row>
    <row r="221" spans="1:12" ht="15.75" thickBot="1" x14ac:dyDescent="0.3">
      <c r="A221" s="5"/>
      <c r="B221" s="5">
        <v>18</v>
      </c>
      <c r="C221" s="5"/>
      <c r="D221" s="110"/>
      <c r="E221" s="111"/>
      <c r="F221" s="110"/>
      <c r="G221" s="112"/>
      <c r="H221" s="112"/>
      <c r="I221" s="111"/>
      <c r="J221" s="5">
        <v>57</v>
      </c>
      <c r="K221" s="5"/>
      <c r="L221" s="5"/>
    </row>
    <row r="222" spans="1:12" ht="15.75" thickBot="1" x14ac:dyDescent="0.3">
      <c r="A222" s="5"/>
      <c r="B222" s="5">
        <v>19</v>
      </c>
      <c r="C222" s="5"/>
      <c r="D222" s="110"/>
      <c r="E222" s="111"/>
      <c r="F222" s="110"/>
      <c r="G222" s="112"/>
      <c r="H222" s="112"/>
      <c r="I222" s="111"/>
      <c r="J222" s="5">
        <v>58</v>
      </c>
      <c r="K222" s="5"/>
      <c r="L222" s="5"/>
    </row>
    <row r="223" spans="1:12" ht="15.75" thickBot="1" x14ac:dyDescent="0.3">
      <c r="A223" s="5"/>
      <c r="B223" s="5">
        <v>20</v>
      </c>
      <c r="C223" s="5"/>
      <c r="D223" s="110"/>
      <c r="E223" s="111"/>
      <c r="F223" s="110"/>
      <c r="G223" s="112"/>
      <c r="H223" s="112"/>
      <c r="I223" s="111"/>
      <c r="J223" s="5">
        <v>59</v>
      </c>
      <c r="K223" s="5"/>
      <c r="L223" s="5"/>
    </row>
    <row r="224" spans="1:12" ht="15.75" thickBot="1" x14ac:dyDescent="0.3">
      <c r="A224" s="5"/>
      <c r="B224" s="5">
        <v>21</v>
      </c>
      <c r="C224" s="5"/>
      <c r="D224" s="110"/>
      <c r="E224" s="111"/>
      <c r="F224" s="110"/>
      <c r="G224" s="112"/>
      <c r="H224" s="112"/>
      <c r="I224" s="111"/>
      <c r="J224" s="5">
        <v>60</v>
      </c>
      <c r="K224" s="5"/>
      <c r="L224" s="5"/>
    </row>
    <row r="225" spans="1:12" ht="15.75" thickBot="1" x14ac:dyDescent="0.3">
      <c r="A225" s="5"/>
      <c r="B225" s="5">
        <v>22</v>
      </c>
      <c r="C225" s="5"/>
      <c r="D225" s="110"/>
      <c r="E225" s="111"/>
      <c r="F225" s="110"/>
      <c r="G225" s="112"/>
      <c r="H225" s="112"/>
      <c r="I225" s="111"/>
      <c r="J225" s="5">
        <v>61</v>
      </c>
      <c r="K225" s="5"/>
      <c r="L225" s="5"/>
    </row>
    <row r="226" spans="1:12" ht="15.75" thickBot="1" x14ac:dyDescent="0.3">
      <c r="A226" s="5"/>
      <c r="B226" s="5">
        <v>23</v>
      </c>
      <c r="C226" s="5"/>
      <c r="D226" s="110"/>
      <c r="E226" s="111"/>
      <c r="F226" s="110"/>
      <c r="G226" s="112"/>
      <c r="H226" s="112"/>
      <c r="I226" s="111"/>
      <c r="J226" s="5">
        <v>62</v>
      </c>
      <c r="K226" s="5"/>
      <c r="L226" s="5"/>
    </row>
    <row r="227" spans="1:12" ht="15.75" thickBot="1" x14ac:dyDescent="0.3">
      <c r="A227" s="5"/>
      <c r="B227" s="5">
        <v>24</v>
      </c>
      <c r="C227" s="5"/>
      <c r="D227" s="110"/>
      <c r="E227" s="111"/>
      <c r="F227" s="110"/>
      <c r="G227" s="112"/>
      <c r="H227" s="112"/>
      <c r="I227" s="111"/>
      <c r="J227" s="5">
        <v>63</v>
      </c>
      <c r="K227" s="5"/>
      <c r="L227" s="5"/>
    </row>
    <row r="228" spans="1:12" ht="15.75" thickBot="1" x14ac:dyDescent="0.3">
      <c r="A228" s="5"/>
      <c r="B228" s="5">
        <v>25</v>
      </c>
      <c r="C228" s="5"/>
      <c r="D228" s="110"/>
      <c r="E228" s="111"/>
      <c r="F228" s="110"/>
      <c r="G228" s="112"/>
      <c r="H228" s="112"/>
      <c r="I228" s="111"/>
      <c r="J228" s="5">
        <v>64</v>
      </c>
      <c r="K228" s="5"/>
      <c r="L228" s="5"/>
    </row>
    <row r="229" spans="1:12" ht="15.75" thickBot="1" x14ac:dyDescent="0.3">
      <c r="A229" s="5"/>
      <c r="B229" s="5">
        <v>26</v>
      </c>
      <c r="C229" s="5"/>
      <c r="D229" s="110"/>
      <c r="E229" s="111"/>
      <c r="F229" s="110"/>
      <c r="G229" s="112"/>
      <c r="H229" s="112"/>
      <c r="I229" s="111"/>
      <c r="J229" s="5">
        <v>65</v>
      </c>
      <c r="K229" s="5"/>
      <c r="L229" s="5"/>
    </row>
    <row r="230" spans="1:12" ht="15.75" thickBot="1" x14ac:dyDescent="0.3">
      <c r="A230" s="5"/>
      <c r="B230" s="5">
        <v>27</v>
      </c>
      <c r="C230" s="5"/>
      <c r="D230" s="110"/>
      <c r="E230" s="111"/>
      <c r="F230" s="110"/>
      <c r="G230" s="112"/>
      <c r="H230" s="112"/>
      <c r="I230" s="111"/>
      <c r="J230" s="5">
        <v>66</v>
      </c>
      <c r="K230" s="5"/>
      <c r="L230" s="5"/>
    </row>
    <row r="231" spans="1:12" ht="15.75" thickBot="1" x14ac:dyDescent="0.3">
      <c r="A231" s="5"/>
      <c r="B231" s="5">
        <v>28</v>
      </c>
      <c r="C231" s="5"/>
      <c r="D231" s="110"/>
      <c r="E231" s="111"/>
      <c r="F231" s="110"/>
      <c r="G231" s="112"/>
      <c r="H231" s="112"/>
      <c r="I231" s="111"/>
      <c r="J231" s="5">
        <v>67</v>
      </c>
      <c r="K231" s="5"/>
      <c r="L231" s="5"/>
    </row>
    <row r="232" spans="1:12" ht="15.75" thickBot="1" x14ac:dyDescent="0.3">
      <c r="A232" s="5"/>
      <c r="B232" s="5">
        <v>29</v>
      </c>
      <c r="C232" s="5"/>
      <c r="D232" s="110"/>
      <c r="E232" s="111"/>
      <c r="F232" s="110"/>
      <c r="G232" s="112"/>
      <c r="H232" s="112"/>
      <c r="I232" s="111"/>
      <c r="J232" s="5">
        <v>68</v>
      </c>
      <c r="K232" s="5"/>
      <c r="L232" s="5"/>
    </row>
    <row r="233" spans="1:12" ht="15.75" thickBot="1" x14ac:dyDescent="0.3">
      <c r="A233" s="5"/>
      <c r="B233" s="5">
        <v>30</v>
      </c>
      <c r="C233" s="5"/>
      <c r="D233" s="110"/>
      <c r="E233" s="111"/>
      <c r="F233" s="110"/>
      <c r="G233" s="112"/>
      <c r="H233" s="112"/>
      <c r="I233" s="111"/>
      <c r="J233" s="5">
        <v>69</v>
      </c>
      <c r="K233" s="5"/>
      <c r="L233" s="5"/>
    </row>
    <row r="234" spans="1:12" ht="15.75" thickBot="1" x14ac:dyDescent="0.3">
      <c r="A234" s="5"/>
      <c r="B234" s="5">
        <v>31</v>
      </c>
      <c r="C234" s="5"/>
      <c r="D234" s="110"/>
      <c r="E234" s="111"/>
      <c r="F234" s="110"/>
      <c r="G234" s="112"/>
      <c r="H234" s="112"/>
      <c r="I234" s="111"/>
      <c r="J234" s="5">
        <v>70</v>
      </c>
      <c r="K234" s="5"/>
      <c r="L234" s="5"/>
    </row>
    <row r="235" spans="1:12" ht="15.75" thickBot="1" x14ac:dyDescent="0.3">
      <c r="A235" s="5"/>
      <c r="B235" s="5">
        <v>32</v>
      </c>
      <c r="C235" s="5"/>
      <c r="D235" s="110"/>
      <c r="E235" s="111"/>
      <c r="F235" s="110"/>
      <c r="G235" s="112"/>
      <c r="H235" s="112"/>
      <c r="I235" s="111"/>
      <c r="J235" s="5">
        <v>71</v>
      </c>
      <c r="K235" s="5"/>
      <c r="L235" s="5"/>
    </row>
    <row r="236" spans="1:12" ht="15.75" thickBot="1" x14ac:dyDescent="0.3">
      <c r="A236" s="5"/>
      <c r="B236" s="5">
        <v>33</v>
      </c>
      <c r="C236" s="5"/>
      <c r="D236" s="110"/>
      <c r="E236" s="111"/>
      <c r="F236" s="110"/>
      <c r="G236" s="112"/>
      <c r="H236" s="112"/>
      <c r="I236" s="111"/>
      <c r="J236" s="5">
        <v>72</v>
      </c>
      <c r="K236" s="5"/>
      <c r="L236" s="5"/>
    </row>
    <row r="237" spans="1:12" ht="15.75" thickBot="1" x14ac:dyDescent="0.3">
      <c r="A237" s="5"/>
      <c r="B237" s="5">
        <v>34</v>
      </c>
      <c r="C237" s="5"/>
      <c r="D237" s="110"/>
      <c r="E237" s="111"/>
      <c r="F237" s="110"/>
      <c r="G237" s="112"/>
      <c r="H237" s="112"/>
      <c r="I237" s="111"/>
      <c r="J237" s="5">
        <v>73</v>
      </c>
      <c r="K237" s="5"/>
      <c r="L237" s="5"/>
    </row>
    <row r="238" spans="1:12" ht="15.75" thickBot="1" x14ac:dyDescent="0.3">
      <c r="A238" s="5"/>
      <c r="B238" s="5">
        <v>35</v>
      </c>
      <c r="C238" s="5"/>
      <c r="D238" s="110"/>
      <c r="E238" s="111"/>
      <c r="F238" s="110"/>
      <c r="G238" s="112"/>
      <c r="H238" s="112"/>
      <c r="I238" s="111"/>
      <c r="J238" s="5">
        <v>74</v>
      </c>
      <c r="K238" s="5"/>
      <c r="L238" s="5"/>
    </row>
    <row r="239" spans="1:12" ht="15.75" thickBot="1" x14ac:dyDescent="0.3">
      <c r="A239" s="5"/>
      <c r="B239" s="5">
        <v>36</v>
      </c>
      <c r="C239" s="5"/>
      <c r="D239" s="110"/>
      <c r="E239" s="111"/>
      <c r="F239" s="110"/>
      <c r="G239" s="112"/>
      <c r="H239" s="112"/>
      <c r="I239" s="111"/>
      <c r="J239" s="5">
        <v>75</v>
      </c>
      <c r="K239" s="5"/>
      <c r="L239" s="5"/>
    </row>
    <row r="240" spans="1:12" ht="15.75" thickBot="1" x14ac:dyDescent="0.3">
      <c r="A240" s="5"/>
      <c r="B240" s="5">
        <v>37</v>
      </c>
      <c r="C240" s="5"/>
      <c r="D240" s="110"/>
      <c r="E240" s="111"/>
      <c r="F240" s="110"/>
      <c r="G240" s="112"/>
      <c r="H240" s="112"/>
      <c r="I240" s="111"/>
      <c r="J240" s="5">
        <v>76</v>
      </c>
      <c r="K240" s="5"/>
      <c r="L240" s="5"/>
    </row>
    <row r="241" spans="1:12" ht="47.25" customHeight="1" thickBot="1" x14ac:dyDescent="0.3">
      <c r="A241" s="5"/>
      <c r="B241" s="5">
        <v>38</v>
      </c>
      <c r="C241" s="5"/>
      <c r="D241" s="110"/>
      <c r="E241" s="111"/>
      <c r="F241" s="110"/>
      <c r="G241" s="112"/>
      <c r="H241" s="112"/>
      <c r="I241" s="111"/>
      <c r="J241" s="5">
        <v>77</v>
      </c>
      <c r="K241" s="5"/>
      <c r="L241" s="5"/>
    </row>
    <row r="242" spans="1:12" x14ac:dyDescent="0.25">
      <c r="A242" s="143" t="str">
        <f>A1</f>
        <v xml:space="preserve">LS </v>
      </c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5"/>
    </row>
    <row r="243" spans="1:12" x14ac:dyDescent="0.25">
      <c r="A243" s="278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80"/>
    </row>
    <row r="244" spans="1:12" ht="15.75" thickBot="1" x14ac:dyDescent="0.3">
      <c r="A244" s="146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8"/>
    </row>
    <row r="245" spans="1:12" x14ac:dyDescent="0.25">
      <c r="A245" s="143" t="s">
        <v>106</v>
      </c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5"/>
    </row>
    <row r="246" spans="1:12" ht="15.75" thickBot="1" x14ac:dyDescent="0.3">
      <c r="A246" s="146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8"/>
    </row>
    <row r="247" spans="1:12" ht="15.75" thickBot="1" x14ac:dyDescent="0.3">
      <c r="A247" s="3" t="str">
        <f t="shared" ref="A247:B249" si="3">A6</f>
        <v xml:space="preserve">CLIENTE: bolovo </v>
      </c>
      <c r="B247" s="149" t="str">
        <f t="shared" si="3"/>
        <v>REPRESENTANTE: Antonio</v>
      </c>
      <c r="C247" s="150"/>
      <c r="D247" s="150"/>
      <c r="E247" s="150"/>
      <c r="F247" s="151"/>
      <c r="G247" s="149" t="str">
        <f>G6</f>
        <v xml:space="preserve">PEDIDO: 11/19 </v>
      </c>
      <c r="H247" s="150"/>
      <c r="I247" s="151"/>
      <c r="J247" s="110" t="s">
        <v>116</v>
      </c>
      <c r="K247" s="112"/>
      <c r="L247" s="111"/>
    </row>
    <row r="248" spans="1:12" ht="15.75" thickBot="1" x14ac:dyDescent="0.3">
      <c r="A248" s="4" t="str">
        <f t="shared" si="3"/>
        <v xml:space="preserve">REF. CLIENTE:  Shouder bag HAVANA </v>
      </c>
      <c r="B248" s="149" t="str">
        <f t="shared" si="3"/>
        <v xml:space="preserve">REF. SHO SL - 15   bolovo </v>
      </c>
      <c r="C248" s="150"/>
      <c r="D248" s="150"/>
      <c r="E248" s="150"/>
      <c r="F248" s="151"/>
      <c r="G248" s="149" t="str">
        <f>G7</f>
        <v>COLECAO : VERÃO /2019</v>
      </c>
      <c r="H248" s="150"/>
      <c r="I248" s="151"/>
      <c r="J248" s="143">
        <f>J7</f>
        <v>1</v>
      </c>
      <c r="K248" s="144"/>
      <c r="L248" s="145"/>
    </row>
    <row r="249" spans="1:12" ht="15.75" thickBot="1" x14ac:dyDescent="0.3">
      <c r="A249" s="4" t="str">
        <f t="shared" si="3"/>
        <v xml:space="preserve">REF:  ls :  SHO LS : 15 </v>
      </c>
      <c r="B249" s="149" t="str">
        <f t="shared" si="3"/>
        <v xml:space="preserve">MODELO: shoulder  com Tampa / ABA / HAVANA </v>
      </c>
      <c r="C249" s="150"/>
      <c r="D249" s="150"/>
      <c r="E249" s="150"/>
      <c r="F249" s="150"/>
      <c r="G249" s="150"/>
      <c r="H249" s="150"/>
      <c r="I249" s="151"/>
      <c r="J249" s="146"/>
      <c r="K249" s="147"/>
      <c r="L249" s="148"/>
    </row>
    <row r="250" spans="1:12" ht="15" customHeight="1" x14ac:dyDescent="0.25">
      <c r="A250" s="326" t="s">
        <v>14</v>
      </c>
      <c r="B250" s="328" t="s">
        <v>343</v>
      </c>
      <c r="C250" s="329"/>
      <c r="D250" s="329"/>
      <c r="E250" s="329"/>
      <c r="F250" s="330"/>
      <c r="G250" s="334" t="s">
        <v>47</v>
      </c>
      <c r="H250" s="335"/>
      <c r="I250" s="272"/>
      <c r="J250" s="273"/>
      <c r="K250" s="273"/>
      <c r="L250" s="274"/>
    </row>
    <row r="251" spans="1:12" ht="15.75" customHeight="1" thickBot="1" x14ac:dyDescent="0.3">
      <c r="A251" s="327"/>
      <c r="B251" s="331"/>
      <c r="C251" s="332"/>
      <c r="D251" s="332"/>
      <c r="E251" s="332"/>
      <c r="F251" s="333"/>
      <c r="G251" s="336"/>
      <c r="H251" s="337"/>
      <c r="I251" s="285"/>
      <c r="J251" s="338"/>
      <c r="K251" s="338"/>
      <c r="L251" s="286"/>
    </row>
    <row r="252" spans="1:12" x14ac:dyDescent="0.25">
      <c r="A252" s="339" t="s">
        <v>1</v>
      </c>
      <c r="B252" s="339" t="s">
        <v>2</v>
      </c>
      <c r="C252" s="341">
        <f>C9</f>
        <v>6.5</v>
      </c>
      <c r="D252" s="184" t="s">
        <v>23</v>
      </c>
      <c r="E252" s="186"/>
      <c r="F252" s="343">
        <v>110</v>
      </c>
      <c r="G252" s="309" t="s">
        <v>22</v>
      </c>
      <c r="H252" s="313"/>
      <c r="I252" s="310"/>
      <c r="J252" s="303">
        <f>C252*F252</f>
        <v>715</v>
      </c>
      <c r="K252" s="304"/>
      <c r="L252" s="305"/>
    </row>
    <row r="253" spans="1:12" ht="15.75" thickBot="1" x14ac:dyDescent="0.3">
      <c r="A253" s="340"/>
      <c r="B253" s="340"/>
      <c r="C253" s="342"/>
      <c r="D253" s="187"/>
      <c r="E253" s="189"/>
      <c r="F253" s="344"/>
      <c r="G253" s="311"/>
      <c r="H253" s="314"/>
      <c r="I253" s="312"/>
      <c r="J253" s="306"/>
      <c r="K253" s="307"/>
      <c r="L253" s="308"/>
    </row>
    <row r="254" spans="1:12" ht="15" customHeight="1" x14ac:dyDescent="0.25">
      <c r="A254" s="309" t="s">
        <v>94</v>
      </c>
      <c r="B254" s="310"/>
      <c r="C254" s="309" t="s">
        <v>50</v>
      </c>
      <c r="D254" s="313"/>
      <c r="E254" s="313"/>
      <c r="F254" s="313"/>
      <c r="G254" s="313"/>
      <c r="H254" s="310"/>
      <c r="I254" s="309" t="s">
        <v>49</v>
      </c>
      <c r="J254" s="313"/>
      <c r="K254" s="313"/>
      <c r="L254" s="310"/>
    </row>
    <row r="255" spans="1:12" ht="15.75" customHeight="1" thickBot="1" x14ac:dyDescent="0.3">
      <c r="A255" s="311"/>
      <c r="B255" s="312"/>
      <c r="C255" s="311"/>
      <c r="D255" s="314"/>
      <c r="E255" s="314"/>
      <c r="F255" s="314"/>
      <c r="G255" s="314"/>
      <c r="H255" s="312"/>
      <c r="I255" s="311"/>
      <c r="J255" s="314"/>
      <c r="K255" s="314"/>
      <c r="L255" s="312"/>
    </row>
    <row r="256" spans="1:12" x14ac:dyDescent="0.25">
      <c r="A256" s="272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4"/>
    </row>
    <row r="257" spans="1:12" ht="15.75" thickBot="1" x14ac:dyDescent="0.3">
      <c r="A257" s="285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286"/>
    </row>
    <row r="258" spans="1:12" x14ac:dyDescent="0.25">
      <c r="A258" s="272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4"/>
    </row>
    <row r="259" spans="1:12" ht="15.75" thickBot="1" x14ac:dyDescent="0.3">
      <c r="A259" s="285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286"/>
    </row>
    <row r="260" spans="1:12" x14ac:dyDescent="0.25">
      <c r="A260" s="272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4"/>
    </row>
    <row r="261" spans="1:12" ht="15.75" thickBot="1" x14ac:dyDescent="0.3">
      <c r="A261" s="285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286"/>
    </row>
    <row r="262" spans="1:12" ht="15" customHeight="1" x14ac:dyDescent="0.25">
      <c r="A262" s="272"/>
      <c r="B262" s="273"/>
      <c r="C262" s="273"/>
      <c r="D262" s="273"/>
      <c r="E262" s="273"/>
      <c r="F262" s="274"/>
      <c r="G262" s="345" t="s">
        <v>51</v>
      </c>
      <c r="H262" s="346"/>
      <c r="I262" s="346"/>
      <c r="J262" s="347"/>
      <c r="K262" s="345" t="s">
        <v>18</v>
      </c>
      <c r="L262" s="347"/>
    </row>
    <row r="263" spans="1:12" ht="15.75" customHeight="1" thickBot="1" x14ac:dyDescent="0.3">
      <c r="A263" s="285"/>
      <c r="B263" s="338"/>
      <c r="C263" s="338"/>
      <c r="D263" s="338"/>
      <c r="E263" s="338"/>
      <c r="F263" s="286"/>
      <c r="G263" s="348"/>
      <c r="H263" s="349"/>
      <c r="I263" s="349"/>
      <c r="J263" s="350"/>
      <c r="K263" s="348"/>
      <c r="L263" s="350"/>
    </row>
    <row r="264" spans="1:12" x14ac:dyDescent="0.25">
      <c r="A264" s="272"/>
      <c r="B264" s="273"/>
      <c r="C264" s="273"/>
      <c r="D264" s="273"/>
      <c r="E264" s="273"/>
      <c r="F264" s="274"/>
      <c r="G264" s="345" t="s">
        <v>52</v>
      </c>
      <c r="H264" s="346"/>
      <c r="I264" s="346"/>
      <c r="J264" s="347"/>
      <c r="K264" s="345" t="s">
        <v>18</v>
      </c>
      <c r="L264" s="347"/>
    </row>
    <row r="265" spans="1:12" ht="15.75" thickBot="1" x14ac:dyDescent="0.3">
      <c r="A265" s="285"/>
      <c r="B265" s="338"/>
      <c r="C265" s="338"/>
      <c r="D265" s="338"/>
      <c r="E265" s="338"/>
      <c r="F265" s="286"/>
      <c r="G265" s="348"/>
      <c r="H265" s="349"/>
      <c r="I265" s="349"/>
      <c r="J265" s="350"/>
      <c r="K265" s="348"/>
      <c r="L265" s="350"/>
    </row>
    <row r="266" spans="1:12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43" t="s">
        <v>0</v>
      </c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5"/>
    </row>
    <row r="268" spans="1:12" ht="15.75" thickBot="1" x14ac:dyDescent="0.3">
      <c r="A268" s="146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8"/>
    </row>
    <row r="269" spans="1:12" ht="15.75" thickBot="1" x14ac:dyDescent="0.3">
      <c r="A269" s="3" t="str">
        <f t="shared" ref="A269:B271" si="4">A6</f>
        <v xml:space="preserve">CLIENTE: bolovo </v>
      </c>
      <c r="B269" s="149" t="str">
        <f t="shared" si="4"/>
        <v>REPRESENTANTE: Antonio</v>
      </c>
      <c r="C269" s="150"/>
      <c r="D269" s="150"/>
      <c r="E269" s="150"/>
      <c r="F269" s="151"/>
      <c r="G269" s="149" t="str">
        <f>G6</f>
        <v xml:space="preserve">PEDIDO: 11/19 </v>
      </c>
      <c r="H269" s="150"/>
      <c r="I269" s="151"/>
      <c r="J269" s="110" t="str">
        <f>J6</f>
        <v xml:space="preserve">QTD. MOSTR. LS </v>
      </c>
      <c r="K269" s="112"/>
      <c r="L269" s="111"/>
    </row>
    <row r="270" spans="1:12" ht="15.75" thickBot="1" x14ac:dyDescent="0.3">
      <c r="A270" s="4" t="str">
        <f t="shared" si="4"/>
        <v xml:space="preserve">REF. CLIENTE:  Shouder bag HAVANA </v>
      </c>
      <c r="B270" s="149" t="str">
        <f t="shared" si="4"/>
        <v xml:space="preserve">REF. SHO SL - 15   bolovo </v>
      </c>
      <c r="C270" s="150"/>
      <c r="D270" s="150"/>
      <c r="E270" s="150"/>
      <c r="F270" s="151"/>
      <c r="G270" s="149" t="str">
        <f>G7</f>
        <v>COLECAO : VERÃO /2019</v>
      </c>
      <c r="H270" s="150"/>
      <c r="I270" s="151"/>
      <c r="J270" s="143">
        <f>J7</f>
        <v>1</v>
      </c>
      <c r="K270" s="144"/>
      <c r="L270" s="145"/>
    </row>
    <row r="271" spans="1:12" ht="15.75" thickBot="1" x14ac:dyDescent="0.3">
      <c r="A271" s="4" t="str">
        <f t="shared" si="4"/>
        <v xml:space="preserve">REF:  ls :  SHO LS : 15 </v>
      </c>
      <c r="B271" s="149" t="str">
        <f t="shared" si="4"/>
        <v xml:space="preserve">MODELO: shoulder  com Tampa / ABA / HAVANA </v>
      </c>
      <c r="C271" s="150"/>
      <c r="D271" s="150"/>
      <c r="E271" s="150"/>
      <c r="F271" s="150"/>
      <c r="G271" s="150"/>
      <c r="H271" s="150"/>
      <c r="I271" s="151"/>
      <c r="J271" s="146"/>
      <c r="K271" s="147"/>
      <c r="L271" s="148"/>
    </row>
    <row r="272" spans="1:12" ht="15" customHeight="1" x14ac:dyDescent="0.25">
      <c r="A272" s="326" t="s">
        <v>14</v>
      </c>
      <c r="B272" s="328" t="str">
        <f>B250</f>
        <v>EMERSOM</v>
      </c>
      <c r="C272" s="329"/>
      <c r="D272" s="329"/>
      <c r="E272" s="329"/>
      <c r="F272" s="330"/>
      <c r="G272" s="334" t="s">
        <v>47</v>
      </c>
      <c r="H272" s="335"/>
      <c r="I272" s="272"/>
      <c r="J272" s="273"/>
      <c r="K272" s="273"/>
      <c r="L272" s="274"/>
    </row>
    <row r="273" spans="1:12" ht="15.75" customHeight="1" thickBot="1" x14ac:dyDescent="0.3">
      <c r="A273" s="327"/>
      <c r="B273" s="331"/>
      <c r="C273" s="332"/>
      <c r="D273" s="332"/>
      <c r="E273" s="332"/>
      <c r="F273" s="333"/>
      <c r="G273" s="336"/>
      <c r="H273" s="337"/>
      <c r="I273" s="285"/>
      <c r="J273" s="338"/>
      <c r="K273" s="338"/>
      <c r="L273" s="286"/>
    </row>
    <row r="274" spans="1:12" x14ac:dyDescent="0.25">
      <c r="A274" s="339" t="s">
        <v>1</v>
      </c>
      <c r="B274" s="339" t="s">
        <v>2</v>
      </c>
      <c r="C274" s="341">
        <f>C252</f>
        <v>6.5</v>
      </c>
      <c r="D274" s="184" t="s">
        <v>23</v>
      </c>
      <c r="E274" s="186"/>
      <c r="F274" s="343">
        <f>F252</f>
        <v>110</v>
      </c>
      <c r="G274" s="309" t="s">
        <v>22</v>
      </c>
      <c r="H274" s="313"/>
      <c r="I274" s="310"/>
      <c r="J274" s="357">
        <f>J252</f>
        <v>715</v>
      </c>
      <c r="K274" s="358"/>
      <c r="L274" s="359"/>
    </row>
    <row r="275" spans="1:12" ht="15.75" thickBot="1" x14ac:dyDescent="0.3">
      <c r="A275" s="340"/>
      <c r="B275" s="340"/>
      <c r="C275" s="342"/>
      <c r="D275" s="187"/>
      <c r="E275" s="189"/>
      <c r="F275" s="344"/>
      <c r="G275" s="311"/>
      <c r="H275" s="314"/>
      <c r="I275" s="312"/>
      <c r="J275" s="360"/>
      <c r="K275" s="361"/>
      <c r="L275" s="362"/>
    </row>
    <row r="276" spans="1:12" x14ac:dyDescent="0.25">
      <c r="A276" s="309" t="s">
        <v>48</v>
      </c>
      <c r="B276" s="310"/>
      <c r="C276" s="309" t="s">
        <v>50</v>
      </c>
      <c r="D276" s="313"/>
      <c r="E276" s="313"/>
      <c r="F276" s="313"/>
      <c r="G276" s="313"/>
      <c r="H276" s="310"/>
      <c r="I276" s="309" t="s">
        <v>49</v>
      </c>
      <c r="J276" s="313"/>
      <c r="K276" s="313"/>
      <c r="L276" s="310"/>
    </row>
    <row r="277" spans="1:12" ht="15.75" thickBot="1" x14ac:dyDescent="0.3">
      <c r="A277" s="311"/>
      <c r="B277" s="312"/>
      <c r="C277" s="311"/>
      <c r="D277" s="314"/>
      <c r="E277" s="314"/>
      <c r="F277" s="314"/>
      <c r="G277" s="314"/>
      <c r="H277" s="312"/>
      <c r="I277" s="311"/>
      <c r="J277" s="314"/>
      <c r="K277" s="314"/>
      <c r="L277" s="312"/>
    </row>
    <row r="278" spans="1:12" x14ac:dyDescent="0.25">
      <c r="A278" s="272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4"/>
    </row>
    <row r="279" spans="1:12" ht="15.75" thickBot="1" x14ac:dyDescent="0.3">
      <c r="A279" s="285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286"/>
    </row>
    <row r="280" spans="1:12" x14ac:dyDescent="0.25">
      <c r="A280" s="272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4"/>
    </row>
    <row r="281" spans="1:12" ht="15.75" thickBot="1" x14ac:dyDescent="0.3">
      <c r="A281" s="285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286"/>
    </row>
    <row r="282" spans="1:12" x14ac:dyDescent="0.25">
      <c r="A282" s="272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4"/>
    </row>
    <row r="283" spans="1:12" ht="15.75" thickBot="1" x14ac:dyDescent="0.3">
      <c r="A283" s="285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286"/>
    </row>
    <row r="284" spans="1:12" x14ac:dyDescent="0.25">
      <c r="A284" s="272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4"/>
    </row>
    <row r="285" spans="1:12" ht="15.75" thickBot="1" x14ac:dyDescent="0.3">
      <c r="A285" s="285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286"/>
    </row>
    <row r="286" spans="1:12" x14ac:dyDescent="0.25">
      <c r="A286" s="272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4"/>
    </row>
    <row r="287" spans="1:12" ht="15.75" thickBot="1" x14ac:dyDescent="0.3">
      <c r="A287" s="285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286"/>
    </row>
    <row r="288" spans="1:12" x14ac:dyDescent="0.25">
      <c r="A288" s="272"/>
      <c r="B288" s="273"/>
      <c r="C288" s="273"/>
      <c r="D288" s="273"/>
      <c r="E288" s="273"/>
      <c r="F288" s="274"/>
      <c r="G288" s="345" t="s">
        <v>51</v>
      </c>
      <c r="H288" s="346"/>
      <c r="I288" s="346"/>
      <c r="J288" s="347"/>
      <c r="K288" s="345" t="s">
        <v>18</v>
      </c>
      <c r="L288" s="347"/>
    </row>
    <row r="289" spans="1:12" ht="15.75" thickBot="1" x14ac:dyDescent="0.3">
      <c r="A289" s="285"/>
      <c r="B289" s="338"/>
      <c r="C289" s="338"/>
      <c r="D289" s="338"/>
      <c r="E289" s="338"/>
      <c r="F289" s="286"/>
      <c r="G289" s="348"/>
      <c r="H289" s="349"/>
      <c r="I289" s="349"/>
      <c r="J289" s="350"/>
      <c r="K289" s="348"/>
      <c r="L289" s="350"/>
    </row>
    <row r="290" spans="1:12" x14ac:dyDescent="0.25">
      <c r="A290" s="272"/>
      <c r="B290" s="273"/>
      <c r="C290" s="273"/>
      <c r="D290" s="273"/>
      <c r="E290" s="273"/>
      <c r="F290" s="274"/>
      <c r="G290" s="345" t="s">
        <v>52</v>
      </c>
      <c r="H290" s="346"/>
      <c r="I290" s="346"/>
      <c r="J290" s="347"/>
      <c r="K290" s="345" t="s">
        <v>18</v>
      </c>
      <c r="L290" s="347"/>
    </row>
    <row r="291" spans="1:12" ht="15.75" thickBot="1" x14ac:dyDescent="0.3">
      <c r="A291" s="285"/>
      <c r="B291" s="338"/>
      <c r="C291" s="338"/>
      <c r="D291" s="338"/>
      <c r="E291" s="338"/>
      <c r="F291" s="286"/>
      <c r="G291" s="348"/>
      <c r="H291" s="349"/>
      <c r="I291" s="349"/>
      <c r="J291" s="350"/>
      <c r="K291" s="348"/>
      <c r="L291" s="350"/>
    </row>
    <row r="292" spans="1:12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272"/>
      <c r="B293" s="273"/>
      <c r="C293" s="273"/>
      <c r="D293" s="273"/>
      <c r="E293" s="273"/>
      <c r="F293" s="273"/>
      <c r="G293" s="273"/>
      <c r="H293" s="273"/>
      <c r="I293" s="273"/>
      <c r="J293" s="273"/>
      <c r="K293" s="273"/>
      <c r="L293" s="274"/>
    </row>
    <row r="294" spans="1:12" ht="15.75" thickBot="1" x14ac:dyDescent="0.3">
      <c r="A294" s="285"/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286"/>
    </row>
    <row r="295" spans="1:12" x14ac:dyDescent="0.25">
      <c r="A295" s="143" t="s">
        <v>304</v>
      </c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5"/>
    </row>
    <row r="296" spans="1:12" ht="15.75" thickBot="1" x14ac:dyDescent="0.3">
      <c r="A296" s="146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8"/>
    </row>
    <row r="297" spans="1:12" ht="15.75" thickBot="1" x14ac:dyDescent="0.3">
      <c r="A297" s="3" t="str">
        <f t="shared" ref="A297:B299" si="5">A6</f>
        <v xml:space="preserve">CLIENTE: bolovo </v>
      </c>
      <c r="B297" s="149" t="str">
        <f t="shared" si="5"/>
        <v>REPRESENTANTE: Antonio</v>
      </c>
      <c r="C297" s="150"/>
      <c r="D297" s="150"/>
      <c r="E297" s="150"/>
      <c r="F297" s="151"/>
      <c r="G297" s="149" t="str">
        <f>G6</f>
        <v xml:space="preserve">PEDIDO: 11/19 </v>
      </c>
      <c r="H297" s="150"/>
      <c r="I297" s="151"/>
      <c r="J297" s="110" t="s">
        <v>449</v>
      </c>
      <c r="K297" s="112"/>
      <c r="L297" s="111"/>
    </row>
    <row r="298" spans="1:12" ht="15.75" thickBot="1" x14ac:dyDescent="0.3">
      <c r="A298" s="4" t="str">
        <f t="shared" si="5"/>
        <v xml:space="preserve">REF. CLIENTE:  Shouder bag HAVANA </v>
      </c>
      <c r="B298" s="149" t="str">
        <f t="shared" si="5"/>
        <v xml:space="preserve">REF. SHO SL - 15   bolovo </v>
      </c>
      <c r="C298" s="150"/>
      <c r="D298" s="150"/>
      <c r="E298" s="150"/>
      <c r="F298" s="151"/>
      <c r="G298" s="149" t="str">
        <f>G7</f>
        <v>COLECAO : VERÃO /2019</v>
      </c>
      <c r="H298" s="150"/>
      <c r="I298" s="151"/>
      <c r="J298" s="143">
        <f>J7</f>
        <v>1</v>
      </c>
      <c r="K298" s="144"/>
      <c r="L298" s="145"/>
    </row>
    <row r="299" spans="1:12" ht="15.75" thickBot="1" x14ac:dyDescent="0.3">
      <c r="A299" s="4" t="str">
        <f t="shared" si="5"/>
        <v xml:space="preserve">REF:  ls :  SHO LS : 15 </v>
      </c>
      <c r="B299" s="149" t="str">
        <f t="shared" si="5"/>
        <v xml:space="preserve">MODELO: shoulder  com Tampa / ABA / HAVANA </v>
      </c>
      <c r="C299" s="150"/>
      <c r="D299" s="150"/>
      <c r="E299" s="150"/>
      <c r="F299" s="150"/>
      <c r="G299" s="150"/>
      <c r="H299" s="150"/>
      <c r="I299" s="151"/>
      <c r="J299" s="146"/>
      <c r="K299" s="147"/>
      <c r="L299" s="148"/>
    </row>
    <row r="300" spans="1:12" x14ac:dyDescent="0.25">
      <c r="A300" s="326" t="s">
        <v>14</v>
      </c>
      <c r="B300" s="328" t="str">
        <f>B250</f>
        <v>EMERSOM</v>
      </c>
      <c r="C300" s="329"/>
      <c r="D300" s="329"/>
      <c r="E300" s="329"/>
      <c r="F300" s="330"/>
      <c r="G300" s="334" t="s">
        <v>47</v>
      </c>
      <c r="H300" s="335"/>
      <c r="I300" s="272"/>
      <c r="J300" s="273"/>
      <c r="K300" s="273"/>
      <c r="L300" s="274"/>
    </row>
    <row r="301" spans="1:12" ht="15.75" thickBot="1" x14ac:dyDescent="0.3">
      <c r="A301" s="327"/>
      <c r="B301" s="331"/>
      <c r="C301" s="332"/>
      <c r="D301" s="332"/>
      <c r="E301" s="332"/>
      <c r="F301" s="333"/>
      <c r="G301" s="336"/>
      <c r="H301" s="337"/>
      <c r="I301" s="285"/>
      <c r="J301" s="338"/>
      <c r="K301" s="338"/>
      <c r="L301" s="286"/>
    </row>
    <row r="302" spans="1:12" x14ac:dyDescent="0.25">
      <c r="A302" s="339" t="s">
        <v>1</v>
      </c>
      <c r="B302" s="339" t="s">
        <v>2</v>
      </c>
      <c r="C302" s="341">
        <f>C252</f>
        <v>6.5</v>
      </c>
      <c r="D302" s="184" t="s">
        <v>23</v>
      </c>
      <c r="E302" s="186"/>
      <c r="F302" s="343">
        <f>F252</f>
        <v>110</v>
      </c>
      <c r="G302" s="309" t="s">
        <v>22</v>
      </c>
      <c r="H302" s="313"/>
      <c r="I302" s="310"/>
      <c r="J302" s="357">
        <f>J252</f>
        <v>715</v>
      </c>
      <c r="K302" s="358"/>
      <c r="L302" s="359"/>
    </row>
    <row r="303" spans="1:12" ht="15.75" thickBot="1" x14ac:dyDescent="0.3">
      <c r="A303" s="340"/>
      <c r="B303" s="340"/>
      <c r="C303" s="342"/>
      <c r="D303" s="187"/>
      <c r="E303" s="189"/>
      <c r="F303" s="344"/>
      <c r="G303" s="311"/>
      <c r="H303" s="314"/>
      <c r="I303" s="312"/>
      <c r="J303" s="360"/>
      <c r="K303" s="361"/>
      <c r="L303" s="362"/>
    </row>
    <row r="304" spans="1:12" ht="15" customHeight="1" x14ac:dyDescent="0.25">
      <c r="A304" s="309" t="s">
        <v>95</v>
      </c>
      <c r="B304" s="310"/>
      <c r="C304" s="309" t="s">
        <v>96</v>
      </c>
      <c r="D304" s="313"/>
      <c r="E304" s="313"/>
      <c r="F304" s="313"/>
      <c r="G304" s="313"/>
      <c r="H304" s="310"/>
      <c r="I304" s="309" t="s">
        <v>49</v>
      </c>
      <c r="J304" s="313"/>
      <c r="K304" s="313"/>
      <c r="L304" s="310"/>
    </row>
    <row r="305" spans="1:12" ht="15.75" customHeight="1" thickBot="1" x14ac:dyDescent="0.3">
      <c r="A305" s="311"/>
      <c r="B305" s="312"/>
      <c r="C305" s="311"/>
      <c r="D305" s="314"/>
      <c r="E305" s="314"/>
      <c r="F305" s="314"/>
      <c r="G305" s="314"/>
      <c r="H305" s="312"/>
      <c r="I305" s="311"/>
      <c r="J305" s="314"/>
      <c r="K305" s="314"/>
      <c r="L305" s="312"/>
    </row>
    <row r="306" spans="1:12" x14ac:dyDescent="0.25">
      <c r="A306" s="272"/>
      <c r="B306" s="273"/>
      <c r="C306" s="273"/>
      <c r="D306" s="273"/>
      <c r="E306" s="273"/>
      <c r="F306" s="273"/>
      <c r="G306" s="273"/>
      <c r="H306" s="273"/>
      <c r="I306" s="273"/>
      <c r="J306" s="273"/>
      <c r="K306" s="273"/>
      <c r="L306" s="274"/>
    </row>
    <row r="307" spans="1:12" ht="15.75" thickBot="1" x14ac:dyDescent="0.3">
      <c r="A307" s="285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286"/>
    </row>
    <row r="308" spans="1:12" x14ac:dyDescent="0.25">
      <c r="A308" s="272"/>
      <c r="B308" s="273"/>
      <c r="C308" s="273"/>
      <c r="D308" s="273"/>
      <c r="E308" s="273"/>
      <c r="F308" s="274"/>
      <c r="G308" s="345" t="s">
        <v>51</v>
      </c>
      <c r="H308" s="346"/>
      <c r="I308" s="346"/>
      <c r="J308" s="347"/>
      <c r="K308" s="345" t="s">
        <v>18</v>
      </c>
      <c r="L308" s="347"/>
    </row>
    <row r="309" spans="1:12" ht="15.75" thickBot="1" x14ac:dyDescent="0.3">
      <c r="A309" s="285"/>
      <c r="B309" s="338"/>
      <c r="C309" s="338"/>
      <c r="D309" s="338"/>
      <c r="E309" s="338"/>
      <c r="F309" s="286"/>
      <c r="G309" s="348"/>
      <c r="H309" s="349"/>
      <c r="I309" s="349"/>
      <c r="J309" s="350"/>
      <c r="K309" s="348"/>
      <c r="L309" s="350"/>
    </row>
    <row r="310" spans="1:12" x14ac:dyDescent="0.25">
      <c r="A310" s="272"/>
      <c r="B310" s="273"/>
      <c r="C310" s="273"/>
      <c r="D310" s="273"/>
      <c r="E310" s="273"/>
      <c r="F310" s="274"/>
      <c r="G310" s="345" t="s">
        <v>52</v>
      </c>
      <c r="H310" s="346"/>
      <c r="I310" s="346"/>
      <c r="J310" s="347"/>
      <c r="K310" s="345" t="s">
        <v>18</v>
      </c>
      <c r="L310" s="347"/>
    </row>
    <row r="311" spans="1:12" ht="15.75" thickBot="1" x14ac:dyDescent="0.3">
      <c r="A311" s="285"/>
      <c r="B311" s="338"/>
      <c r="C311" s="338"/>
      <c r="D311" s="338"/>
      <c r="E311" s="338"/>
      <c r="F311" s="286"/>
      <c r="G311" s="348"/>
      <c r="H311" s="349"/>
      <c r="I311" s="349"/>
      <c r="J311" s="350"/>
      <c r="K311" s="348"/>
      <c r="L311" s="350"/>
    </row>
    <row r="312" spans="1:12" x14ac:dyDescent="0.25">
      <c r="A312" s="272"/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4"/>
    </row>
    <row r="313" spans="1:12" x14ac:dyDescent="0.25">
      <c r="A313" s="275"/>
      <c r="B313" s="276"/>
      <c r="C313" s="276"/>
      <c r="D313" s="276"/>
      <c r="E313" s="276"/>
      <c r="F313" s="276"/>
      <c r="G313" s="276"/>
      <c r="H313" s="276"/>
      <c r="I313" s="276"/>
      <c r="J313" s="276"/>
      <c r="K313" s="276"/>
      <c r="L313" s="277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ht="62.25" customHeight="1" thickBot="1" x14ac:dyDescent="0.3">
      <c r="A322" s="285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286"/>
    </row>
    <row r="323" spans="1:12" x14ac:dyDescent="0.25">
      <c r="A323" s="143" t="str">
        <f>A1</f>
        <v xml:space="preserve">LS </v>
      </c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5"/>
    </row>
    <row r="324" spans="1:12" ht="15.75" thickBot="1" x14ac:dyDescent="0.3">
      <c r="A324" s="146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8"/>
    </row>
    <row r="325" spans="1:12" x14ac:dyDescent="0.25">
      <c r="A325" s="369" t="s">
        <v>305</v>
      </c>
      <c r="B325" s="370"/>
      <c r="C325" s="370"/>
      <c r="D325" s="370"/>
      <c r="E325" s="370"/>
      <c r="F325" s="370"/>
      <c r="G325" s="370"/>
      <c r="H325" s="370"/>
      <c r="I325" s="370"/>
      <c r="J325" s="370"/>
      <c r="K325" s="370"/>
      <c r="L325" s="371"/>
    </row>
    <row r="326" spans="1:12" ht="15.75" thickBot="1" x14ac:dyDescent="0.3">
      <c r="A326" s="372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4"/>
    </row>
    <row r="327" spans="1:12" ht="15.75" thickBot="1" x14ac:dyDescent="0.3">
      <c r="A327" s="3" t="str">
        <f t="shared" ref="A327:B329" si="6">A6</f>
        <v xml:space="preserve">CLIENTE: bolovo </v>
      </c>
      <c r="B327" s="149" t="str">
        <f t="shared" si="6"/>
        <v>REPRESENTANTE: Antonio</v>
      </c>
      <c r="C327" s="150"/>
      <c r="D327" s="150"/>
      <c r="E327" s="150"/>
      <c r="F327" s="151"/>
      <c r="G327" s="149" t="str">
        <f>G6</f>
        <v xml:space="preserve">PEDIDO: 11/19 </v>
      </c>
      <c r="H327" s="150"/>
      <c r="I327" s="151"/>
      <c r="J327" s="110" t="str">
        <f>J6</f>
        <v xml:space="preserve">QTD. MOSTR. LS </v>
      </c>
      <c r="K327" s="112"/>
      <c r="L327" s="111"/>
    </row>
    <row r="328" spans="1:12" ht="15.75" thickBot="1" x14ac:dyDescent="0.3">
      <c r="A328" s="4" t="str">
        <f t="shared" si="6"/>
        <v xml:space="preserve">REF. CLIENTE:  Shouder bag HAVANA </v>
      </c>
      <c r="B328" s="149" t="str">
        <f t="shared" si="6"/>
        <v xml:space="preserve">REF. SHO SL - 15   bolovo </v>
      </c>
      <c r="C328" s="150"/>
      <c r="D328" s="150"/>
      <c r="E328" s="150"/>
      <c r="F328" s="151"/>
      <c r="G328" s="149" t="str">
        <f>G7</f>
        <v>COLECAO : VERÃO /2019</v>
      </c>
      <c r="H328" s="150"/>
      <c r="I328" s="151"/>
      <c r="J328" s="143">
        <f>J7</f>
        <v>1</v>
      </c>
      <c r="K328" s="144"/>
      <c r="L328" s="145"/>
    </row>
    <row r="329" spans="1:12" ht="15.75" thickBot="1" x14ac:dyDescent="0.3">
      <c r="A329" s="4" t="str">
        <f t="shared" si="6"/>
        <v xml:space="preserve">REF:  ls :  SHO LS : 15 </v>
      </c>
      <c r="B329" s="149" t="str">
        <f t="shared" si="6"/>
        <v xml:space="preserve">MODELO: shoulder  com Tampa / ABA / HAVANA </v>
      </c>
      <c r="C329" s="150"/>
      <c r="D329" s="150"/>
      <c r="E329" s="150"/>
      <c r="F329" s="150"/>
      <c r="G329" s="150"/>
      <c r="H329" s="150"/>
      <c r="I329" s="151"/>
      <c r="J329" s="146"/>
      <c r="K329" s="147"/>
      <c r="L329" s="148"/>
    </row>
    <row r="330" spans="1:12" ht="15.75" thickBot="1" x14ac:dyDescent="0.3">
      <c r="A330" s="110" t="s">
        <v>55</v>
      </c>
      <c r="B330" s="112"/>
      <c r="C330" s="112"/>
      <c r="D330" s="111"/>
      <c r="E330" s="345" t="s">
        <v>59</v>
      </c>
      <c r="F330" s="346"/>
      <c r="G330" s="346"/>
      <c r="H330" s="346"/>
      <c r="I330" s="346"/>
      <c r="J330" s="346"/>
      <c r="K330" s="346"/>
      <c r="L330" s="347"/>
    </row>
    <row r="331" spans="1:12" ht="15.75" thickBot="1" x14ac:dyDescent="0.3">
      <c r="A331" s="184" t="s">
        <v>56</v>
      </c>
      <c r="B331" s="185"/>
      <c r="C331" s="185"/>
      <c r="D331" s="186"/>
      <c r="E331" s="348"/>
      <c r="F331" s="349"/>
      <c r="G331" s="349"/>
      <c r="H331" s="349"/>
      <c r="I331" s="349"/>
      <c r="J331" s="349"/>
      <c r="K331" s="349"/>
      <c r="L331" s="350"/>
    </row>
    <row r="332" spans="1:12" ht="15.75" thickBot="1" x14ac:dyDescent="0.3">
      <c r="A332" s="187"/>
      <c r="B332" s="188"/>
      <c r="C332" s="188"/>
      <c r="D332" s="189"/>
      <c r="E332" s="375" t="s">
        <v>58</v>
      </c>
      <c r="F332" s="376"/>
      <c r="G332" s="376"/>
      <c r="H332" s="376"/>
      <c r="I332" s="376"/>
      <c r="J332" s="376"/>
      <c r="K332" s="376"/>
      <c r="L332" s="377"/>
    </row>
    <row r="333" spans="1:12" x14ac:dyDescent="0.25">
      <c r="A333" s="184" t="s">
        <v>57</v>
      </c>
      <c r="B333" s="185"/>
      <c r="C333" s="185"/>
      <c r="D333" s="186"/>
      <c r="E333" s="378"/>
      <c r="F333" s="379"/>
      <c r="G333" s="379"/>
      <c r="H333" s="379"/>
      <c r="I333" s="379"/>
      <c r="J333" s="379"/>
      <c r="K333" s="379"/>
      <c r="L333" s="380"/>
    </row>
    <row r="334" spans="1:12" ht="15.75" thickBot="1" x14ac:dyDescent="0.3">
      <c r="A334" s="187"/>
      <c r="B334" s="188"/>
      <c r="C334" s="188"/>
      <c r="D334" s="189"/>
      <c r="E334" s="381"/>
      <c r="F334" s="382"/>
      <c r="G334" s="382"/>
      <c r="H334" s="382"/>
      <c r="I334" s="382"/>
      <c r="J334" s="382"/>
      <c r="K334" s="382"/>
      <c r="L334" s="383"/>
    </row>
    <row r="335" spans="1:12" ht="15.75" customHeight="1" thickBot="1" x14ac:dyDescent="0.3">
      <c r="A335" s="5" t="s">
        <v>28</v>
      </c>
      <c r="B335" s="2"/>
      <c r="C335" s="110">
        <f>C92</f>
        <v>110</v>
      </c>
      <c r="D335" s="112"/>
      <c r="E335" s="111"/>
      <c r="F335" s="110" t="s">
        <v>43</v>
      </c>
      <c r="G335" s="111"/>
      <c r="H335" s="110">
        <f>H92</f>
        <v>0</v>
      </c>
      <c r="I335" s="111"/>
      <c r="J335" s="262" t="s">
        <v>43</v>
      </c>
      <c r="K335" s="263"/>
      <c r="L335" s="65" t="s">
        <v>41</v>
      </c>
    </row>
    <row r="336" spans="1:12" ht="15.75" customHeight="1" thickBot="1" x14ac:dyDescent="0.3">
      <c r="A336" s="5" t="s">
        <v>42</v>
      </c>
      <c r="B336" s="4" t="s">
        <v>6</v>
      </c>
      <c r="C336" s="4" t="s">
        <v>15</v>
      </c>
      <c r="D336" s="110" t="s">
        <v>7</v>
      </c>
      <c r="E336" s="111"/>
      <c r="F336" s="234" t="s">
        <v>19</v>
      </c>
      <c r="G336" s="236"/>
      <c r="H336" s="4" t="s">
        <v>9</v>
      </c>
      <c r="I336" s="5" t="s">
        <v>10</v>
      </c>
      <c r="J336" s="234" t="s">
        <v>19</v>
      </c>
      <c r="K336" s="236"/>
      <c r="L336" s="7"/>
    </row>
    <row r="337" spans="1:12" ht="15.75" customHeight="1" thickBot="1" x14ac:dyDescent="0.3">
      <c r="A337" s="13" t="str">
        <f t="shared" ref="A337:C352" si="7">A94</f>
        <v xml:space="preserve">Etiqueta Composição - EC - bolovo </v>
      </c>
      <c r="B337" s="6">
        <f t="shared" si="7"/>
        <v>1</v>
      </c>
      <c r="C337" s="6" t="str">
        <f t="shared" si="7"/>
        <v>Branco</v>
      </c>
      <c r="D337" s="264">
        <f>SUM(B337*C335)</f>
        <v>110</v>
      </c>
      <c r="E337" s="265"/>
      <c r="F337" s="266"/>
      <c r="G337" s="267"/>
      <c r="H337" s="6">
        <f>H94</f>
        <v>0</v>
      </c>
      <c r="I337" s="8">
        <f>SUM(B337*H335)</f>
        <v>0</v>
      </c>
      <c r="J337" s="266"/>
      <c r="K337" s="267"/>
      <c r="L337" s="6"/>
    </row>
    <row r="338" spans="1:12" ht="15.75" customHeight="1" thickBot="1" x14ac:dyDescent="0.3">
      <c r="A338" s="13" t="str">
        <f t="shared" si="7"/>
        <v>Linha 60</v>
      </c>
      <c r="B338" s="6">
        <f t="shared" si="7"/>
        <v>0.02</v>
      </c>
      <c r="C338" s="6" t="str">
        <f t="shared" si="7"/>
        <v xml:space="preserve">VERMELHA </v>
      </c>
      <c r="D338" s="264">
        <f>SUM(B338*C335)</f>
        <v>2.2000000000000002</v>
      </c>
      <c r="E338" s="265"/>
      <c r="F338" s="266"/>
      <c r="G338" s="267"/>
      <c r="H338" s="6">
        <f>H95</f>
        <v>0</v>
      </c>
      <c r="I338" s="8">
        <f>SUM(B338*H335)</f>
        <v>0</v>
      </c>
      <c r="J338" s="266"/>
      <c r="K338" s="267"/>
      <c r="L338" s="6"/>
    </row>
    <row r="339" spans="1:12" ht="15.75" customHeight="1" thickBot="1" x14ac:dyDescent="0.3">
      <c r="A339" s="13">
        <f t="shared" si="7"/>
        <v>0</v>
      </c>
      <c r="B339" s="6">
        <f t="shared" si="7"/>
        <v>0.02</v>
      </c>
      <c r="C339" s="6" t="str">
        <f t="shared" si="7"/>
        <v xml:space="preserve">BRANCA </v>
      </c>
      <c r="D339" s="264">
        <f>SUM(B339*C335)</f>
        <v>2.2000000000000002</v>
      </c>
      <c r="E339" s="265"/>
      <c r="F339" s="266"/>
      <c r="G339" s="267"/>
      <c r="H339" s="6">
        <f t="shared" ref="H339:H370" si="8">H96</f>
        <v>0</v>
      </c>
      <c r="I339" s="8">
        <f>SUM(B339*H335)</f>
        <v>0</v>
      </c>
      <c r="J339" s="266"/>
      <c r="K339" s="267"/>
      <c r="L339" s="6"/>
    </row>
    <row r="340" spans="1:12" ht="15.75" customHeight="1" thickBot="1" x14ac:dyDescent="0.3">
      <c r="A340" s="13">
        <f t="shared" si="7"/>
        <v>0</v>
      </c>
      <c r="B340" s="6">
        <f t="shared" si="7"/>
        <v>0</v>
      </c>
      <c r="C340" s="6">
        <f t="shared" si="7"/>
        <v>0</v>
      </c>
      <c r="D340" s="264">
        <f>SUM(B340*C335)</f>
        <v>0</v>
      </c>
      <c r="E340" s="265"/>
      <c r="F340" s="266"/>
      <c r="G340" s="267"/>
      <c r="H340" s="6">
        <f t="shared" si="8"/>
        <v>0</v>
      </c>
      <c r="I340" s="8">
        <f>SUM(B340*H335)</f>
        <v>0</v>
      </c>
      <c r="J340" s="266"/>
      <c r="K340" s="267"/>
      <c r="L340" s="6"/>
    </row>
    <row r="341" spans="1:12" ht="15.75" customHeight="1" thickBot="1" x14ac:dyDescent="0.3">
      <c r="A341" s="13" t="str">
        <f t="shared" si="7"/>
        <v>Linha 60</v>
      </c>
      <c r="B341" s="6">
        <f t="shared" si="7"/>
        <v>0</v>
      </c>
      <c r="C341" s="6" t="str">
        <f t="shared" si="7"/>
        <v xml:space="preserve">Preta </v>
      </c>
      <c r="D341" s="264">
        <f>SUM(B341*C335)</f>
        <v>0</v>
      </c>
      <c r="E341" s="265"/>
      <c r="F341" s="266"/>
      <c r="G341" s="267"/>
      <c r="H341" s="6">
        <f t="shared" si="8"/>
        <v>0</v>
      </c>
      <c r="I341" s="8">
        <f>SUM(B341*H335)</f>
        <v>0</v>
      </c>
      <c r="J341" s="266"/>
      <c r="K341" s="267"/>
      <c r="L341" s="6"/>
    </row>
    <row r="342" spans="1:12" ht="15.75" customHeight="1" thickBot="1" x14ac:dyDescent="0.3">
      <c r="A342" s="13">
        <f t="shared" si="7"/>
        <v>0</v>
      </c>
      <c r="B342" s="6">
        <f t="shared" si="7"/>
        <v>0</v>
      </c>
      <c r="C342" s="6">
        <f t="shared" si="7"/>
        <v>0</v>
      </c>
      <c r="D342" s="264">
        <f>SUM(B342*C335)</f>
        <v>0</v>
      </c>
      <c r="E342" s="265"/>
      <c r="F342" s="266"/>
      <c r="G342" s="267"/>
      <c r="H342" s="6">
        <f t="shared" si="8"/>
        <v>0</v>
      </c>
      <c r="I342" s="8">
        <f>SUM(B342*H335)</f>
        <v>0</v>
      </c>
      <c r="J342" s="266"/>
      <c r="K342" s="267"/>
      <c r="L342" s="6"/>
    </row>
    <row r="343" spans="1:12" ht="15.75" customHeight="1" thickBot="1" x14ac:dyDescent="0.3">
      <c r="A343" s="13" t="str">
        <f t="shared" si="7"/>
        <v xml:space="preserve">FITA CA  </v>
      </c>
      <c r="B343" s="6">
        <v>16</v>
      </c>
      <c r="C343" s="16" t="str">
        <f t="shared" si="7"/>
        <v xml:space="preserve">BRANCA </v>
      </c>
      <c r="D343" s="264">
        <f>SUM(B343*C335)</f>
        <v>1760</v>
      </c>
      <c r="E343" s="265"/>
      <c r="F343" s="266"/>
      <c r="G343" s="267"/>
      <c r="H343" s="6">
        <f t="shared" si="8"/>
        <v>0</v>
      </c>
      <c r="I343" s="8">
        <f>SUM(B343*H335)</f>
        <v>0</v>
      </c>
      <c r="J343" s="266"/>
      <c r="K343" s="267"/>
      <c r="L343" s="6"/>
    </row>
    <row r="344" spans="1:12" ht="15.75" customHeight="1" thickBot="1" x14ac:dyDescent="0.3">
      <c r="A344" s="13" t="str">
        <f t="shared" si="7"/>
        <v>Fita alça de ombro  - 1,45m (1x)</v>
      </c>
      <c r="B344" s="6">
        <f t="shared" si="7"/>
        <v>0</v>
      </c>
      <c r="C344" s="6">
        <f t="shared" si="7"/>
        <v>0</v>
      </c>
      <c r="D344" s="264">
        <f>SUM(B344*C335)</f>
        <v>0</v>
      </c>
      <c r="E344" s="265"/>
      <c r="F344" s="266"/>
      <c r="G344" s="267"/>
      <c r="H344" s="6">
        <f t="shared" si="8"/>
        <v>0</v>
      </c>
      <c r="I344" s="8">
        <f>SUM(B344*H335)</f>
        <v>0</v>
      </c>
      <c r="J344" s="266"/>
      <c r="K344" s="267"/>
      <c r="L344" s="6"/>
    </row>
    <row r="345" spans="1:12" ht="15.75" customHeight="1" thickBot="1" x14ac:dyDescent="0.3">
      <c r="A345" s="13" t="str">
        <f>A102</f>
        <v>Fita do regulador  - 0,08m (1x)</v>
      </c>
      <c r="B345" s="6">
        <f t="shared" si="7"/>
        <v>0</v>
      </c>
      <c r="C345" s="6">
        <f t="shared" si="7"/>
        <v>0</v>
      </c>
      <c r="D345" s="264">
        <f>SUM(B345*C335)</f>
        <v>0</v>
      </c>
      <c r="E345" s="265"/>
      <c r="F345" s="266"/>
      <c r="G345" s="267"/>
      <c r="H345" s="6">
        <f t="shared" si="8"/>
        <v>0</v>
      </c>
      <c r="I345" s="8">
        <f>SUM(B345*H335)</f>
        <v>0</v>
      </c>
      <c r="J345" s="266"/>
      <c r="K345" s="267"/>
      <c r="L345" s="6"/>
    </row>
    <row r="346" spans="1:12" ht="15.75" customHeight="1" thickBot="1" x14ac:dyDescent="0.3">
      <c r="A346" s="13">
        <f t="shared" si="7"/>
        <v>0</v>
      </c>
      <c r="B346" s="6">
        <f t="shared" si="7"/>
        <v>0</v>
      </c>
      <c r="C346" s="6">
        <f t="shared" si="7"/>
        <v>0</v>
      </c>
      <c r="D346" s="264">
        <f>SUM(B346*C335)</f>
        <v>0</v>
      </c>
      <c r="E346" s="265"/>
      <c r="F346" s="266"/>
      <c r="G346" s="267"/>
      <c r="H346" s="6">
        <f t="shared" si="8"/>
        <v>0</v>
      </c>
      <c r="I346" s="8">
        <f>SUM(B346*H335)</f>
        <v>0</v>
      </c>
      <c r="J346" s="266"/>
      <c r="K346" s="267"/>
      <c r="L346" s="6"/>
    </row>
    <row r="347" spans="1:12" ht="15.75" customHeight="1" thickBot="1" x14ac:dyDescent="0.3">
      <c r="A347" s="13">
        <f t="shared" si="7"/>
        <v>0</v>
      </c>
      <c r="B347" s="6">
        <f t="shared" si="7"/>
        <v>0</v>
      </c>
      <c r="C347" s="6">
        <f t="shared" si="7"/>
        <v>0</v>
      </c>
      <c r="D347" s="264">
        <f>SUM(B347*C335)</f>
        <v>0</v>
      </c>
      <c r="E347" s="265"/>
      <c r="F347" s="266"/>
      <c r="G347" s="267"/>
      <c r="H347" s="6">
        <f t="shared" si="8"/>
        <v>0</v>
      </c>
      <c r="I347" s="8">
        <f>SUM(B347*H335)</f>
        <v>0</v>
      </c>
      <c r="J347" s="266"/>
      <c r="K347" s="267"/>
      <c r="L347" s="6"/>
    </row>
    <row r="348" spans="1:12" ht="15.75" customHeight="1" thickBot="1" x14ac:dyDescent="0.3">
      <c r="A348" s="13" t="str">
        <f t="shared" si="7"/>
        <v>Gorgurão Acabamento   2,5</v>
      </c>
      <c r="B348" s="6">
        <f t="shared" si="7"/>
        <v>1.8</v>
      </c>
      <c r="C348" s="6" t="str">
        <f t="shared" si="7"/>
        <v>VERMELHO</v>
      </c>
      <c r="D348" s="264">
        <f>SUM(B348*C335)</f>
        <v>198</v>
      </c>
      <c r="E348" s="265"/>
      <c r="F348" s="266"/>
      <c r="G348" s="267"/>
      <c r="H348" s="6">
        <f t="shared" si="8"/>
        <v>0</v>
      </c>
      <c r="I348" s="8">
        <f>SUM(B348*H335)</f>
        <v>0</v>
      </c>
      <c r="J348" s="266"/>
      <c r="K348" s="267"/>
      <c r="L348" s="6"/>
    </row>
    <row r="349" spans="1:12" ht="15.75" customHeight="1" thickBot="1" x14ac:dyDescent="0.3">
      <c r="A349" s="13" t="str">
        <f t="shared" si="7"/>
        <v>Regulador 25 poliacetal( cliente )</v>
      </c>
      <c r="B349" s="6">
        <f t="shared" si="7"/>
        <v>1</v>
      </c>
      <c r="C349" s="6" t="str">
        <f t="shared" si="7"/>
        <v>BRANCO</v>
      </c>
      <c r="D349" s="264">
        <f>SUM(B349*C335)</f>
        <v>110</v>
      </c>
      <c r="E349" s="265"/>
      <c r="F349" s="266"/>
      <c r="G349" s="267"/>
      <c r="H349" s="6">
        <f t="shared" si="8"/>
        <v>0</v>
      </c>
      <c r="I349" s="8">
        <f>SUM(B349*H335)</f>
        <v>0</v>
      </c>
      <c r="J349" s="266"/>
      <c r="K349" s="267"/>
      <c r="L349" s="6"/>
    </row>
    <row r="350" spans="1:12" ht="15.75" customHeight="1" thickBot="1" x14ac:dyDescent="0.3">
      <c r="A350" s="13" t="str">
        <f t="shared" si="7"/>
        <v>Quadro de poliacetal 2,5  ( cliente )</v>
      </c>
      <c r="B350" s="6">
        <f t="shared" si="7"/>
        <v>1</v>
      </c>
      <c r="C350" s="6" t="str">
        <f t="shared" si="7"/>
        <v>BRANCO</v>
      </c>
      <c r="D350" s="264">
        <f>SUM(B350*C335)</f>
        <v>110</v>
      </c>
      <c r="E350" s="265"/>
      <c r="F350" s="266"/>
      <c r="G350" s="267"/>
      <c r="H350" s="6">
        <f t="shared" si="8"/>
        <v>0</v>
      </c>
      <c r="I350" s="8">
        <f>SUM(B350*H335)</f>
        <v>0</v>
      </c>
      <c r="J350" s="266"/>
      <c r="K350" s="267"/>
      <c r="L350" s="6"/>
    </row>
    <row r="351" spans="1:12" ht="15.75" customHeight="1" thickBot="1" x14ac:dyDescent="0.3">
      <c r="A351" s="13">
        <f>A108</f>
        <v>0</v>
      </c>
      <c r="B351" s="6">
        <f t="shared" si="7"/>
        <v>0</v>
      </c>
      <c r="C351" s="6">
        <f t="shared" si="7"/>
        <v>0</v>
      </c>
      <c r="D351" s="264">
        <f>SUM(B351*C335)</f>
        <v>0</v>
      </c>
      <c r="E351" s="265"/>
      <c r="F351" s="266"/>
      <c r="G351" s="267"/>
      <c r="H351" s="6">
        <f t="shared" si="8"/>
        <v>0</v>
      </c>
      <c r="I351" s="8">
        <f>SUM(B351*H335)</f>
        <v>0</v>
      </c>
      <c r="J351" s="266"/>
      <c r="K351" s="267"/>
      <c r="L351" s="6"/>
    </row>
    <row r="352" spans="1:12" ht="15.75" customHeight="1" thickBot="1" x14ac:dyDescent="0.3">
      <c r="A352" s="13" t="str">
        <f>A109</f>
        <v xml:space="preserve">Ziper 5  SANCRIS Cliente </v>
      </c>
      <c r="B352" s="6">
        <f t="shared" si="7"/>
        <v>0.55000000000000004</v>
      </c>
      <c r="C352" s="6" t="str">
        <f t="shared" si="7"/>
        <v xml:space="preserve">Preto </v>
      </c>
      <c r="D352" s="264">
        <f>SUM(B352*C335)</f>
        <v>60.500000000000007</v>
      </c>
      <c r="E352" s="265"/>
      <c r="F352" s="266"/>
      <c r="G352" s="267"/>
      <c r="H352" s="6">
        <f t="shared" si="8"/>
        <v>0</v>
      </c>
      <c r="I352" s="8">
        <f>SUM(B352*H335)</f>
        <v>0</v>
      </c>
      <c r="J352" s="266"/>
      <c r="K352" s="267"/>
      <c r="L352" s="6"/>
    </row>
    <row r="353" spans="1:12" ht="15.75" customHeight="1" thickBot="1" x14ac:dyDescent="0.3">
      <c r="A353" s="13" t="str">
        <f t="shared" ref="A353:C368" si="9">A110</f>
        <v xml:space="preserve">Cursor 5 invertido   SANCRIS Cliente </v>
      </c>
      <c r="B353" s="6">
        <f t="shared" si="9"/>
        <v>3</v>
      </c>
      <c r="C353" s="6" t="str">
        <f t="shared" si="9"/>
        <v xml:space="preserve">preto </v>
      </c>
      <c r="D353" s="264">
        <f>SUM(B353*C335)</f>
        <v>330</v>
      </c>
      <c r="E353" s="265"/>
      <c r="F353" s="266"/>
      <c r="G353" s="267"/>
      <c r="H353" s="6">
        <f t="shared" si="8"/>
        <v>0</v>
      </c>
      <c r="I353" s="8">
        <f>SUM(B353*H335)</f>
        <v>0</v>
      </c>
      <c r="J353" s="266"/>
      <c r="K353" s="267"/>
      <c r="L353" s="6"/>
    </row>
    <row r="354" spans="1:12" ht="15.75" customHeight="1" thickBot="1" x14ac:dyDescent="0.3">
      <c r="A354" s="13" t="str">
        <f t="shared" si="9"/>
        <v xml:space="preserve">COCHETES 0,5MM X  1,5 MM   </v>
      </c>
      <c r="B354" s="6">
        <f t="shared" si="9"/>
        <v>1</v>
      </c>
      <c r="C354" s="6" t="str">
        <f t="shared" si="9"/>
        <v xml:space="preserve">OURO VELHO </v>
      </c>
      <c r="D354" s="264">
        <f>SUM(B354*C335)</f>
        <v>110</v>
      </c>
      <c r="E354" s="265"/>
      <c r="F354" s="266"/>
      <c r="G354" s="267"/>
      <c r="H354" s="6">
        <f t="shared" si="8"/>
        <v>0</v>
      </c>
      <c r="I354" s="8">
        <f>SUM(B354*H335)</f>
        <v>0</v>
      </c>
      <c r="J354" s="266"/>
      <c r="K354" s="267"/>
      <c r="L354" s="6"/>
    </row>
    <row r="355" spans="1:12" ht="15.75" customHeight="1" thickBot="1" x14ac:dyDescent="0.3">
      <c r="A355" s="13" t="str">
        <f t="shared" si="9"/>
        <v xml:space="preserve">BOTÃO DE IMÃ </v>
      </c>
      <c r="B355" s="6">
        <f t="shared" si="9"/>
        <v>1</v>
      </c>
      <c r="C355" s="6" t="str">
        <f t="shared" si="9"/>
        <v xml:space="preserve">OURO VELHO </v>
      </c>
      <c r="D355" s="264">
        <f>SUM(B355*C335)</f>
        <v>110</v>
      </c>
      <c r="E355" s="265"/>
      <c r="F355" s="266"/>
      <c r="G355" s="267"/>
      <c r="H355" s="6">
        <f t="shared" si="8"/>
        <v>0</v>
      </c>
      <c r="I355" s="8">
        <f>SUM(B355*H335)</f>
        <v>0</v>
      </c>
      <c r="J355" s="266"/>
      <c r="K355" s="267"/>
      <c r="L355" s="6"/>
    </row>
    <row r="356" spans="1:12" ht="15.75" customHeight="1" thickBot="1" x14ac:dyDescent="0.3">
      <c r="A356" s="13" t="str">
        <f t="shared" si="9"/>
        <v xml:space="preserve">Velcro  25 veltor </v>
      </c>
      <c r="B356" s="6">
        <f t="shared" si="9"/>
        <v>0.05</v>
      </c>
      <c r="C356" s="6" t="str">
        <f t="shared" si="9"/>
        <v xml:space="preserve">vermelho </v>
      </c>
      <c r="D356" s="264">
        <f>SUM(B356*C335)</f>
        <v>5.5</v>
      </c>
      <c r="E356" s="265"/>
      <c r="F356" s="266"/>
      <c r="G356" s="267"/>
      <c r="H356" s="6">
        <f t="shared" si="8"/>
        <v>0</v>
      </c>
      <c r="I356" s="8">
        <f>SUM(B356*H335)</f>
        <v>0</v>
      </c>
      <c r="J356" s="266"/>
      <c r="K356" s="267"/>
      <c r="L356" s="6"/>
    </row>
    <row r="357" spans="1:12" ht="15.75" customHeight="1" thickBot="1" x14ac:dyDescent="0.3">
      <c r="A357" s="13" t="str">
        <f t="shared" si="9"/>
        <v xml:space="preserve">Velcro do bolso costa  0,04 m ( 1X ) </v>
      </c>
      <c r="B357" s="6">
        <f t="shared" si="9"/>
        <v>0.04</v>
      </c>
      <c r="C357" s="6">
        <f t="shared" si="9"/>
        <v>0</v>
      </c>
      <c r="D357" s="264">
        <f>SUM(B357*C335)</f>
        <v>4.4000000000000004</v>
      </c>
      <c r="E357" s="265"/>
      <c r="F357" s="266"/>
      <c r="G357" s="267"/>
      <c r="H357" s="6">
        <f t="shared" si="8"/>
        <v>0</v>
      </c>
      <c r="I357" s="8">
        <f>SUM(B357*H335)</f>
        <v>0</v>
      </c>
      <c r="J357" s="266"/>
      <c r="K357" s="267"/>
      <c r="L357" s="6"/>
    </row>
    <row r="358" spans="1:12" ht="15.75" customHeight="1" thickBot="1" x14ac:dyDescent="0.3">
      <c r="A358" s="13">
        <f t="shared" si="9"/>
        <v>0</v>
      </c>
      <c r="B358" s="6">
        <f t="shared" si="9"/>
        <v>0</v>
      </c>
      <c r="C358" s="6">
        <f t="shared" si="9"/>
        <v>0</v>
      </c>
      <c r="D358" s="264">
        <f>SUM(B358*C335)</f>
        <v>0</v>
      </c>
      <c r="E358" s="265"/>
      <c r="F358" s="266"/>
      <c r="G358" s="267"/>
      <c r="H358" s="6">
        <f t="shared" si="8"/>
        <v>0</v>
      </c>
      <c r="I358" s="8">
        <f>SUM(B358*H335)</f>
        <v>0</v>
      </c>
      <c r="J358" s="266"/>
      <c r="K358" s="267"/>
      <c r="L358" s="6"/>
    </row>
    <row r="359" spans="1:12" ht="15.75" customHeight="1" thickBot="1" x14ac:dyDescent="0.3">
      <c r="A359" s="13">
        <f t="shared" si="9"/>
        <v>0</v>
      </c>
      <c r="B359" s="6">
        <f t="shared" si="9"/>
        <v>0</v>
      </c>
      <c r="C359" s="6">
        <f t="shared" si="9"/>
        <v>0</v>
      </c>
      <c r="D359" s="264">
        <f>SUM(B359*C335)</f>
        <v>0</v>
      </c>
      <c r="E359" s="265"/>
      <c r="F359" s="266"/>
      <c r="G359" s="267"/>
      <c r="H359" s="6">
        <f t="shared" si="8"/>
        <v>0</v>
      </c>
      <c r="I359" s="8">
        <f>SUM(B359*H335)</f>
        <v>0</v>
      </c>
      <c r="J359" s="266"/>
      <c r="K359" s="267"/>
      <c r="L359" s="6"/>
    </row>
    <row r="360" spans="1:12" ht="15.75" customHeight="1" thickBot="1" x14ac:dyDescent="0.3">
      <c r="A360" s="13">
        <f t="shared" si="9"/>
        <v>0</v>
      </c>
      <c r="B360" s="6">
        <f t="shared" si="9"/>
        <v>0</v>
      </c>
      <c r="C360" s="6">
        <f t="shared" si="9"/>
        <v>0</v>
      </c>
      <c r="D360" s="264">
        <f>SUM(B360*C335)</f>
        <v>0</v>
      </c>
      <c r="E360" s="265"/>
      <c r="F360" s="266"/>
      <c r="G360" s="267"/>
      <c r="H360" s="6">
        <f t="shared" si="8"/>
        <v>0</v>
      </c>
      <c r="I360" s="8">
        <f>SUM(B360*H335)</f>
        <v>0</v>
      </c>
      <c r="J360" s="266"/>
      <c r="K360" s="267"/>
      <c r="L360" s="6"/>
    </row>
    <row r="361" spans="1:12" ht="15.75" customHeight="1" thickBot="1" x14ac:dyDescent="0.3">
      <c r="A361" s="13">
        <f t="shared" si="9"/>
        <v>0</v>
      </c>
      <c r="B361" s="6">
        <f t="shared" si="9"/>
        <v>0</v>
      </c>
      <c r="C361" s="6">
        <f t="shared" si="9"/>
        <v>0</v>
      </c>
      <c r="D361" s="264">
        <f>SUM(B361*C335)</f>
        <v>0</v>
      </c>
      <c r="E361" s="265"/>
      <c r="F361" s="266"/>
      <c r="G361" s="267"/>
      <c r="H361" s="6">
        <f t="shared" si="8"/>
        <v>0</v>
      </c>
      <c r="I361" s="8">
        <f>SUM(B361*H335)</f>
        <v>0</v>
      </c>
      <c r="J361" s="266"/>
      <c r="K361" s="267"/>
      <c r="L361" s="6"/>
    </row>
    <row r="362" spans="1:12" ht="15.75" customHeight="1" thickBot="1" x14ac:dyDescent="0.3">
      <c r="A362" s="13">
        <f t="shared" si="9"/>
        <v>0</v>
      </c>
      <c r="B362" s="6">
        <f t="shared" si="9"/>
        <v>0</v>
      </c>
      <c r="C362" s="6">
        <f t="shared" si="9"/>
        <v>0</v>
      </c>
      <c r="D362" s="264">
        <f>SUM(B362*C335)</f>
        <v>0</v>
      </c>
      <c r="E362" s="265"/>
      <c r="F362" s="266"/>
      <c r="G362" s="267"/>
      <c r="H362" s="6">
        <f t="shared" si="8"/>
        <v>0</v>
      </c>
      <c r="I362" s="8">
        <f>SUM(B362*H335)</f>
        <v>0</v>
      </c>
      <c r="J362" s="266"/>
      <c r="K362" s="267"/>
      <c r="L362" s="6"/>
    </row>
    <row r="363" spans="1:12" ht="15.75" customHeight="1" thickBot="1" x14ac:dyDescent="0.3">
      <c r="A363" s="13">
        <f t="shared" si="9"/>
        <v>0</v>
      </c>
      <c r="B363" s="6">
        <f t="shared" si="9"/>
        <v>0</v>
      </c>
      <c r="C363" s="6">
        <f t="shared" si="9"/>
        <v>0</v>
      </c>
      <c r="D363" s="264">
        <f>SUM(B363*C335)</f>
        <v>0</v>
      </c>
      <c r="E363" s="265"/>
      <c r="F363" s="266"/>
      <c r="G363" s="267"/>
      <c r="H363" s="6">
        <f t="shared" si="8"/>
        <v>0</v>
      </c>
      <c r="I363" s="8">
        <f>SUM(B363*H335)</f>
        <v>0</v>
      </c>
      <c r="J363" s="266"/>
      <c r="K363" s="267"/>
      <c r="L363" s="6"/>
    </row>
    <row r="364" spans="1:12" ht="15.75" customHeight="1" thickBot="1" x14ac:dyDescent="0.3">
      <c r="A364" s="13">
        <f t="shared" si="9"/>
        <v>0</v>
      </c>
      <c r="B364" s="6">
        <f t="shared" si="9"/>
        <v>0</v>
      </c>
      <c r="C364" s="6">
        <f t="shared" si="9"/>
        <v>0</v>
      </c>
      <c r="D364" s="264">
        <f>SUM(B364*C335)</f>
        <v>0</v>
      </c>
      <c r="E364" s="265"/>
      <c r="F364" s="266"/>
      <c r="G364" s="267"/>
      <c r="H364" s="6">
        <f t="shared" si="8"/>
        <v>0</v>
      </c>
      <c r="I364" s="8">
        <f>SUM(B364*H335)</f>
        <v>0</v>
      </c>
      <c r="J364" s="266"/>
      <c r="K364" s="267"/>
      <c r="L364" s="6"/>
    </row>
    <row r="365" spans="1:12" ht="15.75" customHeight="1" thickBot="1" x14ac:dyDescent="0.3">
      <c r="A365" s="13">
        <f t="shared" si="9"/>
        <v>0</v>
      </c>
      <c r="B365" s="6">
        <f t="shared" si="9"/>
        <v>0</v>
      </c>
      <c r="C365" s="6">
        <f t="shared" si="9"/>
        <v>0</v>
      </c>
      <c r="D365" s="264">
        <f>SUM(B365*C335)</f>
        <v>0</v>
      </c>
      <c r="E365" s="265"/>
      <c r="F365" s="266"/>
      <c r="G365" s="267"/>
      <c r="H365" s="6">
        <f t="shared" si="8"/>
        <v>0</v>
      </c>
      <c r="I365" s="8">
        <f>SUM(B365*H335)</f>
        <v>0</v>
      </c>
      <c r="J365" s="266"/>
      <c r="K365" s="267"/>
      <c r="L365" s="6"/>
    </row>
    <row r="366" spans="1:12" ht="15.75" customHeight="1" thickBot="1" x14ac:dyDescent="0.3">
      <c r="A366" s="13">
        <f t="shared" si="9"/>
        <v>0</v>
      </c>
      <c r="B366" s="6">
        <f t="shared" si="9"/>
        <v>0</v>
      </c>
      <c r="C366" s="6">
        <f t="shared" si="9"/>
        <v>0</v>
      </c>
      <c r="D366" s="264">
        <f>SUM(B366*C335)</f>
        <v>0</v>
      </c>
      <c r="E366" s="265"/>
      <c r="F366" s="266"/>
      <c r="G366" s="267"/>
      <c r="H366" s="6">
        <f t="shared" si="8"/>
        <v>0</v>
      </c>
      <c r="I366" s="8">
        <f>SUM(B366*H335)</f>
        <v>0</v>
      </c>
      <c r="J366" s="266"/>
      <c r="K366" s="267"/>
      <c r="L366" s="6"/>
    </row>
    <row r="367" spans="1:12" ht="15.75" customHeight="1" thickBot="1" x14ac:dyDescent="0.3">
      <c r="A367" s="13">
        <f t="shared" si="9"/>
        <v>0</v>
      </c>
      <c r="B367" s="6">
        <f t="shared" si="9"/>
        <v>0</v>
      </c>
      <c r="C367" s="6">
        <f t="shared" si="9"/>
        <v>0</v>
      </c>
      <c r="D367" s="264">
        <f>SUM(B367*C335)</f>
        <v>0</v>
      </c>
      <c r="E367" s="265"/>
      <c r="F367" s="266"/>
      <c r="G367" s="267"/>
      <c r="H367" s="6">
        <f t="shared" si="8"/>
        <v>0</v>
      </c>
      <c r="I367" s="8">
        <f>SUM(B367*H335)</f>
        <v>0</v>
      </c>
      <c r="J367" s="266"/>
      <c r="K367" s="267"/>
      <c r="L367" s="6"/>
    </row>
    <row r="368" spans="1:12" ht="15.75" customHeight="1" thickBot="1" x14ac:dyDescent="0.3">
      <c r="A368" s="13">
        <f t="shared" si="9"/>
        <v>0</v>
      </c>
      <c r="B368" s="6">
        <f t="shared" si="9"/>
        <v>0</v>
      </c>
      <c r="C368" s="6">
        <f t="shared" si="9"/>
        <v>0</v>
      </c>
      <c r="D368" s="264">
        <f>SUM(B368*C335)</f>
        <v>0</v>
      </c>
      <c r="E368" s="265"/>
      <c r="F368" s="266"/>
      <c r="G368" s="267"/>
      <c r="H368" s="6">
        <f t="shared" si="8"/>
        <v>0</v>
      </c>
      <c r="I368" s="8">
        <f>SUM(B368*H335)</f>
        <v>0</v>
      </c>
      <c r="J368" s="266"/>
      <c r="K368" s="267"/>
      <c r="L368" s="6"/>
    </row>
    <row r="369" spans="1:12" ht="15.75" customHeight="1" thickBot="1" x14ac:dyDescent="0.3">
      <c r="A369" s="13">
        <f t="shared" ref="A369:C370" si="10">A126</f>
        <v>0</v>
      </c>
      <c r="B369" s="6">
        <f t="shared" si="10"/>
        <v>0</v>
      </c>
      <c r="C369" s="6">
        <f t="shared" si="10"/>
        <v>0</v>
      </c>
      <c r="D369" s="264">
        <f>SUM(B369*C335)</f>
        <v>0</v>
      </c>
      <c r="E369" s="265"/>
      <c r="F369" s="266"/>
      <c r="G369" s="267"/>
      <c r="H369" s="6">
        <f t="shared" si="8"/>
        <v>0</v>
      </c>
      <c r="I369" s="8">
        <f>SUM(B369*H335)</f>
        <v>0</v>
      </c>
      <c r="J369" s="266"/>
      <c r="K369" s="267"/>
      <c r="L369" s="6"/>
    </row>
    <row r="370" spans="1:12" ht="15.75" customHeight="1" thickBot="1" x14ac:dyDescent="0.3">
      <c r="A370" s="13">
        <f t="shared" si="10"/>
        <v>0</v>
      </c>
      <c r="B370" s="6">
        <f t="shared" si="10"/>
        <v>0</v>
      </c>
      <c r="C370" s="6">
        <f t="shared" si="10"/>
        <v>0</v>
      </c>
      <c r="D370" s="264">
        <f>SUM(B370*C335)</f>
        <v>0</v>
      </c>
      <c r="E370" s="265"/>
      <c r="F370" s="266"/>
      <c r="G370" s="267"/>
      <c r="H370" s="6">
        <f t="shared" si="8"/>
        <v>0</v>
      </c>
      <c r="I370" s="8">
        <f>SUM(B370*H335)</f>
        <v>0</v>
      </c>
      <c r="J370" s="266"/>
      <c r="K370" s="267"/>
      <c r="L370" s="6"/>
    </row>
    <row r="371" spans="1:12" ht="15.75" thickBot="1" x14ac:dyDescent="0.3">
      <c r="A371" s="4" t="s">
        <v>60</v>
      </c>
      <c r="B371" s="149" t="s">
        <v>61</v>
      </c>
      <c r="C371" s="150"/>
      <c r="D371" s="150"/>
      <c r="E371" s="150"/>
      <c r="F371" s="150"/>
      <c r="G371" s="150"/>
      <c r="H371" s="151"/>
      <c r="I371" s="149" t="s">
        <v>62</v>
      </c>
      <c r="J371" s="150"/>
      <c r="K371" s="150"/>
      <c r="L371" s="151"/>
    </row>
    <row r="372" spans="1:12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" customHeight="1" x14ac:dyDescent="0.25">
      <c r="A373" s="143" t="s">
        <v>113</v>
      </c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5"/>
    </row>
    <row r="374" spans="1:12" ht="15.75" customHeight="1" thickBot="1" x14ac:dyDescent="0.3">
      <c r="A374" s="146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8"/>
    </row>
    <row r="375" spans="1:12" ht="15.75" thickBot="1" x14ac:dyDescent="0.3">
      <c r="A375" s="3" t="str">
        <f t="shared" ref="A375:B377" si="11">A6</f>
        <v xml:space="preserve">CLIENTE: bolovo </v>
      </c>
      <c r="B375" s="149" t="str">
        <f t="shared" si="11"/>
        <v>REPRESENTANTE: Antonio</v>
      </c>
      <c r="C375" s="150"/>
      <c r="D375" s="150"/>
      <c r="E375" s="150"/>
      <c r="F375" s="151"/>
      <c r="G375" s="149" t="str">
        <f>G6</f>
        <v xml:space="preserve">PEDIDO: 11/19 </v>
      </c>
      <c r="H375" s="150"/>
      <c r="I375" s="151"/>
      <c r="J375" s="110" t="s">
        <v>116</v>
      </c>
      <c r="K375" s="112"/>
      <c r="L375" s="111"/>
    </row>
    <row r="376" spans="1:12" ht="15.75" thickBot="1" x14ac:dyDescent="0.3">
      <c r="A376" s="4" t="str">
        <f t="shared" si="11"/>
        <v xml:space="preserve">REF. CLIENTE:  Shouder bag HAVANA </v>
      </c>
      <c r="B376" s="149" t="str">
        <f t="shared" si="11"/>
        <v xml:space="preserve">REF. SHO SL - 15   bolovo </v>
      </c>
      <c r="C376" s="150"/>
      <c r="D376" s="150"/>
      <c r="E376" s="150"/>
      <c r="F376" s="151"/>
      <c r="G376" s="149" t="str">
        <f>G7</f>
        <v>COLECAO : VERÃO /2019</v>
      </c>
      <c r="H376" s="150"/>
      <c r="I376" s="151"/>
      <c r="J376" s="143">
        <f>J7</f>
        <v>1</v>
      </c>
      <c r="K376" s="144"/>
      <c r="L376" s="145"/>
    </row>
    <row r="377" spans="1:12" ht="15.75" thickBot="1" x14ac:dyDescent="0.3">
      <c r="A377" s="4" t="str">
        <f t="shared" si="11"/>
        <v xml:space="preserve">REF:  ls :  SHO LS : 15 </v>
      </c>
      <c r="B377" s="149" t="str">
        <f t="shared" si="11"/>
        <v xml:space="preserve">MODELO: shoulder  com Tampa / ABA / HAVANA </v>
      </c>
      <c r="C377" s="150"/>
      <c r="D377" s="150"/>
      <c r="E377" s="150"/>
      <c r="F377" s="150"/>
      <c r="G377" s="150"/>
      <c r="H377" s="150"/>
      <c r="I377" s="151"/>
      <c r="J377" s="146"/>
      <c r="K377" s="147"/>
      <c r="L377" s="148"/>
    </row>
    <row r="378" spans="1:12" ht="15" customHeight="1" thickBot="1" x14ac:dyDescent="0.3">
      <c r="A378" s="65" t="s">
        <v>14</v>
      </c>
      <c r="B378" s="110" t="s">
        <v>65</v>
      </c>
      <c r="C378" s="112"/>
      <c r="D378" s="111"/>
      <c r="E378" s="384" t="s">
        <v>66</v>
      </c>
      <c r="F378" s="385"/>
      <c r="G378" s="385"/>
      <c r="H378" s="386"/>
      <c r="I378" s="110" t="s">
        <v>67</v>
      </c>
      <c r="J378" s="111"/>
      <c r="K378" s="110" t="s">
        <v>68</v>
      </c>
      <c r="L378" s="111"/>
    </row>
    <row r="379" spans="1:12" x14ac:dyDescent="0.25">
      <c r="A379" s="326" t="s">
        <v>63</v>
      </c>
      <c r="B379" s="220" t="s">
        <v>69</v>
      </c>
      <c r="C379" s="221"/>
      <c r="D379" s="222"/>
      <c r="E379" s="220" t="s">
        <v>69</v>
      </c>
      <c r="F379" s="221"/>
      <c r="G379" s="221"/>
      <c r="H379" s="222"/>
      <c r="I379" s="122" t="s">
        <v>70</v>
      </c>
      <c r="J379" s="124"/>
      <c r="K379" s="122" t="s">
        <v>70</v>
      </c>
      <c r="L379" s="124"/>
    </row>
    <row r="380" spans="1:12" ht="15.75" thickBot="1" x14ac:dyDescent="0.3">
      <c r="A380" s="327"/>
      <c r="B380" s="223"/>
      <c r="C380" s="224"/>
      <c r="D380" s="225"/>
      <c r="E380" s="223"/>
      <c r="F380" s="224"/>
      <c r="G380" s="224"/>
      <c r="H380" s="225"/>
      <c r="I380" s="125"/>
      <c r="J380" s="127"/>
      <c r="K380" s="125"/>
      <c r="L380" s="127"/>
    </row>
    <row r="381" spans="1:12" x14ac:dyDescent="0.25">
      <c r="A381" s="326" t="s">
        <v>64</v>
      </c>
      <c r="B381" s="220" t="s">
        <v>69</v>
      </c>
      <c r="C381" s="221"/>
      <c r="D381" s="222"/>
      <c r="E381" s="220" t="s">
        <v>69</v>
      </c>
      <c r="F381" s="221"/>
      <c r="G381" s="221"/>
      <c r="H381" s="222"/>
      <c r="I381" s="122" t="s">
        <v>70</v>
      </c>
      <c r="J381" s="124"/>
      <c r="K381" s="122" t="s">
        <v>70</v>
      </c>
      <c r="L381" s="124"/>
    </row>
    <row r="382" spans="1:12" ht="15.75" thickBot="1" x14ac:dyDescent="0.3">
      <c r="A382" s="327"/>
      <c r="B382" s="223"/>
      <c r="C382" s="224"/>
      <c r="D382" s="225"/>
      <c r="E382" s="223"/>
      <c r="F382" s="224"/>
      <c r="G382" s="224"/>
      <c r="H382" s="225"/>
      <c r="I382" s="125"/>
      <c r="J382" s="127"/>
      <c r="K382" s="125"/>
      <c r="L382" s="127"/>
    </row>
    <row r="383" spans="1:12" ht="15.75" thickBot="1" x14ac:dyDescent="0.3">
      <c r="A383" s="110" t="s">
        <v>71</v>
      </c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1"/>
    </row>
    <row r="384" spans="1:12" x14ac:dyDescent="0.25">
      <c r="A384" s="272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4"/>
    </row>
    <row r="385" spans="1:12" ht="15.75" thickBot="1" x14ac:dyDescent="0.3">
      <c r="A385" s="285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286"/>
    </row>
    <row r="386" spans="1:12" x14ac:dyDescent="0.25">
      <c r="A386" s="272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4"/>
    </row>
    <row r="387" spans="1:12" ht="15.75" thickBot="1" x14ac:dyDescent="0.3">
      <c r="A387" s="285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286"/>
    </row>
    <row r="388" spans="1:12" ht="15.75" thickBo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x14ac:dyDescent="0.25">
      <c r="A389" s="143" t="s">
        <v>114</v>
      </c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5"/>
    </row>
    <row r="390" spans="1:12" ht="15.75" thickBot="1" x14ac:dyDescent="0.3">
      <c r="A390" s="146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8"/>
    </row>
    <row r="391" spans="1:12" ht="15.75" thickBot="1" x14ac:dyDescent="0.3">
      <c r="A391" s="3" t="str">
        <f t="shared" ref="A391:B393" si="12">A6</f>
        <v xml:space="preserve">CLIENTE: bolovo </v>
      </c>
      <c r="B391" s="149" t="str">
        <f t="shared" si="12"/>
        <v>REPRESENTANTE: Antonio</v>
      </c>
      <c r="C391" s="150"/>
      <c r="D391" s="150"/>
      <c r="E391" s="150"/>
      <c r="F391" s="151"/>
      <c r="G391" s="149" t="str">
        <f>G6</f>
        <v xml:space="preserve">PEDIDO: 11/19 </v>
      </c>
      <c r="H391" s="150"/>
      <c r="I391" s="151"/>
      <c r="J391" s="110" t="s">
        <v>21</v>
      </c>
      <c r="K391" s="112"/>
      <c r="L391" s="111"/>
    </row>
    <row r="392" spans="1:12" ht="15.75" thickBot="1" x14ac:dyDescent="0.3">
      <c r="A392" s="4" t="str">
        <f t="shared" si="12"/>
        <v xml:space="preserve">REF. CLIENTE:  Shouder bag HAVANA </v>
      </c>
      <c r="B392" s="149" t="str">
        <f t="shared" si="12"/>
        <v xml:space="preserve">REF. SHO SL - 15   bolovo </v>
      </c>
      <c r="C392" s="150"/>
      <c r="D392" s="150"/>
      <c r="E392" s="150"/>
      <c r="F392" s="151"/>
      <c r="G392" s="149" t="str">
        <f>G7</f>
        <v>COLECAO : VERÃO /2019</v>
      </c>
      <c r="H392" s="150"/>
      <c r="I392" s="151"/>
      <c r="J392" s="143">
        <f>J7</f>
        <v>1</v>
      </c>
      <c r="K392" s="144"/>
      <c r="L392" s="145"/>
    </row>
    <row r="393" spans="1:12" ht="15.75" thickBot="1" x14ac:dyDescent="0.3">
      <c r="A393" s="4" t="str">
        <f t="shared" si="12"/>
        <v xml:space="preserve">REF:  ls :  SHO LS : 15 </v>
      </c>
      <c r="B393" s="149" t="str">
        <f t="shared" si="12"/>
        <v xml:space="preserve">MODELO: shoulder  com Tampa / ABA / HAVANA </v>
      </c>
      <c r="C393" s="150"/>
      <c r="D393" s="150"/>
      <c r="E393" s="150"/>
      <c r="F393" s="150"/>
      <c r="G393" s="150"/>
      <c r="H393" s="150"/>
      <c r="I393" s="151"/>
      <c r="J393" s="146"/>
      <c r="K393" s="147"/>
      <c r="L393" s="148"/>
    </row>
    <row r="394" spans="1:12" ht="15" customHeight="1" thickBot="1" x14ac:dyDescent="0.3">
      <c r="A394" s="65" t="s">
        <v>14</v>
      </c>
      <c r="B394" s="110" t="s">
        <v>72</v>
      </c>
      <c r="C394" s="112"/>
      <c r="D394" s="111"/>
      <c r="E394" s="110" t="s">
        <v>73</v>
      </c>
      <c r="F394" s="112"/>
      <c r="G394" s="112"/>
      <c r="H394" s="111"/>
      <c r="I394" s="193" t="s">
        <v>67</v>
      </c>
      <c r="J394" s="194"/>
      <c r="K394" s="110" t="s">
        <v>68</v>
      </c>
      <c r="L394" s="111"/>
    </row>
    <row r="395" spans="1:12" ht="15" customHeight="1" x14ac:dyDescent="0.25">
      <c r="A395" s="387" t="s">
        <v>20</v>
      </c>
      <c r="B395" s="220" t="s">
        <v>69</v>
      </c>
      <c r="C395" s="221"/>
      <c r="D395" s="222"/>
      <c r="E395" s="220" t="s">
        <v>69</v>
      </c>
      <c r="F395" s="221"/>
      <c r="G395" s="221"/>
      <c r="H395" s="222"/>
      <c r="I395" s="122" t="s">
        <v>70</v>
      </c>
      <c r="J395" s="124"/>
      <c r="K395" s="122" t="s">
        <v>70</v>
      </c>
      <c r="L395" s="124"/>
    </row>
    <row r="396" spans="1:12" ht="15.75" customHeight="1" thickBot="1" x14ac:dyDescent="0.3">
      <c r="A396" s="388"/>
      <c r="B396" s="223"/>
      <c r="C396" s="224"/>
      <c r="D396" s="225"/>
      <c r="E396" s="223"/>
      <c r="F396" s="224"/>
      <c r="G396" s="224"/>
      <c r="H396" s="225"/>
      <c r="I396" s="125"/>
      <c r="J396" s="127"/>
      <c r="K396" s="125"/>
      <c r="L396" s="127"/>
    </row>
    <row r="397" spans="1:12" ht="15" customHeight="1" x14ac:dyDescent="0.25">
      <c r="A397" s="388"/>
      <c r="B397" s="220" t="s">
        <v>74</v>
      </c>
      <c r="C397" s="221"/>
      <c r="D397" s="222"/>
      <c r="E397" s="220" t="s">
        <v>75</v>
      </c>
      <c r="F397" s="221"/>
      <c r="G397" s="221"/>
      <c r="H397" s="222"/>
      <c r="I397" s="122" t="s">
        <v>70</v>
      </c>
      <c r="J397" s="124"/>
      <c r="K397" s="122" t="s">
        <v>70</v>
      </c>
      <c r="L397" s="124"/>
    </row>
    <row r="398" spans="1:12" ht="15.75" customHeight="1" thickBot="1" x14ac:dyDescent="0.3">
      <c r="A398" s="389"/>
      <c r="B398" s="223"/>
      <c r="C398" s="224"/>
      <c r="D398" s="225"/>
      <c r="E398" s="223"/>
      <c r="F398" s="224"/>
      <c r="G398" s="224"/>
      <c r="H398" s="225"/>
      <c r="I398" s="125"/>
      <c r="J398" s="127"/>
      <c r="K398" s="125"/>
      <c r="L398" s="127"/>
    </row>
    <row r="399" spans="1:12" x14ac:dyDescent="0.25">
      <c r="A399" s="272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4"/>
    </row>
    <row r="400" spans="1:12" ht="15.75" thickBot="1" x14ac:dyDescent="0.3">
      <c r="A400" s="285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286"/>
    </row>
    <row r="401" spans="1:12" x14ac:dyDescent="0.25">
      <c r="A401" s="272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4"/>
    </row>
    <row r="402" spans="1:12" ht="15.75" thickBot="1" x14ac:dyDescent="0.3">
      <c r="A402" s="285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286"/>
    </row>
  </sheetData>
  <mergeCells count="846"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69:L80"/>
    <mergeCell ref="B81:D81"/>
    <mergeCell ref="F81:I81"/>
    <mergeCell ref="J81:L81"/>
    <mergeCell ref="A82:L84"/>
    <mergeCell ref="A85:L86"/>
    <mergeCell ref="A66:K66"/>
    <mergeCell ref="A67:B67"/>
    <mergeCell ref="D67:G67"/>
    <mergeCell ref="H67:K67"/>
    <mergeCell ref="L67:L68"/>
    <mergeCell ref="A68:B68"/>
    <mergeCell ref="D68:G68"/>
    <mergeCell ref="H68:K68"/>
    <mergeCell ref="A90:A91"/>
    <mergeCell ref="B90:F91"/>
    <mergeCell ref="G90:I91"/>
    <mergeCell ref="J90:L91"/>
    <mergeCell ref="C92:E92"/>
    <mergeCell ref="F92:G92"/>
    <mergeCell ref="H92:I92"/>
    <mergeCell ref="J92:K92"/>
    <mergeCell ref="B87:F87"/>
    <mergeCell ref="G87:I87"/>
    <mergeCell ref="J87:L87"/>
    <mergeCell ref="B88:F88"/>
    <mergeCell ref="G88:I88"/>
    <mergeCell ref="J88:L89"/>
    <mergeCell ref="B89:I89"/>
    <mergeCell ref="D95:E95"/>
    <mergeCell ref="F95:G95"/>
    <mergeCell ref="J95:K95"/>
    <mergeCell ref="D96:E96"/>
    <mergeCell ref="F96:G96"/>
    <mergeCell ref="J96:K96"/>
    <mergeCell ref="D93:E93"/>
    <mergeCell ref="F93:G93"/>
    <mergeCell ref="J93:K93"/>
    <mergeCell ref="D94:E94"/>
    <mergeCell ref="F94:G94"/>
    <mergeCell ref="J94:K94"/>
    <mergeCell ref="D99:E99"/>
    <mergeCell ref="F99:G99"/>
    <mergeCell ref="J99:K99"/>
    <mergeCell ref="D100:E100"/>
    <mergeCell ref="F100:G100"/>
    <mergeCell ref="J100:K100"/>
    <mergeCell ref="D97:E97"/>
    <mergeCell ref="F97:G97"/>
    <mergeCell ref="J97:K97"/>
    <mergeCell ref="D98:E98"/>
    <mergeCell ref="F98:G98"/>
    <mergeCell ref="J98:K98"/>
    <mergeCell ref="D103:E103"/>
    <mergeCell ref="F103:G103"/>
    <mergeCell ref="J103:K103"/>
    <mergeCell ref="D104:E104"/>
    <mergeCell ref="F104:G104"/>
    <mergeCell ref="J104:K104"/>
    <mergeCell ref="D101:E101"/>
    <mergeCell ref="F101:G101"/>
    <mergeCell ref="J101:K101"/>
    <mergeCell ref="D102:E102"/>
    <mergeCell ref="F102:G102"/>
    <mergeCell ref="J102:K102"/>
    <mergeCell ref="D107:E107"/>
    <mergeCell ref="F107:G107"/>
    <mergeCell ref="J107:K107"/>
    <mergeCell ref="D108:E108"/>
    <mergeCell ref="F108:G108"/>
    <mergeCell ref="J108:K108"/>
    <mergeCell ref="D105:E105"/>
    <mergeCell ref="F105:G105"/>
    <mergeCell ref="J105:K105"/>
    <mergeCell ref="D106:E106"/>
    <mergeCell ref="F106:G106"/>
    <mergeCell ref="J106:K106"/>
    <mergeCell ref="D111:E111"/>
    <mergeCell ref="F111:G111"/>
    <mergeCell ref="J111:K111"/>
    <mergeCell ref="D112:E112"/>
    <mergeCell ref="F112:G112"/>
    <mergeCell ref="J112:K112"/>
    <mergeCell ref="D109:E109"/>
    <mergeCell ref="F109:G109"/>
    <mergeCell ref="J109:K109"/>
    <mergeCell ref="D110:E110"/>
    <mergeCell ref="F110:G110"/>
    <mergeCell ref="J110:K110"/>
    <mergeCell ref="D115:E115"/>
    <mergeCell ref="F115:G115"/>
    <mergeCell ref="J115:K115"/>
    <mergeCell ref="D116:E116"/>
    <mergeCell ref="F116:G116"/>
    <mergeCell ref="J116:K116"/>
    <mergeCell ref="D113:E113"/>
    <mergeCell ref="F113:G113"/>
    <mergeCell ref="J113:K113"/>
    <mergeCell ref="D114:E114"/>
    <mergeCell ref="F114:G114"/>
    <mergeCell ref="J114:K114"/>
    <mergeCell ref="D119:E119"/>
    <mergeCell ref="F119:G119"/>
    <mergeCell ref="J119:K119"/>
    <mergeCell ref="D120:E120"/>
    <mergeCell ref="F120:G120"/>
    <mergeCell ref="J120:K120"/>
    <mergeCell ref="D117:E117"/>
    <mergeCell ref="F117:G117"/>
    <mergeCell ref="J117:K117"/>
    <mergeCell ref="D118:E118"/>
    <mergeCell ref="F118:G118"/>
    <mergeCell ref="J118:K118"/>
    <mergeCell ref="D123:E123"/>
    <mergeCell ref="F123:G123"/>
    <mergeCell ref="J123:K123"/>
    <mergeCell ref="D124:E124"/>
    <mergeCell ref="F124:G124"/>
    <mergeCell ref="J124:K124"/>
    <mergeCell ref="D121:E121"/>
    <mergeCell ref="F121:G121"/>
    <mergeCell ref="J121:K121"/>
    <mergeCell ref="D122:E122"/>
    <mergeCell ref="F122:G122"/>
    <mergeCell ref="J122:K122"/>
    <mergeCell ref="D127:E127"/>
    <mergeCell ref="F127:G127"/>
    <mergeCell ref="J127:K127"/>
    <mergeCell ref="D128:E128"/>
    <mergeCell ref="F128:G128"/>
    <mergeCell ref="J128:K128"/>
    <mergeCell ref="D125:E125"/>
    <mergeCell ref="F125:G125"/>
    <mergeCell ref="J125:K125"/>
    <mergeCell ref="D126:E126"/>
    <mergeCell ref="F126:G126"/>
    <mergeCell ref="J126:K126"/>
    <mergeCell ref="D131:E131"/>
    <mergeCell ref="F131:G131"/>
    <mergeCell ref="J131:K131"/>
    <mergeCell ref="D132:E132"/>
    <mergeCell ref="F132:G132"/>
    <mergeCell ref="J132:K132"/>
    <mergeCell ref="D129:E129"/>
    <mergeCell ref="F129:G129"/>
    <mergeCell ref="J129:K129"/>
    <mergeCell ref="D130:E130"/>
    <mergeCell ref="F130:G130"/>
    <mergeCell ref="J130:K130"/>
    <mergeCell ref="D135:E135"/>
    <mergeCell ref="F135:G135"/>
    <mergeCell ref="J135:K135"/>
    <mergeCell ref="D136:E136"/>
    <mergeCell ref="F136:G136"/>
    <mergeCell ref="J136:K136"/>
    <mergeCell ref="D133:E133"/>
    <mergeCell ref="F133:G133"/>
    <mergeCell ref="J133:K133"/>
    <mergeCell ref="D134:E134"/>
    <mergeCell ref="F134:G134"/>
    <mergeCell ref="J134:K134"/>
    <mergeCell ref="D139:E139"/>
    <mergeCell ref="F139:G139"/>
    <mergeCell ref="J139:K139"/>
    <mergeCell ref="D140:E140"/>
    <mergeCell ref="F140:G140"/>
    <mergeCell ref="J140:K140"/>
    <mergeCell ref="D137:E137"/>
    <mergeCell ref="F137:G137"/>
    <mergeCell ref="J137:K137"/>
    <mergeCell ref="D138:E138"/>
    <mergeCell ref="F138:G138"/>
    <mergeCell ref="J138:K138"/>
    <mergeCell ref="D143:E143"/>
    <mergeCell ref="F143:G143"/>
    <mergeCell ref="J143:K143"/>
    <mergeCell ref="D144:E144"/>
    <mergeCell ref="F144:G144"/>
    <mergeCell ref="J144:K144"/>
    <mergeCell ref="D141:E141"/>
    <mergeCell ref="F141:G141"/>
    <mergeCell ref="J141:K141"/>
    <mergeCell ref="D142:E142"/>
    <mergeCell ref="F142:G142"/>
    <mergeCell ref="J142:K142"/>
    <mergeCell ref="D147:E147"/>
    <mergeCell ref="F147:G147"/>
    <mergeCell ref="J147:K147"/>
    <mergeCell ref="A148:L161"/>
    <mergeCell ref="A162:L164"/>
    <mergeCell ref="A165:L166"/>
    <mergeCell ref="D145:E145"/>
    <mergeCell ref="F145:G145"/>
    <mergeCell ref="J145:K145"/>
    <mergeCell ref="D146:E146"/>
    <mergeCell ref="F146:G146"/>
    <mergeCell ref="J146:K146"/>
    <mergeCell ref="A170:B170"/>
    <mergeCell ref="D170:E170"/>
    <mergeCell ref="F170:J170"/>
    <mergeCell ref="A171:B172"/>
    <mergeCell ref="C171:C172"/>
    <mergeCell ref="D171:E172"/>
    <mergeCell ref="F171:J172"/>
    <mergeCell ref="B167:F167"/>
    <mergeCell ref="G167:I167"/>
    <mergeCell ref="J167:L167"/>
    <mergeCell ref="B168:F168"/>
    <mergeCell ref="G168:I168"/>
    <mergeCell ref="J168:L169"/>
    <mergeCell ref="B169:I169"/>
    <mergeCell ref="A175:B176"/>
    <mergeCell ref="C175:C176"/>
    <mergeCell ref="D175:E176"/>
    <mergeCell ref="F175:J176"/>
    <mergeCell ref="K175:K176"/>
    <mergeCell ref="L175:L176"/>
    <mergeCell ref="K171:K172"/>
    <mergeCell ref="L171:L172"/>
    <mergeCell ref="A173:B174"/>
    <mergeCell ref="C173:C174"/>
    <mergeCell ref="D173:E174"/>
    <mergeCell ref="F173:J174"/>
    <mergeCell ref="K173:K174"/>
    <mergeCell ref="L173:L174"/>
    <mergeCell ref="A179:B180"/>
    <mergeCell ref="C179:C180"/>
    <mergeCell ref="D179:E180"/>
    <mergeCell ref="F179:J180"/>
    <mergeCell ref="K179:K180"/>
    <mergeCell ref="L179:L180"/>
    <mergeCell ref="A177:B178"/>
    <mergeCell ref="C177:C178"/>
    <mergeCell ref="D177:E178"/>
    <mergeCell ref="F177:J178"/>
    <mergeCell ref="K177:K178"/>
    <mergeCell ref="L177:L178"/>
    <mergeCell ref="A183:L184"/>
    <mergeCell ref="A185:A186"/>
    <mergeCell ref="B185:E186"/>
    <mergeCell ref="F185:H186"/>
    <mergeCell ref="I185:L185"/>
    <mergeCell ref="I186:J186"/>
    <mergeCell ref="K186:L186"/>
    <mergeCell ref="A181:B182"/>
    <mergeCell ref="C181:C182"/>
    <mergeCell ref="D181:E182"/>
    <mergeCell ref="F181:J182"/>
    <mergeCell ref="K181:K182"/>
    <mergeCell ref="L181:L182"/>
    <mergeCell ref="A187:A188"/>
    <mergeCell ref="B187:E188"/>
    <mergeCell ref="F187:H188"/>
    <mergeCell ref="I187:J188"/>
    <mergeCell ref="K187:L188"/>
    <mergeCell ref="A189:A190"/>
    <mergeCell ref="B189:E190"/>
    <mergeCell ref="F189:H190"/>
    <mergeCell ref="I189:J190"/>
    <mergeCell ref="K189:L190"/>
    <mergeCell ref="A195:A196"/>
    <mergeCell ref="B195:E196"/>
    <mergeCell ref="F195:H196"/>
    <mergeCell ref="I195:J196"/>
    <mergeCell ref="K195:L196"/>
    <mergeCell ref="A197:L198"/>
    <mergeCell ref="A191:L192"/>
    <mergeCell ref="A193:A194"/>
    <mergeCell ref="B193:E194"/>
    <mergeCell ref="F193:H194"/>
    <mergeCell ref="I193:L193"/>
    <mergeCell ref="I194:J194"/>
    <mergeCell ref="K194:L194"/>
    <mergeCell ref="A201:A202"/>
    <mergeCell ref="B201:E202"/>
    <mergeCell ref="F201:H202"/>
    <mergeCell ref="I201:J202"/>
    <mergeCell ref="K201:L202"/>
    <mergeCell ref="D203:E203"/>
    <mergeCell ref="F203:I203"/>
    <mergeCell ref="A199:A200"/>
    <mergeCell ref="B199:E200"/>
    <mergeCell ref="F199:H200"/>
    <mergeCell ref="I199:L199"/>
    <mergeCell ref="I200:J200"/>
    <mergeCell ref="K200:L200"/>
    <mergeCell ref="D207:E207"/>
    <mergeCell ref="F207:I207"/>
    <mergeCell ref="D208:E208"/>
    <mergeCell ref="F208:I208"/>
    <mergeCell ref="D209:E209"/>
    <mergeCell ref="F209:I209"/>
    <mergeCell ref="D204:E204"/>
    <mergeCell ref="F204:I204"/>
    <mergeCell ref="D205:E205"/>
    <mergeCell ref="F205:I205"/>
    <mergeCell ref="D206:E206"/>
    <mergeCell ref="F206:I206"/>
    <mergeCell ref="D213:E213"/>
    <mergeCell ref="F213:I213"/>
    <mergeCell ref="D214:E214"/>
    <mergeCell ref="F214:I214"/>
    <mergeCell ref="D215:E215"/>
    <mergeCell ref="F215:I215"/>
    <mergeCell ref="D210:E210"/>
    <mergeCell ref="F210:I210"/>
    <mergeCell ref="D211:E211"/>
    <mergeCell ref="F211:I211"/>
    <mergeCell ref="D212:E212"/>
    <mergeCell ref="F212:I212"/>
    <mergeCell ref="D219:E219"/>
    <mergeCell ref="F219:I219"/>
    <mergeCell ref="D220:E220"/>
    <mergeCell ref="F220:I220"/>
    <mergeCell ref="D221:E221"/>
    <mergeCell ref="F221:I221"/>
    <mergeCell ref="D216:E216"/>
    <mergeCell ref="F216:I216"/>
    <mergeCell ref="D217:E217"/>
    <mergeCell ref="F217:I217"/>
    <mergeCell ref="D218:E218"/>
    <mergeCell ref="F218:I218"/>
    <mergeCell ref="D225:E225"/>
    <mergeCell ref="F225:I225"/>
    <mergeCell ref="D226:E226"/>
    <mergeCell ref="F226:I226"/>
    <mergeCell ref="D227:E227"/>
    <mergeCell ref="F227:I227"/>
    <mergeCell ref="D222:E222"/>
    <mergeCell ref="F222:I222"/>
    <mergeCell ref="D223:E223"/>
    <mergeCell ref="F223:I223"/>
    <mergeCell ref="D224:E224"/>
    <mergeCell ref="F224:I224"/>
    <mergeCell ref="D231:E231"/>
    <mergeCell ref="F231:I231"/>
    <mergeCell ref="D232:E232"/>
    <mergeCell ref="F232:I232"/>
    <mergeCell ref="D233:E233"/>
    <mergeCell ref="F233:I233"/>
    <mergeCell ref="D228:E228"/>
    <mergeCell ref="F228:I228"/>
    <mergeCell ref="D229:E229"/>
    <mergeCell ref="F229:I229"/>
    <mergeCell ref="D230:E230"/>
    <mergeCell ref="F230:I230"/>
    <mergeCell ref="D237:E237"/>
    <mergeCell ref="F237:I237"/>
    <mergeCell ref="D238:E238"/>
    <mergeCell ref="F238:I238"/>
    <mergeCell ref="D239:E239"/>
    <mergeCell ref="F239:I239"/>
    <mergeCell ref="D234:E234"/>
    <mergeCell ref="F234:I234"/>
    <mergeCell ref="D235:E235"/>
    <mergeCell ref="F235:I235"/>
    <mergeCell ref="D236:E236"/>
    <mergeCell ref="F236:I236"/>
    <mergeCell ref="B247:F247"/>
    <mergeCell ref="G247:I247"/>
    <mergeCell ref="J247:L247"/>
    <mergeCell ref="B248:F248"/>
    <mergeCell ref="G248:I248"/>
    <mergeCell ref="J248:L249"/>
    <mergeCell ref="B249:I249"/>
    <mergeCell ref="D240:E240"/>
    <mergeCell ref="F240:I240"/>
    <mergeCell ref="D241:E241"/>
    <mergeCell ref="F241:I241"/>
    <mergeCell ref="A242:L244"/>
    <mergeCell ref="A245:L246"/>
    <mergeCell ref="J252:L253"/>
    <mergeCell ref="A254:B255"/>
    <mergeCell ref="C254:H255"/>
    <mergeCell ref="I254:L255"/>
    <mergeCell ref="A256:L257"/>
    <mergeCell ref="A258:L259"/>
    <mergeCell ref="A250:A251"/>
    <mergeCell ref="B250:F251"/>
    <mergeCell ref="G250:H251"/>
    <mergeCell ref="I250:L251"/>
    <mergeCell ref="A252:A253"/>
    <mergeCell ref="B252:B253"/>
    <mergeCell ref="C252:C253"/>
    <mergeCell ref="D252:E253"/>
    <mergeCell ref="F252:F253"/>
    <mergeCell ref="G252:I253"/>
    <mergeCell ref="A267:L268"/>
    <mergeCell ref="B269:F269"/>
    <mergeCell ref="G269:I269"/>
    <mergeCell ref="J269:L269"/>
    <mergeCell ref="B270:F270"/>
    <mergeCell ref="G270:I270"/>
    <mergeCell ref="J270:L271"/>
    <mergeCell ref="B271:I271"/>
    <mergeCell ref="A260:L261"/>
    <mergeCell ref="A262:F263"/>
    <mergeCell ref="G262:J263"/>
    <mergeCell ref="K262:L263"/>
    <mergeCell ref="A264:F265"/>
    <mergeCell ref="G264:J265"/>
    <mergeCell ref="K264:L265"/>
    <mergeCell ref="A272:A273"/>
    <mergeCell ref="B272:F273"/>
    <mergeCell ref="G272:H273"/>
    <mergeCell ref="I272:L273"/>
    <mergeCell ref="A274:A275"/>
    <mergeCell ref="B274:B275"/>
    <mergeCell ref="C274:C275"/>
    <mergeCell ref="D274:E275"/>
    <mergeCell ref="F274:F275"/>
    <mergeCell ref="G274:I275"/>
    <mergeCell ref="A282:L283"/>
    <mergeCell ref="A284:L285"/>
    <mergeCell ref="A286:L287"/>
    <mergeCell ref="A288:F289"/>
    <mergeCell ref="G288:J289"/>
    <mergeCell ref="K288:L289"/>
    <mergeCell ref="J274:L275"/>
    <mergeCell ref="A276:B277"/>
    <mergeCell ref="C276:H277"/>
    <mergeCell ref="I276:L277"/>
    <mergeCell ref="A278:L279"/>
    <mergeCell ref="A280:L281"/>
    <mergeCell ref="B298:F298"/>
    <mergeCell ref="G298:I298"/>
    <mergeCell ref="J298:L299"/>
    <mergeCell ref="B299:I299"/>
    <mergeCell ref="A300:A301"/>
    <mergeCell ref="B300:F301"/>
    <mergeCell ref="G300:H301"/>
    <mergeCell ref="I300:L301"/>
    <mergeCell ref="A290:F291"/>
    <mergeCell ref="G290:J291"/>
    <mergeCell ref="K290:L291"/>
    <mergeCell ref="A293:L294"/>
    <mergeCell ref="A295:L296"/>
    <mergeCell ref="B297:F297"/>
    <mergeCell ref="G297:I297"/>
    <mergeCell ref="J297:L297"/>
    <mergeCell ref="J302:L303"/>
    <mergeCell ref="A304:B305"/>
    <mergeCell ref="C304:H305"/>
    <mergeCell ref="I304:L305"/>
    <mergeCell ref="A306:L307"/>
    <mergeCell ref="A308:F309"/>
    <mergeCell ref="G308:J309"/>
    <mergeCell ref="K308:L309"/>
    <mergeCell ref="A302:A303"/>
    <mergeCell ref="B302:B303"/>
    <mergeCell ref="C302:C303"/>
    <mergeCell ref="D302:E303"/>
    <mergeCell ref="F302:F303"/>
    <mergeCell ref="G302:I303"/>
    <mergeCell ref="B327:F327"/>
    <mergeCell ref="G327:I327"/>
    <mergeCell ref="J327:L327"/>
    <mergeCell ref="B328:F328"/>
    <mergeCell ref="G328:I328"/>
    <mergeCell ref="J328:L329"/>
    <mergeCell ref="B329:I329"/>
    <mergeCell ref="A310:F311"/>
    <mergeCell ref="G310:J311"/>
    <mergeCell ref="K310:L311"/>
    <mergeCell ref="A312:L322"/>
    <mergeCell ref="A323:L324"/>
    <mergeCell ref="A325:L326"/>
    <mergeCell ref="D336:E336"/>
    <mergeCell ref="F336:G336"/>
    <mergeCell ref="J336:K336"/>
    <mergeCell ref="D337:E337"/>
    <mergeCell ref="F337:G337"/>
    <mergeCell ref="J337:K337"/>
    <mergeCell ref="A330:D330"/>
    <mergeCell ref="E330:L331"/>
    <mergeCell ref="A331:D332"/>
    <mergeCell ref="E332:L334"/>
    <mergeCell ref="A333:D334"/>
    <mergeCell ref="C335:E335"/>
    <mergeCell ref="F335:G335"/>
    <mergeCell ref="H335:I335"/>
    <mergeCell ref="J335:K335"/>
    <mergeCell ref="D340:E340"/>
    <mergeCell ref="F340:G340"/>
    <mergeCell ref="J340:K340"/>
    <mergeCell ref="D341:E341"/>
    <mergeCell ref="F341:G341"/>
    <mergeCell ref="J341:K341"/>
    <mergeCell ref="D338:E338"/>
    <mergeCell ref="F338:G338"/>
    <mergeCell ref="J338:K338"/>
    <mergeCell ref="D339:E339"/>
    <mergeCell ref="F339:G339"/>
    <mergeCell ref="J339:K339"/>
    <mergeCell ref="D344:E344"/>
    <mergeCell ref="F344:G344"/>
    <mergeCell ref="J344:K344"/>
    <mergeCell ref="D345:E345"/>
    <mergeCell ref="F345:G345"/>
    <mergeCell ref="J345:K345"/>
    <mergeCell ref="D342:E342"/>
    <mergeCell ref="F342:G342"/>
    <mergeCell ref="J342:K342"/>
    <mergeCell ref="D343:E343"/>
    <mergeCell ref="F343:G343"/>
    <mergeCell ref="J343:K343"/>
    <mergeCell ref="D348:E348"/>
    <mergeCell ref="F348:G348"/>
    <mergeCell ref="J348:K348"/>
    <mergeCell ref="D349:E349"/>
    <mergeCell ref="F349:G349"/>
    <mergeCell ref="J349:K349"/>
    <mergeCell ref="D346:E346"/>
    <mergeCell ref="F346:G346"/>
    <mergeCell ref="J346:K346"/>
    <mergeCell ref="D347:E347"/>
    <mergeCell ref="F347:G347"/>
    <mergeCell ref="J347:K347"/>
    <mergeCell ref="D352:E352"/>
    <mergeCell ref="F352:G352"/>
    <mergeCell ref="J352:K352"/>
    <mergeCell ref="D353:E353"/>
    <mergeCell ref="F353:G353"/>
    <mergeCell ref="J353:K353"/>
    <mergeCell ref="D350:E350"/>
    <mergeCell ref="F350:G350"/>
    <mergeCell ref="J350:K350"/>
    <mergeCell ref="D351:E351"/>
    <mergeCell ref="F351:G351"/>
    <mergeCell ref="J351:K351"/>
    <mergeCell ref="D356:E356"/>
    <mergeCell ref="F356:G356"/>
    <mergeCell ref="J356:K356"/>
    <mergeCell ref="D357:E357"/>
    <mergeCell ref="F357:G357"/>
    <mergeCell ref="J357:K357"/>
    <mergeCell ref="D354:E354"/>
    <mergeCell ref="F354:G354"/>
    <mergeCell ref="J354:K354"/>
    <mergeCell ref="D355:E355"/>
    <mergeCell ref="F355:G355"/>
    <mergeCell ref="J355:K355"/>
    <mergeCell ref="D360:E360"/>
    <mergeCell ref="F360:G360"/>
    <mergeCell ref="J360:K360"/>
    <mergeCell ref="D361:E361"/>
    <mergeCell ref="F361:G361"/>
    <mergeCell ref="J361:K361"/>
    <mergeCell ref="D358:E358"/>
    <mergeCell ref="F358:G358"/>
    <mergeCell ref="J358:K358"/>
    <mergeCell ref="D359:E359"/>
    <mergeCell ref="F359:G359"/>
    <mergeCell ref="J359:K359"/>
    <mergeCell ref="D364:E364"/>
    <mergeCell ref="F364:G364"/>
    <mergeCell ref="J364:K364"/>
    <mergeCell ref="D365:E365"/>
    <mergeCell ref="F365:G365"/>
    <mergeCell ref="J365:K365"/>
    <mergeCell ref="D362:E362"/>
    <mergeCell ref="F362:G362"/>
    <mergeCell ref="J362:K362"/>
    <mergeCell ref="D363:E363"/>
    <mergeCell ref="F363:G363"/>
    <mergeCell ref="J363:K363"/>
    <mergeCell ref="D368:E368"/>
    <mergeCell ref="F368:G368"/>
    <mergeCell ref="J368:K368"/>
    <mergeCell ref="D369:E369"/>
    <mergeCell ref="F369:G369"/>
    <mergeCell ref="J369:K369"/>
    <mergeCell ref="D366:E366"/>
    <mergeCell ref="F366:G366"/>
    <mergeCell ref="J366:K366"/>
    <mergeCell ref="D367:E367"/>
    <mergeCell ref="F367:G367"/>
    <mergeCell ref="J367:K367"/>
    <mergeCell ref="B375:F375"/>
    <mergeCell ref="G375:I375"/>
    <mergeCell ref="J375:L375"/>
    <mergeCell ref="B376:F376"/>
    <mergeCell ref="G376:I376"/>
    <mergeCell ref="J376:L377"/>
    <mergeCell ref="B377:I377"/>
    <mergeCell ref="D370:E370"/>
    <mergeCell ref="F370:G370"/>
    <mergeCell ref="J370:K370"/>
    <mergeCell ref="B371:H371"/>
    <mergeCell ref="I371:L371"/>
    <mergeCell ref="A373:L374"/>
    <mergeCell ref="A381:A382"/>
    <mergeCell ref="B381:D382"/>
    <mergeCell ref="E381:H382"/>
    <mergeCell ref="I381:J382"/>
    <mergeCell ref="K381:L382"/>
    <mergeCell ref="A383:L383"/>
    <mergeCell ref="B378:D378"/>
    <mergeCell ref="E378:H378"/>
    <mergeCell ref="I378:J378"/>
    <mergeCell ref="K378:L378"/>
    <mergeCell ref="A379:A380"/>
    <mergeCell ref="B379:D380"/>
    <mergeCell ref="E379:H380"/>
    <mergeCell ref="I379:J380"/>
    <mergeCell ref="K379:L380"/>
    <mergeCell ref="B392:F392"/>
    <mergeCell ref="G392:I392"/>
    <mergeCell ref="J392:L393"/>
    <mergeCell ref="B393:I393"/>
    <mergeCell ref="B394:D394"/>
    <mergeCell ref="E394:H394"/>
    <mergeCell ref="I394:J394"/>
    <mergeCell ref="K394:L394"/>
    <mergeCell ref="A384:L385"/>
    <mergeCell ref="A386:L387"/>
    <mergeCell ref="A389:L390"/>
    <mergeCell ref="B391:F391"/>
    <mergeCell ref="G391:I391"/>
    <mergeCell ref="J391:L391"/>
    <mergeCell ref="A399:L400"/>
    <mergeCell ref="A401:L402"/>
    <mergeCell ref="A395:A398"/>
    <mergeCell ref="B395:D396"/>
    <mergeCell ref="E395:H396"/>
    <mergeCell ref="I395:J396"/>
    <mergeCell ref="K395:L396"/>
    <mergeCell ref="B397:D398"/>
    <mergeCell ref="E397:H398"/>
    <mergeCell ref="I397:J398"/>
    <mergeCell ref="K397:L398"/>
  </mergeCells>
  <pageMargins left="0.25" right="0.25" top="0.75" bottom="0.75" header="0.3" footer="0.3"/>
  <pageSetup paperSize="9" scale="6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D74B-2F6F-4366-8207-3BE0CDBDCEEC}">
  <dimension ref="A1:N403"/>
  <sheetViews>
    <sheetView topLeftCell="A37" zoomScale="91" zoomScaleNormal="91" workbookViewId="0">
      <selection activeCell="B6" sqref="B6:F6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166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207</v>
      </c>
      <c r="B6" s="149" t="s">
        <v>205</v>
      </c>
      <c r="C6" s="150"/>
      <c r="D6" s="150"/>
      <c r="E6" s="150"/>
      <c r="F6" s="151"/>
      <c r="G6" s="149" t="s">
        <v>420</v>
      </c>
      <c r="H6" s="150"/>
      <c r="I6" s="151"/>
      <c r="J6" s="110" t="s">
        <v>203</v>
      </c>
      <c r="K6" s="112"/>
      <c r="L6" s="111"/>
    </row>
    <row r="7" spans="1:12" ht="15.75" thickBot="1" x14ac:dyDescent="0.3">
      <c r="A7" s="4" t="s">
        <v>419</v>
      </c>
      <c r="B7" s="149" t="s">
        <v>202</v>
      </c>
      <c r="C7" s="150"/>
      <c r="D7" s="150"/>
      <c r="E7" s="150"/>
      <c r="F7" s="151"/>
      <c r="G7" s="149" t="s">
        <v>413</v>
      </c>
      <c r="H7" s="150"/>
      <c r="I7" s="151"/>
      <c r="J7" s="143">
        <v>0</v>
      </c>
      <c r="K7" s="144"/>
      <c r="L7" s="145"/>
    </row>
    <row r="8" spans="1:12" ht="15.75" thickBot="1" x14ac:dyDescent="0.3">
      <c r="A8" s="4" t="s">
        <v>200</v>
      </c>
      <c r="B8" s="149" t="s">
        <v>421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56" t="s">
        <v>1</v>
      </c>
      <c r="B9" s="55" t="s">
        <v>2</v>
      </c>
      <c r="C9" s="14">
        <v>4.5</v>
      </c>
      <c r="D9" s="110" t="s">
        <v>23</v>
      </c>
      <c r="E9" s="111"/>
      <c r="F9" s="15">
        <v>100</v>
      </c>
      <c r="G9" s="110" t="s">
        <v>22</v>
      </c>
      <c r="H9" s="112"/>
      <c r="I9" s="111"/>
      <c r="J9" s="113">
        <f>SUM(C9*F9)</f>
        <v>450</v>
      </c>
      <c r="K9" s="112"/>
      <c r="L9" s="111"/>
    </row>
    <row r="10" spans="1:12" x14ac:dyDescent="0.25">
      <c r="A10" s="114" t="s">
        <v>26</v>
      </c>
      <c r="B10" s="116">
        <v>12</v>
      </c>
      <c r="C10" s="117"/>
      <c r="D10" s="117"/>
      <c r="E10" s="117"/>
      <c r="F10" s="118"/>
      <c r="G10" s="122" t="s">
        <v>25</v>
      </c>
      <c r="H10" s="123"/>
      <c r="I10" s="124"/>
      <c r="J10" s="422">
        <v>43745</v>
      </c>
      <c r="K10" s="423"/>
      <c r="L10" s="424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425"/>
      <c r="K11" s="426"/>
      <c r="L11" s="427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100</v>
      </c>
      <c r="D14" s="112"/>
      <c r="E14" s="111"/>
      <c r="F14" s="158" t="s">
        <v>3</v>
      </c>
      <c r="G14" s="56" t="s">
        <v>30</v>
      </c>
      <c r="H14" s="110"/>
      <c r="I14" s="111"/>
      <c r="J14" s="158" t="s">
        <v>3</v>
      </c>
      <c r="K14" s="56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57" t="s">
        <v>8</v>
      </c>
      <c r="H15" s="4" t="s">
        <v>9</v>
      </c>
      <c r="I15" s="5" t="s">
        <v>10</v>
      </c>
      <c r="J15" s="159"/>
      <c r="K15" s="57" t="s">
        <v>8</v>
      </c>
      <c r="L15" s="161"/>
    </row>
    <row r="16" spans="1:12" x14ac:dyDescent="0.25">
      <c r="A16" s="178" t="s">
        <v>199</v>
      </c>
      <c r="B16" s="174">
        <v>2.5000000000000001E-2</v>
      </c>
      <c r="C16" s="166" t="s">
        <v>213</v>
      </c>
      <c r="D16" s="168">
        <f>SUM(B16*C$14)</f>
        <v>2.5</v>
      </c>
      <c r="E16" s="169"/>
      <c r="F16" s="166"/>
      <c r="G16" s="158"/>
      <c r="H16" s="408"/>
      <c r="I16" s="176"/>
      <c r="J16" s="166"/>
      <c r="K16" s="166"/>
      <c r="L16" s="166"/>
    </row>
    <row r="17" spans="1:14" ht="15.75" thickBot="1" x14ac:dyDescent="0.3">
      <c r="A17" s="179"/>
      <c r="B17" s="175"/>
      <c r="C17" s="167"/>
      <c r="D17" s="170"/>
      <c r="E17" s="171"/>
      <c r="F17" s="167"/>
      <c r="G17" s="159"/>
      <c r="H17" s="409"/>
      <c r="I17" s="177"/>
      <c r="J17" s="167"/>
      <c r="K17" s="167"/>
      <c r="L17" s="167"/>
    </row>
    <row r="18" spans="1:14" ht="15" customHeight="1" x14ac:dyDescent="0.25">
      <c r="A18" s="178" t="s">
        <v>206</v>
      </c>
      <c r="B18" s="164">
        <v>2.7E-2</v>
      </c>
      <c r="C18" s="166" t="s">
        <v>414</v>
      </c>
      <c r="D18" s="168">
        <f>SUM(B18*C$14)</f>
        <v>2.7</v>
      </c>
      <c r="E18" s="169"/>
      <c r="F18" s="166"/>
      <c r="G18" s="166"/>
      <c r="H18" s="166"/>
      <c r="I18" s="176"/>
      <c r="J18" s="166"/>
      <c r="K18" s="166"/>
      <c r="L18" s="166"/>
    </row>
    <row r="19" spans="1:14" ht="15.75" customHeight="1" thickBot="1" x14ac:dyDescent="0.3">
      <c r="A19" s="179"/>
      <c r="B19" s="165"/>
      <c r="C19" s="167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4" ht="15" customHeight="1" x14ac:dyDescent="0.25">
      <c r="A20" s="178" t="s">
        <v>210</v>
      </c>
      <c r="B20" s="164">
        <v>2.1999999999999999E-2</v>
      </c>
      <c r="C20" s="166" t="s">
        <v>415</v>
      </c>
      <c r="D20" s="168">
        <f>SUM(B20*C$14)</f>
        <v>2.1999999999999997</v>
      </c>
      <c r="E20" s="169"/>
      <c r="F20" s="166"/>
      <c r="G20" s="166"/>
      <c r="H20" s="166"/>
      <c r="I20" s="176"/>
      <c r="J20" s="166"/>
      <c r="K20" s="166"/>
      <c r="L20" s="166"/>
    </row>
    <row r="21" spans="1:14" ht="15.75" customHeight="1" thickBot="1" x14ac:dyDescent="0.3">
      <c r="A21" s="179"/>
      <c r="B21" s="165"/>
      <c r="C21" s="167"/>
      <c r="D21" s="170"/>
      <c r="E21" s="171"/>
      <c r="F21" s="167"/>
      <c r="G21" s="167"/>
      <c r="H21" s="167"/>
      <c r="I21" s="177"/>
      <c r="J21" s="167"/>
      <c r="K21" s="167"/>
      <c r="L21" s="167"/>
      <c r="N21">
        <f>1.7*70</f>
        <v>119</v>
      </c>
    </row>
    <row r="22" spans="1:14" ht="15" customHeight="1" x14ac:dyDescent="0.25">
      <c r="A22" s="178" t="s">
        <v>416</v>
      </c>
      <c r="B22" s="164">
        <v>4.1000000000000002E-2</v>
      </c>
      <c r="C22" s="445" t="s">
        <v>418</v>
      </c>
      <c r="D22" s="168">
        <f>SUM(B22*C$14)</f>
        <v>4.1000000000000005</v>
      </c>
      <c r="E22" s="169"/>
      <c r="F22" s="166"/>
      <c r="G22" s="166"/>
      <c r="H22" s="166"/>
      <c r="I22" s="176"/>
      <c r="J22" s="166"/>
      <c r="K22" s="166"/>
      <c r="L22" s="166"/>
    </row>
    <row r="23" spans="1:14" ht="15.75" customHeight="1" thickBot="1" x14ac:dyDescent="0.3">
      <c r="A23" s="179"/>
      <c r="B23" s="165"/>
      <c r="C23" s="446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4" ht="15" customHeight="1" x14ac:dyDescent="0.25">
      <c r="A24" s="178" t="s">
        <v>417</v>
      </c>
      <c r="B24" s="164">
        <v>5.0000000000000001E-3</v>
      </c>
      <c r="C24" s="166" t="s">
        <v>215</v>
      </c>
      <c r="D24" s="168">
        <f>C14*B24</f>
        <v>0.5</v>
      </c>
      <c r="E24" s="169"/>
      <c r="F24" s="166"/>
      <c r="G24" s="166"/>
      <c r="H24" s="166"/>
      <c r="I24" s="176"/>
      <c r="J24" s="166"/>
      <c r="K24" s="166"/>
      <c r="L24" s="166"/>
    </row>
    <row r="25" spans="1:14" ht="15.75" customHeight="1" thickBot="1" x14ac:dyDescent="0.3">
      <c r="A25" s="179"/>
      <c r="B25" s="165"/>
      <c r="C25" s="167"/>
      <c r="D25" s="170"/>
      <c r="E25" s="171"/>
      <c r="F25" s="167"/>
      <c r="G25" s="167"/>
      <c r="H25" s="167"/>
      <c r="I25" s="177"/>
      <c r="J25" s="167"/>
      <c r="K25" s="167"/>
      <c r="L25" s="167"/>
    </row>
    <row r="26" spans="1:14" x14ac:dyDescent="0.25">
      <c r="A26" s="178"/>
      <c r="B26" s="164"/>
      <c r="C26" s="166"/>
      <c r="D26" s="168"/>
      <c r="E26" s="169"/>
      <c r="F26" s="166"/>
      <c r="G26" s="166"/>
      <c r="H26" s="166"/>
      <c r="I26" s="176"/>
      <c r="J26" s="166"/>
      <c r="K26" s="166"/>
      <c r="L26" s="166"/>
    </row>
    <row r="27" spans="1:14" ht="15.75" thickBot="1" x14ac:dyDescent="0.3">
      <c r="A27" s="179"/>
      <c r="B27" s="165"/>
      <c r="C27" s="167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4" ht="15" customHeight="1" x14ac:dyDescent="0.25">
      <c r="A28" s="178"/>
      <c r="B28" s="164"/>
      <c r="C28" s="166"/>
      <c r="D28" s="168">
        <f>SUM(B28*C14)</f>
        <v>0</v>
      </c>
      <c r="E28" s="169"/>
      <c r="F28" s="166"/>
      <c r="G28" s="166"/>
      <c r="H28" s="166"/>
      <c r="I28" s="176"/>
      <c r="J28" s="166"/>
      <c r="K28" s="166"/>
      <c r="L28" s="166"/>
    </row>
    <row r="29" spans="1:14" ht="15.75" customHeight="1" thickBot="1" x14ac:dyDescent="0.3">
      <c r="A29" s="179"/>
      <c r="B29" s="165"/>
      <c r="C29" s="167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4" x14ac:dyDescent="0.25">
      <c r="A30" s="178"/>
      <c r="B30" s="164">
        <v>0</v>
      </c>
      <c r="C30" s="166"/>
      <c r="D30" s="168">
        <f>SUM(B30*C14)</f>
        <v>0</v>
      </c>
      <c r="E30" s="169"/>
      <c r="F30" s="166"/>
      <c r="G30" s="166"/>
      <c r="H30" s="166"/>
      <c r="I30" s="176"/>
      <c r="J30" s="166"/>
      <c r="K30" s="166"/>
      <c r="L30" s="166"/>
    </row>
    <row r="31" spans="1:14" ht="15.75" thickBot="1" x14ac:dyDescent="0.3">
      <c r="A31" s="179"/>
      <c r="B31" s="165"/>
      <c r="C31" s="167"/>
      <c r="D31" s="170"/>
      <c r="E31" s="171"/>
      <c r="F31" s="167"/>
      <c r="G31" s="167"/>
      <c r="H31" s="167"/>
      <c r="I31" s="177"/>
      <c r="J31" s="167"/>
      <c r="K31" s="167"/>
      <c r="L31" s="167"/>
    </row>
    <row r="32" spans="1:14" x14ac:dyDescent="0.25">
      <c r="A32" s="178"/>
      <c r="B32" s="164">
        <v>0</v>
      </c>
      <c r="C32" s="166"/>
      <c r="D32" s="168">
        <f>SUM(B32*C14)</f>
        <v>0</v>
      </c>
      <c r="E32" s="169"/>
      <c r="F32" s="166"/>
      <c r="G32" s="166"/>
      <c r="H32" s="166"/>
      <c r="I32" s="176">
        <f>SUM(B32*H14)</f>
        <v>0</v>
      </c>
      <c r="J32" s="166"/>
      <c r="K32" s="166"/>
      <c r="L32" s="166"/>
    </row>
    <row r="33" spans="1:12" ht="15.75" thickBot="1" x14ac:dyDescent="0.3">
      <c r="A33" s="179"/>
      <c r="B33" s="165"/>
      <c r="C33" s="167"/>
      <c r="D33" s="170"/>
      <c r="E33" s="171"/>
      <c r="F33" s="167"/>
      <c r="G33" s="167"/>
      <c r="H33" s="167"/>
      <c r="I33" s="177"/>
      <c r="J33" s="167"/>
      <c r="K33" s="167"/>
      <c r="L33" s="167"/>
    </row>
    <row r="34" spans="1:12" x14ac:dyDescent="0.25">
      <c r="A34" s="178"/>
      <c r="B34" s="164">
        <v>0</v>
      </c>
      <c r="C34" s="166"/>
      <c r="D34" s="168">
        <f>SUM(B34*C14)</f>
        <v>0</v>
      </c>
      <c r="E34" s="169"/>
      <c r="F34" s="166"/>
      <c r="G34" s="166"/>
      <c r="H34" s="166"/>
      <c r="I34" s="176">
        <f>SUM(B34*H14)</f>
        <v>0</v>
      </c>
      <c r="J34" s="166"/>
      <c r="K34" s="166"/>
      <c r="L34" s="166"/>
    </row>
    <row r="35" spans="1:12" ht="15.75" thickBot="1" x14ac:dyDescent="0.3">
      <c r="A35" s="179"/>
      <c r="B35" s="165"/>
      <c r="C35" s="167"/>
      <c r="D35" s="170"/>
      <c r="E35" s="171"/>
      <c r="F35" s="167"/>
      <c r="G35" s="167"/>
      <c r="H35" s="167"/>
      <c r="I35" s="177"/>
      <c r="J35" s="167"/>
      <c r="K35" s="167"/>
      <c r="L35" s="167"/>
    </row>
    <row r="36" spans="1:12" x14ac:dyDescent="0.25">
      <c r="A36" s="180"/>
      <c r="B36" s="164">
        <v>0</v>
      </c>
      <c r="C36" s="166"/>
      <c r="D36" s="168">
        <f>SUM(B36*C14)</f>
        <v>0</v>
      </c>
      <c r="E36" s="169"/>
      <c r="F36" s="166"/>
      <c r="G36" s="166"/>
      <c r="H36" s="166"/>
      <c r="I36" s="176">
        <f>SUM(B36*H14)</f>
        <v>0</v>
      </c>
      <c r="J36" s="166"/>
      <c r="K36" s="166"/>
      <c r="L36" s="166"/>
    </row>
    <row r="37" spans="1:12" ht="15.75" thickBot="1" x14ac:dyDescent="0.3">
      <c r="A37" s="181"/>
      <c r="B37" s="165"/>
      <c r="C37" s="167"/>
      <c r="D37" s="170"/>
      <c r="E37" s="171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168">
        <f>SUM(B38*C14)</f>
        <v>0</v>
      </c>
      <c r="E38" s="169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170"/>
      <c r="E39" s="171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33</v>
      </c>
      <c r="C42" s="123"/>
      <c r="D42" s="123"/>
      <c r="E42" s="124"/>
      <c r="F42" s="184" t="s">
        <v>34</v>
      </c>
      <c r="G42" s="185"/>
      <c r="H42" s="186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187"/>
      <c r="G43" s="188"/>
      <c r="H43" s="189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210"/>
      <c r="B44" s="198"/>
      <c r="C44" s="199"/>
      <c r="D44" s="199"/>
      <c r="E44" s="200"/>
      <c r="F44" s="204"/>
      <c r="G44" s="205"/>
      <c r="H44" s="206"/>
      <c r="I44" s="204"/>
      <c r="J44" s="206"/>
      <c r="K44" s="205">
        <f>SUM(F44*H14)</f>
        <v>0</v>
      </c>
      <c r="L44" s="206"/>
    </row>
    <row r="45" spans="1:12" ht="15.75" customHeight="1" thickBot="1" x14ac:dyDescent="0.3">
      <c r="A45" s="211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/>
      <c r="B46" s="198"/>
      <c r="C46" s="199"/>
      <c r="D46" s="199"/>
      <c r="E46" s="200"/>
      <c r="F46" s="204"/>
      <c r="G46" s="205"/>
      <c r="H46" s="206"/>
      <c r="I46" s="204"/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54" t="s">
        <v>41</v>
      </c>
    </row>
    <row r="61" spans="1:12" ht="15.75" customHeight="1" thickBot="1" x14ac:dyDescent="0.3">
      <c r="A61" s="237" t="s">
        <v>198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 t="s">
        <v>422</v>
      </c>
      <c r="B62" s="407"/>
      <c r="C62" s="12">
        <v>0</v>
      </c>
      <c r="D62" s="241" t="s">
        <v>81</v>
      </c>
      <c r="E62" s="242"/>
      <c r="F62" s="242"/>
      <c r="G62" s="243"/>
      <c r="H62" s="226" t="s">
        <v>196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54" t="s">
        <v>41</v>
      </c>
    </row>
    <row r="64" spans="1:12" ht="15.75" customHeight="1" thickBot="1" x14ac:dyDescent="0.3">
      <c r="A64" s="229" t="s">
        <v>195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194</v>
      </c>
      <c r="B65" s="151"/>
      <c r="C65" s="12"/>
      <c r="D65" s="231" t="s">
        <v>81</v>
      </c>
      <c r="E65" s="232"/>
      <c r="F65" s="232"/>
      <c r="G65" s="233"/>
      <c r="H65" s="110" t="s">
        <v>193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54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15" customHeight="1" x14ac:dyDescent="0.25">
      <c r="A80" s="247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9"/>
    </row>
    <row r="81" spans="1:12" ht="15" customHeight="1" thickBot="1" x14ac:dyDescent="0.3">
      <c r="A81" s="250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2"/>
    </row>
    <row r="82" spans="1:12" ht="15.75" customHeight="1" thickBot="1" x14ac:dyDescent="0.3">
      <c r="A82" s="4" t="s">
        <v>87</v>
      </c>
      <c r="B82" s="110">
        <v>8</v>
      </c>
      <c r="C82" s="112"/>
      <c r="D82" s="111"/>
      <c r="E82" s="10"/>
      <c r="F82" s="149" t="s">
        <v>88</v>
      </c>
      <c r="G82" s="150"/>
      <c r="H82" s="150"/>
      <c r="I82" s="151"/>
      <c r="J82" s="110"/>
      <c r="K82" s="112"/>
      <c r="L82" s="111"/>
    </row>
    <row r="83" spans="1:12" ht="15" customHeight="1" x14ac:dyDescent="0.25">
      <c r="A83" s="198" t="str">
        <f>A1</f>
        <v xml:space="preserve">LS CONFECÇÕES </v>
      </c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200"/>
    </row>
    <row r="84" spans="1:12" ht="15" customHeight="1" x14ac:dyDescent="0.25">
      <c r="A84" s="253"/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5"/>
    </row>
    <row r="85" spans="1:12" ht="15.75" customHeight="1" thickBot="1" x14ac:dyDescent="0.3">
      <c r="A85" s="201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3"/>
    </row>
    <row r="86" spans="1:12" ht="15" customHeight="1" x14ac:dyDescent="0.25">
      <c r="A86" s="143" t="s">
        <v>79</v>
      </c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5"/>
    </row>
    <row r="87" spans="1:12" ht="15.75" customHeight="1" thickBot="1" x14ac:dyDescent="0.3">
      <c r="A87" s="146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8"/>
    </row>
    <row r="88" spans="1:12" ht="15.75" customHeight="1" thickBot="1" x14ac:dyDescent="0.3">
      <c r="A88" s="3" t="str">
        <f t="shared" ref="A88:B90" si="0">A6</f>
        <v xml:space="preserve">CLIENTE: BOLOVO </v>
      </c>
      <c r="B88" s="149" t="str">
        <f t="shared" si="0"/>
        <v>REPRESENTANTE: antonio</v>
      </c>
      <c r="C88" s="150"/>
      <c r="D88" s="150"/>
      <c r="E88" s="150"/>
      <c r="F88" s="151"/>
      <c r="G88" s="149" t="str">
        <f>G6</f>
        <v>PEDIDO: 04/2020</v>
      </c>
      <c r="H88" s="150"/>
      <c r="I88" s="151"/>
      <c r="J88" s="110" t="str">
        <f>J6</f>
        <v xml:space="preserve">QTD. MOSTR. SOARES DE LUNA </v>
      </c>
      <c r="K88" s="112"/>
      <c r="L88" s="111"/>
    </row>
    <row r="89" spans="1:12" ht="15.75" customHeight="1" thickBot="1" x14ac:dyDescent="0.3">
      <c r="A89" s="4" t="str">
        <f t="shared" si="0"/>
        <v xml:space="preserve">REF. CLIENTE:  CT  Preta BOVOVO - 02 </v>
      </c>
      <c r="B89" s="149" t="str">
        <f t="shared" si="0"/>
        <v>REF. CT LS - 01</v>
      </c>
      <c r="C89" s="150"/>
      <c r="D89" s="150"/>
      <c r="E89" s="150"/>
      <c r="F89" s="151"/>
      <c r="G89" s="149" t="str">
        <f>G7</f>
        <v>COLECAO : VERÃO /2020</v>
      </c>
      <c r="H89" s="150"/>
      <c r="I89" s="151"/>
      <c r="J89" s="143">
        <f>J7</f>
        <v>0</v>
      </c>
      <c r="K89" s="144"/>
      <c r="L89" s="145"/>
    </row>
    <row r="90" spans="1:12" ht="15.75" customHeight="1" thickBot="1" x14ac:dyDescent="0.3">
      <c r="A90" s="4" t="str">
        <f t="shared" si="0"/>
        <v xml:space="preserve">REF:  </v>
      </c>
      <c r="B90" s="149" t="str">
        <f t="shared" si="0"/>
        <v xml:space="preserve">MODELO:  carteira COLORS - 02 </v>
      </c>
      <c r="C90" s="150"/>
      <c r="D90" s="150"/>
      <c r="E90" s="150"/>
      <c r="F90" s="150"/>
      <c r="G90" s="150"/>
      <c r="H90" s="150"/>
      <c r="I90" s="151"/>
      <c r="J90" s="146"/>
      <c r="K90" s="147"/>
      <c r="L90" s="148"/>
    </row>
    <row r="91" spans="1:12" ht="15" customHeight="1" x14ac:dyDescent="0.25">
      <c r="A91" s="114" t="s">
        <v>26</v>
      </c>
      <c r="B91" s="116">
        <f>B10</f>
        <v>12</v>
      </c>
      <c r="C91" s="117"/>
      <c r="D91" s="117"/>
      <c r="E91" s="117"/>
      <c r="F91" s="118"/>
      <c r="G91" s="122" t="s">
        <v>25</v>
      </c>
      <c r="H91" s="123"/>
      <c r="I91" s="124"/>
      <c r="J91" s="116">
        <f>J10</f>
        <v>43745</v>
      </c>
      <c r="K91" s="117"/>
      <c r="L91" s="118"/>
    </row>
    <row r="92" spans="1:12" ht="15.75" customHeight="1" thickBot="1" x14ac:dyDescent="0.3">
      <c r="A92" s="115"/>
      <c r="B92" s="119"/>
      <c r="C92" s="120"/>
      <c r="D92" s="120"/>
      <c r="E92" s="120"/>
      <c r="F92" s="121"/>
      <c r="G92" s="125"/>
      <c r="H92" s="126"/>
      <c r="I92" s="127"/>
      <c r="J92" s="119"/>
      <c r="K92" s="120"/>
      <c r="L92" s="121"/>
    </row>
    <row r="93" spans="1:12" ht="15.75" customHeight="1" thickBot="1" x14ac:dyDescent="0.3">
      <c r="A93" s="5" t="s">
        <v>28</v>
      </c>
      <c r="B93" s="2"/>
      <c r="C93" s="110">
        <f>C14</f>
        <v>100</v>
      </c>
      <c r="D93" s="112"/>
      <c r="E93" s="111"/>
      <c r="F93" s="262" t="s">
        <v>43</v>
      </c>
      <c r="G93" s="263"/>
      <c r="H93" s="110">
        <f>H14</f>
        <v>0</v>
      </c>
      <c r="I93" s="111"/>
      <c r="J93" s="262" t="s">
        <v>43</v>
      </c>
      <c r="K93" s="263"/>
      <c r="L93" s="56" t="s">
        <v>41</v>
      </c>
    </row>
    <row r="94" spans="1:12" ht="15.75" customHeight="1" thickBot="1" x14ac:dyDescent="0.3">
      <c r="A94" s="5" t="s">
        <v>42</v>
      </c>
      <c r="B94" s="4" t="s">
        <v>6</v>
      </c>
      <c r="C94" s="4" t="s">
        <v>15</v>
      </c>
      <c r="D94" s="110" t="s">
        <v>7</v>
      </c>
      <c r="E94" s="111"/>
      <c r="F94" s="234" t="s">
        <v>19</v>
      </c>
      <c r="G94" s="236"/>
      <c r="H94" s="4" t="s">
        <v>9</v>
      </c>
      <c r="I94" s="5" t="s">
        <v>10</v>
      </c>
      <c r="J94" s="234" t="s">
        <v>19</v>
      </c>
      <c r="K94" s="236"/>
      <c r="L94" s="7"/>
    </row>
    <row r="95" spans="1:12" ht="15.75" customHeight="1" thickBot="1" x14ac:dyDescent="0.3">
      <c r="A95" s="13" t="s">
        <v>216</v>
      </c>
      <c r="B95" s="13">
        <v>1</v>
      </c>
      <c r="C95" s="6" t="s">
        <v>89</v>
      </c>
      <c r="D95" s="264">
        <f>SUM(B95*C93)</f>
        <v>100</v>
      </c>
      <c r="E95" s="265"/>
      <c r="F95" s="266"/>
      <c r="G95" s="267"/>
      <c r="H95" s="6"/>
      <c r="I95" s="8">
        <f>SUM(B95*H93)</f>
        <v>0</v>
      </c>
      <c r="J95" s="266"/>
      <c r="K95" s="267"/>
      <c r="L95" s="6"/>
    </row>
    <row r="96" spans="1:12" ht="15.75" customHeight="1" thickBot="1" x14ac:dyDescent="0.3">
      <c r="A96" s="13" t="s">
        <v>82</v>
      </c>
      <c r="B96" s="13">
        <v>1.4999999999999999E-2</v>
      </c>
      <c r="C96" s="6" t="s">
        <v>101</v>
      </c>
      <c r="D96" s="264">
        <f>SUM(B96*C93)</f>
        <v>1.5</v>
      </c>
      <c r="E96" s="265"/>
      <c r="F96" s="266"/>
      <c r="G96" s="267"/>
      <c r="H96" s="6"/>
      <c r="I96" s="8">
        <f>SUM(B96*H93)</f>
        <v>0</v>
      </c>
      <c r="J96" s="266"/>
      <c r="K96" s="267"/>
      <c r="L96" s="6"/>
    </row>
    <row r="97" spans="1:12" ht="15.75" customHeight="1" thickBot="1" x14ac:dyDescent="0.3">
      <c r="A97" s="13"/>
      <c r="B97" s="13">
        <v>1.4999999999999999E-2</v>
      </c>
      <c r="C97" s="6" t="s">
        <v>423</v>
      </c>
      <c r="D97" s="264">
        <f>SUM(B97*C93)</f>
        <v>1.5</v>
      </c>
      <c r="E97" s="265"/>
      <c r="F97" s="266"/>
      <c r="G97" s="267"/>
      <c r="H97" s="6"/>
      <c r="I97" s="8">
        <f>SUM(B97*H93)</f>
        <v>0</v>
      </c>
      <c r="J97" s="266"/>
      <c r="K97" s="267"/>
      <c r="L97" s="6"/>
    </row>
    <row r="98" spans="1:12" ht="15.75" customHeight="1" thickBot="1" x14ac:dyDescent="0.3">
      <c r="A98" s="13"/>
      <c r="B98" s="13">
        <v>0</v>
      </c>
      <c r="C98" s="6"/>
      <c r="D98" s="264">
        <f>SUM(B98*C93)</f>
        <v>0</v>
      </c>
      <c r="E98" s="265"/>
      <c r="F98" s="266"/>
      <c r="G98" s="267"/>
      <c r="H98" s="6"/>
      <c r="I98" s="8">
        <f>SUM(B98*H93)</f>
        <v>0</v>
      </c>
      <c r="J98" s="266"/>
      <c r="K98" s="267"/>
      <c r="L98" s="6"/>
    </row>
    <row r="99" spans="1:12" ht="15.75" customHeight="1" thickBot="1" x14ac:dyDescent="0.3">
      <c r="A99" s="13" t="s">
        <v>83</v>
      </c>
      <c r="B99" s="13">
        <v>1.4999999999999999E-2</v>
      </c>
      <c r="C99" s="6" t="s">
        <v>97</v>
      </c>
      <c r="D99" s="264">
        <f>SUM(B99*C93)</f>
        <v>1.5</v>
      </c>
      <c r="E99" s="265"/>
      <c r="F99" s="266"/>
      <c r="G99" s="267"/>
      <c r="H99" s="6"/>
      <c r="I99" s="8">
        <f>SUM(B99*H93)</f>
        <v>0</v>
      </c>
      <c r="J99" s="266"/>
      <c r="K99" s="267"/>
      <c r="L99" s="6"/>
    </row>
    <row r="100" spans="1:12" ht="15.75" customHeight="1" thickBot="1" x14ac:dyDescent="0.3">
      <c r="A100" s="13"/>
      <c r="B100" s="13"/>
      <c r="C100" s="6"/>
      <c r="D100" s="264">
        <f>SUM(B100*C93)</f>
        <v>0</v>
      </c>
      <c r="E100" s="265"/>
      <c r="F100" s="266"/>
      <c r="G100" s="267"/>
      <c r="H100" s="6"/>
      <c r="I100" s="8">
        <f>SUM(B100*H93)</f>
        <v>0</v>
      </c>
      <c r="J100" s="266"/>
      <c r="K100" s="267"/>
      <c r="L100" s="6"/>
    </row>
    <row r="101" spans="1:12" ht="15.75" customHeight="1" thickBot="1" x14ac:dyDescent="0.3">
      <c r="A101" s="32"/>
      <c r="B101" s="13">
        <v>0</v>
      </c>
      <c r="C101" s="6"/>
      <c r="D101" s="264">
        <f>SUM(B101*C93)</f>
        <v>0</v>
      </c>
      <c r="E101" s="265"/>
      <c r="F101" s="266"/>
      <c r="G101" s="267"/>
      <c r="H101" s="6"/>
      <c r="I101" s="8">
        <f>SUM(B101*H93)</f>
        <v>0</v>
      </c>
      <c r="J101" s="266"/>
      <c r="K101" s="267"/>
      <c r="L101" s="6"/>
    </row>
    <row r="102" spans="1:12" ht="15.75" customHeight="1" thickBot="1" x14ac:dyDescent="0.3">
      <c r="A102" s="13" t="s">
        <v>191</v>
      </c>
      <c r="B102" s="13">
        <v>0.12</v>
      </c>
      <c r="C102" s="16" t="s">
        <v>101</v>
      </c>
      <c r="D102" s="264">
        <f>SUM(B102*C93)</f>
        <v>12</v>
      </c>
      <c r="E102" s="265"/>
      <c r="F102" s="266"/>
      <c r="G102" s="267"/>
      <c r="H102" s="6"/>
      <c r="I102" s="8">
        <f>SUM(B102*H93)</f>
        <v>0</v>
      </c>
      <c r="J102" s="266"/>
      <c r="K102" s="267"/>
      <c r="L102" s="6"/>
    </row>
    <row r="103" spans="1:12" ht="15.75" customHeight="1" thickBot="1" x14ac:dyDescent="0.3">
      <c r="A103" s="13" t="s">
        <v>108</v>
      </c>
      <c r="B103" s="13">
        <v>0.12</v>
      </c>
      <c r="C103" s="6" t="s">
        <v>190</v>
      </c>
      <c r="D103" s="264">
        <f>SUM(B103*C93)</f>
        <v>12</v>
      </c>
      <c r="E103" s="265"/>
      <c r="F103" s="266"/>
      <c r="G103" s="267"/>
      <c r="H103" s="6"/>
      <c r="I103" s="8">
        <f>SUM(B103*H93)</f>
        <v>0</v>
      </c>
      <c r="J103" s="266"/>
      <c r="K103" s="267"/>
      <c r="L103" s="6"/>
    </row>
    <row r="104" spans="1:12" ht="15.75" customHeight="1" thickBot="1" x14ac:dyDescent="0.3">
      <c r="A104" s="13" t="s">
        <v>189</v>
      </c>
      <c r="B104" s="13">
        <v>1</v>
      </c>
      <c r="C104" s="6" t="s">
        <v>162</v>
      </c>
      <c r="D104" s="264">
        <f>SUM(B104*C93)</f>
        <v>100</v>
      </c>
      <c r="E104" s="265"/>
      <c r="F104" s="266"/>
      <c r="G104" s="267"/>
      <c r="H104" s="6"/>
      <c r="I104" s="8">
        <f>SUM(B104*H93)</f>
        <v>0</v>
      </c>
      <c r="J104" s="266"/>
      <c r="K104" s="267"/>
      <c r="L104" s="6"/>
    </row>
    <row r="105" spans="1:12" ht="15.75" customHeight="1" thickBot="1" x14ac:dyDescent="0.3">
      <c r="A105" s="31"/>
      <c r="B105" s="13"/>
      <c r="C105" s="16"/>
      <c r="D105" s="264">
        <f>SUM(B105*C$93)</f>
        <v>0</v>
      </c>
      <c r="E105" s="265"/>
      <c r="F105" s="266"/>
      <c r="G105" s="267"/>
      <c r="H105" s="6"/>
      <c r="I105" s="8">
        <f>SUM(B105*H93)</f>
        <v>0</v>
      </c>
      <c r="J105" s="266"/>
      <c r="K105" s="267"/>
      <c r="L105" s="6"/>
    </row>
    <row r="106" spans="1:12" ht="15.75" customHeight="1" thickBot="1" x14ac:dyDescent="0.3">
      <c r="A106" s="13" t="s">
        <v>188</v>
      </c>
      <c r="B106" s="13">
        <v>1.97</v>
      </c>
      <c r="C106" s="16" t="s">
        <v>187</v>
      </c>
      <c r="D106" s="264">
        <f>SUM(B106*C$93)</f>
        <v>197</v>
      </c>
      <c r="E106" s="265"/>
      <c r="F106" s="266"/>
      <c r="G106" s="267"/>
      <c r="H106" s="6"/>
      <c r="I106" s="8">
        <f>SUM(B106*H93)</f>
        <v>0</v>
      </c>
      <c r="J106" s="266"/>
      <c r="K106" s="267"/>
      <c r="L106" s="6"/>
    </row>
    <row r="107" spans="1:12" ht="15.75" customHeight="1" thickBot="1" x14ac:dyDescent="0.3">
      <c r="A107" s="13"/>
      <c r="B107" s="13"/>
      <c r="C107" s="6"/>
      <c r="D107" s="264">
        <f>SUM(B107*C93)</f>
        <v>0</v>
      </c>
      <c r="E107" s="265"/>
      <c r="F107" s="266"/>
      <c r="G107" s="267"/>
      <c r="H107" s="6"/>
      <c r="I107" s="8">
        <f>SUM(B107*H93)</f>
        <v>0</v>
      </c>
      <c r="J107" s="266"/>
      <c r="K107" s="267"/>
      <c r="L107" s="6"/>
    </row>
    <row r="108" spans="1:12" ht="15.75" customHeight="1" thickBot="1" x14ac:dyDescent="0.3">
      <c r="A108" s="13"/>
      <c r="B108" s="13"/>
      <c r="C108" s="6"/>
      <c r="D108" s="264">
        <f>SUM(B108*C93)</f>
        <v>0</v>
      </c>
      <c r="E108" s="265"/>
      <c r="F108" s="266"/>
      <c r="G108" s="267"/>
      <c r="H108" s="6"/>
      <c r="I108" s="8">
        <f>SUM(B108*H93)</f>
        <v>0</v>
      </c>
      <c r="J108" s="266"/>
      <c r="K108" s="267"/>
      <c r="L108" s="6"/>
    </row>
    <row r="109" spans="1:12" ht="15.75" customHeight="1" thickBot="1" x14ac:dyDescent="0.3">
      <c r="A109" s="13"/>
      <c r="B109" s="13"/>
      <c r="C109" s="6"/>
      <c r="D109" s="264">
        <f>SUM(B109*C93)</f>
        <v>0</v>
      </c>
      <c r="E109" s="265"/>
      <c r="F109" s="266"/>
      <c r="G109" s="267"/>
      <c r="H109" s="6"/>
      <c r="I109" s="8">
        <f>SUM(B109*H93)</f>
        <v>0</v>
      </c>
      <c r="J109" s="266"/>
      <c r="K109" s="267"/>
      <c r="L109" s="6"/>
    </row>
    <row r="110" spans="1:12" ht="15.75" customHeight="1" thickBot="1" x14ac:dyDescent="0.3">
      <c r="A110" s="13"/>
      <c r="B110" s="13"/>
      <c r="C110" s="6"/>
      <c r="D110" s="264">
        <f>SUM(B110*C93)</f>
        <v>0</v>
      </c>
      <c r="E110" s="265"/>
      <c r="F110" s="266"/>
      <c r="G110" s="267"/>
      <c r="H110" s="6"/>
      <c r="I110" s="8">
        <f>SUM(B110*H93)</f>
        <v>0</v>
      </c>
      <c r="J110" s="266"/>
      <c r="K110" s="267"/>
      <c r="L110" s="6"/>
    </row>
    <row r="111" spans="1:12" ht="15.75" customHeight="1" thickBot="1" x14ac:dyDescent="0.3">
      <c r="A111" s="13"/>
      <c r="B111" s="13"/>
      <c r="C111" s="6"/>
      <c r="D111" s="264">
        <f>SUM(B111*C93)</f>
        <v>0</v>
      </c>
      <c r="E111" s="265"/>
      <c r="F111" s="266"/>
      <c r="G111" s="267"/>
      <c r="H111" s="6"/>
      <c r="I111" s="8">
        <f>SUM(B111*H93)</f>
        <v>0</v>
      </c>
      <c r="J111" s="266"/>
      <c r="K111" s="267"/>
      <c r="L111" s="6"/>
    </row>
    <row r="112" spans="1:12" ht="15.75" customHeight="1" thickBot="1" x14ac:dyDescent="0.3">
      <c r="A112" s="13"/>
      <c r="B112" s="13"/>
      <c r="C112" s="16"/>
      <c r="D112" s="264">
        <f>SUM(B112*C93)</f>
        <v>0</v>
      </c>
      <c r="E112" s="265"/>
      <c r="F112" s="266"/>
      <c r="G112" s="267"/>
      <c r="H112" s="6"/>
      <c r="I112" s="8">
        <f>SUM(B112*H93)</f>
        <v>0</v>
      </c>
      <c r="J112" s="266"/>
      <c r="K112" s="267"/>
      <c r="L112" s="6"/>
    </row>
    <row r="113" spans="1:12" ht="15.75" customHeight="1" thickBot="1" x14ac:dyDescent="0.3">
      <c r="A113" s="13"/>
      <c r="B113" s="13"/>
      <c r="C113" s="16"/>
      <c r="D113" s="264">
        <f>SUM(B113*C93)</f>
        <v>0</v>
      </c>
      <c r="E113" s="265"/>
      <c r="F113" s="266"/>
      <c r="G113" s="267"/>
      <c r="H113" s="6"/>
      <c r="I113" s="8">
        <f>SUM(B113*H93)</f>
        <v>0</v>
      </c>
      <c r="J113" s="266"/>
      <c r="K113" s="267"/>
      <c r="L113" s="6"/>
    </row>
    <row r="114" spans="1:12" ht="15.75" customHeight="1" thickBot="1" x14ac:dyDescent="0.3">
      <c r="A114" s="13"/>
      <c r="B114" s="13">
        <v>0</v>
      </c>
      <c r="C114" s="6"/>
      <c r="D114" s="264">
        <f>SUM(B114*C93)</f>
        <v>0</v>
      </c>
      <c r="E114" s="265"/>
      <c r="F114" s="266"/>
      <c r="G114" s="267"/>
      <c r="H114" s="6"/>
      <c r="I114" s="8">
        <f>SUM(B114*H93)</f>
        <v>0</v>
      </c>
      <c r="J114" s="266"/>
      <c r="K114" s="267"/>
      <c r="L114" s="6"/>
    </row>
    <row r="115" spans="1:12" ht="15.75" customHeight="1" thickBot="1" x14ac:dyDescent="0.3">
      <c r="A115" s="13"/>
      <c r="B115" s="13">
        <v>0</v>
      </c>
      <c r="C115" s="6"/>
      <c r="D115" s="264">
        <f>SUM(B115*C93)</f>
        <v>0</v>
      </c>
      <c r="E115" s="265"/>
      <c r="F115" s="266"/>
      <c r="G115" s="267"/>
      <c r="H115" s="6"/>
      <c r="I115" s="8">
        <f>SUM(B115*H93)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SUM(B116*C93)</f>
        <v>0</v>
      </c>
      <c r="E116" s="265"/>
      <c r="F116" s="266"/>
      <c r="G116" s="267"/>
      <c r="H116" s="6"/>
      <c r="I116" s="8">
        <f>SUM(B116*H93)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>SUM(B117*C93)</f>
        <v>0</v>
      </c>
      <c r="E117" s="265"/>
      <c r="F117" s="266"/>
      <c r="G117" s="267"/>
      <c r="H117" s="6"/>
      <c r="I117" s="8">
        <f>SUM(B117*H93)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>SUM(B118*C93)</f>
        <v>0</v>
      </c>
      <c r="E118" s="265"/>
      <c r="F118" s="266"/>
      <c r="G118" s="267"/>
      <c r="H118" s="6"/>
      <c r="I118" s="8">
        <f>SUM(B118*H93)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>SUM(B119*C93)</f>
        <v>0</v>
      </c>
      <c r="E119" s="265"/>
      <c r="F119" s="266"/>
      <c r="G119" s="267"/>
      <c r="H119" s="6"/>
      <c r="I119" s="8">
        <f>SUM(B119*H93)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>SUM(B120*C93)</f>
        <v>0</v>
      </c>
      <c r="E120" s="265"/>
      <c r="F120" s="266"/>
      <c r="G120" s="267"/>
      <c r="H120" s="6"/>
      <c r="I120" s="8">
        <f>SUM(B120*H93)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>SUM(B121*C93)</f>
        <v>0</v>
      </c>
      <c r="E121" s="265"/>
      <c r="F121" s="266"/>
      <c r="G121" s="267"/>
      <c r="H121" s="6"/>
      <c r="I121" s="8">
        <f>SUM(B121*H93)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>SUM(B122*C93)</f>
        <v>0</v>
      </c>
      <c r="E122" s="265"/>
      <c r="F122" s="266"/>
      <c r="G122" s="267"/>
      <c r="H122" s="6"/>
      <c r="I122" s="8">
        <f>SUM(B122*H93)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>SUM(B123*C93)</f>
        <v>0</v>
      </c>
      <c r="E123" s="265"/>
      <c r="F123" s="266"/>
      <c r="G123" s="267"/>
      <c r="H123" s="6"/>
      <c r="I123" s="8">
        <f>SUM(B123*H93)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>SUM(B124*C93)</f>
        <v>0</v>
      </c>
      <c r="E124" s="265"/>
      <c r="F124" s="266"/>
      <c r="G124" s="267"/>
      <c r="H124" s="6"/>
      <c r="I124" s="8">
        <f>SUM(B124*H93)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>SUM(B125*C93)</f>
        <v>0</v>
      </c>
      <c r="E125" s="265"/>
      <c r="F125" s="266"/>
      <c r="G125" s="267"/>
      <c r="H125" s="6"/>
      <c r="I125" s="8">
        <f>SUM(B125*H93)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>SUM(B126*C93)</f>
        <v>0</v>
      </c>
      <c r="E126" s="265"/>
      <c r="F126" s="266"/>
      <c r="G126" s="267"/>
      <c r="H126" s="6"/>
      <c r="I126" s="8">
        <f>SUM(B126*H93)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>SUM(B127*C93)</f>
        <v>0</v>
      </c>
      <c r="E127" s="265"/>
      <c r="F127" s="266"/>
      <c r="G127" s="267"/>
      <c r="H127" s="6"/>
      <c r="I127" s="8">
        <f>SUM(B127*H93)</f>
        <v>0</v>
      </c>
      <c r="J127" s="266"/>
      <c r="K127" s="267"/>
      <c r="L127" s="6"/>
    </row>
    <row r="128" spans="1:12" ht="15.75" customHeight="1" thickBot="1" x14ac:dyDescent="0.3">
      <c r="A128" s="13"/>
      <c r="B128" s="13">
        <v>0</v>
      </c>
      <c r="C128" s="6"/>
      <c r="D128" s="264">
        <f>SUM(B128*C93)</f>
        <v>0</v>
      </c>
      <c r="E128" s="265"/>
      <c r="F128" s="266"/>
      <c r="G128" s="267"/>
      <c r="H128" s="6"/>
      <c r="I128" s="8">
        <f>SUM(B128*H93)</f>
        <v>0</v>
      </c>
      <c r="J128" s="266"/>
      <c r="K128" s="267"/>
      <c r="L128" s="6"/>
    </row>
    <row r="129" spans="1:12" ht="15.75" customHeight="1" thickBot="1" x14ac:dyDescent="0.3">
      <c r="A129" s="5" t="s">
        <v>12</v>
      </c>
      <c r="B129" s="5" t="s">
        <v>6</v>
      </c>
      <c r="C129" s="5" t="s">
        <v>15</v>
      </c>
      <c r="D129" s="110" t="s">
        <v>7</v>
      </c>
      <c r="E129" s="111"/>
      <c r="F129" s="110" t="s">
        <v>45</v>
      </c>
      <c r="G129" s="111"/>
      <c r="H129" s="5" t="s">
        <v>9</v>
      </c>
      <c r="I129" s="5" t="s">
        <v>10</v>
      </c>
      <c r="J129" s="110" t="s">
        <v>45</v>
      </c>
      <c r="K129" s="111"/>
      <c r="L129" s="56" t="s">
        <v>41</v>
      </c>
    </row>
    <row r="130" spans="1:12" ht="15.75" customHeight="1" thickBot="1" x14ac:dyDescent="0.3">
      <c r="A130" s="13" t="s">
        <v>103</v>
      </c>
      <c r="B130" s="13">
        <v>1</v>
      </c>
      <c r="C130" s="6" t="s">
        <v>98</v>
      </c>
      <c r="D130" s="264">
        <f>SUM(B130*C93)</f>
        <v>100</v>
      </c>
      <c r="E130" s="265"/>
      <c r="F130" s="266"/>
      <c r="G130" s="267"/>
      <c r="H130" s="6"/>
      <c r="I130" s="8">
        <f>SUM(B130*H93)</f>
        <v>0</v>
      </c>
      <c r="J130" s="266"/>
      <c r="K130" s="267"/>
      <c r="L130" s="6"/>
    </row>
    <row r="131" spans="1:12" ht="15.75" customHeight="1" thickBot="1" x14ac:dyDescent="0.3">
      <c r="A131" s="13" t="s">
        <v>84</v>
      </c>
      <c r="B131" s="13">
        <v>0.06</v>
      </c>
      <c r="C131" s="6" t="s">
        <v>99</v>
      </c>
      <c r="D131" s="264">
        <f>SUM(B131*C93)</f>
        <v>6</v>
      </c>
      <c r="E131" s="265"/>
      <c r="F131" s="266"/>
      <c r="G131" s="267"/>
      <c r="H131" s="6"/>
      <c r="I131" s="8">
        <f>SUM(B131*H93)</f>
        <v>0</v>
      </c>
      <c r="J131" s="266"/>
      <c r="K131" s="267"/>
      <c r="L131" s="6"/>
    </row>
    <row r="132" spans="1:12" ht="15.75" customHeight="1" thickBot="1" x14ac:dyDescent="0.3">
      <c r="A132" s="13" t="s">
        <v>85</v>
      </c>
      <c r="B132" s="13">
        <v>0</v>
      </c>
      <c r="C132" s="6"/>
      <c r="D132" s="264">
        <f>SUM(B132*C93)</f>
        <v>0</v>
      </c>
      <c r="E132" s="265"/>
      <c r="F132" s="266"/>
      <c r="G132" s="267"/>
      <c r="H132" s="6"/>
      <c r="I132" s="8">
        <f>SUM(B132*H93)</f>
        <v>0</v>
      </c>
      <c r="J132" s="266"/>
      <c r="K132" s="267"/>
      <c r="L132" s="6"/>
    </row>
    <row r="133" spans="1:12" ht="15.75" customHeight="1" thickBot="1" x14ac:dyDescent="0.3">
      <c r="A133" s="13" t="s">
        <v>86</v>
      </c>
      <c r="B133" s="13">
        <v>0.12</v>
      </c>
      <c r="C133" s="6" t="s">
        <v>99</v>
      </c>
      <c r="D133" s="264">
        <f>SUM(B133*C93)</f>
        <v>12</v>
      </c>
      <c r="E133" s="265"/>
      <c r="F133" s="266"/>
      <c r="G133" s="267"/>
      <c r="H133" s="6"/>
      <c r="I133" s="8">
        <f>SUM(B133*H93)</f>
        <v>0</v>
      </c>
      <c r="J133" s="266"/>
      <c r="K133" s="267"/>
      <c r="L133" s="6"/>
    </row>
    <row r="134" spans="1:12" ht="15.75" customHeight="1" thickBot="1" x14ac:dyDescent="0.3">
      <c r="A134" s="13"/>
      <c r="B134" s="13"/>
      <c r="C134" s="6"/>
      <c r="D134" s="264">
        <f>SUM(B134*C93)</f>
        <v>0</v>
      </c>
      <c r="E134" s="265"/>
      <c r="F134" s="266"/>
      <c r="G134" s="267"/>
      <c r="H134" s="6"/>
      <c r="I134" s="8">
        <f>SUM(B134*H93)</f>
        <v>0</v>
      </c>
      <c r="J134" s="266"/>
      <c r="K134" s="267"/>
      <c r="L134" s="6"/>
    </row>
    <row r="135" spans="1:12" ht="15.75" customHeight="1" thickBot="1" x14ac:dyDescent="0.3">
      <c r="A135" s="6"/>
      <c r="B135" s="13"/>
      <c r="C135" s="6"/>
      <c r="D135" s="264">
        <f>SUM(B135*C93)</f>
        <v>0</v>
      </c>
      <c r="E135" s="265"/>
      <c r="F135" s="266"/>
      <c r="G135" s="267"/>
      <c r="H135" s="6"/>
      <c r="I135" s="8">
        <f>SUM(B135*H93)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SUM(B136*C93)</f>
        <v>0</v>
      </c>
      <c r="E136" s="265"/>
      <c r="F136" s="266"/>
      <c r="G136" s="267"/>
      <c r="H136" s="6"/>
      <c r="I136" s="8">
        <f>SUM(B136*H93)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SUM(B137*C93)</f>
        <v>0</v>
      </c>
      <c r="E137" s="265"/>
      <c r="F137" s="266"/>
      <c r="G137" s="267"/>
      <c r="H137" s="6"/>
      <c r="I137" s="8">
        <f>SUM(B137*H93)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SUM(B138*C93)</f>
        <v>0</v>
      </c>
      <c r="E138" s="265"/>
      <c r="F138" s="266"/>
      <c r="G138" s="267"/>
      <c r="H138" s="6"/>
      <c r="I138" s="8">
        <f>SUM(B138*H93)</f>
        <v>0</v>
      </c>
      <c r="J138" s="266"/>
      <c r="K138" s="267"/>
      <c r="L138" s="6"/>
    </row>
    <row r="139" spans="1:12" ht="15.75" customHeight="1" thickBot="1" x14ac:dyDescent="0.3">
      <c r="A139" s="6"/>
      <c r="B139" s="13">
        <v>0</v>
      </c>
      <c r="C139" s="6"/>
      <c r="D139" s="264">
        <f>SUM(B139*C93)</f>
        <v>0</v>
      </c>
      <c r="E139" s="265"/>
      <c r="F139" s="266"/>
      <c r="G139" s="267"/>
      <c r="H139" s="6"/>
      <c r="I139" s="8">
        <f>SUM(B139*H93)</f>
        <v>0</v>
      </c>
      <c r="J139" s="266"/>
      <c r="K139" s="267"/>
      <c r="L139" s="6"/>
    </row>
    <row r="140" spans="1:12" ht="15.75" customHeight="1" thickBot="1" x14ac:dyDescent="0.3">
      <c r="A140" s="5" t="s">
        <v>44</v>
      </c>
      <c r="B140" s="5" t="s">
        <v>6</v>
      </c>
      <c r="C140" s="5" t="s">
        <v>15</v>
      </c>
      <c r="D140" s="110" t="s">
        <v>7</v>
      </c>
      <c r="E140" s="111"/>
      <c r="F140" s="110" t="s">
        <v>45</v>
      </c>
      <c r="G140" s="111"/>
      <c r="H140" s="5" t="s">
        <v>9</v>
      </c>
      <c r="I140" s="5" t="s">
        <v>10</v>
      </c>
      <c r="J140" s="110" t="s">
        <v>45</v>
      </c>
      <c r="K140" s="111"/>
      <c r="L140" s="56" t="s">
        <v>41</v>
      </c>
    </row>
    <row r="141" spans="1:12" ht="15.75" customHeight="1" thickBot="1" x14ac:dyDescent="0.3">
      <c r="A141" s="58" t="s">
        <v>291</v>
      </c>
      <c r="B141" s="13">
        <v>1</v>
      </c>
      <c r="C141" s="6" t="s">
        <v>186</v>
      </c>
      <c r="D141" s="264">
        <f>SUM(B141*C93)</f>
        <v>100</v>
      </c>
      <c r="E141" s="265"/>
      <c r="F141" s="266"/>
      <c r="G141" s="267"/>
      <c r="H141" s="6"/>
      <c r="I141" s="8">
        <f>SUM(B141*H93)</f>
        <v>0</v>
      </c>
      <c r="J141" s="266"/>
      <c r="K141" s="267"/>
      <c r="L141" s="6"/>
    </row>
    <row r="142" spans="1:12" ht="15.75" customHeight="1" thickBot="1" x14ac:dyDescent="0.3">
      <c r="A142" s="6" t="s">
        <v>424</v>
      </c>
      <c r="B142" s="13">
        <v>1</v>
      </c>
      <c r="C142" s="6" t="s">
        <v>425</v>
      </c>
      <c r="D142" s="264">
        <f>SUM(B142*C93)</f>
        <v>100</v>
      </c>
      <c r="E142" s="265"/>
      <c r="F142" s="266"/>
      <c r="G142" s="267"/>
      <c r="H142" s="6"/>
      <c r="I142" s="8">
        <f>SUM(B142*H93)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SUM(B143*C93)</f>
        <v>0</v>
      </c>
      <c r="E143" s="265"/>
      <c r="F143" s="266"/>
      <c r="G143" s="267"/>
      <c r="H143" s="6"/>
      <c r="I143" s="8">
        <f>SUM(B143*H93)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SUM(B144*C93)</f>
        <v>0</v>
      </c>
      <c r="E144" s="265"/>
      <c r="F144" s="266"/>
      <c r="G144" s="267"/>
      <c r="H144" s="6"/>
      <c r="I144" s="8">
        <f>SUM(B144*H93)</f>
        <v>0</v>
      </c>
      <c r="J144" s="266"/>
      <c r="K144" s="267"/>
      <c r="L144" s="6"/>
    </row>
    <row r="145" spans="1:12" ht="15.75" customHeight="1" thickBot="1" x14ac:dyDescent="0.3">
      <c r="A145" s="6"/>
      <c r="B145" s="13">
        <v>0</v>
      </c>
      <c r="C145" s="6"/>
      <c r="D145" s="264">
        <f>SUM(B145*C93)</f>
        <v>0</v>
      </c>
      <c r="E145" s="265"/>
      <c r="F145" s="266"/>
      <c r="G145" s="267"/>
      <c r="H145" s="6"/>
      <c r="I145" s="8">
        <f>SUM(B145*H93)</f>
        <v>0</v>
      </c>
      <c r="J145" s="266"/>
      <c r="K145" s="267"/>
      <c r="L145" s="6"/>
    </row>
    <row r="146" spans="1:12" ht="15.75" customHeight="1" thickBot="1" x14ac:dyDescent="0.3">
      <c r="A146" s="5" t="s">
        <v>13</v>
      </c>
      <c r="B146" s="5" t="s">
        <v>6</v>
      </c>
      <c r="C146" s="5" t="s">
        <v>15</v>
      </c>
      <c r="D146" s="110" t="s">
        <v>7</v>
      </c>
      <c r="E146" s="111"/>
      <c r="F146" s="110" t="s">
        <v>45</v>
      </c>
      <c r="G146" s="111"/>
      <c r="H146" s="5" t="s">
        <v>9</v>
      </c>
      <c r="I146" s="5" t="s">
        <v>10</v>
      </c>
      <c r="J146" s="110" t="s">
        <v>45</v>
      </c>
      <c r="K146" s="111"/>
      <c r="L146" s="56" t="s">
        <v>41</v>
      </c>
    </row>
    <row r="147" spans="1:12" ht="15.75" customHeight="1" thickBot="1" x14ac:dyDescent="0.3">
      <c r="A147" s="13"/>
      <c r="B147" s="13">
        <v>0</v>
      </c>
      <c r="C147" s="6"/>
      <c r="D147" s="264">
        <f>SUM(B147*C93)</f>
        <v>0</v>
      </c>
      <c r="E147" s="265"/>
      <c r="F147" s="266"/>
      <c r="G147" s="267"/>
      <c r="H147" s="6"/>
      <c r="I147" s="8">
        <f>SUM(B147*H93)</f>
        <v>0</v>
      </c>
      <c r="J147" s="266"/>
      <c r="K147" s="267"/>
      <c r="L147" s="6"/>
    </row>
    <row r="148" spans="1:12" ht="15.75" customHeight="1" thickBot="1" x14ac:dyDescent="0.3">
      <c r="A148" s="13"/>
      <c r="B148" s="13">
        <v>0</v>
      </c>
      <c r="C148" s="6"/>
      <c r="D148" s="264">
        <f>SUM(B148*C93)</f>
        <v>0</v>
      </c>
      <c r="E148" s="265"/>
      <c r="F148" s="266"/>
      <c r="G148" s="267"/>
      <c r="H148" s="6"/>
      <c r="I148" s="8">
        <f>SUM(B148*H93)</f>
        <v>0</v>
      </c>
      <c r="J148" s="266"/>
      <c r="K148" s="267"/>
      <c r="L148" s="6"/>
    </row>
    <row r="149" spans="1:12" ht="15" customHeight="1" x14ac:dyDescent="0.25">
      <c r="A149" s="272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4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15" customHeight="1" x14ac:dyDescent="0.25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ht="29.25" customHeight="1" thickBot="1" x14ac:dyDescent="0.3">
      <c r="A162" s="275"/>
      <c r="B162" s="276"/>
      <c r="C162" s="276"/>
      <c r="D162" s="276"/>
      <c r="E162" s="276"/>
      <c r="F162" s="276"/>
      <c r="G162" s="276"/>
      <c r="H162" s="276"/>
      <c r="I162" s="276"/>
      <c r="J162" s="276"/>
      <c r="K162" s="276"/>
      <c r="L162" s="277"/>
    </row>
    <row r="163" spans="1:12" x14ac:dyDescent="0.25">
      <c r="A163" s="143" t="str">
        <f>A1</f>
        <v xml:space="preserve">LS CONFECÇÕES </v>
      </c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5"/>
    </row>
    <row r="164" spans="1:12" x14ac:dyDescent="0.25">
      <c r="A164" s="278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80"/>
    </row>
    <row r="165" spans="1:12" ht="15.75" thickBot="1" x14ac:dyDescent="0.3">
      <c r="A165" s="146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8"/>
    </row>
    <row r="166" spans="1:12" ht="15" customHeight="1" x14ac:dyDescent="0.25">
      <c r="A166" s="143" t="s">
        <v>80</v>
      </c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5"/>
    </row>
    <row r="167" spans="1:12" ht="15.75" customHeight="1" thickBot="1" x14ac:dyDescent="0.3">
      <c r="A167" s="146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8"/>
    </row>
    <row r="168" spans="1:12" ht="15.75" thickBot="1" x14ac:dyDescent="0.3">
      <c r="A168" s="3" t="str">
        <f t="shared" ref="A168:B170" si="1">A6</f>
        <v xml:space="preserve">CLIENTE: BOLOVO </v>
      </c>
      <c r="B168" s="149" t="str">
        <f t="shared" si="1"/>
        <v>REPRESENTANTE: antonio</v>
      </c>
      <c r="C168" s="150"/>
      <c r="D168" s="150"/>
      <c r="E168" s="150"/>
      <c r="F168" s="151"/>
      <c r="G168" s="149" t="str">
        <f>G6</f>
        <v>PEDIDO: 04/2020</v>
      </c>
      <c r="H168" s="150"/>
      <c r="I168" s="151"/>
      <c r="J168" s="110" t="str">
        <f>J6</f>
        <v xml:space="preserve">QTD. MOSTR. SOARES DE LUNA </v>
      </c>
      <c r="K168" s="112"/>
      <c r="L168" s="111"/>
    </row>
    <row r="169" spans="1:12" ht="15.75" thickBot="1" x14ac:dyDescent="0.3">
      <c r="A169" s="4" t="str">
        <f t="shared" si="1"/>
        <v xml:space="preserve">REF. CLIENTE:  CT  Preta BOVOVO - 02 </v>
      </c>
      <c r="B169" s="149" t="str">
        <f t="shared" si="1"/>
        <v>REF. CT LS - 01</v>
      </c>
      <c r="C169" s="150"/>
      <c r="D169" s="150"/>
      <c r="E169" s="150"/>
      <c r="F169" s="151"/>
      <c r="G169" s="149" t="str">
        <f>G7</f>
        <v>COLECAO : VERÃO /2020</v>
      </c>
      <c r="H169" s="150"/>
      <c r="I169" s="151"/>
      <c r="J169" s="143">
        <f>J7</f>
        <v>0</v>
      </c>
      <c r="K169" s="144"/>
      <c r="L169" s="145"/>
    </row>
    <row r="170" spans="1:12" ht="15.75" thickBot="1" x14ac:dyDescent="0.3">
      <c r="A170" s="4" t="str">
        <f t="shared" si="1"/>
        <v xml:space="preserve">REF:  </v>
      </c>
      <c r="B170" s="149" t="str">
        <f t="shared" si="1"/>
        <v xml:space="preserve">MODELO:  carteira COLORS - 02 </v>
      </c>
      <c r="C170" s="150"/>
      <c r="D170" s="150"/>
      <c r="E170" s="150"/>
      <c r="F170" s="150"/>
      <c r="G170" s="150"/>
      <c r="H170" s="150"/>
      <c r="I170" s="151"/>
      <c r="J170" s="146"/>
      <c r="K170" s="147"/>
      <c r="L170" s="148"/>
    </row>
    <row r="171" spans="1:12" ht="15.75" thickBot="1" x14ac:dyDescent="0.3">
      <c r="A171" s="110" t="s">
        <v>29</v>
      </c>
      <c r="B171" s="236"/>
      <c r="C171" s="7" t="s">
        <v>15</v>
      </c>
      <c r="D171" s="234" t="s">
        <v>9</v>
      </c>
      <c r="E171" s="236"/>
      <c r="F171" s="110" t="s">
        <v>29</v>
      </c>
      <c r="G171" s="112"/>
      <c r="H171" s="112"/>
      <c r="I171" s="112"/>
      <c r="J171" s="111"/>
      <c r="K171" s="7" t="s">
        <v>15</v>
      </c>
      <c r="L171" s="4" t="s">
        <v>9</v>
      </c>
    </row>
    <row r="172" spans="1:12" x14ac:dyDescent="0.25">
      <c r="A172" s="281" t="str">
        <f>A16</f>
        <v>Cor 1 - Nylon 70 Plast.</v>
      </c>
      <c r="B172" s="282"/>
      <c r="C172" s="166" t="str">
        <f>C16</f>
        <v xml:space="preserve">VERDE </v>
      </c>
      <c r="D172" s="272">
        <f>H16</f>
        <v>0</v>
      </c>
      <c r="E172" s="274"/>
      <c r="F172" s="281">
        <f>A28</f>
        <v>0</v>
      </c>
      <c r="G172" s="287"/>
      <c r="H172" s="287"/>
      <c r="I172" s="287"/>
      <c r="J172" s="282"/>
      <c r="K172" s="289">
        <f>C28</f>
        <v>0</v>
      </c>
      <c r="L172" s="289">
        <f>H28</f>
        <v>0</v>
      </c>
    </row>
    <row r="173" spans="1:12" ht="15.75" thickBot="1" x14ac:dyDescent="0.3">
      <c r="A173" s="283"/>
      <c r="B173" s="284"/>
      <c r="C173" s="167"/>
      <c r="D173" s="285"/>
      <c r="E173" s="286"/>
      <c r="F173" s="283"/>
      <c r="G173" s="288"/>
      <c r="H173" s="288"/>
      <c r="I173" s="288"/>
      <c r="J173" s="284"/>
      <c r="K173" s="290"/>
      <c r="L173" s="290"/>
    </row>
    <row r="174" spans="1:12" x14ac:dyDescent="0.25">
      <c r="A174" s="281" t="str">
        <f>A18</f>
        <v>Cor 2 - Nylon 70 Plast.</v>
      </c>
      <c r="B174" s="282"/>
      <c r="C174" s="166" t="str">
        <f>C18</f>
        <v>ROSA</v>
      </c>
      <c r="D174" s="272">
        <f>H18</f>
        <v>0</v>
      </c>
      <c r="E174" s="274"/>
      <c r="F174" s="281">
        <f>A30</f>
        <v>0</v>
      </c>
      <c r="G174" s="287"/>
      <c r="H174" s="287"/>
      <c r="I174" s="287"/>
      <c r="J174" s="282"/>
      <c r="K174" s="289">
        <f>C30</f>
        <v>0</v>
      </c>
      <c r="L174" s="289">
        <f>H30</f>
        <v>0</v>
      </c>
    </row>
    <row r="175" spans="1:12" ht="15.75" thickBot="1" x14ac:dyDescent="0.3">
      <c r="A175" s="283"/>
      <c r="B175" s="284"/>
      <c r="C175" s="167"/>
      <c r="D175" s="285"/>
      <c r="E175" s="286"/>
      <c r="F175" s="283"/>
      <c r="G175" s="288"/>
      <c r="H175" s="288"/>
      <c r="I175" s="288"/>
      <c r="J175" s="284"/>
      <c r="K175" s="290"/>
      <c r="L175" s="290"/>
    </row>
    <row r="176" spans="1:12" x14ac:dyDescent="0.25">
      <c r="A176" s="281" t="str">
        <f>A20</f>
        <v>Cor 3 - Nylon 70 Plast.</v>
      </c>
      <c r="B176" s="282"/>
      <c r="C176" s="166" t="str">
        <f>C20</f>
        <v xml:space="preserve">ROXO </v>
      </c>
      <c r="D176" s="272">
        <f>H20</f>
        <v>0</v>
      </c>
      <c r="E176" s="274"/>
      <c r="F176" s="281">
        <f>A32</f>
        <v>0</v>
      </c>
      <c r="G176" s="287"/>
      <c r="H176" s="287"/>
      <c r="I176" s="287"/>
      <c r="J176" s="282"/>
      <c r="K176" s="289">
        <f>C32</f>
        <v>0</v>
      </c>
      <c r="L176" s="289">
        <f>H32</f>
        <v>0</v>
      </c>
    </row>
    <row r="177" spans="1:12" ht="15.75" thickBot="1" x14ac:dyDescent="0.3">
      <c r="A177" s="283"/>
      <c r="B177" s="284"/>
      <c r="C177" s="167"/>
      <c r="D177" s="285"/>
      <c r="E177" s="286"/>
      <c r="F177" s="283"/>
      <c r="G177" s="288"/>
      <c r="H177" s="288"/>
      <c r="I177" s="288"/>
      <c r="J177" s="284"/>
      <c r="K177" s="290"/>
      <c r="L177" s="290"/>
    </row>
    <row r="178" spans="1:12" x14ac:dyDescent="0.25">
      <c r="A178" s="281" t="str">
        <f>A22</f>
        <v xml:space="preserve">Cor 4- Nylon 70 EMBORACHADO </v>
      </c>
      <c r="B178" s="282"/>
      <c r="C178" s="166" t="str">
        <f>C22</f>
        <v xml:space="preserve">AMARELO NEON </v>
      </c>
      <c r="D178" s="272">
        <f>H22</f>
        <v>0</v>
      </c>
      <c r="E178" s="274"/>
      <c r="F178" s="281">
        <f>A34</f>
        <v>0</v>
      </c>
      <c r="G178" s="287"/>
      <c r="H178" s="287"/>
      <c r="I178" s="287"/>
      <c r="J178" s="282"/>
      <c r="K178" s="289">
        <f>C34</f>
        <v>0</v>
      </c>
      <c r="L178" s="289">
        <f>H34</f>
        <v>0</v>
      </c>
    </row>
    <row r="179" spans="1:12" ht="15.75" thickBot="1" x14ac:dyDescent="0.3">
      <c r="A179" s="283"/>
      <c r="B179" s="284"/>
      <c r="C179" s="167"/>
      <c r="D179" s="285"/>
      <c r="E179" s="286"/>
      <c r="F179" s="283"/>
      <c r="G179" s="288"/>
      <c r="H179" s="288"/>
      <c r="I179" s="288"/>
      <c r="J179" s="284"/>
      <c r="K179" s="290"/>
      <c r="L179" s="290"/>
    </row>
    <row r="180" spans="1:12" x14ac:dyDescent="0.25">
      <c r="A180" s="281" t="str">
        <f>A24</f>
        <v xml:space="preserve">COR 5 PVC CRISTAL </v>
      </c>
      <c r="B180" s="282"/>
      <c r="C180" s="166" t="str">
        <f>C24</f>
        <v>transp.</v>
      </c>
      <c r="D180" s="272">
        <f>H24</f>
        <v>0</v>
      </c>
      <c r="E180" s="274"/>
      <c r="F180" s="281">
        <f>A36</f>
        <v>0</v>
      </c>
      <c r="G180" s="287"/>
      <c r="H180" s="287"/>
      <c r="I180" s="287"/>
      <c r="J180" s="282"/>
      <c r="K180" s="289">
        <f>C36</f>
        <v>0</v>
      </c>
      <c r="L180" s="289">
        <f>H36</f>
        <v>0</v>
      </c>
    </row>
    <row r="181" spans="1:12" ht="15.75" thickBot="1" x14ac:dyDescent="0.3">
      <c r="A181" s="283"/>
      <c r="B181" s="284"/>
      <c r="C181" s="167"/>
      <c r="D181" s="285"/>
      <c r="E181" s="286"/>
      <c r="F181" s="283"/>
      <c r="G181" s="288"/>
      <c r="H181" s="288"/>
      <c r="I181" s="288"/>
      <c r="J181" s="284"/>
      <c r="K181" s="290"/>
      <c r="L181" s="290"/>
    </row>
    <row r="182" spans="1:12" x14ac:dyDescent="0.25">
      <c r="A182" s="281">
        <f>A26</f>
        <v>0</v>
      </c>
      <c r="B182" s="282"/>
      <c r="C182" s="166">
        <f>C26</f>
        <v>0</v>
      </c>
      <c r="D182" s="272">
        <f>H26</f>
        <v>0</v>
      </c>
      <c r="E182" s="274"/>
      <c r="F182" s="281">
        <f>A38</f>
        <v>0</v>
      </c>
      <c r="G182" s="287"/>
      <c r="H182" s="287"/>
      <c r="I182" s="287"/>
      <c r="J182" s="282"/>
      <c r="K182" s="289">
        <f>C38</f>
        <v>0</v>
      </c>
      <c r="L182" s="289">
        <f>H38</f>
        <v>0</v>
      </c>
    </row>
    <row r="183" spans="1:12" ht="15.75" thickBot="1" x14ac:dyDescent="0.3">
      <c r="A183" s="283"/>
      <c r="B183" s="284"/>
      <c r="C183" s="167"/>
      <c r="D183" s="285"/>
      <c r="E183" s="286"/>
      <c r="F183" s="283"/>
      <c r="G183" s="288"/>
      <c r="H183" s="288"/>
      <c r="I183" s="288"/>
      <c r="J183" s="284"/>
      <c r="K183" s="290"/>
      <c r="L183" s="290"/>
    </row>
    <row r="184" spans="1:12" x14ac:dyDescent="0.25">
      <c r="A184" s="143" t="s">
        <v>31</v>
      </c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5"/>
    </row>
    <row r="185" spans="1:12" ht="15.75" thickBot="1" x14ac:dyDescent="0.3">
      <c r="A185" s="146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8"/>
    </row>
    <row r="186" spans="1:12" ht="15" customHeight="1" thickBot="1" x14ac:dyDescent="0.35">
      <c r="A186" s="182" t="s">
        <v>17</v>
      </c>
      <c r="B186" s="122" t="s">
        <v>33</v>
      </c>
      <c r="C186" s="123"/>
      <c r="D186" s="123"/>
      <c r="E186" s="124"/>
      <c r="F186" s="184" t="s">
        <v>34</v>
      </c>
      <c r="G186" s="185"/>
      <c r="H186" s="186"/>
      <c r="I186" s="190" t="s">
        <v>11</v>
      </c>
      <c r="J186" s="191"/>
      <c r="K186" s="191"/>
      <c r="L186" s="192"/>
    </row>
    <row r="187" spans="1:12" ht="15.75" customHeight="1" thickBot="1" x14ac:dyDescent="0.3">
      <c r="A187" s="183"/>
      <c r="B187" s="125"/>
      <c r="C187" s="126"/>
      <c r="D187" s="126"/>
      <c r="E187" s="127"/>
      <c r="F187" s="187"/>
      <c r="G187" s="188"/>
      <c r="H187" s="189"/>
      <c r="I187" s="193" t="s">
        <v>15</v>
      </c>
      <c r="J187" s="194"/>
      <c r="K187" s="195" t="s">
        <v>9</v>
      </c>
      <c r="L187" s="194"/>
    </row>
    <row r="188" spans="1:12" ht="15" customHeight="1" x14ac:dyDescent="0.25">
      <c r="A188" s="210">
        <f>A44</f>
        <v>0</v>
      </c>
      <c r="B188" s="198">
        <f>B44</f>
        <v>0</v>
      </c>
      <c r="C188" s="199"/>
      <c r="D188" s="199"/>
      <c r="E188" s="200"/>
      <c r="F188" s="204">
        <f>F44</f>
        <v>0</v>
      </c>
      <c r="G188" s="205"/>
      <c r="H188" s="206"/>
      <c r="I188" s="204"/>
      <c r="J188" s="206"/>
      <c r="K188" s="205"/>
      <c r="L188" s="206"/>
    </row>
    <row r="189" spans="1:12" ht="15.75" customHeight="1" thickBot="1" x14ac:dyDescent="0.3">
      <c r="A189" s="211"/>
      <c r="B189" s="201"/>
      <c r="C189" s="202"/>
      <c r="D189" s="202"/>
      <c r="E189" s="203"/>
      <c r="F189" s="207"/>
      <c r="G189" s="208"/>
      <c r="H189" s="209"/>
      <c r="I189" s="207"/>
      <c r="J189" s="209"/>
      <c r="K189" s="208"/>
      <c r="L189" s="209"/>
    </row>
    <row r="190" spans="1:12" ht="15" customHeight="1" x14ac:dyDescent="0.25">
      <c r="A190" s="210">
        <f>A46</f>
        <v>0</v>
      </c>
      <c r="B190" s="198">
        <f>B46</f>
        <v>0</v>
      </c>
      <c r="C190" s="199"/>
      <c r="D190" s="199"/>
      <c r="E190" s="200"/>
      <c r="F190" s="204">
        <f>F46</f>
        <v>0</v>
      </c>
      <c r="G190" s="205"/>
      <c r="H190" s="206"/>
      <c r="I190" s="204"/>
      <c r="J190" s="206"/>
      <c r="K190" s="205"/>
      <c r="L190" s="206"/>
    </row>
    <row r="191" spans="1:12" ht="15.75" customHeight="1" thickBot="1" x14ac:dyDescent="0.3">
      <c r="A191" s="211"/>
      <c r="B191" s="201"/>
      <c r="C191" s="202"/>
      <c r="D191" s="202"/>
      <c r="E191" s="203"/>
      <c r="F191" s="207"/>
      <c r="G191" s="208"/>
      <c r="H191" s="209"/>
      <c r="I191" s="207"/>
      <c r="J191" s="209"/>
      <c r="K191" s="208"/>
      <c r="L191" s="209"/>
    </row>
    <row r="192" spans="1:12" ht="15" customHeight="1" x14ac:dyDescent="0.25">
      <c r="A192" s="143" t="str">
        <f>A48</f>
        <v>CORTE PLACAS</v>
      </c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5"/>
    </row>
    <row r="193" spans="1:12" ht="15.75" customHeight="1" thickBot="1" x14ac:dyDescent="0.3">
      <c r="A193" s="146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8"/>
    </row>
    <row r="194" spans="1:12" ht="15" customHeight="1" thickBot="1" x14ac:dyDescent="0.35">
      <c r="A194" s="182" t="str">
        <f>A50</f>
        <v>COR</v>
      </c>
      <c r="B194" s="122" t="str">
        <f>B50</f>
        <v>MOLDE Nº / ALTURA</v>
      </c>
      <c r="C194" s="123"/>
      <c r="D194" s="123"/>
      <c r="E194" s="124"/>
      <c r="F194" s="291" t="str">
        <f>F50</f>
        <v>QTD. MOCH. POR PLC</v>
      </c>
      <c r="G194" s="292"/>
      <c r="H194" s="293"/>
      <c r="I194" s="190" t="s">
        <v>37</v>
      </c>
      <c r="J194" s="191"/>
      <c r="K194" s="191"/>
      <c r="L194" s="192"/>
    </row>
    <row r="195" spans="1:12" ht="15.75" customHeight="1" thickBot="1" x14ac:dyDescent="0.3">
      <c r="A195" s="183"/>
      <c r="B195" s="125"/>
      <c r="C195" s="126"/>
      <c r="D195" s="126"/>
      <c r="E195" s="127"/>
      <c r="F195" s="294"/>
      <c r="G195" s="295"/>
      <c r="H195" s="296"/>
      <c r="I195" s="193" t="s">
        <v>15</v>
      </c>
      <c r="J195" s="194"/>
      <c r="K195" s="195" t="s">
        <v>9</v>
      </c>
      <c r="L195" s="194"/>
    </row>
    <row r="196" spans="1:12" ht="15" customHeight="1" x14ac:dyDescent="0.25">
      <c r="A196" s="210">
        <f>A52</f>
        <v>0</v>
      </c>
      <c r="B196" s="198">
        <f>B52</f>
        <v>0</v>
      </c>
      <c r="C196" s="199"/>
      <c r="D196" s="199"/>
      <c r="E196" s="200"/>
      <c r="F196" s="204">
        <v>0</v>
      </c>
      <c r="G196" s="205"/>
      <c r="H196" s="206"/>
      <c r="I196" s="204"/>
      <c r="J196" s="206"/>
      <c r="K196" s="204"/>
      <c r="L196" s="206"/>
    </row>
    <row r="197" spans="1:12" ht="15.75" customHeight="1" thickBot="1" x14ac:dyDescent="0.3">
      <c r="A197" s="211"/>
      <c r="B197" s="201"/>
      <c r="C197" s="202"/>
      <c r="D197" s="202"/>
      <c r="E197" s="203"/>
      <c r="F197" s="207"/>
      <c r="G197" s="208"/>
      <c r="H197" s="209"/>
      <c r="I197" s="207"/>
      <c r="J197" s="209"/>
      <c r="K197" s="207"/>
      <c r="L197" s="209"/>
    </row>
    <row r="198" spans="1:12" ht="15" customHeight="1" x14ac:dyDescent="0.25">
      <c r="A198" s="143" t="s">
        <v>32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5"/>
    </row>
    <row r="199" spans="1:12" ht="15.75" customHeight="1" thickBot="1" x14ac:dyDescent="0.3">
      <c r="A199" s="146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8"/>
    </row>
    <row r="200" spans="1:12" ht="15" customHeight="1" thickBot="1" x14ac:dyDescent="0.35">
      <c r="A200" s="182" t="str">
        <f>A56</f>
        <v>COR</v>
      </c>
      <c r="B200" s="122" t="str">
        <f>B56</f>
        <v>NUMERO MOLDE</v>
      </c>
      <c r="C200" s="123"/>
      <c r="D200" s="123"/>
      <c r="E200" s="124"/>
      <c r="F200" s="297" t="str">
        <f>F56</f>
        <v>QUANTIDADE POR PEÇA</v>
      </c>
      <c r="G200" s="298"/>
      <c r="H200" s="299"/>
      <c r="I200" s="190" t="s">
        <v>37</v>
      </c>
      <c r="J200" s="191"/>
      <c r="K200" s="191"/>
      <c r="L200" s="192"/>
    </row>
    <row r="201" spans="1:12" ht="15.75" customHeight="1" thickBot="1" x14ac:dyDescent="0.3">
      <c r="A201" s="183"/>
      <c r="B201" s="125"/>
      <c r="C201" s="126"/>
      <c r="D201" s="126"/>
      <c r="E201" s="127"/>
      <c r="F201" s="300"/>
      <c r="G201" s="301"/>
      <c r="H201" s="302"/>
      <c r="I201" s="193" t="s">
        <v>15</v>
      </c>
      <c r="J201" s="194"/>
      <c r="K201" s="195" t="s">
        <v>9</v>
      </c>
      <c r="L201" s="194"/>
    </row>
    <row r="202" spans="1:12" ht="15" customHeight="1" x14ac:dyDescent="0.25">
      <c r="A202" s="210">
        <f>A58</f>
        <v>0</v>
      </c>
      <c r="B202" s="198">
        <v>5</v>
      </c>
      <c r="C202" s="199"/>
      <c r="D202" s="199"/>
      <c r="E202" s="200"/>
      <c r="F202" s="204">
        <f>F58</f>
        <v>0</v>
      </c>
      <c r="G202" s="205"/>
      <c r="H202" s="206"/>
      <c r="I202" s="204">
        <f>C14*F202</f>
        <v>0</v>
      </c>
      <c r="J202" s="206"/>
      <c r="K202" s="204">
        <f>H14*F202</f>
        <v>0</v>
      </c>
      <c r="L202" s="206"/>
    </row>
    <row r="203" spans="1:12" ht="15.75" customHeight="1" thickBot="1" x14ac:dyDescent="0.3">
      <c r="A203" s="211"/>
      <c r="B203" s="201"/>
      <c r="C203" s="202"/>
      <c r="D203" s="202"/>
      <c r="E203" s="203"/>
      <c r="F203" s="207"/>
      <c r="G203" s="208"/>
      <c r="H203" s="209"/>
      <c r="I203" s="207"/>
      <c r="J203" s="209"/>
      <c r="K203" s="207"/>
      <c r="L203" s="209"/>
    </row>
    <row r="204" spans="1:12" ht="15.75" thickBot="1" x14ac:dyDescent="0.3">
      <c r="A204" s="5" t="s">
        <v>46</v>
      </c>
      <c r="B204" s="5" t="s">
        <v>16</v>
      </c>
      <c r="C204" s="5" t="s">
        <v>4</v>
      </c>
      <c r="D204" s="110" t="s">
        <v>17</v>
      </c>
      <c r="E204" s="111"/>
      <c r="F204" s="110" t="s">
        <v>46</v>
      </c>
      <c r="G204" s="112"/>
      <c r="H204" s="112"/>
      <c r="I204" s="111"/>
      <c r="J204" s="5" t="s">
        <v>16</v>
      </c>
      <c r="K204" s="5" t="s">
        <v>4</v>
      </c>
      <c r="L204" s="5" t="s">
        <v>17</v>
      </c>
    </row>
    <row r="205" spans="1:12" ht="15.75" thickBot="1" x14ac:dyDescent="0.3">
      <c r="A205" s="5" t="s">
        <v>185</v>
      </c>
      <c r="B205" s="5">
        <v>1</v>
      </c>
      <c r="C205" s="5" t="s">
        <v>184</v>
      </c>
      <c r="D205" s="110" t="s">
        <v>183</v>
      </c>
      <c r="E205" s="111"/>
      <c r="F205" s="110"/>
      <c r="G205" s="112"/>
      <c r="H205" s="112"/>
      <c r="I205" s="111"/>
      <c r="J205" s="5">
        <v>40</v>
      </c>
      <c r="K205" s="5"/>
      <c r="L205" s="5"/>
    </row>
    <row r="206" spans="1:12" ht="15.75" thickBot="1" x14ac:dyDescent="0.3">
      <c r="A206" s="5" t="s">
        <v>182</v>
      </c>
      <c r="B206" s="5">
        <v>2</v>
      </c>
      <c r="C206" s="5" t="s">
        <v>181</v>
      </c>
      <c r="D206" s="110" t="s">
        <v>180</v>
      </c>
      <c r="E206" s="111"/>
      <c r="F206" s="110"/>
      <c r="G206" s="112"/>
      <c r="H206" s="112"/>
      <c r="I206" s="111"/>
      <c r="J206" s="5">
        <v>41</v>
      </c>
      <c r="K206" s="5"/>
      <c r="L206" s="5"/>
    </row>
    <row r="207" spans="1:12" ht="15.75" thickBot="1" x14ac:dyDescent="0.3">
      <c r="A207" s="5" t="s">
        <v>179</v>
      </c>
      <c r="B207" s="5">
        <v>3</v>
      </c>
      <c r="C207" s="5" t="s">
        <v>178</v>
      </c>
      <c r="D207" s="110">
        <v>2</v>
      </c>
      <c r="E207" s="111"/>
      <c r="F207" s="110"/>
      <c r="G207" s="112"/>
      <c r="H207" s="112"/>
      <c r="I207" s="111"/>
      <c r="J207" s="5">
        <v>42</v>
      </c>
      <c r="K207" s="5"/>
      <c r="L207" s="5"/>
    </row>
    <row r="208" spans="1:12" ht="15.75" thickBot="1" x14ac:dyDescent="0.3">
      <c r="A208" s="5" t="s">
        <v>177</v>
      </c>
      <c r="B208" s="5">
        <v>4</v>
      </c>
      <c r="C208" s="5" t="s">
        <v>168</v>
      </c>
      <c r="D208" s="110">
        <v>2</v>
      </c>
      <c r="E208" s="111"/>
      <c r="F208" s="110"/>
      <c r="G208" s="112"/>
      <c r="H208" s="112"/>
      <c r="I208" s="111"/>
      <c r="J208" s="5">
        <v>43</v>
      </c>
      <c r="K208" s="5"/>
      <c r="L208" s="5"/>
    </row>
    <row r="209" spans="1:14" ht="15.75" thickBot="1" x14ac:dyDescent="0.3">
      <c r="A209" s="5" t="s">
        <v>176</v>
      </c>
      <c r="B209" s="5">
        <v>5</v>
      </c>
      <c r="C209" s="5" t="s">
        <v>175</v>
      </c>
      <c r="D209" s="110" t="s">
        <v>174</v>
      </c>
      <c r="E209" s="111"/>
      <c r="F209" s="110"/>
      <c r="G209" s="112"/>
      <c r="H209" s="112"/>
      <c r="I209" s="111"/>
      <c r="J209" s="5">
        <v>44</v>
      </c>
      <c r="K209" s="5"/>
      <c r="L209" s="5"/>
    </row>
    <row r="210" spans="1:14" ht="15.75" thickBot="1" x14ac:dyDescent="0.3">
      <c r="A210" s="5" t="s">
        <v>173</v>
      </c>
      <c r="B210" s="5">
        <v>6</v>
      </c>
      <c r="C210" s="5"/>
      <c r="D210" s="110"/>
      <c r="E210" s="111"/>
      <c r="F210" s="110"/>
      <c r="G210" s="112"/>
      <c r="H210" s="112"/>
      <c r="I210" s="111"/>
      <c r="J210" s="5">
        <v>45</v>
      </c>
      <c r="K210" s="5"/>
      <c r="L210" s="5"/>
    </row>
    <row r="211" spans="1:14" ht="15.75" thickBot="1" x14ac:dyDescent="0.3">
      <c r="A211" s="5" t="s">
        <v>172</v>
      </c>
      <c r="B211" s="5">
        <v>7</v>
      </c>
      <c r="C211" s="5" t="s">
        <v>171</v>
      </c>
      <c r="D211" s="110">
        <v>1</v>
      </c>
      <c r="E211" s="111"/>
      <c r="F211" s="110"/>
      <c r="G211" s="112"/>
      <c r="H211" s="112"/>
      <c r="I211" s="111"/>
      <c r="J211" s="5">
        <v>46</v>
      </c>
      <c r="K211" s="5"/>
      <c r="L211" s="5"/>
    </row>
    <row r="212" spans="1:14" ht="15.75" thickBot="1" x14ac:dyDescent="0.3">
      <c r="A212" s="5" t="s">
        <v>170</v>
      </c>
      <c r="B212" s="5">
        <v>8</v>
      </c>
      <c r="C212" s="5" t="s">
        <v>168</v>
      </c>
      <c r="D212" s="110">
        <v>1</v>
      </c>
      <c r="E212" s="111"/>
      <c r="F212" s="110"/>
      <c r="G212" s="112"/>
      <c r="H212" s="112"/>
      <c r="I212" s="111"/>
      <c r="J212" s="5">
        <v>47</v>
      </c>
      <c r="K212" s="5"/>
      <c r="L212" s="5"/>
    </row>
    <row r="213" spans="1:14" ht="15.75" thickBot="1" x14ac:dyDescent="0.3">
      <c r="A213" s="5" t="s">
        <v>169</v>
      </c>
      <c r="B213" s="5">
        <v>9</v>
      </c>
      <c r="C213" s="5" t="s">
        <v>168</v>
      </c>
      <c r="D213" s="110">
        <v>1</v>
      </c>
      <c r="E213" s="111"/>
      <c r="F213" s="110"/>
      <c r="G213" s="112"/>
      <c r="H213" s="112"/>
      <c r="I213" s="111"/>
      <c r="J213" s="5">
        <v>48</v>
      </c>
      <c r="K213" s="5"/>
      <c r="L213" s="5"/>
    </row>
    <row r="214" spans="1:14" ht="15.75" thickBot="1" x14ac:dyDescent="0.3">
      <c r="A214" s="5"/>
      <c r="B214" s="5">
        <v>10</v>
      </c>
      <c r="C214" s="5"/>
      <c r="D214" s="110"/>
      <c r="E214" s="111"/>
      <c r="F214" s="110"/>
      <c r="G214" s="112"/>
      <c r="H214" s="112"/>
      <c r="I214" s="111"/>
      <c r="J214" s="5">
        <v>49</v>
      </c>
      <c r="K214" s="5"/>
      <c r="L214" s="5"/>
      <c r="N214">
        <f>28*80/2</f>
        <v>1120</v>
      </c>
    </row>
    <row r="215" spans="1:14" ht="15.75" thickBot="1" x14ac:dyDescent="0.3">
      <c r="A215" s="5"/>
      <c r="B215" s="5">
        <v>11</v>
      </c>
      <c r="C215" s="5"/>
      <c r="D215" s="110"/>
      <c r="E215" s="111"/>
      <c r="F215" s="110"/>
      <c r="G215" s="112"/>
      <c r="H215" s="112"/>
      <c r="I215" s="111"/>
      <c r="J215" s="5">
        <v>50</v>
      </c>
      <c r="K215" s="5"/>
      <c r="L215" s="5"/>
    </row>
    <row r="216" spans="1:14" ht="15.75" thickBot="1" x14ac:dyDescent="0.3">
      <c r="A216" s="5"/>
      <c r="B216" s="5">
        <v>12</v>
      </c>
      <c r="C216" s="5"/>
      <c r="D216" s="110"/>
      <c r="E216" s="111"/>
      <c r="F216" s="110"/>
      <c r="G216" s="112"/>
      <c r="H216" s="112"/>
      <c r="I216" s="111"/>
      <c r="J216" s="5">
        <v>51</v>
      </c>
      <c r="K216" s="5"/>
      <c r="L216" s="5"/>
    </row>
    <row r="217" spans="1:14" ht="15.75" thickBot="1" x14ac:dyDescent="0.3">
      <c r="A217" s="5"/>
      <c r="B217" s="5">
        <v>13</v>
      </c>
      <c r="C217" s="5"/>
      <c r="D217" s="110"/>
      <c r="E217" s="111"/>
      <c r="F217" s="110"/>
      <c r="G217" s="112"/>
      <c r="H217" s="112"/>
      <c r="I217" s="111"/>
      <c r="J217" s="5">
        <v>52</v>
      </c>
      <c r="K217" s="5"/>
      <c r="L217" s="5"/>
    </row>
    <row r="218" spans="1:14" ht="15.75" thickBot="1" x14ac:dyDescent="0.3">
      <c r="A218" s="5"/>
      <c r="B218" s="5">
        <v>14</v>
      </c>
      <c r="C218" s="5"/>
      <c r="D218" s="110"/>
      <c r="E218" s="111"/>
      <c r="F218" s="110"/>
      <c r="G218" s="112"/>
      <c r="H218" s="112"/>
      <c r="I218" s="111"/>
      <c r="J218" s="5">
        <v>53</v>
      </c>
      <c r="K218" s="5"/>
      <c r="L218" s="5"/>
    </row>
    <row r="219" spans="1:14" ht="15.75" thickBot="1" x14ac:dyDescent="0.3">
      <c r="A219" s="5"/>
      <c r="B219" s="5">
        <v>15</v>
      </c>
      <c r="C219" s="5"/>
      <c r="D219" s="110"/>
      <c r="E219" s="111"/>
      <c r="F219" s="110"/>
      <c r="G219" s="112"/>
      <c r="H219" s="112"/>
      <c r="I219" s="111"/>
      <c r="J219" s="5">
        <v>54</v>
      </c>
      <c r="K219" s="5"/>
      <c r="L219" s="5"/>
    </row>
    <row r="220" spans="1:14" ht="15.75" thickBot="1" x14ac:dyDescent="0.3">
      <c r="A220" s="5"/>
      <c r="B220" s="5">
        <v>16</v>
      </c>
      <c r="C220" s="5"/>
      <c r="D220" s="110"/>
      <c r="E220" s="111"/>
      <c r="F220" s="110"/>
      <c r="G220" s="112"/>
      <c r="H220" s="112"/>
      <c r="I220" s="111"/>
      <c r="J220" s="5">
        <v>55</v>
      </c>
      <c r="K220" s="5"/>
      <c r="L220" s="5"/>
    </row>
    <row r="221" spans="1:14" ht="15.75" thickBot="1" x14ac:dyDescent="0.3">
      <c r="A221" s="5"/>
      <c r="B221" s="5">
        <v>17</v>
      </c>
      <c r="C221" s="5"/>
      <c r="D221" s="110"/>
      <c r="E221" s="111"/>
      <c r="F221" s="110"/>
      <c r="G221" s="112"/>
      <c r="H221" s="112"/>
      <c r="I221" s="111"/>
      <c r="J221" s="5">
        <v>56</v>
      </c>
      <c r="K221" s="5"/>
      <c r="L221" s="5"/>
    </row>
    <row r="222" spans="1:14" ht="15.75" thickBot="1" x14ac:dyDescent="0.3">
      <c r="A222" s="5"/>
      <c r="B222" s="5">
        <v>18</v>
      </c>
      <c r="C222" s="5"/>
      <c r="D222" s="110"/>
      <c r="E222" s="111"/>
      <c r="F222" s="110"/>
      <c r="G222" s="112"/>
      <c r="H222" s="112"/>
      <c r="I222" s="111"/>
      <c r="J222" s="5">
        <v>57</v>
      </c>
      <c r="K222" s="5"/>
      <c r="L222" s="5"/>
    </row>
    <row r="223" spans="1:14" ht="15.75" thickBot="1" x14ac:dyDescent="0.3">
      <c r="A223" s="5"/>
      <c r="B223" s="5">
        <v>19</v>
      </c>
      <c r="C223" s="5"/>
      <c r="D223" s="110"/>
      <c r="E223" s="111"/>
      <c r="F223" s="110"/>
      <c r="G223" s="112"/>
      <c r="H223" s="112"/>
      <c r="I223" s="111"/>
      <c r="J223" s="5">
        <v>58</v>
      </c>
      <c r="K223" s="5"/>
      <c r="L223" s="5"/>
    </row>
    <row r="224" spans="1:14" ht="15.75" thickBot="1" x14ac:dyDescent="0.3">
      <c r="A224" s="5"/>
      <c r="B224" s="5">
        <v>20</v>
      </c>
      <c r="C224" s="5"/>
      <c r="D224" s="110"/>
      <c r="E224" s="111"/>
      <c r="F224" s="110"/>
      <c r="G224" s="112"/>
      <c r="H224" s="112"/>
      <c r="I224" s="111"/>
      <c r="J224" s="5">
        <v>59</v>
      </c>
      <c r="K224" s="5"/>
      <c r="L224" s="5"/>
    </row>
    <row r="225" spans="1:12" ht="15.75" thickBot="1" x14ac:dyDescent="0.3">
      <c r="A225" s="5"/>
      <c r="B225" s="5">
        <v>21</v>
      </c>
      <c r="C225" s="5"/>
      <c r="D225" s="110"/>
      <c r="E225" s="111"/>
      <c r="F225" s="110"/>
      <c r="G225" s="112"/>
      <c r="H225" s="112"/>
      <c r="I225" s="111"/>
      <c r="J225" s="5">
        <v>60</v>
      </c>
      <c r="K225" s="5"/>
      <c r="L225" s="5"/>
    </row>
    <row r="226" spans="1:12" ht="15.75" thickBot="1" x14ac:dyDescent="0.3">
      <c r="A226" s="5"/>
      <c r="B226" s="5">
        <v>22</v>
      </c>
      <c r="C226" s="5"/>
      <c r="D226" s="110"/>
      <c r="E226" s="111"/>
      <c r="F226" s="110"/>
      <c r="G226" s="112"/>
      <c r="H226" s="112"/>
      <c r="I226" s="111"/>
      <c r="J226" s="5">
        <v>61</v>
      </c>
      <c r="K226" s="5"/>
      <c r="L226" s="5"/>
    </row>
    <row r="227" spans="1:12" ht="15.75" thickBot="1" x14ac:dyDescent="0.3">
      <c r="A227" s="5"/>
      <c r="B227" s="5">
        <v>23</v>
      </c>
      <c r="C227" s="5"/>
      <c r="D227" s="110"/>
      <c r="E227" s="111"/>
      <c r="F227" s="110"/>
      <c r="G227" s="112"/>
      <c r="H227" s="112"/>
      <c r="I227" s="111"/>
      <c r="J227" s="5">
        <v>62</v>
      </c>
      <c r="K227" s="5"/>
      <c r="L227" s="5"/>
    </row>
    <row r="228" spans="1:12" ht="15.75" thickBot="1" x14ac:dyDescent="0.3">
      <c r="A228" s="5"/>
      <c r="B228" s="5">
        <v>24</v>
      </c>
      <c r="C228" s="5"/>
      <c r="D228" s="110"/>
      <c r="E228" s="111"/>
      <c r="F228" s="110"/>
      <c r="G228" s="112"/>
      <c r="H228" s="112"/>
      <c r="I228" s="111"/>
      <c r="J228" s="5">
        <v>63</v>
      </c>
      <c r="K228" s="5"/>
      <c r="L228" s="5"/>
    </row>
    <row r="229" spans="1:12" ht="15.75" thickBot="1" x14ac:dyDescent="0.3">
      <c r="A229" s="5"/>
      <c r="B229" s="5">
        <v>25</v>
      </c>
      <c r="C229" s="5"/>
      <c r="D229" s="110"/>
      <c r="E229" s="111"/>
      <c r="F229" s="110"/>
      <c r="G229" s="112"/>
      <c r="H229" s="112"/>
      <c r="I229" s="111"/>
      <c r="J229" s="5">
        <v>64</v>
      </c>
      <c r="K229" s="5"/>
      <c r="L229" s="5"/>
    </row>
    <row r="230" spans="1:12" ht="15.75" thickBot="1" x14ac:dyDescent="0.3">
      <c r="A230" s="5"/>
      <c r="B230" s="5">
        <v>26</v>
      </c>
      <c r="C230" s="5"/>
      <c r="D230" s="110"/>
      <c r="E230" s="111"/>
      <c r="F230" s="110"/>
      <c r="G230" s="112"/>
      <c r="H230" s="112"/>
      <c r="I230" s="111"/>
      <c r="J230" s="5">
        <v>65</v>
      </c>
      <c r="K230" s="5"/>
      <c r="L230" s="5"/>
    </row>
    <row r="231" spans="1:12" ht="15.75" thickBot="1" x14ac:dyDescent="0.3">
      <c r="A231" s="5"/>
      <c r="B231" s="5">
        <v>27</v>
      </c>
      <c r="C231" s="5"/>
      <c r="D231" s="110"/>
      <c r="E231" s="111"/>
      <c r="F231" s="110"/>
      <c r="G231" s="112"/>
      <c r="H231" s="112"/>
      <c r="I231" s="111"/>
      <c r="J231" s="5">
        <v>66</v>
      </c>
      <c r="K231" s="5"/>
      <c r="L231" s="5"/>
    </row>
    <row r="232" spans="1:12" ht="15.75" thickBot="1" x14ac:dyDescent="0.3">
      <c r="A232" s="5"/>
      <c r="B232" s="5">
        <v>28</v>
      </c>
      <c r="C232" s="5"/>
      <c r="D232" s="110"/>
      <c r="E232" s="111"/>
      <c r="F232" s="110"/>
      <c r="G232" s="112"/>
      <c r="H232" s="112"/>
      <c r="I232" s="111"/>
      <c r="J232" s="5">
        <v>67</v>
      </c>
      <c r="K232" s="5"/>
      <c r="L232" s="5"/>
    </row>
    <row r="233" spans="1:12" ht="15.75" thickBot="1" x14ac:dyDescent="0.3">
      <c r="A233" s="5"/>
      <c r="B233" s="5">
        <v>29</v>
      </c>
      <c r="C233" s="5"/>
      <c r="D233" s="110"/>
      <c r="E233" s="111"/>
      <c r="F233" s="110"/>
      <c r="G233" s="112"/>
      <c r="H233" s="112"/>
      <c r="I233" s="111"/>
      <c r="J233" s="5">
        <v>68</v>
      </c>
      <c r="K233" s="5"/>
      <c r="L233" s="5"/>
    </row>
    <row r="234" spans="1:12" ht="15.75" thickBot="1" x14ac:dyDescent="0.3">
      <c r="A234" s="5"/>
      <c r="B234" s="5">
        <v>30</v>
      </c>
      <c r="C234" s="5"/>
      <c r="D234" s="110"/>
      <c r="E234" s="111"/>
      <c r="F234" s="110"/>
      <c r="G234" s="112"/>
      <c r="H234" s="112"/>
      <c r="I234" s="111"/>
      <c r="J234" s="5">
        <v>69</v>
      </c>
      <c r="K234" s="5"/>
      <c r="L234" s="5"/>
    </row>
    <row r="235" spans="1:12" ht="15.75" thickBot="1" x14ac:dyDescent="0.3">
      <c r="A235" s="5"/>
      <c r="B235" s="5">
        <v>31</v>
      </c>
      <c r="C235" s="5"/>
      <c r="D235" s="110"/>
      <c r="E235" s="111"/>
      <c r="F235" s="110"/>
      <c r="G235" s="112"/>
      <c r="H235" s="112"/>
      <c r="I235" s="111"/>
      <c r="J235" s="5">
        <v>70</v>
      </c>
      <c r="K235" s="5"/>
      <c r="L235" s="5"/>
    </row>
    <row r="236" spans="1:12" ht="15.75" thickBot="1" x14ac:dyDescent="0.3">
      <c r="A236" s="5"/>
      <c r="B236" s="5">
        <v>32</v>
      </c>
      <c r="C236" s="5"/>
      <c r="D236" s="110"/>
      <c r="E236" s="111"/>
      <c r="F236" s="110"/>
      <c r="G236" s="112"/>
      <c r="H236" s="112"/>
      <c r="I236" s="111"/>
      <c r="J236" s="5">
        <v>71</v>
      </c>
      <c r="K236" s="5"/>
      <c r="L236" s="5"/>
    </row>
    <row r="237" spans="1:12" ht="15.75" thickBot="1" x14ac:dyDescent="0.3">
      <c r="A237" s="5"/>
      <c r="B237" s="5">
        <v>33</v>
      </c>
      <c r="C237" s="5"/>
      <c r="D237" s="110"/>
      <c r="E237" s="111"/>
      <c r="F237" s="110"/>
      <c r="G237" s="112"/>
      <c r="H237" s="112"/>
      <c r="I237" s="111"/>
      <c r="J237" s="5">
        <v>72</v>
      </c>
      <c r="K237" s="5"/>
      <c r="L237" s="5"/>
    </row>
    <row r="238" spans="1:12" ht="15.75" thickBot="1" x14ac:dyDescent="0.3">
      <c r="A238" s="5"/>
      <c r="B238" s="5">
        <v>34</v>
      </c>
      <c r="C238" s="5"/>
      <c r="D238" s="110"/>
      <c r="E238" s="111"/>
      <c r="F238" s="110"/>
      <c r="G238" s="112"/>
      <c r="H238" s="112"/>
      <c r="I238" s="111"/>
      <c r="J238" s="5">
        <v>73</v>
      </c>
      <c r="K238" s="5"/>
      <c r="L238" s="5"/>
    </row>
    <row r="239" spans="1:12" ht="15.75" thickBot="1" x14ac:dyDescent="0.3">
      <c r="A239" s="5"/>
      <c r="B239" s="5">
        <v>35</v>
      </c>
      <c r="C239" s="5"/>
      <c r="D239" s="110"/>
      <c r="E239" s="111"/>
      <c r="F239" s="110"/>
      <c r="G239" s="112"/>
      <c r="H239" s="112"/>
      <c r="I239" s="111"/>
      <c r="J239" s="5">
        <v>74</v>
      </c>
      <c r="K239" s="5"/>
      <c r="L239" s="5"/>
    </row>
    <row r="240" spans="1:12" ht="15.75" thickBot="1" x14ac:dyDescent="0.3">
      <c r="A240" s="5"/>
      <c r="B240" s="5">
        <v>36</v>
      </c>
      <c r="C240" s="5"/>
      <c r="D240" s="110"/>
      <c r="E240" s="111"/>
      <c r="F240" s="110"/>
      <c r="G240" s="112"/>
      <c r="H240" s="112"/>
      <c r="I240" s="111"/>
      <c r="J240" s="5">
        <v>75</v>
      </c>
      <c r="K240" s="5"/>
      <c r="L240" s="5"/>
    </row>
    <row r="241" spans="1:12" ht="15.75" thickBot="1" x14ac:dyDescent="0.3">
      <c r="A241" s="5"/>
      <c r="B241" s="5">
        <v>37</v>
      </c>
      <c r="C241" s="5"/>
      <c r="D241" s="110"/>
      <c r="E241" s="111"/>
      <c r="F241" s="110"/>
      <c r="G241" s="112"/>
      <c r="H241" s="112"/>
      <c r="I241" s="111"/>
      <c r="J241" s="5">
        <v>76</v>
      </c>
      <c r="K241" s="5"/>
      <c r="L241" s="5"/>
    </row>
    <row r="242" spans="1:12" ht="29.25" customHeight="1" thickBot="1" x14ac:dyDescent="0.3">
      <c r="A242" s="5"/>
      <c r="B242" s="5">
        <v>38</v>
      </c>
      <c r="C242" s="5"/>
      <c r="D242" s="110"/>
      <c r="E242" s="111"/>
      <c r="F242" s="110"/>
      <c r="G242" s="112"/>
      <c r="H242" s="112"/>
      <c r="I242" s="111"/>
      <c r="J242" s="5">
        <v>77</v>
      </c>
      <c r="K242" s="5"/>
      <c r="L242" s="5"/>
    </row>
    <row r="243" spans="1:12" x14ac:dyDescent="0.25">
      <c r="A243" s="143" t="str">
        <f>A1</f>
        <v xml:space="preserve">LS CONFECÇÕES </v>
      </c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5"/>
    </row>
    <row r="244" spans="1:12" x14ac:dyDescent="0.25">
      <c r="A244" s="278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80"/>
    </row>
    <row r="245" spans="1:12" ht="15.75" thickBot="1" x14ac:dyDescent="0.3">
      <c r="A245" s="146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8"/>
    </row>
    <row r="246" spans="1:12" x14ac:dyDescent="0.25">
      <c r="A246" s="143" t="s">
        <v>106</v>
      </c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5"/>
    </row>
    <row r="247" spans="1:12" ht="15.75" thickBot="1" x14ac:dyDescent="0.3">
      <c r="A247" s="146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8"/>
    </row>
    <row r="248" spans="1:12" ht="15.75" thickBot="1" x14ac:dyDescent="0.3">
      <c r="A248" s="3" t="str">
        <f t="shared" ref="A248:B250" si="2">A6</f>
        <v xml:space="preserve">CLIENTE: BOLOVO </v>
      </c>
      <c r="B248" s="149" t="str">
        <f t="shared" si="2"/>
        <v>REPRESENTANTE: antonio</v>
      </c>
      <c r="C248" s="150"/>
      <c r="D248" s="150"/>
      <c r="E248" s="150"/>
      <c r="F248" s="151"/>
      <c r="G248" s="149" t="str">
        <f>G6</f>
        <v>PEDIDO: 04/2020</v>
      </c>
      <c r="H248" s="150"/>
      <c r="I248" s="151"/>
      <c r="J248" s="110" t="s">
        <v>116</v>
      </c>
      <c r="K248" s="112"/>
      <c r="L248" s="111"/>
    </row>
    <row r="249" spans="1:12" ht="15.75" thickBot="1" x14ac:dyDescent="0.3">
      <c r="A249" s="4" t="str">
        <f t="shared" si="2"/>
        <v xml:space="preserve">REF. CLIENTE:  CT  Preta BOVOVO - 02 </v>
      </c>
      <c r="B249" s="149" t="str">
        <f t="shared" si="2"/>
        <v>REF. CT LS - 01</v>
      </c>
      <c r="C249" s="150"/>
      <c r="D249" s="150"/>
      <c r="E249" s="150"/>
      <c r="F249" s="151"/>
      <c r="G249" s="149" t="str">
        <f>G7</f>
        <v>COLECAO : VERÃO /2020</v>
      </c>
      <c r="H249" s="150"/>
      <c r="I249" s="151"/>
      <c r="J249" s="143">
        <f>J7</f>
        <v>0</v>
      </c>
      <c r="K249" s="144"/>
      <c r="L249" s="145"/>
    </row>
    <row r="250" spans="1:12" ht="15.75" thickBot="1" x14ac:dyDescent="0.3">
      <c r="A250" s="4" t="str">
        <f t="shared" si="2"/>
        <v xml:space="preserve">REF:  </v>
      </c>
      <c r="B250" s="149" t="str">
        <f t="shared" si="2"/>
        <v xml:space="preserve">MODELO:  carteira COLORS - 02 </v>
      </c>
      <c r="C250" s="150"/>
      <c r="D250" s="150"/>
      <c r="E250" s="150"/>
      <c r="F250" s="150"/>
      <c r="G250" s="150"/>
      <c r="H250" s="150"/>
      <c r="I250" s="151"/>
      <c r="J250" s="146"/>
      <c r="K250" s="147"/>
      <c r="L250" s="148"/>
    </row>
    <row r="251" spans="1:12" ht="15" customHeight="1" x14ac:dyDescent="0.25">
      <c r="A251" s="326" t="s">
        <v>14</v>
      </c>
      <c r="B251" s="328" t="s">
        <v>167</v>
      </c>
      <c r="C251" s="329"/>
      <c r="D251" s="329"/>
      <c r="E251" s="329"/>
      <c r="F251" s="330"/>
      <c r="G251" s="334" t="s">
        <v>47</v>
      </c>
      <c r="H251" s="335"/>
      <c r="I251" s="272"/>
      <c r="J251" s="273"/>
      <c r="K251" s="273"/>
      <c r="L251" s="274"/>
    </row>
    <row r="252" spans="1:12" ht="15.75" customHeight="1" thickBot="1" x14ac:dyDescent="0.3">
      <c r="A252" s="327"/>
      <c r="B252" s="331"/>
      <c r="C252" s="332"/>
      <c r="D252" s="332"/>
      <c r="E252" s="332"/>
      <c r="F252" s="333"/>
      <c r="G252" s="336"/>
      <c r="H252" s="337"/>
      <c r="I252" s="285"/>
      <c r="J252" s="338"/>
      <c r="K252" s="338"/>
      <c r="L252" s="286"/>
    </row>
    <row r="253" spans="1:12" x14ac:dyDescent="0.25">
      <c r="A253" s="339" t="s">
        <v>1</v>
      </c>
      <c r="B253" s="339" t="s">
        <v>2</v>
      </c>
      <c r="C253" s="341">
        <v>4</v>
      </c>
      <c r="D253" s="184" t="s">
        <v>23</v>
      </c>
      <c r="E253" s="186"/>
      <c r="F253" s="343">
        <f>C14+H14</f>
        <v>100</v>
      </c>
      <c r="G253" s="309" t="s">
        <v>22</v>
      </c>
      <c r="H253" s="313"/>
      <c r="I253" s="310"/>
      <c r="J253" s="303">
        <f>C253*F253</f>
        <v>400</v>
      </c>
      <c r="K253" s="304"/>
      <c r="L253" s="305"/>
    </row>
    <row r="254" spans="1:12" ht="15.75" thickBot="1" x14ac:dyDescent="0.3">
      <c r="A254" s="340"/>
      <c r="B254" s="340"/>
      <c r="C254" s="342"/>
      <c r="D254" s="187"/>
      <c r="E254" s="189"/>
      <c r="F254" s="344"/>
      <c r="G254" s="311"/>
      <c r="H254" s="314"/>
      <c r="I254" s="312"/>
      <c r="J254" s="306"/>
      <c r="K254" s="307"/>
      <c r="L254" s="308"/>
    </row>
    <row r="255" spans="1:12" ht="15" customHeight="1" x14ac:dyDescent="0.25">
      <c r="A255" s="309" t="s">
        <v>94</v>
      </c>
      <c r="B255" s="310"/>
      <c r="C255" s="309" t="s">
        <v>50</v>
      </c>
      <c r="D255" s="313"/>
      <c r="E255" s="313"/>
      <c r="F255" s="313"/>
      <c r="G255" s="313"/>
      <c r="H255" s="310"/>
      <c r="I255" s="309" t="s">
        <v>49</v>
      </c>
      <c r="J255" s="313"/>
      <c r="K255" s="313"/>
      <c r="L255" s="310"/>
    </row>
    <row r="256" spans="1:12" ht="15.75" customHeight="1" thickBot="1" x14ac:dyDescent="0.3">
      <c r="A256" s="311"/>
      <c r="B256" s="312"/>
      <c r="C256" s="311"/>
      <c r="D256" s="314"/>
      <c r="E256" s="314"/>
      <c r="F256" s="314"/>
      <c r="G256" s="314"/>
      <c r="H256" s="312"/>
      <c r="I256" s="311"/>
      <c r="J256" s="314"/>
      <c r="K256" s="314"/>
      <c r="L256" s="312"/>
    </row>
    <row r="257" spans="1:12" x14ac:dyDescent="0.25">
      <c r="A257" s="272"/>
      <c r="B257" s="273"/>
      <c r="C257" s="273"/>
      <c r="D257" s="273"/>
      <c r="E257" s="273"/>
      <c r="F257" s="273"/>
      <c r="G257" s="273"/>
      <c r="H257" s="273"/>
      <c r="I257" s="273"/>
      <c r="J257" s="273"/>
      <c r="K257" s="273"/>
      <c r="L257" s="274"/>
    </row>
    <row r="258" spans="1:12" ht="15.75" thickBot="1" x14ac:dyDescent="0.3">
      <c r="A258" s="285"/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286"/>
    </row>
    <row r="259" spans="1:12" x14ac:dyDescent="0.25">
      <c r="A259" s="272"/>
      <c r="B259" s="273"/>
      <c r="C259" s="273"/>
      <c r="D259" s="273"/>
      <c r="E259" s="273"/>
      <c r="F259" s="273"/>
      <c r="G259" s="273"/>
      <c r="H259" s="273"/>
      <c r="I259" s="273"/>
      <c r="J259" s="273"/>
      <c r="K259" s="273"/>
      <c r="L259" s="274"/>
    </row>
    <row r="260" spans="1:12" ht="15.75" thickBot="1" x14ac:dyDescent="0.3">
      <c r="A260" s="285"/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286"/>
    </row>
    <row r="261" spans="1:12" x14ac:dyDescent="0.25">
      <c r="A261" s="272"/>
      <c r="B261" s="273"/>
      <c r="C261" s="273"/>
      <c r="D261" s="273"/>
      <c r="E261" s="273"/>
      <c r="F261" s="273"/>
      <c r="G261" s="273"/>
      <c r="H261" s="273"/>
      <c r="I261" s="273"/>
      <c r="J261" s="273"/>
      <c r="K261" s="273"/>
      <c r="L261" s="274"/>
    </row>
    <row r="262" spans="1:12" ht="15.75" thickBot="1" x14ac:dyDescent="0.3">
      <c r="A262" s="285"/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286"/>
    </row>
    <row r="263" spans="1:12" ht="15" customHeight="1" x14ac:dyDescent="0.25">
      <c r="A263" s="272"/>
      <c r="B263" s="273"/>
      <c r="C263" s="273"/>
      <c r="D263" s="273"/>
      <c r="E263" s="273"/>
      <c r="F263" s="274"/>
      <c r="G263" s="345" t="s">
        <v>51</v>
      </c>
      <c r="H263" s="346"/>
      <c r="I263" s="346"/>
      <c r="J263" s="347"/>
      <c r="K263" s="345" t="s">
        <v>18</v>
      </c>
      <c r="L263" s="347"/>
    </row>
    <row r="264" spans="1:12" ht="15.75" customHeight="1" thickBot="1" x14ac:dyDescent="0.3">
      <c r="A264" s="285"/>
      <c r="B264" s="338"/>
      <c r="C264" s="338"/>
      <c r="D264" s="338"/>
      <c r="E264" s="338"/>
      <c r="F264" s="286"/>
      <c r="G264" s="348"/>
      <c r="H264" s="349"/>
      <c r="I264" s="349"/>
      <c r="J264" s="350"/>
      <c r="K264" s="348"/>
      <c r="L264" s="350"/>
    </row>
    <row r="265" spans="1:12" x14ac:dyDescent="0.25">
      <c r="A265" s="272"/>
      <c r="B265" s="273"/>
      <c r="C265" s="273"/>
      <c r="D265" s="273"/>
      <c r="E265" s="273"/>
      <c r="F265" s="274"/>
      <c r="G265" s="345" t="s">
        <v>52</v>
      </c>
      <c r="H265" s="346"/>
      <c r="I265" s="346"/>
      <c r="J265" s="347"/>
      <c r="K265" s="345" t="s">
        <v>18</v>
      </c>
      <c r="L265" s="347"/>
    </row>
    <row r="266" spans="1:12" ht="15.75" thickBot="1" x14ac:dyDescent="0.3">
      <c r="A266" s="285"/>
      <c r="B266" s="338"/>
      <c r="C266" s="338"/>
      <c r="D266" s="338"/>
      <c r="E266" s="338"/>
      <c r="F266" s="286"/>
      <c r="G266" s="348"/>
      <c r="H266" s="349"/>
      <c r="I266" s="349"/>
      <c r="J266" s="350"/>
      <c r="K266" s="348"/>
      <c r="L266" s="350"/>
    </row>
    <row r="267" spans="1:12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43" t="s">
        <v>0</v>
      </c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5"/>
    </row>
    <row r="269" spans="1:12" ht="15.75" thickBot="1" x14ac:dyDescent="0.3">
      <c r="A269" s="146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8"/>
    </row>
    <row r="270" spans="1:12" ht="15.75" thickBot="1" x14ac:dyDescent="0.3">
      <c r="A270" s="3" t="str">
        <f t="shared" ref="A270:B272" si="3">A6</f>
        <v xml:space="preserve">CLIENTE: BOLOVO </v>
      </c>
      <c r="B270" s="149" t="str">
        <f t="shared" si="3"/>
        <v>REPRESENTANTE: antonio</v>
      </c>
      <c r="C270" s="150"/>
      <c r="D270" s="150"/>
      <c r="E270" s="150"/>
      <c r="F270" s="151"/>
      <c r="G270" s="149" t="str">
        <f>G6</f>
        <v>PEDIDO: 04/2020</v>
      </c>
      <c r="H270" s="150"/>
      <c r="I270" s="151"/>
      <c r="J270" s="110" t="str">
        <f>J6</f>
        <v xml:space="preserve">QTD. MOSTR. SOARES DE LUNA </v>
      </c>
      <c r="K270" s="112"/>
      <c r="L270" s="111"/>
    </row>
    <row r="271" spans="1:12" ht="15.75" thickBot="1" x14ac:dyDescent="0.3">
      <c r="A271" s="4" t="str">
        <f t="shared" si="3"/>
        <v xml:space="preserve">REF. CLIENTE:  CT  Preta BOVOVO - 02 </v>
      </c>
      <c r="B271" s="149" t="str">
        <f t="shared" si="3"/>
        <v>REF. CT LS - 01</v>
      </c>
      <c r="C271" s="150"/>
      <c r="D271" s="150"/>
      <c r="E271" s="150"/>
      <c r="F271" s="151"/>
      <c r="G271" s="149" t="str">
        <f>G7</f>
        <v>COLECAO : VERÃO /2020</v>
      </c>
      <c r="H271" s="150"/>
      <c r="I271" s="151"/>
      <c r="J271" s="143">
        <f>J7</f>
        <v>0</v>
      </c>
      <c r="K271" s="144"/>
      <c r="L271" s="145"/>
    </row>
    <row r="272" spans="1:12" ht="15.75" thickBot="1" x14ac:dyDescent="0.3">
      <c r="A272" s="4" t="str">
        <f t="shared" si="3"/>
        <v xml:space="preserve">REF:  </v>
      </c>
      <c r="B272" s="149" t="str">
        <f t="shared" si="3"/>
        <v xml:space="preserve">MODELO:  carteira COLORS - 02 </v>
      </c>
      <c r="C272" s="150"/>
      <c r="D272" s="150"/>
      <c r="E272" s="150"/>
      <c r="F272" s="150"/>
      <c r="G272" s="150"/>
      <c r="H272" s="150"/>
      <c r="I272" s="151"/>
      <c r="J272" s="146"/>
      <c r="K272" s="147"/>
      <c r="L272" s="148"/>
    </row>
    <row r="273" spans="1:12" ht="15" customHeight="1" x14ac:dyDescent="0.25">
      <c r="A273" s="326" t="s">
        <v>14</v>
      </c>
      <c r="B273" s="328" t="str">
        <f>B251</f>
        <v xml:space="preserve">Nita </v>
      </c>
      <c r="C273" s="329"/>
      <c r="D273" s="329"/>
      <c r="E273" s="329"/>
      <c r="F273" s="330"/>
      <c r="G273" s="334" t="s">
        <v>47</v>
      </c>
      <c r="H273" s="335"/>
      <c r="I273" s="272"/>
      <c r="J273" s="273"/>
      <c r="K273" s="273"/>
      <c r="L273" s="274"/>
    </row>
    <row r="274" spans="1:12" ht="15.75" customHeight="1" thickBot="1" x14ac:dyDescent="0.3">
      <c r="A274" s="327"/>
      <c r="B274" s="331"/>
      <c r="C274" s="332"/>
      <c r="D274" s="332"/>
      <c r="E274" s="332"/>
      <c r="F274" s="333"/>
      <c r="G274" s="336"/>
      <c r="H274" s="337"/>
      <c r="I274" s="285"/>
      <c r="J274" s="338"/>
      <c r="K274" s="338"/>
      <c r="L274" s="286"/>
    </row>
    <row r="275" spans="1:12" x14ac:dyDescent="0.25">
      <c r="A275" s="339" t="s">
        <v>1</v>
      </c>
      <c r="B275" s="339" t="s">
        <v>2</v>
      </c>
      <c r="C275" s="341">
        <f>C253</f>
        <v>4</v>
      </c>
      <c r="D275" s="184" t="s">
        <v>23</v>
      </c>
      <c r="E275" s="186"/>
      <c r="F275" s="343">
        <f>F253</f>
        <v>100</v>
      </c>
      <c r="G275" s="309" t="s">
        <v>22</v>
      </c>
      <c r="H275" s="313"/>
      <c r="I275" s="310"/>
      <c r="J275" s="357">
        <f>J253</f>
        <v>400</v>
      </c>
      <c r="K275" s="358"/>
      <c r="L275" s="359"/>
    </row>
    <row r="276" spans="1:12" ht="15.75" thickBot="1" x14ac:dyDescent="0.3">
      <c r="A276" s="340"/>
      <c r="B276" s="340"/>
      <c r="C276" s="342"/>
      <c r="D276" s="187"/>
      <c r="E276" s="189"/>
      <c r="F276" s="344"/>
      <c r="G276" s="311"/>
      <c r="H276" s="314"/>
      <c r="I276" s="312"/>
      <c r="J276" s="360"/>
      <c r="K276" s="361"/>
      <c r="L276" s="362"/>
    </row>
    <row r="277" spans="1:12" x14ac:dyDescent="0.25">
      <c r="A277" s="309" t="s">
        <v>48</v>
      </c>
      <c r="B277" s="310"/>
      <c r="C277" s="309" t="s">
        <v>50</v>
      </c>
      <c r="D277" s="313"/>
      <c r="E277" s="313"/>
      <c r="F277" s="313"/>
      <c r="G277" s="313"/>
      <c r="H277" s="310"/>
      <c r="I277" s="309" t="s">
        <v>49</v>
      </c>
      <c r="J277" s="313"/>
      <c r="K277" s="313"/>
      <c r="L277" s="310"/>
    </row>
    <row r="278" spans="1:12" ht="15.75" thickBot="1" x14ac:dyDescent="0.3">
      <c r="A278" s="311"/>
      <c r="B278" s="312"/>
      <c r="C278" s="311"/>
      <c r="D278" s="314"/>
      <c r="E278" s="314"/>
      <c r="F278" s="314"/>
      <c r="G278" s="314"/>
      <c r="H278" s="312"/>
      <c r="I278" s="311"/>
      <c r="J278" s="314"/>
      <c r="K278" s="314"/>
      <c r="L278" s="312"/>
    </row>
    <row r="279" spans="1:12" x14ac:dyDescent="0.25">
      <c r="A279" s="272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4"/>
    </row>
    <row r="280" spans="1:12" ht="15.75" thickBot="1" x14ac:dyDescent="0.3">
      <c r="A280" s="285"/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286"/>
    </row>
    <row r="281" spans="1:12" x14ac:dyDescent="0.25">
      <c r="A281" s="272"/>
      <c r="B281" s="273"/>
      <c r="C281" s="273"/>
      <c r="D281" s="273"/>
      <c r="E281" s="273"/>
      <c r="F281" s="273"/>
      <c r="G281" s="273"/>
      <c r="H281" s="273"/>
      <c r="I281" s="273"/>
      <c r="J281" s="273"/>
      <c r="K281" s="273"/>
      <c r="L281" s="274"/>
    </row>
    <row r="282" spans="1:12" ht="15.75" thickBot="1" x14ac:dyDescent="0.3">
      <c r="A282" s="285"/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286"/>
    </row>
    <row r="283" spans="1:12" x14ac:dyDescent="0.25">
      <c r="A283" s="272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4"/>
    </row>
    <row r="284" spans="1:12" ht="15.75" thickBot="1" x14ac:dyDescent="0.3">
      <c r="A284" s="285"/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286"/>
    </row>
    <row r="285" spans="1:12" x14ac:dyDescent="0.25">
      <c r="A285" s="272"/>
      <c r="B285" s="273"/>
      <c r="C285" s="273"/>
      <c r="D285" s="273"/>
      <c r="E285" s="273"/>
      <c r="F285" s="273"/>
      <c r="G285" s="273"/>
      <c r="H285" s="273"/>
      <c r="I285" s="273"/>
      <c r="J285" s="273"/>
      <c r="K285" s="273"/>
      <c r="L285" s="274"/>
    </row>
    <row r="286" spans="1:12" ht="15.75" thickBot="1" x14ac:dyDescent="0.3">
      <c r="A286" s="285"/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286"/>
    </row>
    <row r="287" spans="1:12" x14ac:dyDescent="0.25">
      <c r="A287" s="272"/>
      <c r="B287" s="273"/>
      <c r="C287" s="273"/>
      <c r="D287" s="273"/>
      <c r="E287" s="273"/>
      <c r="F287" s="273"/>
      <c r="G287" s="273"/>
      <c r="H287" s="273"/>
      <c r="I287" s="273"/>
      <c r="J287" s="273"/>
      <c r="K287" s="273"/>
      <c r="L287" s="274"/>
    </row>
    <row r="288" spans="1:12" ht="15.75" thickBot="1" x14ac:dyDescent="0.3">
      <c r="A288" s="285"/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286"/>
    </row>
    <row r="289" spans="1:12" x14ac:dyDescent="0.25">
      <c r="A289" s="272"/>
      <c r="B289" s="273"/>
      <c r="C289" s="273"/>
      <c r="D289" s="273"/>
      <c r="E289" s="273"/>
      <c r="F289" s="274"/>
      <c r="G289" s="345" t="s">
        <v>51</v>
      </c>
      <c r="H289" s="346"/>
      <c r="I289" s="346"/>
      <c r="J289" s="347"/>
      <c r="K289" s="345" t="s">
        <v>18</v>
      </c>
      <c r="L289" s="347"/>
    </row>
    <row r="290" spans="1:12" ht="15.75" thickBot="1" x14ac:dyDescent="0.3">
      <c r="A290" s="285"/>
      <c r="B290" s="338"/>
      <c r="C290" s="338"/>
      <c r="D290" s="338"/>
      <c r="E290" s="338"/>
      <c r="F290" s="286"/>
      <c r="G290" s="348"/>
      <c r="H290" s="349"/>
      <c r="I290" s="349"/>
      <c r="J290" s="350"/>
      <c r="K290" s="348"/>
      <c r="L290" s="350"/>
    </row>
    <row r="291" spans="1:12" x14ac:dyDescent="0.25">
      <c r="A291" s="272"/>
      <c r="B291" s="273"/>
      <c r="C291" s="273"/>
      <c r="D291" s="273"/>
      <c r="E291" s="273"/>
      <c r="F291" s="274"/>
      <c r="G291" s="345" t="s">
        <v>52</v>
      </c>
      <c r="H291" s="346"/>
      <c r="I291" s="346"/>
      <c r="J291" s="347"/>
      <c r="K291" s="345" t="s">
        <v>18</v>
      </c>
      <c r="L291" s="347"/>
    </row>
    <row r="292" spans="1:12" ht="15.75" thickBot="1" x14ac:dyDescent="0.3">
      <c r="A292" s="285"/>
      <c r="B292" s="338"/>
      <c r="C292" s="338"/>
      <c r="D292" s="338"/>
      <c r="E292" s="338"/>
      <c r="F292" s="286"/>
      <c r="G292" s="348"/>
      <c r="H292" s="349"/>
      <c r="I292" s="349"/>
      <c r="J292" s="350"/>
      <c r="K292" s="348"/>
      <c r="L292" s="350"/>
    </row>
    <row r="293" spans="1:12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410" t="s">
        <v>166</v>
      </c>
      <c r="B294" s="411"/>
      <c r="C294" s="411"/>
      <c r="D294" s="411"/>
      <c r="E294" s="411"/>
      <c r="F294" s="411"/>
      <c r="G294" s="411"/>
      <c r="H294" s="411"/>
      <c r="I294" s="411"/>
      <c r="J294" s="411"/>
      <c r="K294" s="411"/>
      <c r="L294" s="412"/>
    </row>
    <row r="295" spans="1:12" ht="15.75" thickBot="1" x14ac:dyDescent="0.3">
      <c r="A295" s="413"/>
      <c r="B295" s="414"/>
      <c r="C295" s="414"/>
      <c r="D295" s="414"/>
      <c r="E295" s="414"/>
      <c r="F295" s="414"/>
      <c r="G295" s="414"/>
      <c r="H295" s="414"/>
      <c r="I295" s="414"/>
      <c r="J295" s="414"/>
      <c r="K295" s="414"/>
      <c r="L295" s="415"/>
    </row>
    <row r="296" spans="1:12" x14ac:dyDescent="0.25">
      <c r="A296" s="143" t="s">
        <v>53</v>
      </c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5"/>
    </row>
    <row r="297" spans="1:12" ht="15.75" thickBot="1" x14ac:dyDescent="0.3">
      <c r="A297" s="146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8"/>
    </row>
    <row r="298" spans="1:12" ht="15.75" thickBot="1" x14ac:dyDescent="0.3">
      <c r="A298" s="3" t="str">
        <f t="shared" ref="A298:B300" si="4">A6</f>
        <v xml:space="preserve">CLIENTE: BOLOVO </v>
      </c>
      <c r="B298" s="149" t="str">
        <f t="shared" si="4"/>
        <v>REPRESENTANTE: antonio</v>
      </c>
      <c r="C298" s="150"/>
      <c r="D298" s="150"/>
      <c r="E298" s="150"/>
      <c r="F298" s="151"/>
      <c r="G298" s="149" t="str">
        <f>G6</f>
        <v>PEDIDO: 04/2020</v>
      </c>
      <c r="H298" s="150"/>
      <c r="I298" s="151"/>
      <c r="J298" s="110" t="s">
        <v>116</v>
      </c>
      <c r="K298" s="112"/>
      <c r="L298" s="111"/>
    </row>
    <row r="299" spans="1:12" ht="15.75" thickBot="1" x14ac:dyDescent="0.3">
      <c r="A299" s="4" t="str">
        <f t="shared" si="4"/>
        <v xml:space="preserve">REF. CLIENTE:  CT  Preta BOVOVO - 02 </v>
      </c>
      <c r="B299" s="149" t="str">
        <f t="shared" si="4"/>
        <v>REF. CT LS - 01</v>
      </c>
      <c r="C299" s="150"/>
      <c r="D299" s="150"/>
      <c r="E299" s="150"/>
      <c r="F299" s="151"/>
      <c r="G299" s="149" t="str">
        <f>G7</f>
        <v>COLECAO : VERÃO /2020</v>
      </c>
      <c r="H299" s="150"/>
      <c r="I299" s="151"/>
      <c r="J299" s="143">
        <f>J7</f>
        <v>0</v>
      </c>
      <c r="K299" s="144"/>
      <c r="L299" s="145"/>
    </row>
    <row r="300" spans="1:12" ht="15.75" thickBot="1" x14ac:dyDescent="0.3">
      <c r="A300" s="4" t="str">
        <f t="shared" si="4"/>
        <v xml:space="preserve">REF:  </v>
      </c>
      <c r="B300" s="149" t="str">
        <f t="shared" si="4"/>
        <v xml:space="preserve">MODELO:  carteira COLORS - 02 </v>
      </c>
      <c r="C300" s="150"/>
      <c r="D300" s="150"/>
      <c r="E300" s="150"/>
      <c r="F300" s="150"/>
      <c r="G300" s="150"/>
      <c r="H300" s="150"/>
      <c r="I300" s="151"/>
      <c r="J300" s="146"/>
      <c r="K300" s="147"/>
      <c r="L300" s="148"/>
    </row>
    <row r="301" spans="1:12" x14ac:dyDescent="0.25">
      <c r="A301" s="326" t="s">
        <v>14</v>
      </c>
      <c r="B301" s="328" t="str">
        <f>B251</f>
        <v xml:space="preserve">Nita </v>
      </c>
      <c r="C301" s="329"/>
      <c r="D301" s="329"/>
      <c r="E301" s="329"/>
      <c r="F301" s="330"/>
      <c r="G301" s="334" t="s">
        <v>47</v>
      </c>
      <c r="H301" s="335"/>
      <c r="I301" s="272"/>
      <c r="J301" s="273"/>
      <c r="K301" s="273"/>
      <c r="L301" s="274"/>
    </row>
    <row r="302" spans="1:12" ht="15.75" thickBot="1" x14ac:dyDescent="0.3">
      <c r="A302" s="327"/>
      <c r="B302" s="331"/>
      <c r="C302" s="332"/>
      <c r="D302" s="332"/>
      <c r="E302" s="332"/>
      <c r="F302" s="333"/>
      <c r="G302" s="336"/>
      <c r="H302" s="337"/>
      <c r="I302" s="285"/>
      <c r="J302" s="338"/>
      <c r="K302" s="338"/>
      <c r="L302" s="286"/>
    </row>
    <row r="303" spans="1:12" x14ac:dyDescent="0.25">
      <c r="A303" s="339" t="s">
        <v>1</v>
      </c>
      <c r="B303" s="339" t="s">
        <v>2</v>
      </c>
      <c r="C303" s="341">
        <f>C253</f>
        <v>4</v>
      </c>
      <c r="D303" s="184" t="s">
        <v>23</v>
      </c>
      <c r="E303" s="186"/>
      <c r="F303" s="343">
        <f>F253</f>
        <v>100</v>
      </c>
      <c r="G303" s="309" t="s">
        <v>22</v>
      </c>
      <c r="H303" s="313"/>
      <c r="I303" s="310"/>
      <c r="J303" s="357">
        <f>J253</f>
        <v>400</v>
      </c>
      <c r="K303" s="358"/>
      <c r="L303" s="359"/>
    </row>
    <row r="304" spans="1:12" ht="15.75" thickBot="1" x14ac:dyDescent="0.3">
      <c r="A304" s="340"/>
      <c r="B304" s="340"/>
      <c r="C304" s="342"/>
      <c r="D304" s="187"/>
      <c r="E304" s="189"/>
      <c r="F304" s="344"/>
      <c r="G304" s="311"/>
      <c r="H304" s="314"/>
      <c r="I304" s="312"/>
      <c r="J304" s="360"/>
      <c r="K304" s="361"/>
      <c r="L304" s="362"/>
    </row>
    <row r="305" spans="1:12" ht="15" customHeight="1" x14ac:dyDescent="0.25">
      <c r="A305" s="309" t="s">
        <v>95</v>
      </c>
      <c r="B305" s="310"/>
      <c r="C305" s="309" t="s">
        <v>96</v>
      </c>
      <c r="D305" s="313"/>
      <c r="E305" s="313"/>
      <c r="F305" s="313"/>
      <c r="G305" s="313"/>
      <c r="H305" s="310"/>
      <c r="I305" s="309" t="s">
        <v>49</v>
      </c>
      <c r="J305" s="313"/>
      <c r="K305" s="313"/>
      <c r="L305" s="310"/>
    </row>
    <row r="306" spans="1:12" ht="15.75" customHeight="1" thickBot="1" x14ac:dyDescent="0.3">
      <c r="A306" s="311"/>
      <c r="B306" s="312"/>
      <c r="C306" s="311"/>
      <c r="D306" s="314"/>
      <c r="E306" s="314"/>
      <c r="F306" s="314"/>
      <c r="G306" s="314"/>
      <c r="H306" s="312"/>
      <c r="I306" s="311"/>
      <c r="J306" s="314"/>
      <c r="K306" s="314"/>
      <c r="L306" s="312"/>
    </row>
    <row r="307" spans="1:12" x14ac:dyDescent="0.25">
      <c r="A307" s="272"/>
      <c r="B307" s="273"/>
      <c r="C307" s="273"/>
      <c r="D307" s="273"/>
      <c r="E307" s="273"/>
      <c r="F307" s="273"/>
      <c r="G307" s="273"/>
      <c r="H307" s="273"/>
      <c r="I307" s="273"/>
      <c r="J307" s="273"/>
      <c r="K307" s="273"/>
      <c r="L307" s="274"/>
    </row>
    <row r="308" spans="1:12" ht="15.75" thickBot="1" x14ac:dyDescent="0.3">
      <c r="A308" s="285"/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286"/>
    </row>
    <row r="309" spans="1:12" x14ac:dyDescent="0.25">
      <c r="A309" s="272"/>
      <c r="B309" s="273"/>
      <c r="C309" s="273"/>
      <c r="D309" s="273"/>
      <c r="E309" s="273"/>
      <c r="F309" s="274"/>
      <c r="G309" s="345" t="s">
        <v>51</v>
      </c>
      <c r="H309" s="346"/>
      <c r="I309" s="346"/>
      <c r="J309" s="347"/>
      <c r="K309" s="345" t="s">
        <v>18</v>
      </c>
      <c r="L309" s="347"/>
    </row>
    <row r="310" spans="1:12" ht="15.75" thickBot="1" x14ac:dyDescent="0.3">
      <c r="A310" s="285"/>
      <c r="B310" s="338"/>
      <c r="C310" s="338"/>
      <c r="D310" s="338"/>
      <c r="E310" s="338"/>
      <c r="F310" s="286"/>
      <c r="G310" s="348"/>
      <c r="H310" s="349"/>
      <c r="I310" s="349"/>
      <c r="J310" s="350"/>
      <c r="K310" s="348"/>
      <c r="L310" s="350"/>
    </row>
    <row r="311" spans="1:12" x14ac:dyDescent="0.25">
      <c r="A311" s="272"/>
      <c r="B311" s="273"/>
      <c r="C311" s="273"/>
      <c r="D311" s="273"/>
      <c r="E311" s="273"/>
      <c r="F311" s="274"/>
      <c r="G311" s="345" t="s">
        <v>52</v>
      </c>
      <c r="H311" s="346"/>
      <c r="I311" s="346"/>
      <c r="J311" s="347"/>
      <c r="K311" s="345" t="s">
        <v>18</v>
      </c>
      <c r="L311" s="347"/>
    </row>
    <row r="312" spans="1:12" ht="15.75" thickBot="1" x14ac:dyDescent="0.3">
      <c r="A312" s="285"/>
      <c r="B312" s="338"/>
      <c r="C312" s="338"/>
      <c r="D312" s="338"/>
      <c r="E312" s="338"/>
      <c r="F312" s="286"/>
      <c r="G312" s="348"/>
      <c r="H312" s="349"/>
      <c r="I312" s="349"/>
      <c r="J312" s="350"/>
      <c r="K312" s="348"/>
      <c r="L312" s="350"/>
    </row>
    <row r="313" spans="1:12" x14ac:dyDescent="0.25">
      <c r="A313" s="272">
        <f>A69</f>
        <v>0</v>
      </c>
      <c r="B313" s="273"/>
      <c r="C313" s="273"/>
      <c r="D313" s="273"/>
      <c r="E313" s="273"/>
      <c r="F313" s="273"/>
      <c r="G313" s="273"/>
      <c r="H313" s="273"/>
      <c r="I313" s="273"/>
      <c r="J313" s="273"/>
      <c r="K313" s="273"/>
      <c r="L313" s="274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x14ac:dyDescent="0.25">
      <c r="A322" s="275"/>
      <c r="B322" s="276"/>
      <c r="C322" s="276"/>
      <c r="D322" s="276"/>
      <c r="E322" s="276"/>
      <c r="F322" s="276"/>
      <c r="G322" s="276"/>
      <c r="H322" s="276"/>
      <c r="I322" s="276"/>
      <c r="J322" s="276"/>
      <c r="K322" s="276"/>
      <c r="L322" s="277"/>
    </row>
    <row r="323" spans="1:12" ht="29.25" customHeight="1" thickBot="1" x14ac:dyDescent="0.3">
      <c r="A323" s="285"/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286"/>
    </row>
    <row r="324" spans="1:12" x14ac:dyDescent="0.25">
      <c r="A324" s="143" t="s">
        <v>166</v>
      </c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5"/>
    </row>
    <row r="325" spans="1:12" ht="15.75" thickBot="1" x14ac:dyDescent="0.3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8"/>
    </row>
    <row r="326" spans="1:12" x14ac:dyDescent="0.25">
      <c r="A326" s="369" t="s">
        <v>165</v>
      </c>
      <c r="B326" s="370"/>
      <c r="C326" s="370"/>
      <c r="D326" s="370"/>
      <c r="E326" s="370"/>
      <c r="F326" s="370"/>
      <c r="G326" s="370"/>
      <c r="H326" s="370"/>
      <c r="I326" s="370"/>
      <c r="J326" s="370"/>
      <c r="K326" s="370"/>
      <c r="L326" s="371"/>
    </row>
    <row r="327" spans="1:12" ht="15.75" thickBot="1" x14ac:dyDescent="0.3">
      <c r="A327" s="372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4"/>
    </row>
    <row r="328" spans="1:12" ht="15.75" thickBot="1" x14ac:dyDescent="0.3">
      <c r="A328" s="3" t="str">
        <f t="shared" ref="A328:B330" si="5">A6</f>
        <v xml:space="preserve">CLIENTE: BOLOVO </v>
      </c>
      <c r="B328" s="149" t="str">
        <f t="shared" si="5"/>
        <v>REPRESENTANTE: antonio</v>
      </c>
      <c r="C328" s="150"/>
      <c r="D328" s="150"/>
      <c r="E328" s="150"/>
      <c r="F328" s="151"/>
      <c r="G328" s="149" t="str">
        <f>G6</f>
        <v>PEDIDO: 04/2020</v>
      </c>
      <c r="H328" s="150"/>
      <c r="I328" s="151"/>
      <c r="J328" s="110" t="str">
        <f>J6</f>
        <v xml:space="preserve">QTD. MOSTR. SOARES DE LUNA </v>
      </c>
      <c r="K328" s="112"/>
      <c r="L328" s="111"/>
    </row>
    <row r="329" spans="1:12" ht="15.75" thickBot="1" x14ac:dyDescent="0.3">
      <c r="A329" s="4" t="str">
        <f t="shared" si="5"/>
        <v xml:space="preserve">REF. CLIENTE:  CT  Preta BOVOVO - 02 </v>
      </c>
      <c r="B329" s="149" t="str">
        <f t="shared" si="5"/>
        <v>REF. CT LS - 01</v>
      </c>
      <c r="C329" s="150"/>
      <c r="D329" s="150"/>
      <c r="E329" s="150"/>
      <c r="F329" s="151"/>
      <c r="G329" s="149" t="str">
        <f>G7</f>
        <v>COLECAO : VERÃO /2020</v>
      </c>
      <c r="H329" s="150"/>
      <c r="I329" s="151"/>
      <c r="J329" s="143">
        <f>J7</f>
        <v>0</v>
      </c>
      <c r="K329" s="144"/>
      <c r="L329" s="145"/>
    </row>
    <row r="330" spans="1:12" ht="15.75" thickBot="1" x14ac:dyDescent="0.3">
      <c r="A330" s="4" t="str">
        <f t="shared" si="5"/>
        <v xml:space="preserve">REF:  </v>
      </c>
      <c r="B330" s="149" t="str">
        <f t="shared" si="5"/>
        <v xml:space="preserve">MODELO:  carteira COLORS - 02 </v>
      </c>
      <c r="C330" s="150"/>
      <c r="D330" s="150"/>
      <c r="E330" s="150"/>
      <c r="F330" s="150"/>
      <c r="G330" s="150"/>
      <c r="H330" s="150"/>
      <c r="I330" s="151"/>
      <c r="J330" s="146"/>
      <c r="K330" s="147"/>
      <c r="L330" s="148"/>
    </row>
    <row r="331" spans="1:12" ht="15.75" thickBot="1" x14ac:dyDescent="0.3">
      <c r="A331" s="110" t="s">
        <v>55</v>
      </c>
      <c r="B331" s="112"/>
      <c r="C331" s="112"/>
      <c r="D331" s="111"/>
      <c r="E331" s="345" t="s">
        <v>59</v>
      </c>
      <c r="F331" s="346"/>
      <c r="G331" s="346"/>
      <c r="H331" s="346"/>
      <c r="I331" s="346"/>
      <c r="J331" s="346"/>
      <c r="K331" s="346"/>
      <c r="L331" s="347"/>
    </row>
    <row r="332" spans="1:12" ht="15.75" thickBot="1" x14ac:dyDescent="0.3">
      <c r="A332" s="184" t="s">
        <v>56</v>
      </c>
      <c r="B332" s="185"/>
      <c r="C332" s="185"/>
      <c r="D332" s="186"/>
      <c r="E332" s="348"/>
      <c r="F332" s="349"/>
      <c r="G332" s="349"/>
      <c r="H332" s="349"/>
      <c r="I332" s="349"/>
      <c r="J332" s="349"/>
      <c r="K332" s="349"/>
      <c r="L332" s="350"/>
    </row>
    <row r="333" spans="1:12" ht="15.75" thickBot="1" x14ac:dyDescent="0.3">
      <c r="A333" s="187"/>
      <c r="B333" s="188"/>
      <c r="C333" s="188"/>
      <c r="D333" s="189"/>
      <c r="E333" s="375" t="s">
        <v>58</v>
      </c>
      <c r="F333" s="376"/>
      <c r="G333" s="376"/>
      <c r="H333" s="376"/>
      <c r="I333" s="376"/>
      <c r="J333" s="376"/>
      <c r="K333" s="376"/>
      <c r="L333" s="377"/>
    </row>
    <row r="334" spans="1:12" x14ac:dyDescent="0.25">
      <c r="A334" s="184" t="s">
        <v>57</v>
      </c>
      <c r="B334" s="185"/>
      <c r="C334" s="185"/>
      <c r="D334" s="186"/>
      <c r="E334" s="378"/>
      <c r="F334" s="379"/>
      <c r="G334" s="379"/>
      <c r="H334" s="379"/>
      <c r="I334" s="379"/>
      <c r="J334" s="379"/>
      <c r="K334" s="379"/>
      <c r="L334" s="380"/>
    </row>
    <row r="335" spans="1:12" ht="15.75" thickBot="1" x14ac:dyDescent="0.3">
      <c r="A335" s="187"/>
      <c r="B335" s="188"/>
      <c r="C335" s="188"/>
      <c r="D335" s="189"/>
      <c r="E335" s="381"/>
      <c r="F335" s="382"/>
      <c r="G335" s="382"/>
      <c r="H335" s="382"/>
      <c r="I335" s="382"/>
      <c r="J335" s="382"/>
      <c r="K335" s="382"/>
      <c r="L335" s="383"/>
    </row>
    <row r="336" spans="1:12" ht="15.75" customHeight="1" thickBot="1" x14ac:dyDescent="0.3">
      <c r="A336" s="5" t="s">
        <v>28</v>
      </c>
      <c r="B336" s="2"/>
      <c r="C336" s="110">
        <f>C93</f>
        <v>100</v>
      </c>
      <c r="D336" s="112"/>
      <c r="E336" s="111"/>
      <c r="F336" s="110" t="s">
        <v>43</v>
      </c>
      <c r="G336" s="111"/>
      <c r="H336" s="110">
        <f>H93</f>
        <v>0</v>
      </c>
      <c r="I336" s="111"/>
      <c r="J336" s="262" t="s">
        <v>43</v>
      </c>
      <c r="K336" s="263"/>
      <c r="L336" s="56" t="s">
        <v>41</v>
      </c>
    </row>
    <row r="337" spans="1:12" ht="15.75" customHeight="1" thickBot="1" x14ac:dyDescent="0.3">
      <c r="A337" s="5" t="s">
        <v>42</v>
      </c>
      <c r="B337" s="4" t="s">
        <v>6</v>
      </c>
      <c r="C337" s="4" t="s">
        <v>15</v>
      </c>
      <c r="D337" s="110" t="s">
        <v>7</v>
      </c>
      <c r="E337" s="111"/>
      <c r="F337" s="234" t="s">
        <v>19</v>
      </c>
      <c r="G337" s="236"/>
      <c r="H337" s="4" t="s">
        <v>9</v>
      </c>
      <c r="I337" s="5" t="s">
        <v>10</v>
      </c>
      <c r="J337" s="234" t="s">
        <v>19</v>
      </c>
      <c r="K337" s="236"/>
      <c r="L337" s="7"/>
    </row>
    <row r="338" spans="1:12" ht="15.75" customHeight="1" thickBot="1" x14ac:dyDescent="0.3">
      <c r="A338" s="13" t="str">
        <f t="shared" ref="A338:C353" si="6">A95</f>
        <v xml:space="preserve">Etiqueta Composição - EC - bolovo </v>
      </c>
      <c r="B338" s="6">
        <f t="shared" si="6"/>
        <v>1</v>
      </c>
      <c r="C338" s="6" t="str">
        <f t="shared" si="6"/>
        <v>Branco</v>
      </c>
      <c r="D338" s="264">
        <f>SUM(B338*C336)</f>
        <v>100</v>
      </c>
      <c r="E338" s="265"/>
      <c r="F338" s="266"/>
      <c r="G338" s="267"/>
      <c r="H338" s="6">
        <f t="shared" ref="H338:H371" si="7">H95</f>
        <v>0</v>
      </c>
      <c r="I338" s="8">
        <f>SUM(B338*H336)</f>
        <v>0</v>
      </c>
      <c r="J338" s="266"/>
      <c r="K338" s="267"/>
      <c r="L338" s="6"/>
    </row>
    <row r="339" spans="1:12" ht="15.75" customHeight="1" thickBot="1" x14ac:dyDescent="0.3">
      <c r="A339" s="13" t="str">
        <f t="shared" si="6"/>
        <v>Linha 60</v>
      </c>
      <c r="B339" s="6">
        <f t="shared" si="6"/>
        <v>1.4999999999999999E-2</v>
      </c>
      <c r="C339" s="6" t="str">
        <f t="shared" si="6"/>
        <v>preto</v>
      </c>
      <c r="D339" s="264">
        <f>SUM(B339*C336)</f>
        <v>1.5</v>
      </c>
      <c r="E339" s="265"/>
      <c r="F339" s="266"/>
      <c r="G339" s="267"/>
      <c r="H339" s="6">
        <f t="shared" si="7"/>
        <v>0</v>
      </c>
      <c r="I339" s="8">
        <f>SUM(B339*H336)</f>
        <v>0</v>
      </c>
      <c r="J339" s="266"/>
      <c r="K339" s="267"/>
      <c r="L339" s="6"/>
    </row>
    <row r="340" spans="1:12" ht="15.75" customHeight="1" thickBot="1" x14ac:dyDescent="0.3">
      <c r="A340" s="13">
        <f t="shared" si="6"/>
        <v>0</v>
      </c>
      <c r="B340" s="6">
        <f t="shared" si="6"/>
        <v>1.4999999999999999E-2</v>
      </c>
      <c r="C340" s="6" t="str">
        <f t="shared" si="6"/>
        <v>VERDE</v>
      </c>
      <c r="D340" s="264">
        <f>SUM(B340*C336)</f>
        <v>1.5</v>
      </c>
      <c r="E340" s="265"/>
      <c r="F340" s="266"/>
      <c r="G340" s="267"/>
      <c r="H340" s="6">
        <f t="shared" si="7"/>
        <v>0</v>
      </c>
      <c r="I340" s="8">
        <f>SUM(B340*H336)</f>
        <v>0</v>
      </c>
      <c r="J340" s="266"/>
      <c r="K340" s="267"/>
      <c r="L340" s="6"/>
    </row>
    <row r="341" spans="1:12" ht="15.75" customHeight="1" thickBot="1" x14ac:dyDescent="0.3">
      <c r="A341" s="13">
        <f t="shared" si="6"/>
        <v>0</v>
      </c>
      <c r="B341" s="6">
        <f t="shared" si="6"/>
        <v>0</v>
      </c>
      <c r="C341" s="6">
        <f t="shared" si="6"/>
        <v>0</v>
      </c>
      <c r="D341" s="264">
        <f>SUM(B341*C336)</f>
        <v>0</v>
      </c>
      <c r="E341" s="265"/>
      <c r="F341" s="266"/>
      <c r="G341" s="267"/>
      <c r="H341" s="6">
        <f t="shared" si="7"/>
        <v>0</v>
      </c>
      <c r="I341" s="8">
        <f>SUM(B341*H336)</f>
        <v>0</v>
      </c>
      <c r="J341" s="266"/>
      <c r="K341" s="267"/>
      <c r="L341" s="6"/>
    </row>
    <row r="342" spans="1:12" ht="15.75" customHeight="1" thickBot="1" x14ac:dyDescent="0.3">
      <c r="A342" s="13" t="str">
        <f t="shared" si="6"/>
        <v>Linha 40</v>
      </c>
      <c r="B342" s="6">
        <f t="shared" si="6"/>
        <v>1.4999999999999999E-2</v>
      </c>
      <c r="C342" s="6" t="str">
        <f t="shared" si="6"/>
        <v>Preto</v>
      </c>
      <c r="D342" s="264">
        <f>SUM(B342*C336)</f>
        <v>1.5</v>
      </c>
      <c r="E342" s="265"/>
      <c r="F342" s="266"/>
      <c r="G342" s="267"/>
      <c r="H342" s="6">
        <f t="shared" si="7"/>
        <v>0</v>
      </c>
      <c r="I342" s="8">
        <f>SUM(B342*H336)</f>
        <v>0</v>
      </c>
      <c r="J342" s="266"/>
      <c r="K342" s="267"/>
      <c r="L342" s="6"/>
    </row>
    <row r="343" spans="1:12" ht="15.75" customHeight="1" thickBot="1" x14ac:dyDescent="0.3">
      <c r="A343" s="13">
        <f t="shared" si="6"/>
        <v>0</v>
      </c>
      <c r="B343" s="6">
        <f t="shared" si="6"/>
        <v>0</v>
      </c>
      <c r="C343" s="6">
        <f t="shared" si="6"/>
        <v>0</v>
      </c>
      <c r="D343" s="264">
        <f>SUM(B343*C336)</f>
        <v>0</v>
      </c>
      <c r="E343" s="265"/>
      <c r="F343" s="266"/>
      <c r="G343" s="267"/>
      <c r="H343" s="6">
        <f t="shared" si="7"/>
        <v>0</v>
      </c>
      <c r="I343" s="8">
        <f>SUM(B343*H336)</f>
        <v>0</v>
      </c>
      <c r="J343" s="266"/>
      <c r="K343" s="267"/>
      <c r="L343" s="6"/>
    </row>
    <row r="344" spans="1:12" ht="15.75" customHeight="1" thickBot="1" x14ac:dyDescent="0.3">
      <c r="A344" s="13">
        <f t="shared" si="6"/>
        <v>0</v>
      </c>
      <c r="B344" s="6">
        <v>16</v>
      </c>
      <c r="C344" s="6">
        <f t="shared" si="6"/>
        <v>0</v>
      </c>
      <c r="D344" s="264">
        <f>SUM(B344*C336)</f>
        <v>1600</v>
      </c>
      <c r="E344" s="265"/>
      <c r="F344" s="266"/>
      <c r="G344" s="267"/>
      <c r="H344" s="6">
        <f t="shared" si="7"/>
        <v>0</v>
      </c>
      <c r="I344" s="8">
        <f>SUM(B344*H336)</f>
        <v>0</v>
      </c>
      <c r="J344" s="266"/>
      <c r="K344" s="267"/>
      <c r="L344" s="6"/>
    </row>
    <row r="345" spans="1:12" ht="15.75" customHeight="1" thickBot="1" x14ac:dyDescent="0.3">
      <c r="A345" s="13" t="str">
        <f t="shared" si="6"/>
        <v>Velcro</v>
      </c>
      <c r="B345" s="6">
        <f t="shared" si="6"/>
        <v>0.12</v>
      </c>
      <c r="C345" s="6" t="str">
        <f t="shared" si="6"/>
        <v>preto</v>
      </c>
      <c r="D345" s="264">
        <f>SUM(B345*C336)</f>
        <v>12</v>
      </c>
      <c r="E345" s="265"/>
      <c r="F345" s="266"/>
      <c r="G345" s="267"/>
      <c r="H345" s="6">
        <f t="shared" si="7"/>
        <v>0</v>
      </c>
      <c r="I345" s="8">
        <f>SUM(B345*H336)</f>
        <v>0</v>
      </c>
      <c r="J345" s="266"/>
      <c r="K345" s="267"/>
      <c r="L345" s="6"/>
    </row>
    <row r="346" spans="1:12" ht="15.75" customHeight="1" thickBot="1" x14ac:dyDescent="0.3">
      <c r="A346" s="13" t="str">
        <f t="shared" si="6"/>
        <v>Ziper 3</v>
      </c>
      <c r="B346" s="6">
        <f t="shared" si="6"/>
        <v>0.12</v>
      </c>
      <c r="C346" s="6" t="str">
        <f t="shared" si="6"/>
        <v>preta</v>
      </c>
      <c r="D346" s="264">
        <f>SUM(B346*C336)</f>
        <v>12</v>
      </c>
      <c r="E346" s="265"/>
      <c r="F346" s="266"/>
      <c r="G346" s="267"/>
      <c r="H346" s="6">
        <f t="shared" si="7"/>
        <v>0</v>
      </c>
      <c r="I346" s="8">
        <f>SUM(B346*H336)</f>
        <v>0</v>
      </c>
      <c r="J346" s="266"/>
      <c r="K346" s="267"/>
      <c r="L346" s="6"/>
    </row>
    <row r="347" spans="1:12" ht="15.75" customHeight="1" thickBot="1" x14ac:dyDescent="0.3">
      <c r="A347" s="13" t="str">
        <f t="shared" si="6"/>
        <v>Cursor 3</v>
      </c>
      <c r="B347" s="6">
        <f t="shared" si="6"/>
        <v>1</v>
      </c>
      <c r="C347" s="6" t="str">
        <f t="shared" si="6"/>
        <v xml:space="preserve">preto </v>
      </c>
      <c r="D347" s="264">
        <f>SUM(B347*C336)</f>
        <v>100</v>
      </c>
      <c r="E347" s="265"/>
      <c r="F347" s="266"/>
      <c r="G347" s="267"/>
      <c r="H347" s="6">
        <f t="shared" si="7"/>
        <v>0</v>
      </c>
      <c r="I347" s="8">
        <f>SUM(B347*H336)</f>
        <v>0</v>
      </c>
      <c r="J347" s="266"/>
      <c r="K347" s="267"/>
      <c r="L347" s="6"/>
    </row>
    <row r="348" spans="1:12" ht="15.75" customHeight="1" thickBot="1" x14ac:dyDescent="0.3">
      <c r="A348" s="13">
        <f t="shared" si="6"/>
        <v>0</v>
      </c>
      <c r="B348" s="6">
        <f t="shared" si="6"/>
        <v>0</v>
      </c>
      <c r="C348" s="6">
        <f t="shared" si="6"/>
        <v>0</v>
      </c>
      <c r="D348" s="264">
        <f>SUM(B348*C336)</f>
        <v>0</v>
      </c>
      <c r="E348" s="265"/>
      <c r="F348" s="266"/>
      <c r="G348" s="267"/>
      <c r="H348" s="6">
        <f t="shared" si="7"/>
        <v>0</v>
      </c>
      <c r="I348" s="8">
        <f>SUM(B348*H336)</f>
        <v>0</v>
      </c>
      <c r="J348" s="266"/>
      <c r="K348" s="267"/>
      <c r="L348" s="6"/>
    </row>
    <row r="349" spans="1:12" ht="15.75" customHeight="1" thickBot="1" x14ac:dyDescent="0.3">
      <c r="A349" s="13" t="str">
        <f t="shared" si="6"/>
        <v>Borneon Tekla</v>
      </c>
      <c r="B349" s="6">
        <f t="shared" si="6"/>
        <v>1.97</v>
      </c>
      <c r="C349" s="6" t="str">
        <f t="shared" si="6"/>
        <v xml:space="preserve">Preto </v>
      </c>
      <c r="D349" s="264">
        <f>SUM(B349*C336)</f>
        <v>197</v>
      </c>
      <c r="E349" s="265"/>
      <c r="F349" s="266"/>
      <c r="G349" s="267"/>
      <c r="H349" s="6">
        <f t="shared" si="7"/>
        <v>0</v>
      </c>
      <c r="I349" s="8">
        <f>SUM(B349*H336)</f>
        <v>0</v>
      </c>
      <c r="J349" s="266"/>
      <c r="K349" s="267"/>
      <c r="L349" s="6"/>
    </row>
    <row r="350" spans="1:12" ht="15.75" customHeight="1" thickBot="1" x14ac:dyDescent="0.3">
      <c r="A350" s="13">
        <f t="shared" si="6"/>
        <v>0</v>
      </c>
      <c r="B350" s="6">
        <f t="shared" si="6"/>
        <v>0</v>
      </c>
      <c r="C350" s="6">
        <f t="shared" si="6"/>
        <v>0</v>
      </c>
      <c r="D350" s="264">
        <f>SUM(B350*C336)</f>
        <v>0</v>
      </c>
      <c r="E350" s="265"/>
      <c r="F350" s="266"/>
      <c r="G350" s="267"/>
      <c r="H350" s="6">
        <f t="shared" si="7"/>
        <v>0</v>
      </c>
      <c r="I350" s="8">
        <f>SUM(B350*H336)</f>
        <v>0</v>
      </c>
      <c r="J350" s="266"/>
      <c r="K350" s="267"/>
      <c r="L350" s="6"/>
    </row>
    <row r="351" spans="1:12" ht="15.75" customHeight="1" thickBot="1" x14ac:dyDescent="0.3">
      <c r="A351" s="13">
        <f t="shared" si="6"/>
        <v>0</v>
      </c>
      <c r="B351" s="6">
        <f t="shared" si="6"/>
        <v>0</v>
      </c>
      <c r="C351" s="6">
        <f t="shared" si="6"/>
        <v>0</v>
      </c>
      <c r="D351" s="264">
        <f>SUM(B351*C336)</f>
        <v>0</v>
      </c>
      <c r="E351" s="265"/>
      <c r="F351" s="266"/>
      <c r="G351" s="267"/>
      <c r="H351" s="6">
        <f t="shared" si="7"/>
        <v>0</v>
      </c>
      <c r="I351" s="8">
        <f>SUM(B351*H336)</f>
        <v>0</v>
      </c>
      <c r="J351" s="266"/>
      <c r="K351" s="267"/>
      <c r="L351" s="6"/>
    </row>
    <row r="352" spans="1:12" ht="15.75" customHeight="1" thickBot="1" x14ac:dyDescent="0.3">
      <c r="A352" s="13">
        <f t="shared" si="6"/>
        <v>0</v>
      </c>
      <c r="B352" s="6">
        <f t="shared" si="6"/>
        <v>0</v>
      </c>
      <c r="C352" s="6">
        <f t="shared" si="6"/>
        <v>0</v>
      </c>
      <c r="D352" s="264">
        <f>SUM(B352*C336)</f>
        <v>0</v>
      </c>
      <c r="E352" s="265"/>
      <c r="F352" s="266"/>
      <c r="G352" s="267"/>
      <c r="H352" s="6">
        <f t="shared" si="7"/>
        <v>0</v>
      </c>
      <c r="I352" s="8">
        <f>SUM(B352*H336)</f>
        <v>0</v>
      </c>
      <c r="J352" s="266"/>
      <c r="K352" s="267"/>
      <c r="L352" s="6"/>
    </row>
    <row r="353" spans="1:12" ht="15.75" customHeight="1" thickBot="1" x14ac:dyDescent="0.3">
      <c r="A353" s="13">
        <f t="shared" si="6"/>
        <v>0</v>
      </c>
      <c r="B353" s="6">
        <f t="shared" si="6"/>
        <v>0</v>
      </c>
      <c r="C353" s="6">
        <f t="shared" si="6"/>
        <v>0</v>
      </c>
      <c r="D353" s="264">
        <f>SUM(B353*C336)</f>
        <v>0</v>
      </c>
      <c r="E353" s="265"/>
      <c r="F353" s="266"/>
      <c r="G353" s="267"/>
      <c r="H353" s="6">
        <f t="shared" si="7"/>
        <v>0</v>
      </c>
      <c r="I353" s="8">
        <f>SUM(B353*H336)</f>
        <v>0</v>
      </c>
      <c r="J353" s="266"/>
      <c r="K353" s="267"/>
      <c r="L353" s="6"/>
    </row>
    <row r="354" spans="1:12" ht="15.75" customHeight="1" thickBot="1" x14ac:dyDescent="0.3">
      <c r="A354" s="13">
        <f t="shared" ref="A354:C369" si="8">A111</f>
        <v>0</v>
      </c>
      <c r="B354" s="6">
        <f t="shared" si="8"/>
        <v>0</v>
      </c>
      <c r="C354" s="6">
        <f t="shared" si="8"/>
        <v>0</v>
      </c>
      <c r="D354" s="264">
        <f>SUM(B354*C336)</f>
        <v>0</v>
      </c>
      <c r="E354" s="265"/>
      <c r="F354" s="266"/>
      <c r="G354" s="267"/>
      <c r="H354" s="6">
        <f t="shared" si="7"/>
        <v>0</v>
      </c>
      <c r="I354" s="8">
        <f>SUM(B354*H336)</f>
        <v>0</v>
      </c>
      <c r="J354" s="266"/>
      <c r="K354" s="267"/>
      <c r="L354" s="6"/>
    </row>
    <row r="355" spans="1:12" ht="15.75" customHeight="1" thickBot="1" x14ac:dyDescent="0.3">
      <c r="A355" s="13">
        <f t="shared" si="8"/>
        <v>0</v>
      </c>
      <c r="B355" s="6">
        <f t="shared" si="8"/>
        <v>0</v>
      </c>
      <c r="C355" s="6">
        <f t="shared" si="8"/>
        <v>0</v>
      </c>
      <c r="D355" s="264">
        <f>SUM(B355*C336)</f>
        <v>0</v>
      </c>
      <c r="E355" s="265"/>
      <c r="F355" s="266"/>
      <c r="G355" s="267"/>
      <c r="H355" s="6">
        <f t="shared" si="7"/>
        <v>0</v>
      </c>
      <c r="I355" s="8">
        <f>SUM(B355*H336)</f>
        <v>0</v>
      </c>
      <c r="J355" s="266"/>
      <c r="K355" s="267"/>
      <c r="L355" s="6"/>
    </row>
    <row r="356" spans="1:12" ht="15.75" customHeight="1" thickBot="1" x14ac:dyDescent="0.3">
      <c r="A356" s="13">
        <f t="shared" si="8"/>
        <v>0</v>
      </c>
      <c r="B356" s="6">
        <f t="shared" si="8"/>
        <v>0</v>
      </c>
      <c r="C356" s="6">
        <f t="shared" si="8"/>
        <v>0</v>
      </c>
      <c r="D356" s="264">
        <f>SUM(B356*C336)</f>
        <v>0</v>
      </c>
      <c r="E356" s="265"/>
      <c r="F356" s="266"/>
      <c r="G356" s="267"/>
      <c r="H356" s="6">
        <f t="shared" si="7"/>
        <v>0</v>
      </c>
      <c r="I356" s="8">
        <f>SUM(B356*H336)</f>
        <v>0</v>
      </c>
      <c r="J356" s="266"/>
      <c r="K356" s="267"/>
      <c r="L356" s="6"/>
    </row>
    <row r="357" spans="1:12" ht="15.75" customHeight="1" thickBot="1" x14ac:dyDescent="0.3">
      <c r="A357" s="13">
        <f t="shared" si="8"/>
        <v>0</v>
      </c>
      <c r="B357" s="6">
        <f t="shared" si="8"/>
        <v>0</v>
      </c>
      <c r="C357" s="6">
        <f t="shared" si="8"/>
        <v>0</v>
      </c>
      <c r="D357" s="264">
        <f>SUM(B357*C336)</f>
        <v>0</v>
      </c>
      <c r="E357" s="265"/>
      <c r="F357" s="266"/>
      <c r="G357" s="267"/>
      <c r="H357" s="6">
        <f t="shared" si="7"/>
        <v>0</v>
      </c>
      <c r="I357" s="8">
        <f>SUM(B357*H336)</f>
        <v>0</v>
      </c>
      <c r="J357" s="266"/>
      <c r="K357" s="267"/>
      <c r="L357" s="6"/>
    </row>
    <row r="358" spans="1:12" ht="15.75" customHeight="1" thickBot="1" x14ac:dyDescent="0.3">
      <c r="A358" s="13">
        <f t="shared" si="8"/>
        <v>0</v>
      </c>
      <c r="B358" s="6">
        <f t="shared" si="8"/>
        <v>0</v>
      </c>
      <c r="C358" s="6">
        <f t="shared" si="8"/>
        <v>0</v>
      </c>
      <c r="D358" s="264">
        <f>SUM(B358*C336)</f>
        <v>0</v>
      </c>
      <c r="E358" s="265"/>
      <c r="F358" s="266"/>
      <c r="G358" s="267"/>
      <c r="H358" s="6">
        <f t="shared" si="7"/>
        <v>0</v>
      </c>
      <c r="I358" s="8">
        <f>SUM(B358*H336)</f>
        <v>0</v>
      </c>
      <c r="J358" s="266"/>
      <c r="K358" s="267"/>
      <c r="L358" s="6"/>
    </row>
    <row r="359" spans="1:12" ht="15.75" customHeight="1" thickBot="1" x14ac:dyDescent="0.3">
      <c r="A359" s="13">
        <f t="shared" si="8"/>
        <v>0</v>
      </c>
      <c r="B359" s="6">
        <f t="shared" si="8"/>
        <v>0</v>
      </c>
      <c r="C359" s="6">
        <f t="shared" si="8"/>
        <v>0</v>
      </c>
      <c r="D359" s="264">
        <f>SUM(B359*C336)</f>
        <v>0</v>
      </c>
      <c r="E359" s="265"/>
      <c r="F359" s="266"/>
      <c r="G359" s="267"/>
      <c r="H359" s="6">
        <f t="shared" si="7"/>
        <v>0</v>
      </c>
      <c r="I359" s="8">
        <f>SUM(B359*H336)</f>
        <v>0</v>
      </c>
      <c r="J359" s="266"/>
      <c r="K359" s="267"/>
      <c r="L359" s="6"/>
    </row>
    <row r="360" spans="1:12" ht="15.75" customHeight="1" thickBot="1" x14ac:dyDescent="0.3">
      <c r="A360" s="13">
        <f t="shared" si="8"/>
        <v>0</v>
      </c>
      <c r="B360" s="6">
        <f t="shared" si="8"/>
        <v>0</v>
      </c>
      <c r="C360" s="6">
        <f t="shared" si="8"/>
        <v>0</v>
      </c>
      <c r="D360" s="264">
        <f>SUM(B360*C336)</f>
        <v>0</v>
      </c>
      <c r="E360" s="265"/>
      <c r="F360" s="266"/>
      <c r="G360" s="267"/>
      <c r="H360" s="6">
        <f t="shared" si="7"/>
        <v>0</v>
      </c>
      <c r="I360" s="8">
        <f>SUM(B360*H336)</f>
        <v>0</v>
      </c>
      <c r="J360" s="266"/>
      <c r="K360" s="267"/>
      <c r="L360" s="6"/>
    </row>
    <row r="361" spans="1:12" ht="15.75" customHeight="1" thickBot="1" x14ac:dyDescent="0.3">
      <c r="A361" s="13">
        <f t="shared" si="8"/>
        <v>0</v>
      </c>
      <c r="B361" s="6">
        <f t="shared" si="8"/>
        <v>0</v>
      </c>
      <c r="C361" s="6">
        <f t="shared" si="8"/>
        <v>0</v>
      </c>
      <c r="D361" s="264">
        <f>SUM(B361*C336)</f>
        <v>0</v>
      </c>
      <c r="E361" s="265"/>
      <c r="F361" s="266"/>
      <c r="G361" s="267"/>
      <c r="H361" s="6">
        <f t="shared" si="7"/>
        <v>0</v>
      </c>
      <c r="I361" s="8">
        <f>SUM(B361*H336)</f>
        <v>0</v>
      </c>
      <c r="J361" s="266"/>
      <c r="K361" s="267"/>
      <c r="L361" s="6"/>
    </row>
    <row r="362" spans="1:12" ht="15.75" customHeight="1" thickBot="1" x14ac:dyDescent="0.3">
      <c r="A362" s="13">
        <f t="shared" si="8"/>
        <v>0</v>
      </c>
      <c r="B362" s="6">
        <f t="shared" si="8"/>
        <v>0</v>
      </c>
      <c r="C362" s="6">
        <f t="shared" si="8"/>
        <v>0</v>
      </c>
      <c r="D362" s="264">
        <f>SUM(B362*C336)</f>
        <v>0</v>
      </c>
      <c r="E362" s="265"/>
      <c r="F362" s="266"/>
      <c r="G362" s="267"/>
      <c r="H362" s="6">
        <f t="shared" si="7"/>
        <v>0</v>
      </c>
      <c r="I362" s="8">
        <f>SUM(B362*H336)</f>
        <v>0</v>
      </c>
      <c r="J362" s="266"/>
      <c r="K362" s="267"/>
      <c r="L362" s="6"/>
    </row>
    <row r="363" spans="1:12" ht="15.75" customHeight="1" thickBot="1" x14ac:dyDescent="0.3">
      <c r="A363" s="13">
        <f t="shared" si="8"/>
        <v>0</v>
      </c>
      <c r="B363" s="6">
        <f t="shared" si="8"/>
        <v>0</v>
      </c>
      <c r="C363" s="6">
        <f t="shared" si="8"/>
        <v>0</v>
      </c>
      <c r="D363" s="264">
        <f>SUM(B363*C336)</f>
        <v>0</v>
      </c>
      <c r="E363" s="265"/>
      <c r="F363" s="266"/>
      <c r="G363" s="267"/>
      <c r="H363" s="6">
        <f t="shared" si="7"/>
        <v>0</v>
      </c>
      <c r="I363" s="8">
        <f>SUM(B363*H336)</f>
        <v>0</v>
      </c>
      <c r="J363" s="266"/>
      <c r="K363" s="267"/>
      <c r="L363" s="6"/>
    </row>
    <row r="364" spans="1:12" ht="15.75" customHeight="1" thickBot="1" x14ac:dyDescent="0.3">
      <c r="A364" s="13">
        <f t="shared" si="8"/>
        <v>0</v>
      </c>
      <c r="B364" s="6">
        <f t="shared" si="8"/>
        <v>0</v>
      </c>
      <c r="C364" s="6">
        <f t="shared" si="8"/>
        <v>0</v>
      </c>
      <c r="D364" s="264">
        <f>SUM(B364*C336)</f>
        <v>0</v>
      </c>
      <c r="E364" s="265"/>
      <c r="F364" s="266"/>
      <c r="G364" s="267"/>
      <c r="H364" s="6">
        <f t="shared" si="7"/>
        <v>0</v>
      </c>
      <c r="I364" s="8">
        <f>SUM(B364*H336)</f>
        <v>0</v>
      </c>
      <c r="J364" s="266"/>
      <c r="K364" s="267"/>
      <c r="L364" s="6"/>
    </row>
    <row r="365" spans="1:12" ht="15.75" customHeight="1" thickBot="1" x14ac:dyDescent="0.3">
      <c r="A365" s="13">
        <f t="shared" si="8"/>
        <v>0</v>
      </c>
      <c r="B365" s="6">
        <f t="shared" si="8"/>
        <v>0</v>
      </c>
      <c r="C365" s="6">
        <f t="shared" si="8"/>
        <v>0</v>
      </c>
      <c r="D365" s="264">
        <f>SUM(B365*C336)</f>
        <v>0</v>
      </c>
      <c r="E365" s="265"/>
      <c r="F365" s="266"/>
      <c r="G365" s="267"/>
      <c r="H365" s="6">
        <f t="shared" si="7"/>
        <v>0</v>
      </c>
      <c r="I365" s="8">
        <f>SUM(B365*H336)</f>
        <v>0</v>
      </c>
      <c r="J365" s="266"/>
      <c r="K365" s="267"/>
      <c r="L365" s="6"/>
    </row>
    <row r="366" spans="1:12" ht="15.75" customHeight="1" thickBot="1" x14ac:dyDescent="0.3">
      <c r="A366" s="13">
        <f t="shared" si="8"/>
        <v>0</v>
      </c>
      <c r="B366" s="6">
        <f t="shared" si="8"/>
        <v>0</v>
      </c>
      <c r="C366" s="6">
        <f t="shared" si="8"/>
        <v>0</v>
      </c>
      <c r="D366" s="264">
        <f>SUM(B366*C336)</f>
        <v>0</v>
      </c>
      <c r="E366" s="265"/>
      <c r="F366" s="266"/>
      <c r="G366" s="267"/>
      <c r="H366" s="6">
        <f t="shared" si="7"/>
        <v>0</v>
      </c>
      <c r="I366" s="8">
        <f>SUM(B366*H336)</f>
        <v>0</v>
      </c>
      <c r="J366" s="266"/>
      <c r="K366" s="267"/>
      <c r="L366" s="6"/>
    </row>
    <row r="367" spans="1:12" ht="15.75" customHeight="1" thickBot="1" x14ac:dyDescent="0.3">
      <c r="A367" s="13">
        <f t="shared" si="8"/>
        <v>0</v>
      </c>
      <c r="B367" s="6">
        <f t="shared" si="8"/>
        <v>0</v>
      </c>
      <c r="C367" s="6">
        <f t="shared" si="8"/>
        <v>0</v>
      </c>
      <c r="D367" s="264">
        <f>SUM(B367*C336)</f>
        <v>0</v>
      </c>
      <c r="E367" s="265"/>
      <c r="F367" s="266"/>
      <c r="G367" s="267"/>
      <c r="H367" s="6">
        <f t="shared" si="7"/>
        <v>0</v>
      </c>
      <c r="I367" s="8">
        <f>SUM(B367*H336)</f>
        <v>0</v>
      </c>
      <c r="J367" s="266"/>
      <c r="K367" s="267"/>
      <c r="L367" s="6"/>
    </row>
    <row r="368" spans="1:12" ht="15.75" customHeight="1" thickBot="1" x14ac:dyDescent="0.3">
      <c r="A368" s="13">
        <f t="shared" si="8"/>
        <v>0</v>
      </c>
      <c r="B368" s="6">
        <f t="shared" si="8"/>
        <v>0</v>
      </c>
      <c r="C368" s="6">
        <f t="shared" si="8"/>
        <v>0</v>
      </c>
      <c r="D368" s="264">
        <f>SUM(B368*C336)</f>
        <v>0</v>
      </c>
      <c r="E368" s="265"/>
      <c r="F368" s="266"/>
      <c r="G368" s="267"/>
      <c r="H368" s="6">
        <f t="shared" si="7"/>
        <v>0</v>
      </c>
      <c r="I368" s="8">
        <f>SUM(B368*H336)</f>
        <v>0</v>
      </c>
      <c r="J368" s="266"/>
      <c r="K368" s="267"/>
      <c r="L368" s="6"/>
    </row>
    <row r="369" spans="1:12" ht="15.75" customHeight="1" thickBot="1" x14ac:dyDescent="0.3">
      <c r="A369" s="13">
        <f t="shared" si="8"/>
        <v>0</v>
      </c>
      <c r="B369" s="6">
        <f t="shared" si="8"/>
        <v>0</v>
      </c>
      <c r="C369" s="6">
        <f t="shared" si="8"/>
        <v>0</v>
      </c>
      <c r="D369" s="264">
        <f>SUM(B369*C336)</f>
        <v>0</v>
      </c>
      <c r="E369" s="265"/>
      <c r="F369" s="266"/>
      <c r="G369" s="267"/>
      <c r="H369" s="6">
        <f t="shared" si="7"/>
        <v>0</v>
      </c>
      <c r="I369" s="8">
        <f>SUM(B369*H336)</f>
        <v>0</v>
      </c>
      <c r="J369" s="266"/>
      <c r="K369" s="267"/>
      <c r="L369" s="6"/>
    </row>
    <row r="370" spans="1:12" ht="15.75" customHeight="1" thickBot="1" x14ac:dyDescent="0.3">
      <c r="A370" s="13">
        <f t="shared" ref="A370:C371" si="9">A127</f>
        <v>0</v>
      </c>
      <c r="B370" s="6">
        <f t="shared" si="9"/>
        <v>0</v>
      </c>
      <c r="C370" s="6">
        <f t="shared" si="9"/>
        <v>0</v>
      </c>
      <c r="D370" s="264">
        <f>SUM(B370*C336)</f>
        <v>0</v>
      </c>
      <c r="E370" s="265"/>
      <c r="F370" s="266"/>
      <c r="G370" s="267"/>
      <c r="H370" s="6">
        <f t="shared" si="7"/>
        <v>0</v>
      </c>
      <c r="I370" s="8">
        <f>SUM(B370*H336)</f>
        <v>0</v>
      </c>
      <c r="J370" s="266"/>
      <c r="K370" s="267"/>
      <c r="L370" s="6"/>
    </row>
    <row r="371" spans="1:12" ht="15.75" customHeight="1" thickBot="1" x14ac:dyDescent="0.3">
      <c r="A371" s="13">
        <f t="shared" si="9"/>
        <v>0</v>
      </c>
      <c r="B371" s="6">
        <f t="shared" si="9"/>
        <v>0</v>
      </c>
      <c r="C371" s="6">
        <f t="shared" si="9"/>
        <v>0</v>
      </c>
      <c r="D371" s="264">
        <f>SUM(B371*C336)</f>
        <v>0</v>
      </c>
      <c r="E371" s="265"/>
      <c r="F371" s="266"/>
      <c r="G371" s="267"/>
      <c r="H371" s="6">
        <f t="shared" si="7"/>
        <v>0</v>
      </c>
      <c r="I371" s="8">
        <f>SUM(B371*H336)</f>
        <v>0</v>
      </c>
      <c r="J371" s="266"/>
      <c r="K371" s="267"/>
      <c r="L371" s="6"/>
    </row>
    <row r="372" spans="1:12" ht="15.75" thickBot="1" x14ac:dyDescent="0.3">
      <c r="A372" s="4" t="s">
        <v>60</v>
      </c>
      <c r="B372" s="149" t="s">
        <v>61</v>
      </c>
      <c r="C372" s="150"/>
      <c r="D372" s="150"/>
      <c r="E372" s="150"/>
      <c r="F372" s="150"/>
      <c r="G372" s="150"/>
      <c r="H372" s="151"/>
      <c r="I372" s="149" t="s">
        <v>62</v>
      </c>
      <c r="J372" s="150"/>
      <c r="K372" s="150"/>
      <c r="L372" s="151"/>
    </row>
    <row r="373" spans="1:12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" customHeight="1" x14ac:dyDescent="0.25">
      <c r="A374" s="143" t="s">
        <v>164</v>
      </c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5"/>
    </row>
    <row r="375" spans="1:12" ht="15.75" customHeight="1" thickBot="1" x14ac:dyDescent="0.3">
      <c r="A375" s="146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8"/>
    </row>
    <row r="376" spans="1:12" ht="15.75" thickBot="1" x14ac:dyDescent="0.3">
      <c r="A376" s="3" t="str">
        <f t="shared" ref="A376:B378" si="10">A6</f>
        <v xml:space="preserve">CLIENTE: BOLOVO </v>
      </c>
      <c r="B376" s="149" t="str">
        <f t="shared" si="10"/>
        <v>REPRESENTANTE: antonio</v>
      </c>
      <c r="C376" s="150"/>
      <c r="D376" s="150"/>
      <c r="E376" s="150"/>
      <c r="F376" s="151"/>
      <c r="G376" s="149" t="str">
        <f>G6</f>
        <v>PEDIDO: 04/2020</v>
      </c>
      <c r="H376" s="150"/>
      <c r="I376" s="151"/>
      <c r="J376" s="110" t="s">
        <v>116</v>
      </c>
      <c r="K376" s="112"/>
      <c r="L376" s="111"/>
    </row>
    <row r="377" spans="1:12" ht="15.75" thickBot="1" x14ac:dyDescent="0.3">
      <c r="A377" s="4" t="str">
        <f t="shared" si="10"/>
        <v xml:space="preserve">REF. CLIENTE:  CT  Preta BOVOVO - 02 </v>
      </c>
      <c r="B377" s="149" t="str">
        <f t="shared" si="10"/>
        <v>REF. CT LS - 01</v>
      </c>
      <c r="C377" s="150"/>
      <c r="D377" s="150"/>
      <c r="E377" s="150"/>
      <c r="F377" s="151"/>
      <c r="G377" s="149" t="str">
        <f>G7</f>
        <v>COLECAO : VERÃO /2020</v>
      </c>
      <c r="H377" s="150"/>
      <c r="I377" s="151"/>
      <c r="J377" s="143">
        <f>J7</f>
        <v>0</v>
      </c>
      <c r="K377" s="144"/>
      <c r="L377" s="145"/>
    </row>
    <row r="378" spans="1:12" ht="15.75" thickBot="1" x14ac:dyDescent="0.3">
      <c r="A378" s="4" t="str">
        <f t="shared" si="10"/>
        <v xml:space="preserve">REF:  </v>
      </c>
      <c r="B378" s="149" t="str">
        <f t="shared" si="10"/>
        <v xml:space="preserve">MODELO:  carteira COLORS - 02 </v>
      </c>
      <c r="C378" s="150"/>
      <c r="D378" s="150"/>
      <c r="E378" s="150"/>
      <c r="F378" s="150"/>
      <c r="G378" s="150"/>
      <c r="H378" s="150"/>
      <c r="I378" s="151"/>
      <c r="J378" s="146"/>
      <c r="K378" s="147"/>
      <c r="L378" s="148"/>
    </row>
    <row r="379" spans="1:12" ht="15" customHeight="1" thickBot="1" x14ac:dyDescent="0.3">
      <c r="A379" s="56" t="s">
        <v>14</v>
      </c>
      <c r="B379" s="110" t="s">
        <v>65</v>
      </c>
      <c r="C379" s="112"/>
      <c r="D379" s="111"/>
      <c r="E379" s="384" t="s">
        <v>66</v>
      </c>
      <c r="F379" s="385"/>
      <c r="G379" s="385"/>
      <c r="H379" s="386"/>
      <c r="I379" s="110" t="s">
        <v>67</v>
      </c>
      <c r="J379" s="111"/>
      <c r="K379" s="110" t="s">
        <v>68</v>
      </c>
      <c r="L379" s="111"/>
    </row>
    <row r="380" spans="1:12" x14ac:dyDescent="0.25">
      <c r="A380" s="326" t="s">
        <v>63</v>
      </c>
      <c r="B380" s="220" t="s">
        <v>69</v>
      </c>
      <c r="C380" s="221"/>
      <c r="D380" s="222"/>
      <c r="E380" s="220" t="s">
        <v>69</v>
      </c>
      <c r="F380" s="221"/>
      <c r="G380" s="221"/>
      <c r="H380" s="222"/>
      <c r="I380" s="122" t="s">
        <v>70</v>
      </c>
      <c r="J380" s="124"/>
      <c r="K380" s="122" t="s">
        <v>70</v>
      </c>
      <c r="L380" s="124"/>
    </row>
    <row r="381" spans="1:12" ht="15.75" thickBot="1" x14ac:dyDescent="0.3">
      <c r="A381" s="327"/>
      <c r="B381" s="223"/>
      <c r="C381" s="224"/>
      <c r="D381" s="225"/>
      <c r="E381" s="223"/>
      <c r="F381" s="224"/>
      <c r="G381" s="224"/>
      <c r="H381" s="225"/>
      <c r="I381" s="125"/>
      <c r="J381" s="127"/>
      <c r="K381" s="125"/>
      <c r="L381" s="127"/>
    </row>
    <row r="382" spans="1:12" x14ac:dyDescent="0.25">
      <c r="A382" s="326" t="s">
        <v>64</v>
      </c>
      <c r="B382" s="220" t="s">
        <v>69</v>
      </c>
      <c r="C382" s="221"/>
      <c r="D382" s="222"/>
      <c r="E382" s="220" t="s">
        <v>69</v>
      </c>
      <c r="F382" s="221"/>
      <c r="G382" s="221"/>
      <c r="H382" s="222"/>
      <c r="I382" s="122" t="s">
        <v>70</v>
      </c>
      <c r="J382" s="124"/>
      <c r="K382" s="122" t="s">
        <v>70</v>
      </c>
      <c r="L382" s="124"/>
    </row>
    <row r="383" spans="1:12" ht="15.75" thickBot="1" x14ac:dyDescent="0.3">
      <c r="A383" s="327"/>
      <c r="B383" s="223"/>
      <c r="C383" s="224"/>
      <c r="D383" s="225"/>
      <c r="E383" s="223"/>
      <c r="F383" s="224"/>
      <c r="G383" s="224"/>
      <c r="H383" s="225"/>
      <c r="I383" s="125"/>
      <c r="J383" s="127"/>
      <c r="K383" s="125"/>
      <c r="L383" s="127"/>
    </row>
    <row r="384" spans="1:12" ht="15.75" thickBot="1" x14ac:dyDescent="0.3">
      <c r="A384" s="110" t="s">
        <v>71</v>
      </c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1"/>
    </row>
    <row r="385" spans="1:12" x14ac:dyDescent="0.25">
      <c r="A385" s="272"/>
      <c r="B385" s="273"/>
      <c r="C385" s="273"/>
      <c r="D385" s="273"/>
      <c r="E385" s="273"/>
      <c r="F385" s="273"/>
      <c r="G385" s="273"/>
      <c r="H385" s="273"/>
      <c r="I385" s="273"/>
      <c r="J385" s="273"/>
      <c r="K385" s="273"/>
      <c r="L385" s="274"/>
    </row>
    <row r="386" spans="1:12" ht="15.75" thickBot="1" x14ac:dyDescent="0.3">
      <c r="A386" s="285"/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286"/>
    </row>
    <row r="387" spans="1:12" x14ac:dyDescent="0.25">
      <c r="A387" s="272"/>
      <c r="B387" s="273"/>
      <c r="C387" s="273"/>
      <c r="D387" s="273"/>
      <c r="E387" s="273"/>
      <c r="F387" s="273"/>
      <c r="G387" s="273"/>
      <c r="H387" s="273"/>
      <c r="I387" s="273"/>
      <c r="J387" s="273"/>
      <c r="K387" s="273"/>
      <c r="L387" s="274"/>
    </row>
    <row r="388" spans="1:12" ht="15.75" thickBot="1" x14ac:dyDescent="0.3">
      <c r="A388" s="285"/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286"/>
    </row>
    <row r="389" spans="1:12" ht="15.75" thickBo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x14ac:dyDescent="0.25">
      <c r="A390" s="143" t="s">
        <v>163</v>
      </c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5"/>
    </row>
    <row r="391" spans="1:12" ht="15.75" thickBot="1" x14ac:dyDescent="0.3">
      <c r="A391" s="146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8"/>
    </row>
    <row r="392" spans="1:12" ht="15.75" thickBot="1" x14ac:dyDescent="0.3">
      <c r="A392" s="3" t="str">
        <f t="shared" ref="A392:B394" si="11">A6</f>
        <v xml:space="preserve">CLIENTE: BOLOVO </v>
      </c>
      <c r="B392" s="149" t="str">
        <f t="shared" si="11"/>
        <v>REPRESENTANTE: antonio</v>
      </c>
      <c r="C392" s="150"/>
      <c r="D392" s="150"/>
      <c r="E392" s="150"/>
      <c r="F392" s="151"/>
      <c r="G392" s="149" t="str">
        <f>G6</f>
        <v>PEDIDO: 04/2020</v>
      </c>
      <c r="H392" s="150"/>
      <c r="I392" s="151"/>
      <c r="J392" s="110" t="s">
        <v>116</v>
      </c>
      <c r="K392" s="112"/>
      <c r="L392" s="111"/>
    </row>
    <row r="393" spans="1:12" ht="15.75" thickBot="1" x14ac:dyDescent="0.3">
      <c r="A393" s="4" t="str">
        <f t="shared" si="11"/>
        <v xml:space="preserve">REF. CLIENTE:  CT  Preta BOVOVO - 02 </v>
      </c>
      <c r="B393" s="149" t="str">
        <f t="shared" si="11"/>
        <v>REF. CT LS - 01</v>
      </c>
      <c r="C393" s="150"/>
      <c r="D393" s="150"/>
      <c r="E393" s="150"/>
      <c r="F393" s="151"/>
      <c r="G393" s="149" t="str">
        <f>G7</f>
        <v>COLECAO : VERÃO /2020</v>
      </c>
      <c r="H393" s="150"/>
      <c r="I393" s="151"/>
      <c r="J393" s="143">
        <f>J7</f>
        <v>0</v>
      </c>
      <c r="K393" s="144"/>
      <c r="L393" s="145"/>
    </row>
    <row r="394" spans="1:12" ht="15.75" thickBot="1" x14ac:dyDescent="0.3">
      <c r="A394" s="4" t="str">
        <f t="shared" si="11"/>
        <v xml:space="preserve">REF:  </v>
      </c>
      <c r="B394" s="149" t="str">
        <f t="shared" si="11"/>
        <v xml:space="preserve">MODELO:  carteira COLORS - 02 </v>
      </c>
      <c r="C394" s="150"/>
      <c r="D394" s="150"/>
      <c r="E394" s="150"/>
      <c r="F394" s="150"/>
      <c r="G394" s="150"/>
      <c r="H394" s="150"/>
      <c r="I394" s="151"/>
      <c r="J394" s="146"/>
      <c r="K394" s="147"/>
      <c r="L394" s="148"/>
    </row>
    <row r="395" spans="1:12" ht="15" customHeight="1" thickBot="1" x14ac:dyDescent="0.3">
      <c r="A395" s="56" t="s">
        <v>14</v>
      </c>
      <c r="B395" s="110" t="s">
        <v>72</v>
      </c>
      <c r="C395" s="112"/>
      <c r="D395" s="111"/>
      <c r="E395" s="110" t="s">
        <v>73</v>
      </c>
      <c r="F395" s="112"/>
      <c r="G395" s="112"/>
      <c r="H395" s="111"/>
      <c r="I395" s="193" t="s">
        <v>67</v>
      </c>
      <c r="J395" s="194"/>
      <c r="K395" s="110" t="s">
        <v>68</v>
      </c>
      <c r="L395" s="111"/>
    </row>
    <row r="396" spans="1:12" ht="15" customHeight="1" x14ac:dyDescent="0.25">
      <c r="A396" s="387" t="s">
        <v>20</v>
      </c>
      <c r="B396" s="220" t="s">
        <v>69</v>
      </c>
      <c r="C396" s="221"/>
      <c r="D396" s="222"/>
      <c r="E396" s="220" t="s">
        <v>69</v>
      </c>
      <c r="F396" s="221"/>
      <c r="G396" s="221"/>
      <c r="H396" s="222"/>
      <c r="I396" s="122" t="s">
        <v>70</v>
      </c>
      <c r="J396" s="124"/>
      <c r="K396" s="122" t="s">
        <v>70</v>
      </c>
      <c r="L396" s="124"/>
    </row>
    <row r="397" spans="1:12" ht="15.75" customHeight="1" thickBot="1" x14ac:dyDescent="0.3">
      <c r="A397" s="388"/>
      <c r="B397" s="223"/>
      <c r="C397" s="224"/>
      <c r="D397" s="225"/>
      <c r="E397" s="223"/>
      <c r="F397" s="224"/>
      <c r="G397" s="224"/>
      <c r="H397" s="225"/>
      <c r="I397" s="125"/>
      <c r="J397" s="127"/>
      <c r="K397" s="125"/>
      <c r="L397" s="127"/>
    </row>
    <row r="398" spans="1:12" ht="15" customHeight="1" x14ac:dyDescent="0.25">
      <c r="A398" s="388"/>
      <c r="B398" s="220" t="s">
        <v>74</v>
      </c>
      <c r="C398" s="221"/>
      <c r="D398" s="222"/>
      <c r="E398" s="220" t="s">
        <v>75</v>
      </c>
      <c r="F398" s="221"/>
      <c r="G398" s="221"/>
      <c r="H398" s="222"/>
      <c r="I398" s="122" t="s">
        <v>70</v>
      </c>
      <c r="J398" s="124"/>
      <c r="K398" s="122" t="s">
        <v>70</v>
      </c>
      <c r="L398" s="124"/>
    </row>
    <row r="399" spans="1:12" ht="15.75" customHeight="1" thickBot="1" x14ac:dyDescent="0.3">
      <c r="A399" s="389"/>
      <c r="B399" s="223"/>
      <c r="C399" s="224"/>
      <c r="D399" s="225"/>
      <c r="E399" s="223"/>
      <c r="F399" s="224"/>
      <c r="G399" s="224"/>
      <c r="H399" s="225"/>
      <c r="I399" s="125"/>
      <c r="J399" s="127"/>
      <c r="K399" s="125"/>
      <c r="L399" s="127"/>
    </row>
    <row r="400" spans="1:12" x14ac:dyDescent="0.25">
      <c r="A400" s="272"/>
      <c r="B400" s="273"/>
      <c r="C400" s="273"/>
      <c r="D400" s="273"/>
      <c r="E400" s="273"/>
      <c r="F400" s="273"/>
      <c r="G400" s="273"/>
      <c r="H400" s="273"/>
      <c r="I400" s="273"/>
      <c r="J400" s="273"/>
      <c r="K400" s="273"/>
      <c r="L400" s="274"/>
    </row>
    <row r="401" spans="1:12" ht="15.75" thickBot="1" x14ac:dyDescent="0.3">
      <c r="A401" s="285"/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286"/>
    </row>
    <row r="402" spans="1:12" x14ac:dyDescent="0.25">
      <c r="A402" s="272"/>
      <c r="B402" s="273"/>
      <c r="C402" s="273"/>
      <c r="D402" s="273"/>
      <c r="E402" s="273"/>
      <c r="F402" s="273"/>
      <c r="G402" s="273"/>
      <c r="H402" s="273"/>
      <c r="I402" s="273"/>
      <c r="J402" s="273"/>
      <c r="K402" s="273"/>
      <c r="L402" s="274"/>
    </row>
    <row r="403" spans="1:12" ht="15.75" thickBot="1" x14ac:dyDescent="0.3">
      <c r="A403" s="285"/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286"/>
    </row>
  </sheetData>
  <mergeCells count="846">
    <mergeCell ref="A400:L401"/>
    <mergeCell ref="A402:L403"/>
    <mergeCell ref="A396:A399"/>
    <mergeCell ref="B396:D397"/>
    <mergeCell ref="E396:H397"/>
    <mergeCell ref="I396:J397"/>
    <mergeCell ref="K396:L397"/>
    <mergeCell ref="B398:D399"/>
    <mergeCell ref="E398:H399"/>
    <mergeCell ref="I398:J399"/>
    <mergeCell ref="K398:L399"/>
    <mergeCell ref="B393:F393"/>
    <mergeCell ref="G393:I393"/>
    <mergeCell ref="J393:L394"/>
    <mergeCell ref="B394:I394"/>
    <mergeCell ref="B395:D395"/>
    <mergeCell ref="E395:H395"/>
    <mergeCell ref="I395:J395"/>
    <mergeCell ref="K395:L395"/>
    <mergeCell ref="A385:L386"/>
    <mergeCell ref="A387:L388"/>
    <mergeCell ref="A390:L391"/>
    <mergeCell ref="B392:F392"/>
    <mergeCell ref="G392:I392"/>
    <mergeCell ref="J392:L392"/>
    <mergeCell ref="A382:A383"/>
    <mergeCell ref="B382:D383"/>
    <mergeCell ref="E382:H383"/>
    <mergeCell ref="I382:J383"/>
    <mergeCell ref="K382:L383"/>
    <mergeCell ref="A384:L384"/>
    <mergeCell ref="B379:D379"/>
    <mergeCell ref="E379:H379"/>
    <mergeCell ref="I379:J379"/>
    <mergeCell ref="K379:L379"/>
    <mergeCell ref="A380:A381"/>
    <mergeCell ref="B380:D381"/>
    <mergeCell ref="E380:H381"/>
    <mergeCell ref="I380:J381"/>
    <mergeCell ref="K380:L381"/>
    <mergeCell ref="B376:F376"/>
    <mergeCell ref="G376:I376"/>
    <mergeCell ref="J376:L376"/>
    <mergeCell ref="B377:F377"/>
    <mergeCell ref="G377:I377"/>
    <mergeCell ref="J377:L378"/>
    <mergeCell ref="B378:I378"/>
    <mergeCell ref="D371:E371"/>
    <mergeCell ref="F371:G371"/>
    <mergeCell ref="J371:K371"/>
    <mergeCell ref="B372:H372"/>
    <mergeCell ref="I372:L372"/>
    <mergeCell ref="A374:L375"/>
    <mergeCell ref="D369:E369"/>
    <mergeCell ref="F369:G369"/>
    <mergeCell ref="J369:K369"/>
    <mergeCell ref="D370:E370"/>
    <mergeCell ref="F370:G370"/>
    <mergeCell ref="J370:K370"/>
    <mergeCell ref="D367:E367"/>
    <mergeCell ref="F367:G367"/>
    <mergeCell ref="J367:K367"/>
    <mergeCell ref="D368:E368"/>
    <mergeCell ref="F368:G368"/>
    <mergeCell ref="J368:K368"/>
    <mergeCell ref="D365:E365"/>
    <mergeCell ref="F365:G365"/>
    <mergeCell ref="J365:K365"/>
    <mergeCell ref="D366:E366"/>
    <mergeCell ref="F366:G366"/>
    <mergeCell ref="J366:K366"/>
    <mergeCell ref="D363:E363"/>
    <mergeCell ref="F363:G363"/>
    <mergeCell ref="J363:K363"/>
    <mergeCell ref="D364:E364"/>
    <mergeCell ref="F364:G364"/>
    <mergeCell ref="J364:K364"/>
    <mergeCell ref="D361:E361"/>
    <mergeCell ref="F361:G361"/>
    <mergeCell ref="J361:K361"/>
    <mergeCell ref="D362:E362"/>
    <mergeCell ref="F362:G362"/>
    <mergeCell ref="J362:K362"/>
    <mergeCell ref="D359:E359"/>
    <mergeCell ref="F359:G359"/>
    <mergeCell ref="J359:K359"/>
    <mergeCell ref="D360:E360"/>
    <mergeCell ref="F360:G360"/>
    <mergeCell ref="J360:K360"/>
    <mergeCell ref="D357:E357"/>
    <mergeCell ref="F357:G357"/>
    <mergeCell ref="J357:K357"/>
    <mergeCell ref="D358:E358"/>
    <mergeCell ref="F358:G358"/>
    <mergeCell ref="J358:K358"/>
    <mergeCell ref="D355:E355"/>
    <mergeCell ref="F355:G355"/>
    <mergeCell ref="J355:K355"/>
    <mergeCell ref="D356:E356"/>
    <mergeCell ref="F356:G356"/>
    <mergeCell ref="J356:K356"/>
    <mergeCell ref="D353:E353"/>
    <mergeCell ref="F353:G353"/>
    <mergeCell ref="J353:K353"/>
    <mergeCell ref="D354:E354"/>
    <mergeCell ref="F354:G354"/>
    <mergeCell ref="J354:K354"/>
    <mergeCell ref="D351:E351"/>
    <mergeCell ref="F351:G351"/>
    <mergeCell ref="J351:K351"/>
    <mergeCell ref="D352:E352"/>
    <mergeCell ref="F352:G352"/>
    <mergeCell ref="J352:K352"/>
    <mergeCell ref="D349:E349"/>
    <mergeCell ref="F349:G349"/>
    <mergeCell ref="J349:K349"/>
    <mergeCell ref="D350:E350"/>
    <mergeCell ref="F350:G350"/>
    <mergeCell ref="J350:K350"/>
    <mergeCell ref="D347:E347"/>
    <mergeCell ref="F347:G347"/>
    <mergeCell ref="J347:K347"/>
    <mergeCell ref="D348:E348"/>
    <mergeCell ref="F348:G348"/>
    <mergeCell ref="J348:K348"/>
    <mergeCell ref="D345:E345"/>
    <mergeCell ref="F345:G345"/>
    <mergeCell ref="J345:K345"/>
    <mergeCell ref="D346:E346"/>
    <mergeCell ref="F346:G346"/>
    <mergeCell ref="J346:K346"/>
    <mergeCell ref="D343:E343"/>
    <mergeCell ref="F343:G343"/>
    <mergeCell ref="J343:K343"/>
    <mergeCell ref="D344:E344"/>
    <mergeCell ref="F344:G344"/>
    <mergeCell ref="J344:K344"/>
    <mergeCell ref="D341:E341"/>
    <mergeCell ref="F341:G341"/>
    <mergeCell ref="J341:K341"/>
    <mergeCell ref="D342:E342"/>
    <mergeCell ref="F342:G342"/>
    <mergeCell ref="J342:K342"/>
    <mergeCell ref="D339:E339"/>
    <mergeCell ref="F339:G339"/>
    <mergeCell ref="J339:K339"/>
    <mergeCell ref="D340:E340"/>
    <mergeCell ref="F340:G340"/>
    <mergeCell ref="J340:K340"/>
    <mergeCell ref="D337:E337"/>
    <mergeCell ref="F337:G337"/>
    <mergeCell ref="J337:K337"/>
    <mergeCell ref="D338:E338"/>
    <mergeCell ref="F338:G338"/>
    <mergeCell ref="J338:K338"/>
    <mergeCell ref="A331:D331"/>
    <mergeCell ref="E331:L332"/>
    <mergeCell ref="A332:D333"/>
    <mergeCell ref="E333:L335"/>
    <mergeCell ref="A334:D335"/>
    <mergeCell ref="C336:E336"/>
    <mergeCell ref="F336:G336"/>
    <mergeCell ref="H336:I336"/>
    <mergeCell ref="J336:K336"/>
    <mergeCell ref="B328:F328"/>
    <mergeCell ref="G328:I328"/>
    <mergeCell ref="J328:L328"/>
    <mergeCell ref="B329:F329"/>
    <mergeCell ref="G329:I329"/>
    <mergeCell ref="J329:L330"/>
    <mergeCell ref="B330:I330"/>
    <mergeCell ref="A311:F312"/>
    <mergeCell ref="G311:J312"/>
    <mergeCell ref="K311:L312"/>
    <mergeCell ref="A313:L323"/>
    <mergeCell ref="A324:L325"/>
    <mergeCell ref="A326:L327"/>
    <mergeCell ref="J303:L304"/>
    <mergeCell ref="A305:B306"/>
    <mergeCell ref="C305:H306"/>
    <mergeCell ref="I305:L306"/>
    <mergeCell ref="A307:L308"/>
    <mergeCell ref="A309:F310"/>
    <mergeCell ref="G309:J310"/>
    <mergeCell ref="K309:L310"/>
    <mergeCell ref="A303:A304"/>
    <mergeCell ref="B303:B304"/>
    <mergeCell ref="C303:C304"/>
    <mergeCell ref="D303:E304"/>
    <mergeCell ref="F303:F304"/>
    <mergeCell ref="G303:I304"/>
    <mergeCell ref="B299:F299"/>
    <mergeCell ref="G299:I299"/>
    <mergeCell ref="J299:L300"/>
    <mergeCell ref="B300:I300"/>
    <mergeCell ref="A301:A302"/>
    <mergeCell ref="B301:F302"/>
    <mergeCell ref="G301:H302"/>
    <mergeCell ref="I301:L302"/>
    <mergeCell ref="A291:F292"/>
    <mergeCell ref="G291:J292"/>
    <mergeCell ref="K291:L292"/>
    <mergeCell ref="A294:L295"/>
    <mergeCell ref="A296:L297"/>
    <mergeCell ref="B298:F298"/>
    <mergeCell ref="G298:I298"/>
    <mergeCell ref="J298:L298"/>
    <mergeCell ref="A283:L284"/>
    <mergeCell ref="A285:L286"/>
    <mergeCell ref="A287:L288"/>
    <mergeCell ref="A289:F290"/>
    <mergeCell ref="G289:J290"/>
    <mergeCell ref="K289:L290"/>
    <mergeCell ref="J275:L276"/>
    <mergeCell ref="A277:B278"/>
    <mergeCell ref="C277:H278"/>
    <mergeCell ref="I277:L278"/>
    <mergeCell ref="A279:L280"/>
    <mergeCell ref="A281:L282"/>
    <mergeCell ref="A273:A274"/>
    <mergeCell ref="B273:F274"/>
    <mergeCell ref="G273:H274"/>
    <mergeCell ref="I273:L274"/>
    <mergeCell ref="A275:A276"/>
    <mergeCell ref="B275:B276"/>
    <mergeCell ref="C275:C276"/>
    <mergeCell ref="D275:E276"/>
    <mergeCell ref="F275:F276"/>
    <mergeCell ref="G275:I276"/>
    <mergeCell ref="A268:L269"/>
    <mergeCell ref="B270:F270"/>
    <mergeCell ref="G270:I270"/>
    <mergeCell ref="J270:L270"/>
    <mergeCell ref="B271:F271"/>
    <mergeCell ref="G271:I271"/>
    <mergeCell ref="J271:L272"/>
    <mergeCell ref="B272:I272"/>
    <mergeCell ref="A261:L262"/>
    <mergeCell ref="A263:F264"/>
    <mergeCell ref="G263:J264"/>
    <mergeCell ref="K263:L264"/>
    <mergeCell ref="A265:F266"/>
    <mergeCell ref="G265:J266"/>
    <mergeCell ref="K265:L266"/>
    <mergeCell ref="J253:L254"/>
    <mergeCell ref="A255:B256"/>
    <mergeCell ref="C255:H256"/>
    <mergeCell ref="I255:L256"/>
    <mergeCell ref="A257:L258"/>
    <mergeCell ref="A259:L260"/>
    <mergeCell ref="A251:A252"/>
    <mergeCell ref="B251:F252"/>
    <mergeCell ref="G251:H252"/>
    <mergeCell ref="I251:L252"/>
    <mergeCell ref="A253:A254"/>
    <mergeCell ref="B253:B254"/>
    <mergeCell ref="C253:C254"/>
    <mergeCell ref="D253:E254"/>
    <mergeCell ref="F253:F254"/>
    <mergeCell ref="G253:I254"/>
    <mergeCell ref="B248:F248"/>
    <mergeCell ref="G248:I248"/>
    <mergeCell ref="J248:L248"/>
    <mergeCell ref="B249:F249"/>
    <mergeCell ref="G249:I249"/>
    <mergeCell ref="J249:L250"/>
    <mergeCell ref="B250:I250"/>
    <mergeCell ref="D241:E241"/>
    <mergeCell ref="F241:I241"/>
    <mergeCell ref="D242:E242"/>
    <mergeCell ref="F242:I242"/>
    <mergeCell ref="A243:L245"/>
    <mergeCell ref="A246:L247"/>
    <mergeCell ref="D238:E238"/>
    <mergeCell ref="F238:I238"/>
    <mergeCell ref="D239:E239"/>
    <mergeCell ref="F239:I239"/>
    <mergeCell ref="D240:E240"/>
    <mergeCell ref="F240:I240"/>
    <mergeCell ref="D235:E235"/>
    <mergeCell ref="F235:I235"/>
    <mergeCell ref="D236:E236"/>
    <mergeCell ref="F236:I236"/>
    <mergeCell ref="D237:E237"/>
    <mergeCell ref="F237:I237"/>
    <mergeCell ref="D232:E232"/>
    <mergeCell ref="F232:I232"/>
    <mergeCell ref="D233:E233"/>
    <mergeCell ref="F233:I233"/>
    <mergeCell ref="D234:E234"/>
    <mergeCell ref="F234:I234"/>
    <mergeCell ref="D229:E229"/>
    <mergeCell ref="F229:I229"/>
    <mergeCell ref="D230:E230"/>
    <mergeCell ref="F230:I230"/>
    <mergeCell ref="D231:E231"/>
    <mergeCell ref="F231:I231"/>
    <mergeCell ref="D226:E226"/>
    <mergeCell ref="F226:I226"/>
    <mergeCell ref="D227:E227"/>
    <mergeCell ref="F227:I227"/>
    <mergeCell ref="D228:E228"/>
    <mergeCell ref="F228:I228"/>
    <mergeCell ref="D223:E223"/>
    <mergeCell ref="F223:I223"/>
    <mergeCell ref="D224:E224"/>
    <mergeCell ref="F224:I224"/>
    <mergeCell ref="D225:E225"/>
    <mergeCell ref="F225:I225"/>
    <mergeCell ref="D220:E220"/>
    <mergeCell ref="F220:I220"/>
    <mergeCell ref="D221:E221"/>
    <mergeCell ref="F221:I221"/>
    <mergeCell ref="D222:E222"/>
    <mergeCell ref="F222:I222"/>
    <mergeCell ref="D217:E217"/>
    <mergeCell ref="F217:I217"/>
    <mergeCell ref="D218:E218"/>
    <mergeCell ref="F218:I218"/>
    <mergeCell ref="D219:E219"/>
    <mergeCell ref="F219:I219"/>
    <mergeCell ref="D214:E214"/>
    <mergeCell ref="F214:I214"/>
    <mergeCell ref="D215:E215"/>
    <mergeCell ref="F215:I215"/>
    <mergeCell ref="D216:E216"/>
    <mergeCell ref="F216:I216"/>
    <mergeCell ref="D211:E211"/>
    <mergeCell ref="F211:I211"/>
    <mergeCell ref="D212:E212"/>
    <mergeCell ref="F212:I212"/>
    <mergeCell ref="D213:E213"/>
    <mergeCell ref="F213:I213"/>
    <mergeCell ref="D208:E208"/>
    <mergeCell ref="F208:I208"/>
    <mergeCell ref="D209:E209"/>
    <mergeCell ref="F209:I209"/>
    <mergeCell ref="D210:E210"/>
    <mergeCell ref="F210:I210"/>
    <mergeCell ref="D205:E205"/>
    <mergeCell ref="F205:I205"/>
    <mergeCell ref="D206:E206"/>
    <mergeCell ref="F206:I206"/>
    <mergeCell ref="D207:E207"/>
    <mergeCell ref="F207:I207"/>
    <mergeCell ref="A202:A203"/>
    <mergeCell ref="B202:E203"/>
    <mergeCell ref="F202:H203"/>
    <mergeCell ref="I202:J203"/>
    <mergeCell ref="K202:L203"/>
    <mergeCell ref="D204:E204"/>
    <mergeCell ref="F204:I204"/>
    <mergeCell ref="A200:A201"/>
    <mergeCell ref="B200:E201"/>
    <mergeCell ref="F200:H201"/>
    <mergeCell ref="I200:L200"/>
    <mergeCell ref="I201:J201"/>
    <mergeCell ref="K201:L201"/>
    <mergeCell ref="A196:A197"/>
    <mergeCell ref="B196:E197"/>
    <mergeCell ref="F196:H197"/>
    <mergeCell ref="I196:J197"/>
    <mergeCell ref="K196:L197"/>
    <mergeCell ref="A198:L199"/>
    <mergeCell ref="A192:L193"/>
    <mergeCell ref="A194:A195"/>
    <mergeCell ref="B194:E195"/>
    <mergeCell ref="F194:H195"/>
    <mergeCell ref="I194:L194"/>
    <mergeCell ref="I195:J195"/>
    <mergeCell ref="K195:L195"/>
    <mergeCell ref="A188:A189"/>
    <mergeCell ref="B188:E189"/>
    <mergeCell ref="F188:H189"/>
    <mergeCell ref="I188:J189"/>
    <mergeCell ref="K188:L189"/>
    <mergeCell ref="A190:A191"/>
    <mergeCell ref="B190:E191"/>
    <mergeCell ref="F190:H191"/>
    <mergeCell ref="I190:J191"/>
    <mergeCell ref="K190:L191"/>
    <mergeCell ref="A184:L185"/>
    <mergeCell ref="A186:A187"/>
    <mergeCell ref="B186:E187"/>
    <mergeCell ref="F186:H187"/>
    <mergeCell ref="I186:L186"/>
    <mergeCell ref="I187:J187"/>
    <mergeCell ref="K187:L187"/>
    <mergeCell ref="A182:B183"/>
    <mergeCell ref="C182:C183"/>
    <mergeCell ref="D182:E183"/>
    <mergeCell ref="F182:J183"/>
    <mergeCell ref="K182:K183"/>
    <mergeCell ref="L182:L183"/>
    <mergeCell ref="A180:B181"/>
    <mergeCell ref="C180:C181"/>
    <mergeCell ref="D180:E181"/>
    <mergeCell ref="F180:J181"/>
    <mergeCell ref="K180:K181"/>
    <mergeCell ref="L180:L181"/>
    <mergeCell ref="A178:B179"/>
    <mergeCell ref="C178:C179"/>
    <mergeCell ref="D178:E179"/>
    <mergeCell ref="F178:J179"/>
    <mergeCell ref="K178:K179"/>
    <mergeCell ref="L178:L179"/>
    <mergeCell ref="A176:B177"/>
    <mergeCell ref="C176:C177"/>
    <mergeCell ref="D176:E177"/>
    <mergeCell ref="F176:J177"/>
    <mergeCell ref="K176:K177"/>
    <mergeCell ref="L176:L177"/>
    <mergeCell ref="K172:K173"/>
    <mergeCell ref="L172:L173"/>
    <mergeCell ref="A174:B175"/>
    <mergeCell ref="C174:C175"/>
    <mergeCell ref="D174:E175"/>
    <mergeCell ref="F174:J175"/>
    <mergeCell ref="K174:K175"/>
    <mergeCell ref="L174:L175"/>
    <mergeCell ref="A171:B171"/>
    <mergeCell ref="D171:E171"/>
    <mergeCell ref="F171:J171"/>
    <mergeCell ref="A172:B173"/>
    <mergeCell ref="C172:C173"/>
    <mergeCell ref="D172:E173"/>
    <mergeCell ref="F172:J173"/>
    <mergeCell ref="B168:F168"/>
    <mergeCell ref="G168:I168"/>
    <mergeCell ref="J168:L168"/>
    <mergeCell ref="B169:F169"/>
    <mergeCell ref="G169:I169"/>
    <mergeCell ref="J169:L170"/>
    <mergeCell ref="B170:I170"/>
    <mergeCell ref="D148:E148"/>
    <mergeCell ref="F148:G148"/>
    <mergeCell ref="J148:K148"/>
    <mergeCell ref="A149:L162"/>
    <mergeCell ref="A163:L165"/>
    <mergeCell ref="A166:L167"/>
    <mergeCell ref="D146:E146"/>
    <mergeCell ref="F146:G146"/>
    <mergeCell ref="J146:K146"/>
    <mergeCell ref="D147:E147"/>
    <mergeCell ref="F147:G147"/>
    <mergeCell ref="J147:K147"/>
    <mergeCell ref="D144:E144"/>
    <mergeCell ref="F144:G144"/>
    <mergeCell ref="J144:K144"/>
    <mergeCell ref="D145:E145"/>
    <mergeCell ref="F145:G145"/>
    <mergeCell ref="J145:K145"/>
    <mergeCell ref="D142:E142"/>
    <mergeCell ref="F142:G142"/>
    <mergeCell ref="J142:K142"/>
    <mergeCell ref="D143:E143"/>
    <mergeCell ref="F143:G143"/>
    <mergeCell ref="J143:K143"/>
    <mergeCell ref="D140:E140"/>
    <mergeCell ref="F140:G140"/>
    <mergeCell ref="J140:K140"/>
    <mergeCell ref="D141:E141"/>
    <mergeCell ref="F141:G141"/>
    <mergeCell ref="J141:K141"/>
    <mergeCell ref="D138:E138"/>
    <mergeCell ref="F138:G138"/>
    <mergeCell ref="J138:K138"/>
    <mergeCell ref="D139:E139"/>
    <mergeCell ref="F139:G139"/>
    <mergeCell ref="J139:K139"/>
    <mergeCell ref="D136:E136"/>
    <mergeCell ref="F136:G136"/>
    <mergeCell ref="J136:K136"/>
    <mergeCell ref="D137:E137"/>
    <mergeCell ref="F137:G137"/>
    <mergeCell ref="J137:K137"/>
    <mergeCell ref="D134:E134"/>
    <mergeCell ref="F134:G134"/>
    <mergeCell ref="J134:K134"/>
    <mergeCell ref="D135:E135"/>
    <mergeCell ref="F135:G135"/>
    <mergeCell ref="J135:K135"/>
    <mergeCell ref="D132:E132"/>
    <mergeCell ref="F132:G132"/>
    <mergeCell ref="J132:K132"/>
    <mergeCell ref="D133:E133"/>
    <mergeCell ref="F133:G133"/>
    <mergeCell ref="J133:K133"/>
    <mergeCell ref="D130:E130"/>
    <mergeCell ref="F130:G130"/>
    <mergeCell ref="J130:K130"/>
    <mergeCell ref="D131:E131"/>
    <mergeCell ref="F131:G131"/>
    <mergeCell ref="J131:K131"/>
    <mergeCell ref="D128:E128"/>
    <mergeCell ref="F128:G128"/>
    <mergeCell ref="J128:K128"/>
    <mergeCell ref="D129:E129"/>
    <mergeCell ref="F129:G129"/>
    <mergeCell ref="J129:K129"/>
    <mergeCell ref="D126:E126"/>
    <mergeCell ref="F126:G126"/>
    <mergeCell ref="J126:K126"/>
    <mergeCell ref="D127:E127"/>
    <mergeCell ref="F127:G127"/>
    <mergeCell ref="J127:K127"/>
    <mergeCell ref="D124:E124"/>
    <mergeCell ref="F124:G124"/>
    <mergeCell ref="J124:K124"/>
    <mergeCell ref="D125:E125"/>
    <mergeCell ref="F125:G125"/>
    <mergeCell ref="J125:K125"/>
    <mergeCell ref="D122:E122"/>
    <mergeCell ref="F122:G122"/>
    <mergeCell ref="J122:K122"/>
    <mergeCell ref="D123:E123"/>
    <mergeCell ref="F123:G123"/>
    <mergeCell ref="J123:K123"/>
    <mergeCell ref="D120:E120"/>
    <mergeCell ref="F120:G120"/>
    <mergeCell ref="J120:K120"/>
    <mergeCell ref="D121:E121"/>
    <mergeCell ref="F121:G121"/>
    <mergeCell ref="J121:K121"/>
    <mergeCell ref="D118:E118"/>
    <mergeCell ref="F118:G118"/>
    <mergeCell ref="J118:K118"/>
    <mergeCell ref="D119:E119"/>
    <mergeCell ref="F119:G119"/>
    <mergeCell ref="J119:K119"/>
    <mergeCell ref="D116:E116"/>
    <mergeCell ref="F116:G116"/>
    <mergeCell ref="J116:K116"/>
    <mergeCell ref="D117:E117"/>
    <mergeCell ref="F117:G117"/>
    <mergeCell ref="J117:K117"/>
    <mergeCell ref="D114:E114"/>
    <mergeCell ref="F114:G114"/>
    <mergeCell ref="J114:K114"/>
    <mergeCell ref="D115:E115"/>
    <mergeCell ref="F115:G115"/>
    <mergeCell ref="J115:K115"/>
    <mergeCell ref="D112:E112"/>
    <mergeCell ref="F112:G112"/>
    <mergeCell ref="J112:K112"/>
    <mergeCell ref="D113:E113"/>
    <mergeCell ref="F113:G113"/>
    <mergeCell ref="J113:K113"/>
    <mergeCell ref="D110:E110"/>
    <mergeCell ref="F110:G110"/>
    <mergeCell ref="J110:K110"/>
    <mergeCell ref="D111:E111"/>
    <mergeCell ref="F111:G111"/>
    <mergeCell ref="J111:K111"/>
    <mergeCell ref="D108:E108"/>
    <mergeCell ref="F108:G108"/>
    <mergeCell ref="J108:K108"/>
    <mergeCell ref="D109:E109"/>
    <mergeCell ref="F109:G109"/>
    <mergeCell ref="J109:K109"/>
    <mergeCell ref="D106:E106"/>
    <mergeCell ref="F106:G106"/>
    <mergeCell ref="J106:K106"/>
    <mergeCell ref="D107:E107"/>
    <mergeCell ref="F107:G107"/>
    <mergeCell ref="J107:K107"/>
    <mergeCell ref="D104:E104"/>
    <mergeCell ref="F104:G104"/>
    <mergeCell ref="J104:K104"/>
    <mergeCell ref="D105:E105"/>
    <mergeCell ref="F105:G105"/>
    <mergeCell ref="J105:K105"/>
    <mergeCell ref="D102:E102"/>
    <mergeCell ref="F102:G102"/>
    <mergeCell ref="J102:K102"/>
    <mergeCell ref="D103:E103"/>
    <mergeCell ref="F103:G103"/>
    <mergeCell ref="J103:K103"/>
    <mergeCell ref="D100:E100"/>
    <mergeCell ref="F100:G100"/>
    <mergeCell ref="J100:K100"/>
    <mergeCell ref="D101:E101"/>
    <mergeCell ref="F101:G101"/>
    <mergeCell ref="J101:K101"/>
    <mergeCell ref="D98:E98"/>
    <mergeCell ref="F98:G98"/>
    <mergeCell ref="J98:K98"/>
    <mergeCell ref="D99:E99"/>
    <mergeCell ref="F99:G99"/>
    <mergeCell ref="J99:K99"/>
    <mergeCell ref="D96:E96"/>
    <mergeCell ref="F96:G96"/>
    <mergeCell ref="J96:K96"/>
    <mergeCell ref="D97:E97"/>
    <mergeCell ref="F97:G97"/>
    <mergeCell ref="J97:K97"/>
    <mergeCell ref="D94:E94"/>
    <mergeCell ref="F94:G94"/>
    <mergeCell ref="J94:K94"/>
    <mergeCell ref="D95:E95"/>
    <mergeCell ref="F95:G95"/>
    <mergeCell ref="J95:K95"/>
    <mergeCell ref="A91:A92"/>
    <mergeCell ref="B91:F92"/>
    <mergeCell ref="G91:I92"/>
    <mergeCell ref="J91:L92"/>
    <mergeCell ref="C93:E93"/>
    <mergeCell ref="F93:G93"/>
    <mergeCell ref="H93:I93"/>
    <mergeCell ref="J93:K93"/>
    <mergeCell ref="B88:F88"/>
    <mergeCell ref="G88:I88"/>
    <mergeCell ref="J88:L88"/>
    <mergeCell ref="B89:F89"/>
    <mergeCell ref="G89:I89"/>
    <mergeCell ref="J89:L90"/>
    <mergeCell ref="B90:I90"/>
    <mergeCell ref="A69:L81"/>
    <mergeCell ref="B82:D82"/>
    <mergeCell ref="F82:I82"/>
    <mergeCell ref="J82:L82"/>
    <mergeCell ref="A83:L85"/>
    <mergeCell ref="A86:L87"/>
    <mergeCell ref="A66:K66"/>
    <mergeCell ref="A67:B67"/>
    <mergeCell ref="D67:G67"/>
    <mergeCell ref="H67:K67"/>
    <mergeCell ref="L67:L68"/>
    <mergeCell ref="A68:B68"/>
    <mergeCell ref="D68:G68"/>
    <mergeCell ref="H68:K68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</mergeCells>
  <pageMargins left="0.25" right="0.25" top="0.75" bottom="0.75" header="0.3" footer="0.3"/>
  <pageSetup paperSize="9" scale="60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0A5E-273B-4F9E-A601-3A318DE20C70}">
  <dimension ref="A1:L402"/>
  <sheetViews>
    <sheetView topLeftCell="A93" zoomScale="112" zoomScaleNormal="112" workbookViewId="0">
      <selection activeCell="A126" sqref="A126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109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130</v>
      </c>
      <c r="B6" s="149" t="s">
        <v>115</v>
      </c>
      <c r="C6" s="150"/>
      <c r="D6" s="150"/>
      <c r="E6" s="150"/>
      <c r="F6" s="151"/>
      <c r="G6" s="149" t="s">
        <v>317</v>
      </c>
      <c r="H6" s="150"/>
      <c r="I6" s="151"/>
      <c r="J6" s="110" t="s">
        <v>116</v>
      </c>
      <c r="K6" s="112"/>
      <c r="L6" s="111"/>
    </row>
    <row r="7" spans="1:12" ht="15.75" thickBot="1" x14ac:dyDescent="0.3">
      <c r="A7" s="4" t="s">
        <v>369</v>
      </c>
      <c r="B7" s="149" t="s">
        <v>486</v>
      </c>
      <c r="C7" s="150"/>
      <c r="D7" s="150"/>
      <c r="E7" s="150"/>
      <c r="F7" s="151"/>
      <c r="G7" s="149" t="s">
        <v>117</v>
      </c>
      <c r="H7" s="150"/>
      <c r="I7" s="151"/>
      <c r="J7" s="143">
        <v>1</v>
      </c>
      <c r="K7" s="144"/>
      <c r="L7" s="145"/>
    </row>
    <row r="8" spans="1:12" ht="15.75" thickBot="1" x14ac:dyDescent="0.3">
      <c r="A8" s="4" t="s">
        <v>483</v>
      </c>
      <c r="B8" s="149" t="s">
        <v>487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48" t="s">
        <v>1</v>
      </c>
      <c r="B9" s="50" t="s">
        <v>2</v>
      </c>
      <c r="C9" s="14">
        <v>7</v>
      </c>
      <c r="D9" s="110" t="s">
        <v>23</v>
      </c>
      <c r="E9" s="111"/>
      <c r="F9" s="15">
        <v>70</v>
      </c>
      <c r="G9" s="110" t="s">
        <v>22</v>
      </c>
      <c r="H9" s="112"/>
      <c r="I9" s="111"/>
      <c r="J9" s="113">
        <f>SUM(C9*F9)</f>
        <v>490</v>
      </c>
      <c r="K9" s="112"/>
      <c r="L9" s="111"/>
    </row>
    <row r="10" spans="1:12" x14ac:dyDescent="0.25">
      <c r="A10" s="114" t="s">
        <v>26</v>
      </c>
      <c r="B10" s="116">
        <v>43802</v>
      </c>
      <c r="C10" s="117"/>
      <c r="D10" s="117"/>
      <c r="E10" s="117"/>
      <c r="F10" s="118"/>
      <c r="G10" s="122" t="s">
        <v>25</v>
      </c>
      <c r="H10" s="123"/>
      <c r="I10" s="124"/>
      <c r="J10" s="390">
        <v>43860</v>
      </c>
      <c r="K10" s="391"/>
      <c r="L10" s="392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393"/>
      <c r="K11" s="394"/>
      <c r="L11" s="395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70</v>
      </c>
      <c r="D14" s="112"/>
      <c r="E14" s="111"/>
      <c r="F14" s="158" t="s">
        <v>3</v>
      </c>
      <c r="G14" s="48" t="s">
        <v>30</v>
      </c>
      <c r="H14" s="110"/>
      <c r="I14" s="111"/>
      <c r="J14" s="158" t="s">
        <v>3</v>
      </c>
      <c r="K14" s="48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49" t="s">
        <v>8</v>
      </c>
      <c r="H15" s="4" t="s">
        <v>110</v>
      </c>
      <c r="I15" s="5" t="s">
        <v>10</v>
      </c>
      <c r="J15" s="159"/>
      <c r="K15" s="49" t="s">
        <v>8</v>
      </c>
      <c r="L15" s="161"/>
    </row>
    <row r="16" spans="1:12" x14ac:dyDescent="0.25">
      <c r="A16" s="447" t="s">
        <v>387</v>
      </c>
      <c r="B16" s="174">
        <v>0.17499999999999999</v>
      </c>
      <c r="C16" s="166" t="s">
        <v>97</v>
      </c>
      <c r="D16" s="168">
        <f>SUM(B16*C14)</f>
        <v>12.25</v>
      </c>
      <c r="E16" s="169"/>
      <c r="F16" s="166"/>
      <c r="G16" s="158"/>
      <c r="H16" s="166"/>
      <c r="I16" s="176">
        <f>SUM(B16*H14)</f>
        <v>0</v>
      </c>
      <c r="J16" s="166"/>
      <c r="K16" s="166"/>
      <c r="L16" s="166"/>
    </row>
    <row r="17" spans="1:12" ht="15.75" thickBot="1" x14ac:dyDescent="0.3">
      <c r="A17" s="448"/>
      <c r="B17" s="175"/>
      <c r="C17" s="167"/>
      <c r="D17" s="170"/>
      <c r="E17" s="171"/>
      <c r="F17" s="167"/>
      <c r="G17" s="159"/>
      <c r="H17" s="167"/>
      <c r="I17" s="177"/>
      <c r="J17" s="167"/>
      <c r="K17" s="167"/>
      <c r="L17" s="167"/>
    </row>
    <row r="18" spans="1:12" ht="15" customHeight="1" x14ac:dyDescent="0.25">
      <c r="A18" s="162" t="s">
        <v>388</v>
      </c>
      <c r="B18" s="164">
        <v>0.185</v>
      </c>
      <c r="C18" s="166" t="s">
        <v>187</v>
      </c>
      <c r="D18" s="168">
        <f>SUM(B18*C$14)</f>
        <v>12.95</v>
      </c>
      <c r="E18" s="169"/>
      <c r="F18" s="166"/>
      <c r="G18" s="166"/>
      <c r="H18" s="166"/>
      <c r="I18" s="176">
        <f>SUM(B18*H14)</f>
        <v>0</v>
      </c>
      <c r="J18" s="166"/>
      <c r="K18" s="166"/>
      <c r="L18" s="166"/>
    </row>
    <row r="19" spans="1:12" ht="15.75" customHeight="1" thickBot="1" x14ac:dyDescent="0.3">
      <c r="A19" s="163"/>
      <c r="B19" s="165"/>
      <c r="C19" s="167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2" ht="15" customHeight="1" x14ac:dyDescent="0.25">
      <c r="A20" s="447" t="s">
        <v>370</v>
      </c>
      <c r="B20" s="164">
        <v>1.2999999999999999E-2</v>
      </c>
      <c r="C20" s="166" t="s">
        <v>97</v>
      </c>
      <c r="D20" s="168">
        <f>SUM(B20*C$14)</f>
        <v>0.90999999999999992</v>
      </c>
      <c r="E20" s="169"/>
      <c r="F20" s="166"/>
      <c r="G20" s="166"/>
      <c r="H20" s="166"/>
      <c r="I20" s="176">
        <f>SUM(B20*H14)</f>
        <v>0</v>
      </c>
      <c r="J20" s="166"/>
      <c r="K20" s="166"/>
      <c r="L20" s="166"/>
    </row>
    <row r="21" spans="1:12" ht="15.75" customHeight="1" thickBot="1" x14ac:dyDescent="0.3">
      <c r="A21" s="448"/>
      <c r="B21" s="165"/>
      <c r="C21" s="167"/>
      <c r="D21" s="170"/>
      <c r="E21" s="171"/>
      <c r="F21" s="167"/>
      <c r="G21" s="167"/>
      <c r="H21" s="167"/>
      <c r="I21" s="177"/>
      <c r="J21" s="167"/>
      <c r="K21" s="167"/>
      <c r="L21" s="167"/>
    </row>
    <row r="22" spans="1:12" ht="15" customHeight="1" x14ac:dyDescent="0.25">
      <c r="A22" s="447" t="s">
        <v>371</v>
      </c>
      <c r="B22" s="164">
        <f>0.15*0.15/1.35</f>
        <v>1.6666666666666666E-2</v>
      </c>
      <c r="C22" s="166" t="s">
        <v>372</v>
      </c>
      <c r="D22" s="168">
        <f>SUM(B22*C$14)</f>
        <v>1.1666666666666667</v>
      </c>
      <c r="E22" s="169"/>
      <c r="F22" s="166"/>
      <c r="G22" s="166"/>
      <c r="H22" s="166"/>
      <c r="I22" s="176">
        <f>SUM(B22*H14)</f>
        <v>0</v>
      </c>
      <c r="J22" s="166"/>
      <c r="K22" s="166"/>
      <c r="L22" s="166"/>
    </row>
    <row r="23" spans="1:12" ht="15.75" customHeight="1" thickBot="1" x14ac:dyDescent="0.3">
      <c r="A23" s="448"/>
      <c r="B23" s="165"/>
      <c r="C23" s="167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2" ht="15" customHeight="1" x14ac:dyDescent="0.25">
      <c r="A24" s="178"/>
      <c r="B24" s="164"/>
      <c r="C24" s="166"/>
      <c r="D24" s="168">
        <f>SUM(B24*C14)</f>
        <v>0</v>
      </c>
      <c r="E24" s="169"/>
      <c r="F24" s="408"/>
      <c r="G24" s="166"/>
      <c r="H24" s="166"/>
      <c r="I24" s="176">
        <f>SUM(B24*H14)</f>
        <v>0</v>
      </c>
      <c r="J24" s="166"/>
      <c r="K24" s="166"/>
      <c r="L24" s="166"/>
    </row>
    <row r="25" spans="1:12" ht="15.75" customHeight="1" thickBot="1" x14ac:dyDescent="0.3">
      <c r="A25" s="179"/>
      <c r="B25" s="165"/>
      <c r="C25" s="167"/>
      <c r="D25" s="170"/>
      <c r="E25" s="171"/>
      <c r="F25" s="409"/>
      <c r="G25" s="167"/>
      <c r="H25" s="167"/>
      <c r="I25" s="177"/>
      <c r="J25" s="167"/>
      <c r="K25" s="167"/>
      <c r="L25" s="167"/>
    </row>
    <row r="26" spans="1:12" ht="15" customHeight="1" x14ac:dyDescent="0.25">
      <c r="A26" s="178"/>
      <c r="B26" s="164"/>
      <c r="C26" s="166"/>
      <c r="D26" s="168">
        <f>SUM(B26*C14)</f>
        <v>0</v>
      </c>
      <c r="E26" s="169"/>
      <c r="F26" s="166"/>
      <c r="G26" s="166"/>
      <c r="H26" s="166"/>
      <c r="I26" s="176">
        <f>SUM(B26*H14)</f>
        <v>0</v>
      </c>
      <c r="J26" s="166"/>
      <c r="K26" s="166"/>
      <c r="L26" s="166"/>
    </row>
    <row r="27" spans="1:12" ht="15.75" customHeight="1" thickBot="1" x14ac:dyDescent="0.3">
      <c r="A27" s="179"/>
      <c r="B27" s="165"/>
      <c r="C27" s="167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2" ht="15" customHeight="1" x14ac:dyDescent="0.25">
      <c r="A28" s="178"/>
      <c r="B28" s="164">
        <v>0</v>
      </c>
      <c r="C28" s="166"/>
      <c r="D28" s="168">
        <f>SUM(B28*C14)</f>
        <v>0</v>
      </c>
      <c r="E28" s="169"/>
      <c r="F28" s="166"/>
      <c r="G28" s="166"/>
      <c r="H28" s="166"/>
      <c r="I28" s="176">
        <f>SUM(B28*H14)</f>
        <v>0</v>
      </c>
      <c r="J28" s="166"/>
      <c r="K28" s="166"/>
      <c r="L28" s="166"/>
    </row>
    <row r="29" spans="1:12" ht="15.75" customHeight="1" thickBot="1" x14ac:dyDescent="0.3">
      <c r="A29" s="179"/>
      <c r="B29" s="165"/>
      <c r="C29" s="167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2" x14ac:dyDescent="0.25">
      <c r="A30" s="178"/>
      <c r="B30" s="164">
        <v>0</v>
      </c>
      <c r="C30" s="166"/>
      <c r="D30" s="168">
        <f>SUM(B30*C14)</f>
        <v>0</v>
      </c>
      <c r="E30" s="169"/>
      <c r="F30" s="166"/>
      <c r="G30" s="166"/>
      <c r="H30" s="166"/>
      <c r="I30" s="176">
        <f>SUM(B30*H14)</f>
        <v>0</v>
      </c>
      <c r="J30" s="166"/>
      <c r="K30" s="166"/>
      <c r="L30" s="166"/>
    </row>
    <row r="31" spans="1:12" ht="15.75" thickBot="1" x14ac:dyDescent="0.3">
      <c r="A31" s="179"/>
      <c r="B31" s="165"/>
      <c r="C31" s="167"/>
      <c r="D31" s="170"/>
      <c r="E31" s="171"/>
      <c r="F31" s="167"/>
      <c r="G31" s="167"/>
      <c r="H31" s="167"/>
      <c r="I31" s="177"/>
      <c r="J31" s="167"/>
      <c r="K31" s="167"/>
      <c r="L31" s="167"/>
    </row>
    <row r="32" spans="1:12" x14ac:dyDescent="0.25">
      <c r="A32" s="178"/>
      <c r="B32" s="164">
        <v>0</v>
      </c>
      <c r="C32" s="166"/>
      <c r="D32" s="168">
        <f>SUM(B32*C14)</f>
        <v>0</v>
      </c>
      <c r="E32" s="169"/>
      <c r="F32" s="166"/>
      <c r="G32" s="166"/>
      <c r="H32" s="166"/>
      <c r="I32" s="176">
        <f>SUM(B32*H14)</f>
        <v>0</v>
      </c>
      <c r="J32" s="166"/>
      <c r="K32" s="166"/>
      <c r="L32" s="166"/>
    </row>
    <row r="33" spans="1:12" ht="15.75" thickBot="1" x14ac:dyDescent="0.3">
      <c r="A33" s="179"/>
      <c r="B33" s="165"/>
      <c r="C33" s="167"/>
      <c r="D33" s="170"/>
      <c r="E33" s="171"/>
      <c r="F33" s="167"/>
      <c r="G33" s="167"/>
      <c r="H33" s="167"/>
      <c r="I33" s="177"/>
      <c r="J33" s="167"/>
      <c r="K33" s="167"/>
      <c r="L33" s="167"/>
    </row>
    <row r="34" spans="1:12" x14ac:dyDescent="0.25">
      <c r="A34" s="178"/>
      <c r="B34" s="164">
        <v>0</v>
      </c>
      <c r="C34" s="166"/>
      <c r="D34" s="168">
        <f>SUM(B34*C14)</f>
        <v>0</v>
      </c>
      <c r="E34" s="169"/>
      <c r="F34" s="166"/>
      <c r="G34" s="166"/>
      <c r="H34" s="166"/>
      <c r="I34" s="176">
        <f>SUM(B34*H14)</f>
        <v>0</v>
      </c>
      <c r="J34" s="166"/>
      <c r="K34" s="166"/>
      <c r="L34" s="166"/>
    </row>
    <row r="35" spans="1:12" ht="15.75" thickBot="1" x14ac:dyDescent="0.3">
      <c r="A35" s="179"/>
      <c r="B35" s="165"/>
      <c r="C35" s="167"/>
      <c r="D35" s="170"/>
      <c r="E35" s="171"/>
      <c r="F35" s="167"/>
      <c r="G35" s="167"/>
      <c r="H35" s="167"/>
      <c r="I35" s="177"/>
      <c r="J35" s="167"/>
      <c r="K35" s="167"/>
      <c r="L35" s="167"/>
    </row>
    <row r="36" spans="1:12" x14ac:dyDescent="0.25">
      <c r="A36" s="180"/>
      <c r="B36" s="164">
        <v>0</v>
      </c>
      <c r="C36" s="166"/>
      <c r="D36" s="168">
        <f>SUM(B36*C14)</f>
        <v>0</v>
      </c>
      <c r="E36" s="169"/>
      <c r="F36" s="166"/>
      <c r="G36" s="166"/>
      <c r="H36" s="166"/>
      <c r="I36" s="176">
        <f>SUM(B36*H14)</f>
        <v>0</v>
      </c>
      <c r="J36" s="166"/>
      <c r="K36" s="166"/>
      <c r="L36" s="166"/>
    </row>
    <row r="37" spans="1:12" ht="15.75" thickBot="1" x14ac:dyDescent="0.3">
      <c r="A37" s="181"/>
      <c r="B37" s="165"/>
      <c r="C37" s="167"/>
      <c r="D37" s="170"/>
      <c r="E37" s="171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168">
        <f>SUM(B38*C14)</f>
        <v>0</v>
      </c>
      <c r="E38" s="169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170"/>
      <c r="E39" s="171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33</v>
      </c>
      <c r="C42" s="123"/>
      <c r="D42" s="123"/>
      <c r="E42" s="124"/>
      <c r="F42" s="184" t="s">
        <v>34</v>
      </c>
      <c r="G42" s="185"/>
      <c r="H42" s="186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187"/>
      <c r="G43" s="188"/>
      <c r="H43" s="189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398">
        <f>A24</f>
        <v>0</v>
      </c>
      <c r="B44" s="198"/>
      <c r="C44" s="199"/>
      <c r="D44" s="199"/>
      <c r="E44" s="200"/>
      <c r="F44" s="204"/>
      <c r="G44" s="205"/>
      <c r="H44" s="206"/>
      <c r="I44" s="204">
        <f>C14*F44</f>
        <v>0</v>
      </c>
      <c r="J44" s="206"/>
      <c r="K44" s="205">
        <f>SUM(F44*H14)</f>
        <v>0</v>
      </c>
      <c r="L44" s="206"/>
    </row>
    <row r="45" spans="1:12" ht="15.75" customHeight="1" thickBot="1" x14ac:dyDescent="0.3">
      <c r="A45" s="399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/>
      <c r="B46" s="198"/>
      <c r="C46" s="199"/>
      <c r="D46" s="199"/>
      <c r="E46" s="200"/>
      <c r="F46" s="204"/>
      <c r="G46" s="205"/>
      <c r="H46" s="206"/>
      <c r="I46" s="204"/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47" t="s">
        <v>41</v>
      </c>
    </row>
    <row r="61" spans="1:12" ht="15.75" customHeight="1" thickBot="1" x14ac:dyDescent="0.3">
      <c r="A61" s="237" t="s">
        <v>383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 t="s">
        <v>384</v>
      </c>
      <c r="B62" s="407"/>
      <c r="C62" s="12">
        <v>1.6</v>
      </c>
      <c r="D62" s="241" t="s">
        <v>81</v>
      </c>
      <c r="E62" s="242"/>
      <c r="F62" s="242"/>
      <c r="G62" s="243"/>
      <c r="H62" s="226" t="s">
        <v>81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47" t="s">
        <v>41</v>
      </c>
    </row>
    <row r="64" spans="1:12" ht="15.75" customHeight="1" thickBot="1" x14ac:dyDescent="0.3">
      <c r="A64" s="229" t="s">
        <v>38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39</v>
      </c>
      <c r="B65" s="151"/>
      <c r="C65" s="12">
        <v>0</v>
      </c>
      <c r="D65" s="231" t="s">
        <v>81</v>
      </c>
      <c r="E65" s="232"/>
      <c r="F65" s="232"/>
      <c r="G65" s="233"/>
      <c r="H65" s="110" t="s">
        <v>81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47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47.25" customHeight="1" thickBot="1" x14ac:dyDescent="0.3">
      <c r="A80" s="250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2"/>
    </row>
    <row r="81" spans="1:12" ht="15.75" customHeight="1" thickBot="1" x14ac:dyDescent="0.3">
      <c r="A81" s="4" t="s">
        <v>87</v>
      </c>
      <c r="B81" s="110">
        <v>15</v>
      </c>
      <c r="C81" s="112"/>
      <c r="D81" s="111"/>
      <c r="E81" s="10"/>
      <c r="F81" s="149" t="s">
        <v>88</v>
      </c>
      <c r="G81" s="150"/>
      <c r="H81" s="150"/>
      <c r="I81" s="151"/>
      <c r="J81" s="110"/>
      <c r="K81" s="112"/>
      <c r="L81" s="111"/>
    </row>
    <row r="82" spans="1:12" ht="15" customHeight="1" x14ac:dyDescent="0.25">
      <c r="A82" s="198" t="str">
        <f>A1</f>
        <v xml:space="preserve">LS </v>
      </c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200"/>
    </row>
    <row r="83" spans="1:12" ht="15" customHeight="1" x14ac:dyDescent="0.25">
      <c r="A83" s="253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5"/>
    </row>
    <row r="84" spans="1:12" ht="15.75" customHeight="1" thickBot="1" x14ac:dyDescent="0.3">
      <c r="A84" s="201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3"/>
    </row>
    <row r="85" spans="1:12" ht="15" customHeight="1" x14ac:dyDescent="0.25">
      <c r="A85" s="143" t="s">
        <v>79</v>
      </c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5"/>
    </row>
    <row r="86" spans="1:12" ht="15.75" customHeight="1" thickBot="1" x14ac:dyDescent="0.3">
      <c r="A86" s="146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8"/>
    </row>
    <row r="87" spans="1:12" ht="15.75" customHeight="1" thickBot="1" x14ac:dyDescent="0.3">
      <c r="A87" s="3" t="str">
        <f t="shared" ref="A87:B89" si="0">A6</f>
        <v xml:space="preserve">CLIENTE: bolovo </v>
      </c>
      <c r="B87" s="149" t="str">
        <f t="shared" si="0"/>
        <v>REPRESENTANTE: Antonio</v>
      </c>
      <c r="C87" s="150"/>
      <c r="D87" s="150"/>
      <c r="E87" s="150"/>
      <c r="F87" s="151"/>
      <c r="G87" s="149" t="str">
        <f>G6</f>
        <v xml:space="preserve">PEDIDO: /19 </v>
      </c>
      <c r="H87" s="150"/>
      <c r="I87" s="151"/>
      <c r="J87" s="110" t="str">
        <f>J6</f>
        <v xml:space="preserve">QTD. MOSTR. LS </v>
      </c>
      <c r="K87" s="112"/>
      <c r="L87" s="111"/>
    </row>
    <row r="88" spans="1:12" ht="15.75" customHeight="1" thickBot="1" x14ac:dyDescent="0.3">
      <c r="A88" s="4" t="str">
        <f t="shared" si="0"/>
        <v>REF. CLIENTE:  Shouder bag PHILL</v>
      </c>
      <c r="B88" s="149" t="str">
        <f t="shared" si="0"/>
        <v xml:space="preserve">REF. SHO SL - 15 bolovo </v>
      </c>
      <c r="C88" s="150"/>
      <c r="D88" s="150"/>
      <c r="E88" s="150"/>
      <c r="F88" s="151"/>
      <c r="G88" s="149" t="str">
        <f>G7</f>
        <v>COLECAO : VERÃO /2019</v>
      </c>
      <c r="H88" s="150"/>
      <c r="I88" s="151"/>
      <c r="J88" s="143">
        <f>J7</f>
        <v>1</v>
      </c>
      <c r="K88" s="144"/>
      <c r="L88" s="145"/>
    </row>
    <row r="89" spans="1:12" ht="15.75" customHeight="1" thickBot="1" x14ac:dyDescent="0.3">
      <c r="A89" s="4" t="str">
        <f t="shared" si="0"/>
        <v xml:space="preserve">REF:  ls :  SHO LS : 15 </v>
      </c>
      <c r="B89" s="149" t="str">
        <f t="shared" si="0"/>
        <v xml:space="preserve">MODELO: shoulder  com Tampa / ABA / PHILL </v>
      </c>
      <c r="C89" s="150"/>
      <c r="D89" s="150"/>
      <c r="E89" s="150"/>
      <c r="F89" s="150"/>
      <c r="G89" s="150"/>
      <c r="H89" s="150"/>
      <c r="I89" s="151"/>
      <c r="J89" s="146"/>
      <c r="K89" s="147"/>
      <c r="L89" s="148"/>
    </row>
    <row r="90" spans="1:12" ht="15" customHeight="1" x14ac:dyDescent="0.25">
      <c r="A90" s="114" t="s">
        <v>26</v>
      </c>
      <c r="B90" s="116">
        <v>43709</v>
      </c>
      <c r="C90" s="117"/>
      <c r="D90" s="117"/>
      <c r="E90" s="117"/>
      <c r="F90" s="118"/>
      <c r="G90" s="122" t="s">
        <v>25</v>
      </c>
      <c r="H90" s="123"/>
      <c r="I90" s="124"/>
      <c r="J90" s="116">
        <v>43721</v>
      </c>
      <c r="K90" s="117"/>
      <c r="L90" s="118"/>
    </row>
    <row r="91" spans="1:12" ht="15.75" customHeight="1" thickBot="1" x14ac:dyDescent="0.3">
      <c r="A91" s="115"/>
      <c r="B91" s="119"/>
      <c r="C91" s="120"/>
      <c r="D91" s="120"/>
      <c r="E91" s="120"/>
      <c r="F91" s="121"/>
      <c r="G91" s="125"/>
      <c r="H91" s="126"/>
      <c r="I91" s="127"/>
      <c r="J91" s="119"/>
      <c r="K91" s="120"/>
      <c r="L91" s="121"/>
    </row>
    <row r="92" spans="1:12" ht="15.75" customHeight="1" thickBot="1" x14ac:dyDescent="0.3">
      <c r="A92" s="5" t="s">
        <v>28</v>
      </c>
      <c r="B92" s="2"/>
      <c r="C92" s="110">
        <f>C14</f>
        <v>70</v>
      </c>
      <c r="D92" s="112"/>
      <c r="E92" s="111"/>
      <c r="F92" s="262" t="s">
        <v>43</v>
      </c>
      <c r="G92" s="263"/>
      <c r="H92" s="110">
        <f>H14</f>
        <v>0</v>
      </c>
      <c r="I92" s="111"/>
      <c r="J92" s="262" t="s">
        <v>43</v>
      </c>
      <c r="K92" s="263"/>
      <c r="L92" s="48" t="s">
        <v>41</v>
      </c>
    </row>
    <row r="93" spans="1:12" ht="15.75" customHeight="1" thickBot="1" x14ac:dyDescent="0.3">
      <c r="A93" s="5" t="s">
        <v>42</v>
      </c>
      <c r="B93" s="4" t="s">
        <v>6</v>
      </c>
      <c r="C93" s="4" t="s">
        <v>15</v>
      </c>
      <c r="D93" s="110" t="s">
        <v>7</v>
      </c>
      <c r="E93" s="111"/>
      <c r="F93" s="234" t="s">
        <v>19</v>
      </c>
      <c r="G93" s="236"/>
      <c r="H93" s="4" t="s">
        <v>9</v>
      </c>
      <c r="I93" s="5" t="s">
        <v>10</v>
      </c>
      <c r="J93" s="234" t="s">
        <v>19</v>
      </c>
      <c r="K93" s="236"/>
      <c r="L93" s="7"/>
    </row>
    <row r="94" spans="1:12" ht="15.75" customHeight="1" thickBot="1" x14ac:dyDescent="0.3">
      <c r="A94" s="13" t="s">
        <v>216</v>
      </c>
      <c r="B94" s="13">
        <v>1</v>
      </c>
      <c r="C94" s="6" t="s">
        <v>89</v>
      </c>
      <c r="D94" s="264">
        <f>SUM(B94*C92)</f>
        <v>70</v>
      </c>
      <c r="E94" s="265"/>
      <c r="F94" s="266"/>
      <c r="G94" s="267"/>
      <c r="H94" s="6"/>
      <c r="I94" s="8">
        <f>SUM(B94*H92)</f>
        <v>0</v>
      </c>
      <c r="J94" s="266"/>
      <c r="K94" s="267"/>
      <c r="L94" s="6"/>
    </row>
    <row r="95" spans="1:12" ht="15.75" customHeight="1" thickBot="1" x14ac:dyDescent="0.3">
      <c r="A95" s="13" t="s">
        <v>82</v>
      </c>
      <c r="B95" s="13">
        <v>0.02</v>
      </c>
      <c r="C95" s="6" t="s">
        <v>192</v>
      </c>
      <c r="D95" s="264">
        <f>SUM(B95*C92)</f>
        <v>1.4000000000000001</v>
      </c>
      <c r="E95" s="265"/>
      <c r="F95" s="266"/>
      <c r="G95" s="267"/>
      <c r="H95" s="6"/>
      <c r="I95" s="8">
        <f>SUM(B95*H92)</f>
        <v>0</v>
      </c>
      <c r="J95" s="266"/>
      <c r="K95" s="267"/>
      <c r="L95" s="6"/>
    </row>
    <row r="96" spans="1:12" ht="15.75" customHeight="1" thickBot="1" x14ac:dyDescent="0.3">
      <c r="A96" s="13"/>
      <c r="B96" s="13"/>
      <c r="C96" s="6"/>
      <c r="D96" s="264">
        <f>SUM(B96*C92)</f>
        <v>0</v>
      </c>
      <c r="E96" s="265"/>
      <c r="F96" s="266"/>
      <c r="G96" s="267"/>
      <c r="H96" s="6"/>
      <c r="I96" s="8">
        <f>SUM(B96*H92)</f>
        <v>0</v>
      </c>
      <c r="J96" s="266"/>
      <c r="K96" s="267"/>
      <c r="L96" s="6"/>
    </row>
    <row r="97" spans="1:12" ht="15.75" customHeight="1" thickBot="1" x14ac:dyDescent="0.3">
      <c r="A97" s="13"/>
      <c r="B97" s="13"/>
      <c r="C97" s="6"/>
      <c r="D97" s="264">
        <f>SUM(B97*C92)</f>
        <v>0</v>
      </c>
      <c r="E97" s="265"/>
      <c r="F97" s="266"/>
      <c r="G97" s="267"/>
      <c r="H97" s="6"/>
      <c r="I97" s="8">
        <f>SUM(B97*H92)</f>
        <v>0</v>
      </c>
      <c r="J97" s="266"/>
      <c r="K97" s="267"/>
      <c r="L97" s="6"/>
    </row>
    <row r="98" spans="1:12" ht="15.75" customHeight="1" thickBot="1" x14ac:dyDescent="0.3">
      <c r="A98" s="13" t="s">
        <v>82</v>
      </c>
      <c r="B98" s="13">
        <v>0.02</v>
      </c>
      <c r="C98" s="6" t="s">
        <v>192</v>
      </c>
      <c r="D98" s="264">
        <f>SUM(B98*C92)</f>
        <v>1.4000000000000001</v>
      </c>
      <c r="E98" s="265"/>
      <c r="F98" s="266"/>
      <c r="G98" s="267"/>
      <c r="H98" s="6"/>
      <c r="I98" s="8">
        <f>SUM(B98*H92)</f>
        <v>0</v>
      </c>
      <c r="J98" s="266"/>
      <c r="K98" s="267"/>
      <c r="L98" s="6"/>
    </row>
    <row r="99" spans="1:12" ht="15.75" customHeight="1" thickBot="1" x14ac:dyDescent="0.3">
      <c r="A99" s="13"/>
      <c r="B99" s="13"/>
      <c r="C99" s="6"/>
      <c r="D99" s="264"/>
      <c r="E99" s="265"/>
      <c r="F99" s="266"/>
      <c r="G99" s="267"/>
      <c r="H99" s="6"/>
      <c r="I99" s="8">
        <f>SUM(B99*H92)</f>
        <v>0</v>
      </c>
      <c r="J99" s="266"/>
      <c r="K99" s="267"/>
      <c r="L99" s="6"/>
    </row>
    <row r="100" spans="1:12" ht="15.75" customHeight="1" thickBot="1" x14ac:dyDescent="0.3">
      <c r="A100" s="52" t="s">
        <v>373</v>
      </c>
      <c r="B100" s="13">
        <v>1.85</v>
      </c>
      <c r="C100" s="42" t="s">
        <v>187</v>
      </c>
      <c r="D100" s="264">
        <f>SUM(B100*C$92)</f>
        <v>129.5</v>
      </c>
      <c r="E100" s="265"/>
      <c r="F100" s="266"/>
      <c r="G100" s="267"/>
      <c r="H100" s="6"/>
      <c r="I100" s="8">
        <f>SUM(B100*H92)</f>
        <v>0</v>
      </c>
      <c r="J100" s="266"/>
      <c r="K100" s="267"/>
      <c r="L100" s="6"/>
    </row>
    <row r="101" spans="1:12" ht="15.75" customHeight="1" thickBot="1" x14ac:dyDescent="0.3">
      <c r="A101" s="13" t="s">
        <v>374</v>
      </c>
      <c r="B101" s="13">
        <v>0</v>
      </c>
      <c r="C101" s="16"/>
      <c r="D101" s="264">
        <f t="shared" ref="D101:D115" si="1">SUM(B101*C$92)</f>
        <v>0</v>
      </c>
      <c r="E101" s="265"/>
      <c r="F101" s="266"/>
      <c r="G101" s="267"/>
      <c r="H101" s="6"/>
      <c r="I101" s="8">
        <f>SUM(B101*H92)</f>
        <v>0</v>
      </c>
      <c r="J101" s="266"/>
      <c r="K101" s="267"/>
      <c r="L101" s="6"/>
    </row>
    <row r="102" spans="1:12" ht="15.75" customHeight="1" thickBot="1" x14ac:dyDescent="0.3">
      <c r="A102" s="13" t="s">
        <v>375</v>
      </c>
      <c r="B102" s="13">
        <v>0</v>
      </c>
      <c r="C102" s="6"/>
      <c r="D102" s="264">
        <f t="shared" si="1"/>
        <v>0</v>
      </c>
      <c r="E102" s="265"/>
      <c r="F102" s="266"/>
      <c r="G102" s="267"/>
      <c r="H102" s="6"/>
      <c r="I102" s="8">
        <f>SUM(B102*H92)</f>
        <v>0</v>
      </c>
      <c r="J102" s="266"/>
      <c r="K102" s="267"/>
      <c r="L102" s="6"/>
    </row>
    <row r="103" spans="1:12" ht="15.75" customHeight="1" thickBot="1" x14ac:dyDescent="0.3">
      <c r="A103" s="13" t="s">
        <v>376</v>
      </c>
      <c r="B103" s="13"/>
      <c r="C103" s="16"/>
      <c r="D103" s="264">
        <f t="shared" si="1"/>
        <v>0</v>
      </c>
      <c r="E103" s="265"/>
      <c r="F103" s="266"/>
      <c r="G103" s="267"/>
      <c r="H103" s="6"/>
      <c r="I103" s="8">
        <f>SUM(B103*H92)</f>
        <v>0</v>
      </c>
      <c r="J103" s="266"/>
      <c r="K103" s="267"/>
      <c r="L103" s="6"/>
    </row>
    <row r="104" spans="1:12" ht="15.75" customHeight="1" thickBot="1" x14ac:dyDescent="0.3">
      <c r="A104" s="13" t="s">
        <v>377</v>
      </c>
      <c r="B104" s="13"/>
      <c r="C104" s="6"/>
      <c r="D104" s="264">
        <f t="shared" si="1"/>
        <v>0</v>
      </c>
      <c r="E104" s="265"/>
      <c r="F104" s="266"/>
      <c r="G104" s="267"/>
      <c r="H104" s="6"/>
      <c r="I104" s="8">
        <f>SUM(B104*H92)</f>
        <v>0</v>
      </c>
      <c r="J104" s="266"/>
      <c r="K104" s="267"/>
      <c r="L104" s="6"/>
    </row>
    <row r="105" spans="1:12" ht="15.75" customHeight="1" thickBot="1" x14ac:dyDescent="0.3">
      <c r="A105" s="13" t="s">
        <v>379</v>
      </c>
      <c r="B105" s="13">
        <v>2</v>
      </c>
      <c r="C105" s="6" t="s">
        <v>97</v>
      </c>
      <c r="D105" s="264">
        <f t="shared" si="1"/>
        <v>140</v>
      </c>
      <c r="E105" s="265"/>
      <c r="F105" s="266"/>
      <c r="G105" s="267"/>
      <c r="H105" s="6"/>
      <c r="I105" s="8">
        <f>SUM(B105*H92)</f>
        <v>0</v>
      </c>
      <c r="J105" s="266"/>
      <c r="K105" s="267"/>
      <c r="L105" s="6"/>
    </row>
    <row r="106" spans="1:12" ht="15.75" customHeight="1" thickBot="1" x14ac:dyDescent="0.3">
      <c r="A106" s="31" t="s">
        <v>378</v>
      </c>
      <c r="B106" s="13">
        <v>1</v>
      </c>
      <c r="C106" s="6" t="s">
        <v>187</v>
      </c>
      <c r="D106" s="264">
        <f t="shared" si="1"/>
        <v>70</v>
      </c>
      <c r="E106" s="265"/>
      <c r="F106" s="266"/>
      <c r="G106" s="267"/>
      <c r="H106" s="6"/>
      <c r="I106" s="8">
        <v>0</v>
      </c>
      <c r="J106" s="266"/>
      <c r="K106" s="267"/>
      <c r="L106" s="6"/>
    </row>
    <row r="107" spans="1:12" ht="15.75" customHeight="1" thickBot="1" x14ac:dyDescent="0.3">
      <c r="A107" s="53" t="s">
        <v>380</v>
      </c>
      <c r="B107" s="13">
        <v>1</v>
      </c>
      <c r="C107" s="6" t="s">
        <v>187</v>
      </c>
      <c r="D107" s="264">
        <f t="shared" si="1"/>
        <v>70</v>
      </c>
      <c r="E107" s="265"/>
      <c r="F107" s="266"/>
      <c r="G107" s="267"/>
      <c r="H107" s="6"/>
      <c r="I107" s="8">
        <f>SUM(B107*H$92)</f>
        <v>0</v>
      </c>
      <c r="J107" s="266"/>
      <c r="K107" s="267"/>
      <c r="L107" s="6"/>
    </row>
    <row r="108" spans="1:12" ht="15.75" customHeight="1" thickBot="1" x14ac:dyDescent="0.3">
      <c r="A108" s="31" t="s">
        <v>381</v>
      </c>
      <c r="B108" s="13">
        <v>1</v>
      </c>
      <c r="C108" s="6"/>
      <c r="D108" s="264">
        <f t="shared" si="1"/>
        <v>70</v>
      </c>
      <c r="E108" s="265"/>
      <c r="F108" s="266"/>
      <c r="G108" s="267"/>
      <c r="H108" s="6"/>
      <c r="I108" s="8">
        <f>SUM(B108*H$92)</f>
        <v>0</v>
      </c>
      <c r="J108" s="266"/>
      <c r="K108" s="267"/>
      <c r="L108" s="6"/>
    </row>
    <row r="109" spans="1:12" ht="15.75" customHeight="1" thickBot="1" x14ac:dyDescent="0.3">
      <c r="A109" s="31" t="s">
        <v>404</v>
      </c>
      <c r="B109" s="13">
        <v>0.55000000000000004</v>
      </c>
      <c r="C109" s="6" t="s">
        <v>187</v>
      </c>
      <c r="D109" s="264">
        <f t="shared" si="1"/>
        <v>38.5</v>
      </c>
      <c r="E109" s="265"/>
      <c r="F109" s="266"/>
      <c r="G109" s="267"/>
      <c r="H109" s="6"/>
      <c r="I109" s="8">
        <f>SUM(B109*H92)</f>
        <v>0</v>
      </c>
      <c r="J109" s="266"/>
      <c r="K109" s="267"/>
      <c r="L109" s="6"/>
    </row>
    <row r="110" spans="1:12" ht="15.75" customHeight="1" thickBot="1" x14ac:dyDescent="0.3">
      <c r="A110" s="31" t="s">
        <v>405</v>
      </c>
      <c r="B110" s="13">
        <v>3</v>
      </c>
      <c r="C110" s="6" t="s">
        <v>162</v>
      </c>
      <c r="D110" s="264">
        <f t="shared" si="1"/>
        <v>210</v>
      </c>
      <c r="E110" s="265"/>
      <c r="F110" s="266"/>
      <c r="G110" s="267"/>
      <c r="H110" s="6"/>
      <c r="I110" s="8">
        <f>SUM(B110*H92)</f>
        <v>0</v>
      </c>
      <c r="J110" s="266"/>
      <c r="K110" s="267"/>
      <c r="L110" s="6"/>
    </row>
    <row r="111" spans="1:12" ht="15.75" customHeight="1" thickBot="1" x14ac:dyDescent="0.3">
      <c r="A111" s="13" t="s">
        <v>382</v>
      </c>
      <c r="B111" s="13">
        <v>1</v>
      </c>
      <c r="C111" s="16" t="s">
        <v>97</v>
      </c>
      <c r="D111" s="264">
        <f t="shared" si="1"/>
        <v>70</v>
      </c>
      <c r="E111" s="265"/>
      <c r="F111" s="266"/>
      <c r="G111" s="267"/>
      <c r="H111" s="6"/>
      <c r="I111" s="8">
        <f>SUM(B111*H92)</f>
        <v>0</v>
      </c>
      <c r="J111" s="266"/>
      <c r="K111" s="267"/>
      <c r="L111" s="6"/>
    </row>
    <row r="112" spans="1:12" ht="15.75" customHeight="1" thickBot="1" x14ac:dyDescent="0.3">
      <c r="A112" s="13" t="s">
        <v>385</v>
      </c>
      <c r="B112" s="13">
        <v>1.2</v>
      </c>
      <c r="C112" s="16" t="s">
        <v>97</v>
      </c>
      <c r="D112" s="264">
        <f t="shared" si="1"/>
        <v>84</v>
      </c>
      <c r="E112" s="265"/>
      <c r="F112" s="266"/>
      <c r="G112" s="267"/>
      <c r="H112" s="6"/>
      <c r="I112" s="8">
        <f>SUM(B112*H92)</f>
        <v>0</v>
      </c>
      <c r="J112" s="266"/>
      <c r="K112" s="267"/>
      <c r="L112" s="6"/>
    </row>
    <row r="113" spans="1:12" ht="15.75" customHeight="1" thickBot="1" x14ac:dyDescent="0.3">
      <c r="A113" s="32" t="s">
        <v>406</v>
      </c>
      <c r="B113" s="13">
        <v>0.2</v>
      </c>
      <c r="C113" s="6" t="s">
        <v>97</v>
      </c>
      <c r="D113" s="264">
        <f t="shared" si="1"/>
        <v>14</v>
      </c>
      <c r="E113" s="265"/>
      <c r="F113" s="266"/>
      <c r="G113" s="267"/>
      <c r="H113" s="6"/>
      <c r="I113" s="8">
        <f>SUM(B113*H92)</f>
        <v>0</v>
      </c>
      <c r="J113" s="266"/>
      <c r="K113" s="267"/>
      <c r="L113" s="6"/>
    </row>
    <row r="114" spans="1:12" ht="15.75" customHeight="1" thickBot="1" x14ac:dyDescent="0.3">
      <c r="A114" s="31" t="s">
        <v>408</v>
      </c>
      <c r="B114" s="13">
        <v>0.04</v>
      </c>
      <c r="C114" s="6"/>
      <c r="D114" s="264">
        <f t="shared" si="1"/>
        <v>2.8000000000000003</v>
      </c>
      <c r="E114" s="265"/>
      <c r="F114" s="266"/>
      <c r="G114" s="267"/>
      <c r="H114" s="6"/>
      <c r="I114" s="8">
        <f>SUM(B114*H92)</f>
        <v>0</v>
      </c>
      <c r="J114" s="266"/>
      <c r="K114" s="267"/>
      <c r="L114" s="6"/>
    </row>
    <row r="115" spans="1:12" ht="15.75" customHeight="1" thickBot="1" x14ac:dyDescent="0.3">
      <c r="A115" s="31" t="s">
        <v>407</v>
      </c>
      <c r="B115" s="13">
        <v>0.16</v>
      </c>
      <c r="C115" s="6"/>
      <c r="D115" s="264">
        <f t="shared" si="1"/>
        <v>11.200000000000001</v>
      </c>
      <c r="E115" s="265"/>
      <c r="F115" s="266" t="s">
        <v>300</v>
      </c>
      <c r="G115" s="267"/>
      <c r="H115" s="6"/>
      <c r="I115" s="8">
        <f>SUM(B115*H92)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SUM(B116*C92)</f>
        <v>0</v>
      </c>
      <c r="E116" s="265"/>
      <c r="F116" s="266"/>
      <c r="G116" s="267"/>
      <c r="H116" s="6"/>
      <c r="I116" s="8">
        <f>SUM(B116*H92)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>SUM(B117*C92)</f>
        <v>0</v>
      </c>
      <c r="E117" s="265"/>
      <c r="F117" s="266"/>
      <c r="G117" s="267"/>
      <c r="H117" s="6"/>
      <c r="I117" s="8">
        <f>SUM(B117*H92)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>SUM(B118*C92)</f>
        <v>0</v>
      </c>
      <c r="E118" s="265"/>
      <c r="F118" s="266"/>
      <c r="G118" s="267"/>
      <c r="H118" s="6"/>
      <c r="I118" s="8">
        <f>SUM(B118*H92)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>SUM(B119*C92)</f>
        <v>0</v>
      </c>
      <c r="E119" s="265"/>
      <c r="F119" s="266"/>
      <c r="G119" s="267"/>
      <c r="H119" s="6"/>
      <c r="I119" s="8">
        <f>SUM(B119*H92)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>SUM(B120*C92)</f>
        <v>0</v>
      </c>
      <c r="E120" s="265"/>
      <c r="F120" s="266"/>
      <c r="G120" s="267"/>
      <c r="H120" s="6"/>
      <c r="I120" s="8">
        <f>SUM(B120*H92)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>SUM(B121*C92)</f>
        <v>0</v>
      </c>
      <c r="E121" s="265"/>
      <c r="F121" s="266"/>
      <c r="G121" s="267"/>
      <c r="H121" s="6"/>
      <c r="I121" s="8">
        <f>SUM(B121*H92)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>SUM(B122*C92)</f>
        <v>0</v>
      </c>
      <c r="E122" s="265"/>
      <c r="F122" s="266"/>
      <c r="G122" s="267"/>
      <c r="H122" s="6"/>
      <c r="I122" s="8">
        <f>SUM(B122*H92)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>SUM(B123*C92)</f>
        <v>0</v>
      </c>
      <c r="E123" s="265"/>
      <c r="F123" s="266"/>
      <c r="G123" s="267"/>
      <c r="H123" s="6"/>
      <c r="I123" s="8">
        <f>SUM(B123*H92)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>SUM(B124*C92)</f>
        <v>0</v>
      </c>
      <c r="E124" s="265"/>
      <c r="F124" s="266"/>
      <c r="G124" s="267"/>
      <c r="H124" s="6"/>
      <c r="I124" s="8">
        <f>SUM(B124*H92)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>SUM(B125*C92)</f>
        <v>0</v>
      </c>
      <c r="E125" s="265"/>
      <c r="F125" s="266"/>
      <c r="G125" s="267"/>
      <c r="H125" s="6"/>
      <c r="I125" s="8">
        <f>SUM(B125*H92)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>SUM(B126*C92)</f>
        <v>0</v>
      </c>
      <c r="E126" s="265"/>
      <c r="F126" s="266"/>
      <c r="G126" s="267"/>
      <c r="H126" s="6"/>
      <c r="I126" s="8">
        <f>SUM(B126*H92)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>SUM(B127*C92)</f>
        <v>0</v>
      </c>
      <c r="E127" s="265"/>
      <c r="F127" s="266"/>
      <c r="G127" s="267"/>
      <c r="H127" s="6"/>
      <c r="I127" s="8">
        <f>SUM(B127*H92)</f>
        <v>0</v>
      </c>
      <c r="J127" s="266"/>
      <c r="K127" s="267"/>
      <c r="L127" s="6"/>
    </row>
    <row r="128" spans="1:12" ht="15.75" customHeight="1" thickBot="1" x14ac:dyDescent="0.3">
      <c r="A128" s="5" t="s">
        <v>12</v>
      </c>
      <c r="B128" s="5" t="s">
        <v>6</v>
      </c>
      <c r="C128" s="5" t="s">
        <v>15</v>
      </c>
      <c r="D128" s="110" t="s">
        <v>7</v>
      </c>
      <c r="E128" s="111"/>
      <c r="F128" s="110" t="s">
        <v>45</v>
      </c>
      <c r="G128" s="111"/>
      <c r="H128" s="5" t="s">
        <v>9</v>
      </c>
      <c r="I128" s="5" t="s">
        <v>10</v>
      </c>
      <c r="J128" s="110" t="s">
        <v>45</v>
      </c>
      <c r="K128" s="111"/>
      <c r="L128" s="48" t="s">
        <v>41</v>
      </c>
    </row>
    <row r="129" spans="1:12" ht="15.75" customHeight="1" thickBot="1" x14ac:dyDescent="0.3">
      <c r="A129" s="13" t="s">
        <v>103</v>
      </c>
      <c r="B129" s="13">
        <v>1</v>
      </c>
      <c r="C129" s="6" t="s">
        <v>98</v>
      </c>
      <c r="D129" s="264">
        <f>SUM(B129*C92)</f>
        <v>70</v>
      </c>
      <c r="E129" s="265"/>
      <c r="F129" s="266"/>
      <c r="G129" s="267"/>
      <c r="H129" s="6"/>
      <c r="I129" s="8">
        <f>SUM(B129*H92)</f>
        <v>0</v>
      </c>
      <c r="J129" s="266"/>
      <c r="K129" s="267"/>
      <c r="L129" s="6"/>
    </row>
    <row r="130" spans="1:12" ht="15.75" customHeight="1" thickBot="1" x14ac:dyDescent="0.3">
      <c r="A130" s="13" t="s">
        <v>84</v>
      </c>
      <c r="B130" s="13">
        <v>0.03</v>
      </c>
      <c r="C130" s="6" t="s">
        <v>99</v>
      </c>
      <c r="D130" s="264">
        <f>SUM(B130*C92)</f>
        <v>2.1</v>
      </c>
      <c r="E130" s="265"/>
      <c r="F130" s="266"/>
      <c r="G130" s="267"/>
      <c r="H130" s="6"/>
      <c r="I130" s="8">
        <f>SUM(B130*H92)</f>
        <v>0</v>
      </c>
      <c r="J130" s="266"/>
      <c r="K130" s="267"/>
      <c r="L130" s="6"/>
    </row>
    <row r="131" spans="1:12" ht="15.75" customHeight="1" thickBot="1" x14ac:dyDescent="0.3">
      <c r="A131" s="13" t="s">
        <v>85</v>
      </c>
      <c r="B131" s="13">
        <v>0</v>
      </c>
      <c r="C131" s="6"/>
      <c r="D131" s="264">
        <f>SUM(B131*C92)</f>
        <v>0</v>
      </c>
      <c r="E131" s="265"/>
      <c r="F131" s="266"/>
      <c r="G131" s="267"/>
      <c r="H131" s="6"/>
      <c r="I131" s="8">
        <f>SUM(B131*H92)</f>
        <v>0</v>
      </c>
      <c r="J131" s="266"/>
      <c r="K131" s="267"/>
      <c r="L131" s="6"/>
    </row>
    <row r="132" spans="1:12" ht="15.75" customHeight="1" thickBot="1" x14ac:dyDescent="0.3">
      <c r="A132" s="13" t="s">
        <v>86</v>
      </c>
      <c r="B132" s="13">
        <v>0.12</v>
      </c>
      <c r="C132" s="6" t="s">
        <v>99</v>
      </c>
      <c r="D132" s="264">
        <f>SUM(B132*C92)</f>
        <v>8.4</v>
      </c>
      <c r="E132" s="265"/>
      <c r="F132" s="266"/>
      <c r="G132" s="267"/>
      <c r="H132" s="6"/>
      <c r="I132" s="8">
        <f>SUM(B132*H92)</f>
        <v>0</v>
      </c>
      <c r="J132" s="266"/>
      <c r="K132" s="267"/>
      <c r="L132" s="6"/>
    </row>
    <row r="133" spans="1:12" ht="15.75" customHeight="1" thickBot="1" x14ac:dyDescent="0.3">
      <c r="A133" s="13"/>
      <c r="B133" s="13"/>
      <c r="C133" s="6"/>
      <c r="D133" s="264">
        <f>SUM(B133*C92)</f>
        <v>0</v>
      </c>
      <c r="E133" s="265"/>
      <c r="F133" s="266"/>
      <c r="G133" s="267"/>
      <c r="H133" s="6"/>
      <c r="I133" s="8">
        <f>SUM(B133*H92)</f>
        <v>0</v>
      </c>
      <c r="J133" s="266"/>
      <c r="K133" s="267"/>
      <c r="L133" s="6"/>
    </row>
    <row r="134" spans="1:12" ht="15.75" customHeight="1" thickBot="1" x14ac:dyDescent="0.3">
      <c r="A134" s="6"/>
      <c r="B134" s="13">
        <v>2</v>
      </c>
      <c r="C134" s="6"/>
      <c r="D134" s="264">
        <f>SUM(B134*C92)</f>
        <v>140</v>
      </c>
      <c r="E134" s="265"/>
      <c r="F134" s="266"/>
      <c r="G134" s="267"/>
      <c r="H134" s="6"/>
      <c r="I134" s="8">
        <f>SUM(B134*H92)</f>
        <v>0</v>
      </c>
      <c r="J134" s="266"/>
      <c r="K134" s="267"/>
      <c r="L134" s="6"/>
    </row>
    <row r="135" spans="1:12" ht="15.75" customHeight="1" thickBot="1" x14ac:dyDescent="0.3">
      <c r="A135" s="6"/>
      <c r="B135" s="13">
        <v>0</v>
      </c>
      <c r="C135" s="6"/>
      <c r="D135" s="264">
        <f>SUM(B135*C92)</f>
        <v>0</v>
      </c>
      <c r="E135" s="265"/>
      <c r="F135" s="266"/>
      <c r="G135" s="267"/>
      <c r="H135" s="6"/>
      <c r="I135" s="8">
        <f>SUM(B135*H92)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SUM(B136*C92)</f>
        <v>0</v>
      </c>
      <c r="E136" s="265"/>
      <c r="F136" s="266"/>
      <c r="G136" s="267"/>
      <c r="H136" s="6"/>
      <c r="I136" s="8">
        <f>SUM(B136*H92)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SUM(B137*C92)</f>
        <v>0</v>
      </c>
      <c r="E137" s="265"/>
      <c r="F137" s="266"/>
      <c r="G137" s="267"/>
      <c r="H137" s="6"/>
      <c r="I137" s="8">
        <f>SUM(B137*H92)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SUM(B138*C92)</f>
        <v>0</v>
      </c>
      <c r="E138" s="265"/>
      <c r="F138" s="266"/>
      <c r="G138" s="267"/>
      <c r="H138" s="6"/>
      <c r="I138" s="8">
        <f>SUM(B138*H92)</f>
        <v>0</v>
      </c>
      <c r="J138" s="266"/>
      <c r="K138" s="267"/>
      <c r="L138" s="6"/>
    </row>
    <row r="139" spans="1:12" ht="15.75" customHeight="1" thickBot="1" x14ac:dyDescent="0.3">
      <c r="A139" s="5" t="s">
        <v>44</v>
      </c>
      <c r="B139" s="5" t="s">
        <v>6</v>
      </c>
      <c r="C139" s="5" t="s">
        <v>15</v>
      </c>
      <c r="D139" s="110" t="s">
        <v>7</v>
      </c>
      <c r="E139" s="111"/>
      <c r="F139" s="110" t="s">
        <v>45</v>
      </c>
      <c r="G139" s="111"/>
      <c r="H139" s="5" t="s">
        <v>9</v>
      </c>
      <c r="I139" s="5" t="s">
        <v>10</v>
      </c>
      <c r="J139" s="110" t="s">
        <v>45</v>
      </c>
      <c r="K139" s="111"/>
      <c r="L139" s="48" t="s">
        <v>41</v>
      </c>
    </row>
    <row r="140" spans="1:12" ht="15.75" customHeight="1" thickBot="1" x14ac:dyDescent="0.3">
      <c r="A140" s="13" t="s">
        <v>409</v>
      </c>
      <c r="B140" s="13">
        <v>1</v>
      </c>
      <c r="C140" s="6" t="s">
        <v>186</v>
      </c>
      <c r="D140" s="264">
        <f>SUM(B140*C92)</f>
        <v>70</v>
      </c>
      <c r="E140" s="265"/>
      <c r="F140" s="266"/>
      <c r="G140" s="267"/>
      <c r="H140" s="6"/>
      <c r="I140" s="8">
        <f>SUM(B140*H92)</f>
        <v>0</v>
      </c>
      <c r="J140" s="266"/>
      <c r="K140" s="267"/>
      <c r="L140" s="6"/>
    </row>
    <row r="141" spans="1:12" ht="15.75" customHeight="1" thickBot="1" x14ac:dyDescent="0.3">
      <c r="A141" s="13" t="s">
        <v>386</v>
      </c>
      <c r="B141" s="13">
        <v>1</v>
      </c>
      <c r="C141" s="6" t="s">
        <v>186</v>
      </c>
      <c r="D141" s="264">
        <f>SUM(B141*C92)</f>
        <v>70</v>
      </c>
      <c r="E141" s="265"/>
      <c r="F141" s="266"/>
      <c r="G141" s="267"/>
      <c r="H141" s="6"/>
      <c r="I141" s="8">
        <f>SUM(B141*H92)</f>
        <v>0</v>
      </c>
      <c r="J141" s="266"/>
      <c r="K141" s="267"/>
      <c r="L141" s="6"/>
    </row>
    <row r="142" spans="1:12" ht="15.75" customHeight="1" thickBot="1" x14ac:dyDescent="0.3">
      <c r="A142" s="6"/>
      <c r="B142" s="13">
        <v>0</v>
      </c>
      <c r="C142" s="6"/>
      <c r="D142" s="264">
        <f>SUM(B142*C92)</f>
        <v>0</v>
      </c>
      <c r="E142" s="265"/>
      <c r="F142" s="266"/>
      <c r="G142" s="267"/>
      <c r="H142" s="6"/>
      <c r="I142" s="8">
        <f>SUM(B142*H92)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SUM(B143*C92)</f>
        <v>0</v>
      </c>
      <c r="E143" s="265"/>
      <c r="F143" s="266"/>
      <c r="G143" s="267"/>
      <c r="H143" s="6"/>
      <c r="I143" s="8">
        <f>SUM(B143*H92)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SUM(B144*C92)</f>
        <v>0</v>
      </c>
      <c r="E144" s="265"/>
      <c r="F144" s="266"/>
      <c r="G144" s="267"/>
      <c r="H144" s="6"/>
      <c r="I144" s="8">
        <f>SUM(B144*H92)</f>
        <v>0</v>
      </c>
      <c r="J144" s="266"/>
      <c r="K144" s="267"/>
      <c r="L144" s="6"/>
    </row>
    <row r="145" spans="1:12" ht="15.75" customHeight="1" thickBot="1" x14ac:dyDescent="0.3">
      <c r="A145" s="5" t="s">
        <v>13</v>
      </c>
      <c r="B145" s="5" t="s">
        <v>6</v>
      </c>
      <c r="C145" s="5" t="s">
        <v>15</v>
      </c>
      <c r="D145" s="110" t="s">
        <v>7</v>
      </c>
      <c r="E145" s="111"/>
      <c r="F145" s="110" t="s">
        <v>45</v>
      </c>
      <c r="G145" s="111"/>
      <c r="H145" s="5" t="s">
        <v>9</v>
      </c>
      <c r="I145" s="5" t="s">
        <v>10</v>
      </c>
      <c r="J145" s="110" t="s">
        <v>45</v>
      </c>
      <c r="K145" s="111"/>
      <c r="L145" s="48" t="s">
        <v>41</v>
      </c>
    </row>
    <row r="146" spans="1:12" ht="15.75" customHeight="1" thickBot="1" x14ac:dyDescent="0.3">
      <c r="A146" s="13"/>
      <c r="B146" s="13"/>
      <c r="C146" s="6" t="s">
        <v>110</v>
      </c>
      <c r="D146" s="264">
        <f>SUM(B146*C92)</f>
        <v>0</v>
      </c>
      <c r="E146" s="265"/>
      <c r="F146" s="266"/>
      <c r="G146" s="267"/>
      <c r="H146" s="6" t="s">
        <v>110</v>
      </c>
      <c r="I146" s="8">
        <f>SUM(B146*H92)</f>
        <v>0</v>
      </c>
      <c r="J146" s="266"/>
      <c r="K146" s="267"/>
      <c r="L146" s="6"/>
    </row>
    <row r="147" spans="1:12" ht="15.75" customHeight="1" thickBot="1" x14ac:dyDescent="0.3">
      <c r="A147" s="13"/>
      <c r="B147" s="13">
        <v>0</v>
      </c>
      <c r="C147" s="6"/>
      <c r="D147" s="264">
        <f>SUM(B147*C92)</f>
        <v>0</v>
      </c>
      <c r="E147" s="265"/>
      <c r="F147" s="266"/>
      <c r="G147" s="267"/>
      <c r="H147" s="6"/>
      <c r="I147" s="8">
        <f>SUM(B147*H92)</f>
        <v>0</v>
      </c>
      <c r="J147" s="266"/>
      <c r="K147" s="267"/>
      <c r="L147" s="6"/>
    </row>
    <row r="148" spans="1:12" ht="15" customHeight="1" x14ac:dyDescent="0.25">
      <c r="A148" s="272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4"/>
    </row>
    <row r="149" spans="1:12" ht="15" customHeight="1" x14ac:dyDescent="0.25">
      <c r="A149" s="275"/>
      <c r="B149" s="276"/>
      <c r="C149" s="276"/>
      <c r="D149" s="276"/>
      <c r="E149" s="276"/>
      <c r="F149" s="276"/>
      <c r="G149" s="276"/>
      <c r="H149" s="276"/>
      <c r="I149" s="276"/>
      <c r="J149" s="276"/>
      <c r="K149" s="276"/>
      <c r="L149" s="277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36.75" customHeight="1" thickBot="1" x14ac:dyDescent="0.3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x14ac:dyDescent="0.25">
      <c r="A162" s="143" t="str">
        <f>A1</f>
        <v xml:space="preserve">LS </v>
      </c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5"/>
    </row>
    <row r="163" spans="1:12" x14ac:dyDescent="0.25">
      <c r="A163" s="278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80"/>
    </row>
    <row r="164" spans="1:12" ht="15.75" thickBot="1" x14ac:dyDescent="0.3">
      <c r="A164" s="146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8"/>
    </row>
    <row r="165" spans="1:12" ht="15" customHeight="1" x14ac:dyDescent="0.25">
      <c r="A165" s="143" t="s">
        <v>80</v>
      </c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5"/>
    </row>
    <row r="166" spans="1:12" ht="15.75" customHeight="1" thickBot="1" x14ac:dyDescent="0.3">
      <c r="A166" s="146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8"/>
    </row>
    <row r="167" spans="1:12" ht="15.75" thickBot="1" x14ac:dyDescent="0.3">
      <c r="A167" s="3" t="str">
        <f t="shared" ref="A167:B169" si="2">A6</f>
        <v xml:space="preserve">CLIENTE: bolovo </v>
      </c>
      <c r="B167" s="149" t="str">
        <f t="shared" si="2"/>
        <v>REPRESENTANTE: Antonio</v>
      </c>
      <c r="C167" s="150"/>
      <c r="D167" s="150"/>
      <c r="E167" s="150"/>
      <c r="F167" s="151"/>
      <c r="G167" s="149" t="str">
        <f>G6</f>
        <v xml:space="preserve">PEDIDO: /19 </v>
      </c>
      <c r="H167" s="150"/>
      <c r="I167" s="151"/>
      <c r="J167" s="110" t="str">
        <f>J6</f>
        <v xml:space="preserve">QTD. MOSTR. LS </v>
      </c>
      <c r="K167" s="112"/>
      <c r="L167" s="111"/>
    </row>
    <row r="168" spans="1:12" ht="15.75" thickBot="1" x14ac:dyDescent="0.3">
      <c r="A168" s="4" t="str">
        <f t="shared" si="2"/>
        <v>REF. CLIENTE:  Shouder bag PHILL</v>
      </c>
      <c r="B168" s="149" t="str">
        <f t="shared" si="2"/>
        <v xml:space="preserve">REF. SHO SL - 15 bolovo </v>
      </c>
      <c r="C168" s="150"/>
      <c r="D168" s="150"/>
      <c r="E168" s="150"/>
      <c r="F168" s="151"/>
      <c r="G168" s="149" t="str">
        <f>G7</f>
        <v>COLECAO : VERÃO /2019</v>
      </c>
      <c r="H168" s="150"/>
      <c r="I168" s="151"/>
      <c r="J168" s="143">
        <f>J7</f>
        <v>1</v>
      </c>
      <c r="K168" s="144"/>
      <c r="L168" s="145"/>
    </row>
    <row r="169" spans="1:12" ht="15.75" thickBot="1" x14ac:dyDescent="0.3">
      <c r="A169" s="4" t="str">
        <f t="shared" si="2"/>
        <v xml:space="preserve">REF:  ls :  SHO LS : 15 </v>
      </c>
      <c r="B169" s="149" t="str">
        <f t="shared" si="2"/>
        <v xml:space="preserve">MODELO: shoulder  com Tampa / ABA / PHILL </v>
      </c>
      <c r="C169" s="150"/>
      <c r="D169" s="150"/>
      <c r="E169" s="150"/>
      <c r="F169" s="150"/>
      <c r="G169" s="150"/>
      <c r="H169" s="150"/>
      <c r="I169" s="151"/>
      <c r="J169" s="146"/>
      <c r="K169" s="147"/>
      <c r="L169" s="148"/>
    </row>
    <row r="170" spans="1:12" ht="15.75" thickBot="1" x14ac:dyDescent="0.3">
      <c r="A170" s="110" t="s">
        <v>29</v>
      </c>
      <c r="B170" s="236"/>
      <c r="C170" s="7" t="s">
        <v>15</v>
      </c>
      <c r="D170" s="234" t="s">
        <v>9</v>
      </c>
      <c r="E170" s="236"/>
      <c r="F170" s="110" t="s">
        <v>29</v>
      </c>
      <c r="G170" s="112"/>
      <c r="H170" s="112"/>
      <c r="I170" s="112"/>
      <c r="J170" s="111"/>
      <c r="K170" s="7" t="s">
        <v>15</v>
      </c>
      <c r="L170" s="4" t="s">
        <v>9</v>
      </c>
    </row>
    <row r="171" spans="1:12" x14ac:dyDescent="0.25">
      <c r="A171" s="281" t="str">
        <f>A16</f>
        <v xml:space="preserve">Cor 1 - Nike cliente </v>
      </c>
      <c r="B171" s="282"/>
      <c r="C171" s="166" t="str">
        <f>C16</f>
        <v>Preto</v>
      </c>
      <c r="D171" s="272">
        <f>H16</f>
        <v>0</v>
      </c>
      <c r="E171" s="274"/>
      <c r="F171" s="281"/>
      <c r="G171" s="287"/>
      <c r="H171" s="287"/>
      <c r="I171" s="287"/>
      <c r="J171" s="282"/>
      <c r="K171" s="289">
        <f>C28</f>
        <v>0</v>
      </c>
      <c r="L171" s="289">
        <f>H28</f>
        <v>0</v>
      </c>
    </row>
    <row r="172" spans="1:12" ht="15.75" thickBot="1" x14ac:dyDescent="0.3">
      <c r="A172" s="283"/>
      <c r="B172" s="284"/>
      <c r="C172" s="167"/>
      <c r="D172" s="285"/>
      <c r="E172" s="286"/>
      <c r="F172" s="283"/>
      <c r="G172" s="288"/>
      <c r="H172" s="288"/>
      <c r="I172" s="288"/>
      <c r="J172" s="284"/>
      <c r="K172" s="290"/>
      <c r="L172" s="290"/>
    </row>
    <row r="173" spans="1:12" x14ac:dyDescent="0.25">
      <c r="A173" s="281" t="str">
        <f>A18</f>
        <v xml:space="preserve">Cor 2- Nylon 70 emborrachado cliente  </v>
      </c>
      <c r="B173" s="282"/>
      <c r="C173" s="166" t="str">
        <f>C18</f>
        <v xml:space="preserve">Preto </v>
      </c>
      <c r="D173" s="272">
        <f>H18</f>
        <v>0</v>
      </c>
      <c r="E173" s="274"/>
      <c r="F173" s="281">
        <f>A30</f>
        <v>0</v>
      </c>
      <c r="G173" s="287"/>
      <c r="H173" s="287"/>
      <c r="I173" s="287"/>
      <c r="J173" s="282"/>
      <c r="K173" s="289">
        <f>C30</f>
        <v>0</v>
      </c>
      <c r="L173" s="289">
        <f>H30</f>
        <v>0</v>
      </c>
    </row>
    <row r="174" spans="1:12" ht="15.75" thickBot="1" x14ac:dyDescent="0.3">
      <c r="A174" s="283"/>
      <c r="B174" s="284"/>
      <c r="C174" s="167"/>
      <c r="D174" s="285"/>
      <c r="E174" s="286"/>
      <c r="F174" s="283"/>
      <c r="G174" s="288"/>
      <c r="H174" s="288"/>
      <c r="I174" s="288"/>
      <c r="J174" s="284"/>
      <c r="K174" s="290"/>
      <c r="L174" s="290"/>
    </row>
    <row r="175" spans="1:12" x14ac:dyDescent="0.25">
      <c r="A175" s="281" t="str">
        <f>A20</f>
        <v xml:space="preserve">COR 3 - Tela Cliente  </v>
      </c>
      <c r="B175" s="282"/>
      <c r="C175" s="166" t="str">
        <f>C20</f>
        <v>Preto</v>
      </c>
      <c r="D175" s="272">
        <f>H20</f>
        <v>0</v>
      </c>
      <c r="E175" s="274"/>
      <c r="F175" s="281">
        <f>A32</f>
        <v>0</v>
      </c>
      <c r="G175" s="287"/>
      <c r="H175" s="287"/>
      <c r="I175" s="287"/>
      <c r="J175" s="282"/>
      <c r="K175" s="289">
        <f>C32</f>
        <v>0</v>
      </c>
      <c r="L175" s="289">
        <f>H32</f>
        <v>0</v>
      </c>
    </row>
    <row r="176" spans="1:12" ht="15.75" thickBot="1" x14ac:dyDescent="0.3">
      <c r="A176" s="283"/>
      <c r="B176" s="284"/>
      <c r="C176" s="167"/>
      <c r="D176" s="285"/>
      <c r="E176" s="286"/>
      <c r="F176" s="283"/>
      <c r="G176" s="288"/>
      <c r="H176" s="288"/>
      <c r="I176" s="288"/>
      <c r="J176" s="284"/>
      <c r="K176" s="290"/>
      <c r="L176" s="290"/>
    </row>
    <row r="177" spans="1:12" x14ac:dyDescent="0.25">
      <c r="A177" s="281" t="str">
        <f>A22</f>
        <v>Cor 4 - PVC cristal 0,40</v>
      </c>
      <c r="B177" s="282"/>
      <c r="C177" s="166" t="str">
        <f>C22</f>
        <v xml:space="preserve">Transparente </v>
      </c>
      <c r="D177" s="272">
        <f>H22</f>
        <v>0</v>
      </c>
      <c r="E177" s="274"/>
      <c r="F177" s="281">
        <f>A34</f>
        <v>0</v>
      </c>
      <c r="G177" s="287"/>
      <c r="H177" s="287"/>
      <c r="I177" s="287"/>
      <c r="J177" s="282"/>
      <c r="K177" s="289">
        <f>C34</f>
        <v>0</v>
      </c>
      <c r="L177" s="289">
        <f>H34</f>
        <v>0</v>
      </c>
    </row>
    <row r="178" spans="1:12" ht="15.75" thickBot="1" x14ac:dyDescent="0.3">
      <c r="A178" s="283"/>
      <c r="B178" s="284"/>
      <c r="C178" s="167"/>
      <c r="D178" s="285"/>
      <c r="E178" s="286"/>
      <c r="F178" s="283"/>
      <c r="G178" s="288"/>
      <c r="H178" s="288"/>
      <c r="I178" s="288"/>
      <c r="J178" s="284"/>
      <c r="K178" s="290"/>
      <c r="L178" s="290"/>
    </row>
    <row r="179" spans="1:12" x14ac:dyDescent="0.25">
      <c r="A179" s="281">
        <f>A24</f>
        <v>0</v>
      </c>
      <c r="B179" s="282"/>
      <c r="C179" s="166">
        <f>C24</f>
        <v>0</v>
      </c>
      <c r="D179" s="272">
        <f>H24</f>
        <v>0</v>
      </c>
      <c r="E179" s="274"/>
      <c r="F179" s="281">
        <f>A36</f>
        <v>0</v>
      </c>
      <c r="G179" s="287"/>
      <c r="H179" s="287"/>
      <c r="I179" s="287"/>
      <c r="J179" s="282"/>
      <c r="K179" s="289">
        <f>C36</f>
        <v>0</v>
      </c>
      <c r="L179" s="289">
        <f>H36</f>
        <v>0</v>
      </c>
    </row>
    <row r="180" spans="1:12" ht="15.75" thickBot="1" x14ac:dyDescent="0.3">
      <c r="A180" s="283"/>
      <c r="B180" s="284"/>
      <c r="C180" s="167"/>
      <c r="D180" s="285"/>
      <c r="E180" s="286"/>
      <c r="F180" s="283"/>
      <c r="G180" s="288"/>
      <c r="H180" s="288"/>
      <c r="I180" s="288"/>
      <c r="J180" s="284"/>
      <c r="K180" s="290"/>
      <c r="L180" s="290"/>
    </row>
    <row r="181" spans="1:12" x14ac:dyDescent="0.25">
      <c r="A181" s="281">
        <f>A26</f>
        <v>0</v>
      </c>
      <c r="B181" s="282"/>
      <c r="C181" s="166">
        <f>C26</f>
        <v>0</v>
      </c>
      <c r="D181" s="272">
        <f>H26</f>
        <v>0</v>
      </c>
      <c r="E181" s="274"/>
      <c r="F181" s="281">
        <f>A38</f>
        <v>0</v>
      </c>
      <c r="G181" s="287"/>
      <c r="H181" s="287"/>
      <c r="I181" s="287"/>
      <c r="J181" s="282"/>
      <c r="K181" s="289">
        <f>C38</f>
        <v>0</v>
      </c>
      <c r="L181" s="289">
        <f>H38</f>
        <v>0</v>
      </c>
    </row>
    <row r="182" spans="1:12" ht="15.75" thickBot="1" x14ac:dyDescent="0.3">
      <c r="A182" s="283"/>
      <c r="B182" s="284"/>
      <c r="C182" s="167"/>
      <c r="D182" s="285"/>
      <c r="E182" s="286"/>
      <c r="F182" s="283"/>
      <c r="G182" s="288"/>
      <c r="H182" s="288"/>
      <c r="I182" s="288"/>
      <c r="J182" s="284"/>
      <c r="K182" s="290"/>
      <c r="L182" s="290"/>
    </row>
    <row r="183" spans="1:12" x14ac:dyDescent="0.25">
      <c r="A183" s="143" t="s">
        <v>31</v>
      </c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5"/>
    </row>
    <row r="184" spans="1:12" ht="15.75" thickBot="1" x14ac:dyDescent="0.3">
      <c r="A184" s="146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8"/>
    </row>
    <row r="185" spans="1:12" ht="15" customHeight="1" thickBot="1" x14ac:dyDescent="0.35">
      <c r="A185" s="182" t="s">
        <v>17</v>
      </c>
      <c r="B185" s="122" t="s">
        <v>33</v>
      </c>
      <c r="C185" s="123"/>
      <c r="D185" s="123"/>
      <c r="E185" s="124"/>
      <c r="F185" s="184" t="s">
        <v>34</v>
      </c>
      <c r="G185" s="185"/>
      <c r="H185" s="186"/>
      <c r="I185" s="190" t="s">
        <v>11</v>
      </c>
      <c r="J185" s="191"/>
      <c r="K185" s="191"/>
      <c r="L185" s="192"/>
    </row>
    <row r="186" spans="1:12" ht="15.75" customHeight="1" thickBot="1" x14ac:dyDescent="0.3">
      <c r="A186" s="183"/>
      <c r="B186" s="125"/>
      <c r="C186" s="126"/>
      <c r="D186" s="126"/>
      <c r="E186" s="127"/>
      <c r="F186" s="187"/>
      <c r="G186" s="188"/>
      <c r="H186" s="189"/>
      <c r="I186" s="193" t="s">
        <v>15</v>
      </c>
      <c r="J186" s="194"/>
      <c r="K186" s="195" t="s">
        <v>9</v>
      </c>
      <c r="L186" s="194"/>
    </row>
    <row r="187" spans="1:12" ht="15" customHeight="1" x14ac:dyDescent="0.25">
      <c r="A187" s="210"/>
      <c r="B187" s="198"/>
      <c r="C187" s="199"/>
      <c r="D187" s="199"/>
      <c r="E187" s="200"/>
      <c r="F187" s="204"/>
      <c r="G187" s="205"/>
      <c r="H187" s="206"/>
      <c r="I187" s="204"/>
      <c r="J187" s="206"/>
      <c r="K187" s="205"/>
      <c r="L187" s="206"/>
    </row>
    <row r="188" spans="1:12" ht="15.75" customHeight="1" thickBot="1" x14ac:dyDescent="0.3">
      <c r="A188" s="211"/>
      <c r="B188" s="201"/>
      <c r="C188" s="202"/>
      <c r="D188" s="202"/>
      <c r="E188" s="203"/>
      <c r="F188" s="207"/>
      <c r="G188" s="208"/>
      <c r="H188" s="209"/>
      <c r="I188" s="207"/>
      <c r="J188" s="209"/>
      <c r="K188" s="208"/>
      <c r="L188" s="209"/>
    </row>
    <row r="189" spans="1:12" ht="15" customHeight="1" x14ac:dyDescent="0.25">
      <c r="A189" s="210">
        <f>A46</f>
        <v>0</v>
      </c>
      <c r="B189" s="198"/>
      <c r="C189" s="199"/>
      <c r="D189" s="199"/>
      <c r="E189" s="200"/>
      <c r="F189" s="204">
        <f>F46</f>
        <v>0</v>
      </c>
      <c r="G189" s="205"/>
      <c r="H189" s="206"/>
      <c r="I189" s="204"/>
      <c r="J189" s="206"/>
      <c r="K189" s="205"/>
      <c r="L189" s="206"/>
    </row>
    <row r="190" spans="1:12" ht="15.75" customHeight="1" thickBot="1" x14ac:dyDescent="0.3">
      <c r="A190" s="211"/>
      <c r="B190" s="201"/>
      <c r="C190" s="202"/>
      <c r="D190" s="202"/>
      <c r="E190" s="203"/>
      <c r="F190" s="207"/>
      <c r="G190" s="208"/>
      <c r="H190" s="209"/>
      <c r="I190" s="207"/>
      <c r="J190" s="209"/>
      <c r="K190" s="208"/>
      <c r="L190" s="209"/>
    </row>
    <row r="191" spans="1:12" ht="15" customHeight="1" x14ac:dyDescent="0.25">
      <c r="A191" s="143" t="str">
        <f>A48</f>
        <v>CORTE PLACAS</v>
      </c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5"/>
    </row>
    <row r="192" spans="1:12" ht="15.75" customHeight="1" thickBot="1" x14ac:dyDescent="0.3">
      <c r="A192" s="146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8"/>
    </row>
    <row r="193" spans="1:12" ht="15" customHeight="1" thickBot="1" x14ac:dyDescent="0.35">
      <c r="A193" s="182" t="str">
        <f>A50</f>
        <v>COR</v>
      </c>
      <c r="B193" s="122" t="str">
        <f>B50</f>
        <v>MOLDE Nº / ALTURA</v>
      </c>
      <c r="C193" s="123"/>
      <c r="D193" s="123"/>
      <c r="E193" s="124"/>
      <c r="F193" s="291" t="str">
        <f>F50</f>
        <v>QTD. MOCH. POR PLC</v>
      </c>
      <c r="G193" s="292"/>
      <c r="H193" s="293"/>
      <c r="I193" s="190" t="s">
        <v>37</v>
      </c>
      <c r="J193" s="191"/>
      <c r="K193" s="191"/>
      <c r="L193" s="192"/>
    </row>
    <row r="194" spans="1:12" ht="15.75" customHeight="1" thickBot="1" x14ac:dyDescent="0.3">
      <c r="A194" s="183"/>
      <c r="B194" s="125"/>
      <c r="C194" s="126"/>
      <c r="D194" s="126"/>
      <c r="E194" s="127"/>
      <c r="F194" s="294"/>
      <c r="G194" s="295"/>
      <c r="H194" s="296"/>
      <c r="I194" s="193" t="s">
        <v>15</v>
      </c>
      <c r="J194" s="194"/>
      <c r="K194" s="195" t="s">
        <v>9</v>
      </c>
      <c r="L194" s="194"/>
    </row>
    <row r="195" spans="1:12" ht="15" customHeight="1" x14ac:dyDescent="0.25">
      <c r="A195" s="210">
        <f>A52</f>
        <v>0</v>
      </c>
      <c r="B195" s="198">
        <f>B52</f>
        <v>0</v>
      </c>
      <c r="C195" s="199"/>
      <c r="D195" s="199"/>
      <c r="E195" s="200"/>
      <c r="F195" s="204">
        <v>0</v>
      </c>
      <c r="G195" s="205"/>
      <c r="H195" s="206"/>
      <c r="I195" s="204"/>
      <c r="J195" s="206"/>
      <c r="K195" s="204"/>
      <c r="L195" s="206"/>
    </row>
    <row r="196" spans="1:12" ht="15.75" customHeight="1" thickBot="1" x14ac:dyDescent="0.3">
      <c r="A196" s="211"/>
      <c r="B196" s="201"/>
      <c r="C196" s="202"/>
      <c r="D196" s="202"/>
      <c r="E196" s="203"/>
      <c r="F196" s="207"/>
      <c r="G196" s="208"/>
      <c r="H196" s="209"/>
      <c r="I196" s="207"/>
      <c r="J196" s="209"/>
      <c r="K196" s="207"/>
      <c r="L196" s="209"/>
    </row>
    <row r="197" spans="1:12" ht="15" customHeight="1" x14ac:dyDescent="0.25">
      <c r="A197" s="143" t="s">
        <v>32</v>
      </c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5"/>
    </row>
    <row r="198" spans="1:12" ht="15.75" customHeight="1" thickBot="1" x14ac:dyDescent="0.3">
      <c r="A198" s="146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8"/>
    </row>
    <row r="199" spans="1:12" ht="15" customHeight="1" thickBot="1" x14ac:dyDescent="0.35">
      <c r="A199" s="182" t="str">
        <f>A56</f>
        <v>COR</v>
      </c>
      <c r="B199" s="122" t="str">
        <f>B56</f>
        <v>NUMERO MOLDE</v>
      </c>
      <c r="C199" s="123"/>
      <c r="D199" s="123"/>
      <c r="E199" s="124"/>
      <c r="F199" s="297" t="str">
        <f>F56</f>
        <v>QUANTIDADE POR PEÇA</v>
      </c>
      <c r="G199" s="298"/>
      <c r="H199" s="299"/>
      <c r="I199" s="190" t="s">
        <v>37</v>
      </c>
      <c r="J199" s="191"/>
      <c r="K199" s="191"/>
      <c r="L199" s="192"/>
    </row>
    <row r="200" spans="1:12" ht="15.75" customHeight="1" thickBot="1" x14ac:dyDescent="0.3">
      <c r="A200" s="183"/>
      <c r="B200" s="125"/>
      <c r="C200" s="126"/>
      <c r="D200" s="126"/>
      <c r="E200" s="127"/>
      <c r="F200" s="300"/>
      <c r="G200" s="301"/>
      <c r="H200" s="302"/>
      <c r="I200" s="193" t="s">
        <v>15</v>
      </c>
      <c r="J200" s="194"/>
      <c r="K200" s="195" t="s">
        <v>9</v>
      </c>
      <c r="L200" s="194"/>
    </row>
    <row r="201" spans="1:12" ht="15" customHeight="1" x14ac:dyDescent="0.25">
      <c r="A201" s="210">
        <f>A58</f>
        <v>0</v>
      </c>
      <c r="B201" s="198">
        <v>0</v>
      </c>
      <c r="C201" s="199"/>
      <c r="D201" s="199"/>
      <c r="E201" s="200"/>
      <c r="F201" s="204">
        <f>F58</f>
        <v>0</v>
      </c>
      <c r="G201" s="205"/>
      <c r="H201" s="206"/>
      <c r="I201" s="204">
        <f>C14*F201</f>
        <v>0</v>
      </c>
      <c r="J201" s="206"/>
      <c r="K201" s="204">
        <f>H14*F201</f>
        <v>0</v>
      </c>
      <c r="L201" s="206"/>
    </row>
    <row r="202" spans="1:12" ht="15.75" customHeight="1" thickBot="1" x14ac:dyDescent="0.3">
      <c r="A202" s="211"/>
      <c r="B202" s="201"/>
      <c r="C202" s="202"/>
      <c r="D202" s="202"/>
      <c r="E202" s="203"/>
      <c r="F202" s="207"/>
      <c r="G202" s="208"/>
      <c r="H202" s="209"/>
      <c r="I202" s="207"/>
      <c r="J202" s="209"/>
      <c r="K202" s="207"/>
      <c r="L202" s="209"/>
    </row>
    <row r="203" spans="1:12" ht="15.75" thickBot="1" x14ac:dyDescent="0.3">
      <c r="A203" s="5" t="s">
        <v>46</v>
      </c>
      <c r="B203" s="5" t="s">
        <v>16</v>
      </c>
      <c r="C203" s="5" t="s">
        <v>4</v>
      </c>
      <c r="D203" s="110" t="s">
        <v>17</v>
      </c>
      <c r="E203" s="111"/>
      <c r="F203" s="110" t="s">
        <v>46</v>
      </c>
      <c r="G203" s="112"/>
      <c r="H203" s="112"/>
      <c r="I203" s="111"/>
      <c r="J203" s="5" t="s">
        <v>16</v>
      </c>
      <c r="K203" s="5" t="s">
        <v>4</v>
      </c>
      <c r="L203" s="5" t="s">
        <v>17</v>
      </c>
    </row>
    <row r="204" spans="1:12" ht="15.75" thickBot="1" x14ac:dyDescent="0.3">
      <c r="A204" s="5" t="s">
        <v>390</v>
      </c>
      <c r="B204" s="5">
        <v>1</v>
      </c>
      <c r="C204" s="5" t="s">
        <v>178</v>
      </c>
      <c r="D204" s="110">
        <v>1</v>
      </c>
      <c r="E204" s="111"/>
      <c r="F204" s="110"/>
      <c r="G204" s="112"/>
      <c r="H204" s="112"/>
      <c r="I204" s="111"/>
      <c r="J204" s="5">
        <v>40</v>
      </c>
      <c r="K204" s="5"/>
      <c r="L204" s="5"/>
    </row>
    <row r="205" spans="1:12" ht="15.75" thickBot="1" x14ac:dyDescent="0.3">
      <c r="A205" s="5" t="s">
        <v>330</v>
      </c>
      <c r="B205" s="5">
        <v>2</v>
      </c>
      <c r="C205" s="5" t="s">
        <v>389</v>
      </c>
      <c r="D205" s="110" t="s">
        <v>361</v>
      </c>
      <c r="E205" s="111"/>
      <c r="F205" s="110"/>
      <c r="G205" s="112"/>
      <c r="H205" s="112"/>
      <c r="I205" s="111"/>
      <c r="J205" s="5">
        <v>41</v>
      </c>
      <c r="K205" s="5"/>
      <c r="L205" s="5"/>
    </row>
    <row r="206" spans="1:12" ht="15.75" thickBot="1" x14ac:dyDescent="0.3">
      <c r="A206" s="5" t="s">
        <v>329</v>
      </c>
      <c r="B206" s="5">
        <v>3</v>
      </c>
      <c r="C206" s="5" t="s">
        <v>333</v>
      </c>
      <c r="D206" s="110" t="s">
        <v>391</v>
      </c>
      <c r="E206" s="111"/>
      <c r="F206" s="110"/>
      <c r="G206" s="112"/>
      <c r="H206" s="112"/>
      <c r="I206" s="111"/>
      <c r="J206" s="5">
        <v>42</v>
      </c>
      <c r="K206" s="5"/>
      <c r="L206" s="5"/>
    </row>
    <row r="207" spans="1:12" ht="15.75" thickBot="1" x14ac:dyDescent="0.3">
      <c r="A207" s="5" t="s">
        <v>335</v>
      </c>
      <c r="B207" s="5">
        <v>4</v>
      </c>
      <c r="C207" s="5" t="s">
        <v>336</v>
      </c>
      <c r="D207" s="110" t="s">
        <v>391</v>
      </c>
      <c r="E207" s="111"/>
      <c r="F207" s="110"/>
      <c r="G207" s="112"/>
      <c r="H207" s="112"/>
      <c r="I207" s="111"/>
      <c r="J207" s="5">
        <v>43</v>
      </c>
      <c r="K207" s="5"/>
      <c r="L207" s="5"/>
    </row>
    <row r="208" spans="1:12" ht="15.75" thickBot="1" x14ac:dyDescent="0.3">
      <c r="A208" s="5" t="s">
        <v>125</v>
      </c>
      <c r="B208" s="5">
        <v>5</v>
      </c>
      <c r="C208" s="5" t="s">
        <v>392</v>
      </c>
      <c r="D208" s="110">
        <v>1</v>
      </c>
      <c r="E208" s="111"/>
      <c r="F208" s="110"/>
      <c r="G208" s="112"/>
      <c r="H208" s="112"/>
      <c r="I208" s="111"/>
      <c r="J208" s="5">
        <v>44</v>
      </c>
      <c r="K208" s="5"/>
      <c r="L208" s="5"/>
    </row>
    <row r="209" spans="1:12" ht="15.75" thickBot="1" x14ac:dyDescent="0.3">
      <c r="A209" s="5" t="s">
        <v>302</v>
      </c>
      <c r="B209" s="5">
        <v>6</v>
      </c>
      <c r="C209" s="5" t="s">
        <v>393</v>
      </c>
      <c r="D209" s="110" t="s">
        <v>394</v>
      </c>
      <c r="E209" s="111"/>
      <c r="F209" s="110"/>
      <c r="G209" s="112"/>
      <c r="H209" s="112"/>
      <c r="I209" s="111"/>
      <c r="J209" s="5">
        <v>45</v>
      </c>
      <c r="K209" s="5"/>
      <c r="L209" s="5"/>
    </row>
    <row r="210" spans="1:12" ht="15.75" thickBot="1" x14ac:dyDescent="0.3">
      <c r="A210" s="5" t="s">
        <v>105</v>
      </c>
      <c r="B210" s="5">
        <v>7</v>
      </c>
      <c r="C210" s="5" t="s">
        <v>395</v>
      </c>
      <c r="D210" s="110" t="s">
        <v>361</v>
      </c>
      <c r="E210" s="111"/>
      <c r="F210" s="110"/>
      <c r="G210" s="112"/>
      <c r="H210" s="112"/>
      <c r="I210" s="111"/>
      <c r="J210" s="5">
        <v>46</v>
      </c>
      <c r="K210" s="5"/>
      <c r="L210" s="5"/>
    </row>
    <row r="211" spans="1:12" ht="15.75" thickBot="1" x14ac:dyDescent="0.3">
      <c r="A211" s="5" t="s">
        <v>396</v>
      </c>
      <c r="B211" s="5">
        <v>8</v>
      </c>
      <c r="C211" s="5" t="s">
        <v>181</v>
      </c>
      <c r="D211" s="110">
        <v>2</v>
      </c>
      <c r="E211" s="111"/>
      <c r="F211" s="110"/>
      <c r="G211" s="112"/>
      <c r="H211" s="112"/>
      <c r="I211" s="111"/>
      <c r="J211" s="5">
        <v>47</v>
      </c>
      <c r="K211" s="5"/>
      <c r="L211" s="5"/>
    </row>
    <row r="212" spans="1:12" ht="15.75" thickBot="1" x14ac:dyDescent="0.3">
      <c r="A212" s="5" t="s">
        <v>397</v>
      </c>
      <c r="B212" s="5">
        <v>9</v>
      </c>
      <c r="C212" s="5" t="s">
        <v>119</v>
      </c>
      <c r="D212" s="110">
        <v>2</v>
      </c>
      <c r="E212" s="111"/>
      <c r="F212" s="110"/>
      <c r="G212" s="112"/>
      <c r="H212" s="112"/>
      <c r="I212" s="111"/>
      <c r="J212" s="5">
        <v>48</v>
      </c>
      <c r="K212" s="5"/>
      <c r="L212" s="5"/>
    </row>
    <row r="213" spans="1:12" ht="15.75" thickBot="1" x14ac:dyDescent="0.3">
      <c r="A213" s="5" t="s">
        <v>398</v>
      </c>
      <c r="B213" s="5">
        <v>10</v>
      </c>
      <c r="C213" s="5">
        <v>1</v>
      </c>
      <c r="D213" s="110">
        <v>3</v>
      </c>
      <c r="E213" s="111"/>
      <c r="F213" s="110"/>
      <c r="G213" s="112"/>
      <c r="H213" s="112"/>
      <c r="I213" s="111"/>
      <c r="J213" s="5">
        <v>49</v>
      </c>
      <c r="K213" s="5"/>
      <c r="L213" s="5"/>
    </row>
    <row r="214" spans="1:12" ht="15.75" thickBot="1" x14ac:dyDescent="0.3">
      <c r="A214" s="5" t="s">
        <v>399</v>
      </c>
      <c r="B214" s="5">
        <v>11</v>
      </c>
      <c r="C214" s="5" t="s">
        <v>181</v>
      </c>
      <c r="D214" s="110">
        <v>1</v>
      </c>
      <c r="E214" s="111"/>
      <c r="F214" s="110"/>
      <c r="G214" s="112"/>
      <c r="H214" s="112"/>
      <c r="I214" s="111"/>
      <c r="J214" s="5">
        <v>50</v>
      </c>
      <c r="K214" s="5"/>
      <c r="L214" s="5"/>
    </row>
    <row r="215" spans="1:12" ht="15.75" thickBot="1" x14ac:dyDescent="0.3">
      <c r="A215" s="5" t="s">
        <v>400</v>
      </c>
      <c r="B215" s="5">
        <v>12</v>
      </c>
      <c r="C215" s="5" t="s">
        <v>181</v>
      </c>
      <c r="D215" s="110">
        <v>1</v>
      </c>
      <c r="E215" s="111"/>
      <c r="F215" s="110"/>
      <c r="G215" s="112"/>
      <c r="H215" s="112"/>
      <c r="I215" s="111"/>
      <c r="J215" s="5">
        <v>51</v>
      </c>
      <c r="K215" s="5"/>
      <c r="L215" s="5"/>
    </row>
    <row r="216" spans="1:12" ht="15.75" thickBot="1" x14ac:dyDescent="0.3">
      <c r="A216" s="5" t="s">
        <v>401</v>
      </c>
      <c r="B216" s="5">
        <v>13</v>
      </c>
      <c r="C216" s="5" t="s">
        <v>181</v>
      </c>
      <c r="D216" s="110">
        <v>1</v>
      </c>
      <c r="E216" s="111"/>
      <c r="F216" s="110"/>
      <c r="G216" s="112"/>
      <c r="H216" s="112"/>
      <c r="I216" s="111"/>
      <c r="J216" s="5">
        <v>52</v>
      </c>
      <c r="K216" s="5"/>
      <c r="L216" s="5"/>
    </row>
    <row r="217" spans="1:12" ht="15.75" thickBot="1" x14ac:dyDescent="0.3">
      <c r="A217" s="51" t="s">
        <v>402</v>
      </c>
      <c r="B217" s="5">
        <v>14</v>
      </c>
      <c r="C217" s="5" t="s">
        <v>181</v>
      </c>
      <c r="D217" s="110">
        <v>4</v>
      </c>
      <c r="E217" s="111"/>
      <c r="F217" s="110"/>
      <c r="G217" s="112"/>
      <c r="H217" s="112"/>
      <c r="I217" s="111"/>
      <c r="J217" s="5">
        <v>53</v>
      </c>
      <c r="K217" s="5"/>
      <c r="L217" s="5"/>
    </row>
    <row r="218" spans="1:12" ht="15.75" thickBot="1" x14ac:dyDescent="0.3">
      <c r="A218" s="5" t="s">
        <v>403</v>
      </c>
      <c r="B218" s="5">
        <v>15</v>
      </c>
      <c r="C218" s="5" t="s">
        <v>181</v>
      </c>
      <c r="D218" s="110">
        <v>4</v>
      </c>
      <c r="E218" s="111"/>
      <c r="F218" s="110"/>
      <c r="G218" s="112"/>
      <c r="H218" s="112"/>
      <c r="I218" s="111"/>
      <c r="J218" s="5">
        <v>54</v>
      </c>
      <c r="K218" s="5"/>
      <c r="L218" s="5"/>
    </row>
    <row r="219" spans="1:12" ht="15.75" thickBot="1" x14ac:dyDescent="0.3">
      <c r="A219" s="5"/>
      <c r="B219" s="5">
        <v>16</v>
      </c>
      <c r="C219" s="5"/>
      <c r="D219" s="110"/>
      <c r="E219" s="111"/>
      <c r="F219" s="110"/>
      <c r="G219" s="112"/>
      <c r="H219" s="112"/>
      <c r="I219" s="111"/>
      <c r="J219" s="5">
        <v>55</v>
      </c>
      <c r="K219" s="5"/>
      <c r="L219" s="5"/>
    </row>
    <row r="220" spans="1:12" ht="15.75" thickBot="1" x14ac:dyDescent="0.3">
      <c r="A220" s="5"/>
      <c r="B220" s="5">
        <v>17</v>
      </c>
      <c r="C220" s="5"/>
      <c r="D220" s="110"/>
      <c r="E220" s="111"/>
      <c r="F220" s="110"/>
      <c r="G220" s="112"/>
      <c r="H220" s="112"/>
      <c r="I220" s="111"/>
      <c r="J220" s="5">
        <v>56</v>
      </c>
      <c r="K220" s="5"/>
      <c r="L220" s="5"/>
    </row>
    <row r="221" spans="1:12" ht="15.75" thickBot="1" x14ac:dyDescent="0.3">
      <c r="A221" s="5"/>
      <c r="B221" s="5">
        <v>18</v>
      </c>
      <c r="C221" s="5"/>
      <c r="D221" s="110"/>
      <c r="E221" s="111"/>
      <c r="F221" s="110"/>
      <c r="G221" s="112"/>
      <c r="H221" s="112"/>
      <c r="I221" s="111"/>
      <c r="J221" s="5">
        <v>57</v>
      </c>
      <c r="K221" s="5"/>
      <c r="L221" s="5"/>
    </row>
    <row r="222" spans="1:12" ht="15.75" thickBot="1" x14ac:dyDescent="0.3">
      <c r="A222" s="5"/>
      <c r="B222" s="5">
        <v>19</v>
      </c>
      <c r="C222" s="5"/>
      <c r="D222" s="110"/>
      <c r="E222" s="111"/>
      <c r="F222" s="110"/>
      <c r="G222" s="112"/>
      <c r="H222" s="112"/>
      <c r="I222" s="111"/>
      <c r="J222" s="5">
        <v>58</v>
      </c>
      <c r="K222" s="5"/>
      <c r="L222" s="5"/>
    </row>
    <row r="223" spans="1:12" ht="15.75" thickBot="1" x14ac:dyDescent="0.3">
      <c r="A223" s="5"/>
      <c r="B223" s="5">
        <v>20</v>
      </c>
      <c r="C223" s="5"/>
      <c r="D223" s="110"/>
      <c r="E223" s="111"/>
      <c r="F223" s="110"/>
      <c r="G223" s="112"/>
      <c r="H223" s="112"/>
      <c r="I223" s="111"/>
      <c r="J223" s="5">
        <v>59</v>
      </c>
      <c r="K223" s="5"/>
      <c r="L223" s="5"/>
    </row>
    <row r="224" spans="1:12" ht="15.75" thickBot="1" x14ac:dyDescent="0.3">
      <c r="A224" s="5"/>
      <c r="B224" s="5">
        <v>21</v>
      </c>
      <c r="C224" s="5"/>
      <c r="D224" s="110"/>
      <c r="E224" s="111"/>
      <c r="F224" s="110"/>
      <c r="G224" s="112"/>
      <c r="H224" s="112"/>
      <c r="I224" s="111"/>
      <c r="J224" s="5">
        <v>60</v>
      </c>
      <c r="K224" s="5"/>
      <c r="L224" s="5"/>
    </row>
    <row r="225" spans="1:12" ht="15.75" thickBot="1" x14ac:dyDescent="0.3">
      <c r="A225" s="5"/>
      <c r="B225" s="5">
        <v>22</v>
      </c>
      <c r="C225" s="5"/>
      <c r="D225" s="110"/>
      <c r="E225" s="111"/>
      <c r="F225" s="110"/>
      <c r="G225" s="112"/>
      <c r="H225" s="112"/>
      <c r="I225" s="111"/>
      <c r="J225" s="5">
        <v>61</v>
      </c>
      <c r="K225" s="5"/>
      <c r="L225" s="5"/>
    </row>
    <row r="226" spans="1:12" ht="15.75" thickBot="1" x14ac:dyDescent="0.3">
      <c r="A226" s="5"/>
      <c r="B226" s="5">
        <v>23</v>
      </c>
      <c r="C226" s="5"/>
      <c r="D226" s="110"/>
      <c r="E226" s="111"/>
      <c r="F226" s="110"/>
      <c r="G226" s="112"/>
      <c r="H226" s="112"/>
      <c r="I226" s="111"/>
      <c r="J226" s="5">
        <v>62</v>
      </c>
      <c r="K226" s="5"/>
      <c r="L226" s="5"/>
    </row>
    <row r="227" spans="1:12" ht="15.75" thickBot="1" x14ac:dyDescent="0.3">
      <c r="A227" s="5"/>
      <c r="B227" s="5">
        <v>24</v>
      </c>
      <c r="C227" s="5"/>
      <c r="D227" s="110"/>
      <c r="E227" s="111"/>
      <c r="F227" s="110"/>
      <c r="G227" s="112"/>
      <c r="H227" s="112"/>
      <c r="I227" s="111"/>
      <c r="J227" s="5">
        <v>63</v>
      </c>
      <c r="K227" s="5"/>
      <c r="L227" s="5"/>
    </row>
    <row r="228" spans="1:12" ht="15.75" thickBot="1" x14ac:dyDescent="0.3">
      <c r="A228" s="5"/>
      <c r="B228" s="5">
        <v>25</v>
      </c>
      <c r="C228" s="5"/>
      <c r="D228" s="110"/>
      <c r="E228" s="111"/>
      <c r="F228" s="110"/>
      <c r="G228" s="112"/>
      <c r="H228" s="112"/>
      <c r="I228" s="111"/>
      <c r="J228" s="5">
        <v>64</v>
      </c>
      <c r="K228" s="5"/>
      <c r="L228" s="5"/>
    </row>
    <row r="229" spans="1:12" ht="15.75" thickBot="1" x14ac:dyDescent="0.3">
      <c r="A229" s="5"/>
      <c r="B229" s="5">
        <v>26</v>
      </c>
      <c r="C229" s="5"/>
      <c r="D229" s="110"/>
      <c r="E229" s="111"/>
      <c r="F229" s="110"/>
      <c r="G229" s="112"/>
      <c r="H229" s="112"/>
      <c r="I229" s="111"/>
      <c r="J229" s="5">
        <v>65</v>
      </c>
      <c r="K229" s="5"/>
      <c r="L229" s="5"/>
    </row>
    <row r="230" spans="1:12" ht="15.75" thickBot="1" x14ac:dyDescent="0.3">
      <c r="A230" s="5"/>
      <c r="B230" s="5">
        <v>27</v>
      </c>
      <c r="C230" s="5"/>
      <c r="D230" s="110"/>
      <c r="E230" s="111"/>
      <c r="F230" s="110"/>
      <c r="G230" s="112"/>
      <c r="H230" s="112"/>
      <c r="I230" s="111"/>
      <c r="J230" s="5">
        <v>66</v>
      </c>
      <c r="K230" s="5"/>
      <c r="L230" s="5"/>
    </row>
    <row r="231" spans="1:12" ht="15.75" thickBot="1" x14ac:dyDescent="0.3">
      <c r="A231" s="5"/>
      <c r="B231" s="5">
        <v>28</v>
      </c>
      <c r="C231" s="5"/>
      <c r="D231" s="110"/>
      <c r="E231" s="111"/>
      <c r="F231" s="110"/>
      <c r="G231" s="112"/>
      <c r="H231" s="112"/>
      <c r="I231" s="111"/>
      <c r="J231" s="5">
        <v>67</v>
      </c>
      <c r="K231" s="5"/>
      <c r="L231" s="5"/>
    </row>
    <row r="232" spans="1:12" ht="15.75" thickBot="1" x14ac:dyDescent="0.3">
      <c r="A232" s="5"/>
      <c r="B232" s="5">
        <v>29</v>
      </c>
      <c r="C232" s="5"/>
      <c r="D232" s="110"/>
      <c r="E232" s="111"/>
      <c r="F232" s="110"/>
      <c r="G232" s="112"/>
      <c r="H232" s="112"/>
      <c r="I232" s="111"/>
      <c r="J232" s="5">
        <v>68</v>
      </c>
      <c r="K232" s="5"/>
      <c r="L232" s="5"/>
    </row>
    <row r="233" spans="1:12" ht="15.75" thickBot="1" x14ac:dyDescent="0.3">
      <c r="A233" s="5"/>
      <c r="B233" s="5">
        <v>30</v>
      </c>
      <c r="C233" s="5"/>
      <c r="D233" s="110"/>
      <c r="E233" s="111"/>
      <c r="F233" s="110"/>
      <c r="G233" s="112"/>
      <c r="H233" s="112"/>
      <c r="I233" s="111"/>
      <c r="J233" s="5">
        <v>69</v>
      </c>
      <c r="K233" s="5"/>
      <c r="L233" s="5"/>
    </row>
    <row r="234" spans="1:12" ht="15.75" thickBot="1" x14ac:dyDescent="0.3">
      <c r="A234" s="5"/>
      <c r="B234" s="5">
        <v>31</v>
      </c>
      <c r="C234" s="5"/>
      <c r="D234" s="110"/>
      <c r="E234" s="111"/>
      <c r="F234" s="110"/>
      <c r="G234" s="112"/>
      <c r="H234" s="112"/>
      <c r="I234" s="111"/>
      <c r="J234" s="5">
        <v>70</v>
      </c>
      <c r="K234" s="5"/>
      <c r="L234" s="5"/>
    </row>
    <row r="235" spans="1:12" ht="15.75" thickBot="1" x14ac:dyDescent="0.3">
      <c r="A235" s="5"/>
      <c r="B235" s="5">
        <v>32</v>
      </c>
      <c r="C235" s="5"/>
      <c r="D235" s="110"/>
      <c r="E235" s="111"/>
      <c r="F235" s="110"/>
      <c r="G235" s="112"/>
      <c r="H235" s="112"/>
      <c r="I235" s="111"/>
      <c r="J235" s="5">
        <v>71</v>
      </c>
      <c r="K235" s="5"/>
      <c r="L235" s="5"/>
    </row>
    <row r="236" spans="1:12" ht="15.75" thickBot="1" x14ac:dyDescent="0.3">
      <c r="A236" s="5"/>
      <c r="B236" s="5">
        <v>33</v>
      </c>
      <c r="C236" s="5"/>
      <c r="D236" s="110"/>
      <c r="E236" s="111"/>
      <c r="F236" s="110"/>
      <c r="G236" s="112"/>
      <c r="H236" s="112"/>
      <c r="I236" s="111"/>
      <c r="J236" s="5">
        <v>72</v>
      </c>
      <c r="K236" s="5"/>
      <c r="L236" s="5"/>
    </row>
    <row r="237" spans="1:12" ht="15.75" thickBot="1" x14ac:dyDescent="0.3">
      <c r="A237" s="5"/>
      <c r="B237" s="5">
        <v>34</v>
      </c>
      <c r="C237" s="5"/>
      <c r="D237" s="110"/>
      <c r="E237" s="111"/>
      <c r="F237" s="110"/>
      <c r="G237" s="112"/>
      <c r="H237" s="112"/>
      <c r="I237" s="111"/>
      <c r="J237" s="5">
        <v>73</v>
      </c>
      <c r="K237" s="5"/>
      <c r="L237" s="5"/>
    </row>
    <row r="238" spans="1:12" ht="15.75" thickBot="1" x14ac:dyDescent="0.3">
      <c r="A238" s="5"/>
      <c r="B238" s="5">
        <v>35</v>
      </c>
      <c r="C238" s="5"/>
      <c r="D238" s="110"/>
      <c r="E238" s="111"/>
      <c r="F238" s="110"/>
      <c r="G238" s="112"/>
      <c r="H238" s="112"/>
      <c r="I238" s="111"/>
      <c r="J238" s="5">
        <v>74</v>
      </c>
      <c r="K238" s="5"/>
      <c r="L238" s="5"/>
    </row>
    <row r="239" spans="1:12" ht="15.75" thickBot="1" x14ac:dyDescent="0.3">
      <c r="A239" s="5"/>
      <c r="B239" s="5">
        <v>36</v>
      </c>
      <c r="C239" s="5"/>
      <c r="D239" s="110"/>
      <c r="E239" s="111"/>
      <c r="F239" s="110"/>
      <c r="G239" s="112"/>
      <c r="H239" s="112"/>
      <c r="I239" s="111"/>
      <c r="J239" s="5">
        <v>75</v>
      </c>
      <c r="K239" s="5"/>
      <c r="L239" s="5"/>
    </row>
    <row r="240" spans="1:12" ht="15.75" thickBot="1" x14ac:dyDescent="0.3">
      <c r="A240" s="5"/>
      <c r="B240" s="5">
        <v>37</v>
      </c>
      <c r="C240" s="5"/>
      <c r="D240" s="110"/>
      <c r="E240" s="111"/>
      <c r="F240" s="110"/>
      <c r="G240" s="112"/>
      <c r="H240" s="112"/>
      <c r="I240" s="111"/>
      <c r="J240" s="5">
        <v>76</v>
      </c>
      <c r="K240" s="5"/>
      <c r="L240" s="5"/>
    </row>
    <row r="241" spans="1:12" ht="32.25" customHeight="1" thickBot="1" x14ac:dyDescent="0.3">
      <c r="A241" s="5"/>
      <c r="B241" s="5">
        <v>38</v>
      </c>
      <c r="C241" s="5"/>
      <c r="D241" s="110"/>
      <c r="E241" s="111"/>
      <c r="F241" s="110"/>
      <c r="G241" s="112"/>
      <c r="H241" s="112"/>
      <c r="I241" s="111"/>
      <c r="J241" s="5">
        <v>77</v>
      </c>
      <c r="K241" s="5"/>
      <c r="L241" s="5"/>
    </row>
    <row r="242" spans="1:12" x14ac:dyDescent="0.25">
      <c r="A242" s="143" t="str">
        <f>A1</f>
        <v xml:space="preserve">LS </v>
      </c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5"/>
    </row>
    <row r="243" spans="1:12" x14ac:dyDescent="0.25">
      <c r="A243" s="278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80"/>
    </row>
    <row r="244" spans="1:12" ht="15.75" thickBot="1" x14ac:dyDescent="0.3">
      <c r="A244" s="146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8"/>
    </row>
    <row r="245" spans="1:12" x14ac:dyDescent="0.25">
      <c r="A245" s="143" t="s">
        <v>106</v>
      </c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5"/>
    </row>
    <row r="246" spans="1:12" ht="15.75" thickBot="1" x14ac:dyDescent="0.3">
      <c r="A246" s="146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8"/>
    </row>
    <row r="247" spans="1:12" ht="15.75" thickBot="1" x14ac:dyDescent="0.3">
      <c r="A247" s="3" t="str">
        <f t="shared" ref="A247:B249" si="3">A6</f>
        <v xml:space="preserve">CLIENTE: bolovo </v>
      </c>
      <c r="B247" s="149" t="str">
        <f t="shared" si="3"/>
        <v>REPRESENTANTE: Antonio</v>
      </c>
      <c r="C247" s="150"/>
      <c r="D247" s="150"/>
      <c r="E247" s="150"/>
      <c r="F247" s="151"/>
      <c r="G247" s="149" t="str">
        <f>G6</f>
        <v xml:space="preserve">PEDIDO: /19 </v>
      </c>
      <c r="H247" s="150"/>
      <c r="I247" s="151"/>
      <c r="J247" s="110" t="s">
        <v>21</v>
      </c>
      <c r="K247" s="112"/>
      <c r="L247" s="111"/>
    </row>
    <row r="248" spans="1:12" ht="15.75" thickBot="1" x14ac:dyDescent="0.3">
      <c r="A248" s="4" t="str">
        <f t="shared" si="3"/>
        <v>REF. CLIENTE:  Shouder bag PHILL</v>
      </c>
      <c r="B248" s="149" t="str">
        <f t="shared" si="3"/>
        <v xml:space="preserve">REF. SHO SL - 15 bolovo </v>
      </c>
      <c r="C248" s="150"/>
      <c r="D248" s="150"/>
      <c r="E248" s="150"/>
      <c r="F248" s="151"/>
      <c r="G248" s="149" t="str">
        <f>G7</f>
        <v>COLECAO : VERÃO /2019</v>
      </c>
      <c r="H248" s="150"/>
      <c r="I248" s="151"/>
      <c r="J248" s="143">
        <f>J7</f>
        <v>1</v>
      </c>
      <c r="K248" s="144"/>
      <c r="L248" s="145"/>
    </row>
    <row r="249" spans="1:12" ht="15.75" thickBot="1" x14ac:dyDescent="0.3">
      <c r="A249" s="4" t="str">
        <f t="shared" si="3"/>
        <v xml:space="preserve">REF:  ls :  SHO LS : 15 </v>
      </c>
      <c r="B249" s="149" t="str">
        <f t="shared" si="3"/>
        <v xml:space="preserve">MODELO: shoulder  com Tampa / ABA / PHILL </v>
      </c>
      <c r="C249" s="150"/>
      <c r="D249" s="150"/>
      <c r="E249" s="150"/>
      <c r="F249" s="150"/>
      <c r="G249" s="150"/>
      <c r="H249" s="150"/>
      <c r="I249" s="151"/>
      <c r="J249" s="146"/>
      <c r="K249" s="147"/>
      <c r="L249" s="148"/>
    </row>
    <row r="250" spans="1:12" ht="15" customHeight="1" x14ac:dyDescent="0.25">
      <c r="A250" s="326" t="s">
        <v>14</v>
      </c>
      <c r="B250" s="328" t="s">
        <v>343</v>
      </c>
      <c r="C250" s="329"/>
      <c r="D250" s="329"/>
      <c r="E250" s="329"/>
      <c r="F250" s="330"/>
      <c r="G250" s="334" t="s">
        <v>47</v>
      </c>
      <c r="H250" s="335"/>
      <c r="I250" s="272"/>
      <c r="J250" s="273"/>
      <c r="K250" s="273"/>
      <c r="L250" s="274"/>
    </row>
    <row r="251" spans="1:12" ht="15.75" customHeight="1" thickBot="1" x14ac:dyDescent="0.3">
      <c r="A251" s="327"/>
      <c r="B251" s="331"/>
      <c r="C251" s="332"/>
      <c r="D251" s="332"/>
      <c r="E251" s="332"/>
      <c r="F251" s="333"/>
      <c r="G251" s="336"/>
      <c r="H251" s="337"/>
      <c r="I251" s="285"/>
      <c r="J251" s="338"/>
      <c r="K251" s="338"/>
      <c r="L251" s="286"/>
    </row>
    <row r="252" spans="1:12" x14ac:dyDescent="0.25">
      <c r="A252" s="339" t="s">
        <v>1</v>
      </c>
      <c r="B252" s="339" t="s">
        <v>2</v>
      </c>
      <c r="C252" s="341">
        <f>C9</f>
        <v>7</v>
      </c>
      <c r="D252" s="184" t="s">
        <v>23</v>
      </c>
      <c r="E252" s="186"/>
      <c r="F252" s="343">
        <v>80</v>
      </c>
      <c r="G252" s="309" t="s">
        <v>22</v>
      </c>
      <c r="H252" s="313"/>
      <c r="I252" s="310"/>
      <c r="J252" s="303">
        <f>C252*F252</f>
        <v>560</v>
      </c>
      <c r="K252" s="304"/>
      <c r="L252" s="305"/>
    </row>
    <row r="253" spans="1:12" ht="15.75" thickBot="1" x14ac:dyDescent="0.3">
      <c r="A253" s="340"/>
      <c r="B253" s="340"/>
      <c r="C253" s="342"/>
      <c r="D253" s="187"/>
      <c r="E253" s="189"/>
      <c r="F253" s="344"/>
      <c r="G253" s="311"/>
      <c r="H253" s="314"/>
      <c r="I253" s="312"/>
      <c r="J253" s="306"/>
      <c r="K253" s="307"/>
      <c r="L253" s="308"/>
    </row>
    <row r="254" spans="1:12" ht="15" customHeight="1" x14ac:dyDescent="0.25">
      <c r="A254" s="309" t="s">
        <v>94</v>
      </c>
      <c r="B254" s="310"/>
      <c r="C254" s="309" t="s">
        <v>50</v>
      </c>
      <c r="D254" s="313"/>
      <c r="E254" s="313"/>
      <c r="F254" s="313"/>
      <c r="G254" s="313"/>
      <c r="H254" s="310"/>
      <c r="I254" s="309" t="s">
        <v>49</v>
      </c>
      <c r="J254" s="313"/>
      <c r="K254" s="313"/>
      <c r="L254" s="310"/>
    </row>
    <row r="255" spans="1:12" ht="15.75" customHeight="1" thickBot="1" x14ac:dyDescent="0.3">
      <c r="A255" s="311"/>
      <c r="B255" s="312"/>
      <c r="C255" s="311"/>
      <c r="D255" s="314"/>
      <c r="E255" s="314"/>
      <c r="F255" s="314"/>
      <c r="G255" s="314"/>
      <c r="H255" s="312"/>
      <c r="I255" s="311"/>
      <c r="J255" s="314"/>
      <c r="K255" s="314"/>
      <c r="L255" s="312"/>
    </row>
    <row r="256" spans="1:12" x14ac:dyDescent="0.25">
      <c r="A256" s="272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4"/>
    </row>
    <row r="257" spans="1:12" ht="15.75" thickBot="1" x14ac:dyDescent="0.3">
      <c r="A257" s="285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286"/>
    </row>
    <row r="258" spans="1:12" x14ac:dyDescent="0.25">
      <c r="A258" s="272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4"/>
    </row>
    <row r="259" spans="1:12" ht="15.75" thickBot="1" x14ac:dyDescent="0.3">
      <c r="A259" s="285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286"/>
    </row>
    <row r="260" spans="1:12" x14ac:dyDescent="0.25">
      <c r="A260" s="272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4"/>
    </row>
    <row r="261" spans="1:12" ht="15.75" thickBot="1" x14ac:dyDescent="0.3">
      <c r="A261" s="285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286"/>
    </row>
    <row r="262" spans="1:12" ht="15" customHeight="1" x14ac:dyDescent="0.25">
      <c r="A262" s="272"/>
      <c r="B262" s="273"/>
      <c r="C262" s="273"/>
      <c r="D262" s="273"/>
      <c r="E262" s="273"/>
      <c r="F262" s="274"/>
      <c r="G262" s="345" t="s">
        <v>51</v>
      </c>
      <c r="H262" s="346"/>
      <c r="I262" s="346"/>
      <c r="J262" s="347"/>
      <c r="K262" s="345" t="s">
        <v>18</v>
      </c>
      <c r="L262" s="347"/>
    </row>
    <row r="263" spans="1:12" ht="15.75" customHeight="1" thickBot="1" x14ac:dyDescent="0.3">
      <c r="A263" s="285"/>
      <c r="B263" s="338"/>
      <c r="C263" s="338"/>
      <c r="D263" s="338"/>
      <c r="E263" s="338"/>
      <c r="F263" s="286"/>
      <c r="G263" s="348"/>
      <c r="H263" s="349"/>
      <c r="I263" s="349"/>
      <c r="J263" s="350"/>
      <c r="K263" s="348"/>
      <c r="L263" s="350"/>
    </row>
    <row r="264" spans="1:12" x14ac:dyDescent="0.25">
      <c r="A264" s="272"/>
      <c r="B264" s="273"/>
      <c r="C264" s="273"/>
      <c r="D264" s="273"/>
      <c r="E264" s="273"/>
      <c r="F264" s="274"/>
      <c r="G264" s="345" t="s">
        <v>52</v>
      </c>
      <c r="H264" s="346"/>
      <c r="I264" s="346"/>
      <c r="J264" s="347"/>
      <c r="K264" s="345" t="s">
        <v>18</v>
      </c>
      <c r="L264" s="347"/>
    </row>
    <row r="265" spans="1:12" ht="15.75" thickBot="1" x14ac:dyDescent="0.3">
      <c r="A265" s="285"/>
      <c r="B265" s="338"/>
      <c r="C265" s="338"/>
      <c r="D265" s="338"/>
      <c r="E265" s="338"/>
      <c r="F265" s="286"/>
      <c r="G265" s="348"/>
      <c r="H265" s="349"/>
      <c r="I265" s="349"/>
      <c r="J265" s="350"/>
      <c r="K265" s="348"/>
      <c r="L265" s="350"/>
    </row>
    <row r="266" spans="1:12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43" t="s">
        <v>0</v>
      </c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5"/>
    </row>
    <row r="268" spans="1:12" ht="15.75" thickBot="1" x14ac:dyDescent="0.3">
      <c r="A268" s="146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8"/>
    </row>
    <row r="269" spans="1:12" ht="15.75" thickBot="1" x14ac:dyDescent="0.3">
      <c r="A269" s="3" t="str">
        <f t="shared" ref="A269:B271" si="4">A6</f>
        <v xml:space="preserve">CLIENTE: bolovo </v>
      </c>
      <c r="B269" s="149" t="str">
        <f t="shared" si="4"/>
        <v>REPRESENTANTE: Antonio</v>
      </c>
      <c r="C269" s="150"/>
      <c r="D269" s="150"/>
      <c r="E269" s="150"/>
      <c r="F269" s="151"/>
      <c r="G269" s="149" t="str">
        <f>G6</f>
        <v xml:space="preserve">PEDIDO: /19 </v>
      </c>
      <c r="H269" s="150"/>
      <c r="I269" s="151"/>
      <c r="J269" s="110" t="str">
        <f>J6</f>
        <v xml:space="preserve">QTD. MOSTR. LS </v>
      </c>
      <c r="K269" s="112"/>
      <c r="L269" s="111"/>
    </row>
    <row r="270" spans="1:12" ht="15.75" thickBot="1" x14ac:dyDescent="0.3">
      <c r="A270" s="4" t="str">
        <f t="shared" si="4"/>
        <v>REF. CLIENTE:  Shouder bag PHILL</v>
      </c>
      <c r="B270" s="149" t="str">
        <f t="shared" si="4"/>
        <v xml:space="preserve">REF. SHO SL - 15 bolovo </v>
      </c>
      <c r="C270" s="150"/>
      <c r="D270" s="150"/>
      <c r="E270" s="150"/>
      <c r="F270" s="151"/>
      <c r="G270" s="149" t="str">
        <f>G7</f>
        <v>COLECAO : VERÃO /2019</v>
      </c>
      <c r="H270" s="150"/>
      <c r="I270" s="151"/>
      <c r="J270" s="143">
        <f>J7</f>
        <v>1</v>
      </c>
      <c r="K270" s="144"/>
      <c r="L270" s="145"/>
    </row>
    <row r="271" spans="1:12" ht="15.75" thickBot="1" x14ac:dyDescent="0.3">
      <c r="A271" s="4" t="str">
        <f t="shared" si="4"/>
        <v xml:space="preserve">REF:  ls :  SHO LS : 15 </v>
      </c>
      <c r="B271" s="149" t="str">
        <f t="shared" si="4"/>
        <v xml:space="preserve">MODELO: shoulder  com Tampa / ABA / PHILL </v>
      </c>
      <c r="C271" s="150"/>
      <c r="D271" s="150"/>
      <c r="E271" s="150"/>
      <c r="F271" s="150"/>
      <c r="G271" s="150"/>
      <c r="H271" s="150"/>
      <c r="I271" s="151"/>
      <c r="J271" s="146"/>
      <c r="K271" s="147"/>
      <c r="L271" s="148"/>
    </row>
    <row r="272" spans="1:12" ht="15" customHeight="1" x14ac:dyDescent="0.25">
      <c r="A272" s="326" t="s">
        <v>14</v>
      </c>
      <c r="B272" s="328" t="str">
        <f>B250</f>
        <v>EMERSOM</v>
      </c>
      <c r="C272" s="329"/>
      <c r="D272" s="329"/>
      <c r="E272" s="329"/>
      <c r="F272" s="330"/>
      <c r="G272" s="334" t="s">
        <v>47</v>
      </c>
      <c r="H272" s="335"/>
      <c r="I272" s="272"/>
      <c r="J272" s="273"/>
      <c r="K272" s="273"/>
      <c r="L272" s="274"/>
    </row>
    <row r="273" spans="1:12" ht="15.75" customHeight="1" thickBot="1" x14ac:dyDescent="0.3">
      <c r="A273" s="327"/>
      <c r="B273" s="331"/>
      <c r="C273" s="332"/>
      <c r="D273" s="332"/>
      <c r="E273" s="332"/>
      <c r="F273" s="333"/>
      <c r="G273" s="336"/>
      <c r="H273" s="337"/>
      <c r="I273" s="285"/>
      <c r="J273" s="338"/>
      <c r="K273" s="338"/>
      <c r="L273" s="286"/>
    </row>
    <row r="274" spans="1:12" x14ac:dyDescent="0.25">
      <c r="A274" s="339" t="s">
        <v>1</v>
      </c>
      <c r="B274" s="339" t="s">
        <v>2</v>
      </c>
      <c r="C274" s="341">
        <f>C252</f>
        <v>7</v>
      </c>
      <c r="D274" s="184" t="s">
        <v>23</v>
      </c>
      <c r="E274" s="186"/>
      <c r="F274" s="343">
        <f>F252</f>
        <v>80</v>
      </c>
      <c r="G274" s="309" t="s">
        <v>22</v>
      </c>
      <c r="H274" s="313"/>
      <c r="I274" s="310"/>
      <c r="J274" s="357">
        <f>J252</f>
        <v>560</v>
      </c>
      <c r="K274" s="358"/>
      <c r="L274" s="359"/>
    </row>
    <row r="275" spans="1:12" ht="15.75" thickBot="1" x14ac:dyDescent="0.3">
      <c r="A275" s="340"/>
      <c r="B275" s="340"/>
      <c r="C275" s="342"/>
      <c r="D275" s="187"/>
      <c r="E275" s="189"/>
      <c r="F275" s="344"/>
      <c r="G275" s="311"/>
      <c r="H275" s="314"/>
      <c r="I275" s="312"/>
      <c r="J275" s="360"/>
      <c r="K275" s="361"/>
      <c r="L275" s="362"/>
    </row>
    <row r="276" spans="1:12" x14ac:dyDescent="0.25">
      <c r="A276" s="309" t="s">
        <v>48</v>
      </c>
      <c r="B276" s="310"/>
      <c r="C276" s="309" t="s">
        <v>50</v>
      </c>
      <c r="D276" s="313"/>
      <c r="E276" s="313"/>
      <c r="F276" s="313"/>
      <c r="G276" s="313"/>
      <c r="H276" s="310"/>
      <c r="I276" s="309" t="s">
        <v>49</v>
      </c>
      <c r="J276" s="313"/>
      <c r="K276" s="313"/>
      <c r="L276" s="310"/>
    </row>
    <row r="277" spans="1:12" ht="15.75" thickBot="1" x14ac:dyDescent="0.3">
      <c r="A277" s="311"/>
      <c r="B277" s="312"/>
      <c r="C277" s="311"/>
      <c r="D277" s="314"/>
      <c r="E277" s="314"/>
      <c r="F277" s="314"/>
      <c r="G277" s="314"/>
      <c r="H277" s="312"/>
      <c r="I277" s="311"/>
      <c r="J277" s="314"/>
      <c r="K277" s="314"/>
      <c r="L277" s="312"/>
    </row>
    <row r="278" spans="1:12" x14ac:dyDescent="0.25">
      <c r="A278" s="272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4"/>
    </row>
    <row r="279" spans="1:12" ht="15.75" thickBot="1" x14ac:dyDescent="0.3">
      <c r="A279" s="285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286"/>
    </row>
    <row r="280" spans="1:12" x14ac:dyDescent="0.25">
      <c r="A280" s="272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4"/>
    </row>
    <row r="281" spans="1:12" ht="15.75" thickBot="1" x14ac:dyDescent="0.3">
      <c r="A281" s="285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286"/>
    </row>
    <row r="282" spans="1:12" x14ac:dyDescent="0.25">
      <c r="A282" s="272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4"/>
    </row>
    <row r="283" spans="1:12" ht="15.75" thickBot="1" x14ac:dyDescent="0.3">
      <c r="A283" s="285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286"/>
    </row>
    <row r="284" spans="1:12" x14ac:dyDescent="0.25">
      <c r="A284" s="272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4"/>
    </row>
    <row r="285" spans="1:12" ht="15.75" thickBot="1" x14ac:dyDescent="0.3">
      <c r="A285" s="285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286"/>
    </row>
    <row r="286" spans="1:12" x14ac:dyDescent="0.25">
      <c r="A286" s="272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4"/>
    </row>
    <row r="287" spans="1:12" ht="15.75" thickBot="1" x14ac:dyDescent="0.3">
      <c r="A287" s="285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286"/>
    </row>
    <row r="288" spans="1:12" x14ac:dyDescent="0.25">
      <c r="A288" s="272"/>
      <c r="B288" s="273"/>
      <c r="C288" s="273"/>
      <c r="D288" s="273"/>
      <c r="E288" s="273"/>
      <c r="F288" s="274"/>
      <c r="G288" s="345" t="s">
        <v>51</v>
      </c>
      <c r="H288" s="346"/>
      <c r="I288" s="346"/>
      <c r="J288" s="347"/>
      <c r="K288" s="345" t="s">
        <v>18</v>
      </c>
      <c r="L288" s="347"/>
    </row>
    <row r="289" spans="1:12" ht="15.75" thickBot="1" x14ac:dyDescent="0.3">
      <c r="A289" s="285"/>
      <c r="B289" s="338"/>
      <c r="C289" s="338"/>
      <c r="D289" s="338"/>
      <c r="E289" s="338"/>
      <c r="F289" s="286"/>
      <c r="G289" s="348"/>
      <c r="H289" s="349"/>
      <c r="I289" s="349"/>
      <c r="J289" s="350"/>
      <c r="K289" s="348"/>
      <c r="L289" s="350"/>
    </row>
    <row r="290" spans="1:12" x14ac:dyDescent="0.25">
      <c r="A290" s="272"/>
      <c r="B290" s="273"/>
      <c r="C290" s="273"/>
      <c r="D290" s="273"/>
      <c r="E290" s="273"/>
      <c r="F290" s="274"/>
      <c r="G290" s="345" t="s">
        <v>52</v>
      </c>
      <c r="H290" s="346"/>
      <c r="I290" s="346"/>
      <c r="J290" s="347"/>
      <c r="K290" s="345" t="s">
        <v>18</v>
      </c>
      <c r="L290" s="347"/>
    </row>
    <row r="291" spans="1:12" ht="15.75" thickBot="1" x14ac:dyDescent="0.3">
      <c r="A291" s="285"/>
      <c r="B291" s="338"/>
      <c r="C291" s="338"/>
      <c r="D291" s="338"/>
      <c r="E291" s="338"/>
      <c r="F291" s="286"/>
      <c r="G291" s="348"/>
      <c r="H291" s="349"/>
      <c r="I291" s="349"/>
      <c r="J291" s="350"/>
      <c r="K291" s="348"/>
      <c r="L291" s="350"/>
    </row>
    <row r="292" spans="1:12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272"/>
      <c r="B293" s="273"/>
      <c r="C293" s="273"/>
      <c r="D293" s="273"/>
      <c r="E293" s="273"/>
      <c r="F293" s="273"/>
      <c r="G293" s="273"/>
      <c r="H293" s="273"/>
      <c r="I293" s="273"/>
      <c r="J293" s="273"/>
      <c r="K293" s="273"/>
      <c r="L293" s="274"/>
    </row>
    <row r="294" spans="1:12" ht="15.75" thickBot="1" x14ac:dyDescent="0.3">
      <c r="A294" s="285"/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286"/>
    </row>
    <row r="295" spans="1:12" x14ac:dyDescent="0.25">
      <c r="A295" s="143" t="s">
        <v>304</v>
      </c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5"/>
    </row>
    <row r="296" spans="1:12" ht="15.75" thickBot="1" x14ac:dyDescent="0.3">
      <c r="A296" s="146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8"/>
    </row>
    <row r="297" spans="1:12" ht="15.75" thickBot="1" x14ac:dyDescent="0.3">
      <c r="A297" s="3" t="str">
        <f t="shared" ref="A297:B299" si="5">A6</f>
        <v xml:space="preserve">CLIENTE: bolovo </v>
      </c>
      <c r="B297" s="149" t="str">
        <f t="shared" si="5"/>
        <v>REPRESENTANTE: Antonio</v>
      </c>
      <c r="C297" s="150"/>
      <c r="D297" s="150"/>
      <c r="E297" s="150"/>
      <c r="F297" s="151"/>
      <c r="G297" s="149" t="str">
        <f>G6</f>
        <v xml:space="preserve">PEDIDO: /19 </v>
      </c>
      <c r="H297" s="150"/>
      <c r="I297" s="151"/>
      <c r="J297" s="110" t="s">
        <v>21</v>
      </c>
      <c r="K297" s="112"/>
      <c r="L297" s="111"/>
    </row>
    <row r="298" spans="1:12" ht="15.75" thickBot="1" x14ac:dyDescent="0.3">
      <c r="A298" s="4" t="str">
        <f t="shared" si="5"/>
        <v>REF. CLIENTE:  Shouder bag PHILL</v>
      </c>
      <c r="B298" s="149" t="str">
        <f t="shared" si="5"/>
        <v xml:space="preserve">REF. SHO SL - 15 bolovo </v>
      </c>
      <c r="C298" s="150"/>
      <c r="D298" s="150"/>
      <c r="E298" s="150"/>
      <c r="F298" s="151"/>
      <c r="G298" s="149" t="str">
        <f>G7</f>
        <v>COLECAO : VERÃO /2019</v>
      </c>
      <c r="H298" s="150"/>
      <c r="I298" s="151"/>
      <c r="J298" s="143">
        <f>J7</f>
        <v>1</v>
      </c>
      <c r="K298" s="144"/>
      <c r="L298" s="145"/>
    </row>
    <row r="299" spans="1:12" ht="15.75" thickBot="1" x14ac:dyDescent="0.3">
      <c r="A299" s="4" t="str">
        <f t="shared" si="5"/>
        <v xml:space="preserve">REF:  ls :  SHO LS : 15 </v>
      </c>
      <c r="B299" s="149" t="str">
        <f t="shared" si="5"/>
        <v xml:space="preserve">MODELO: shoulder  com Tampa / ABA / PHILL </v>
      </c>
      <c r="C299" s="150"/>
      <c r="D299" s="150"/>
      <c r="E299" s="150"/>
      <c r="F299" s="150"/>
      <c r="G299" s="150"/>
      <c r="H299" s="150"/>
      <c r="I299" s="151"/>
      <c r="J299" s="146"/>
      <c r="K299" s="147"/>
      <c r="L299" s="148"/>
    </row>
    <row r="300" spans="1:12" x14ac:dyDescent="0.25">
      <c r="A300" s="326" t="s">
        <v>14</v>
      </c>
      <c r="B300" s="328" t="str">
        <f>B250</f>
        <v>EMERSOM</v>
      </c>
      <c r="C300" s="329"/>
      <c r="D300" s="329"/>
      <c r="E300" s="329"/>
      <c r="F300" s="330"/>
      <c r="G300" s="334" t="s">
        <v>47</v>
      </c>
      <c r="H300" s="335"/>
      <c r="I300" s="272"/>
      <c r="J300" s="273"/>
      <c r="K300" s="273"/>
      <c r="L300" s="274"/>
    </row>
    <row r="301" spans="1:12" ht="15.75" thickBot="1" x14ac:dyDescent="0.3">
      <c r="A301" s="327"/>
      <c r="B301" s="331"/>
      <c r="C301" s="332"/>
      <c r="D301" s="332"/>
      <c r="E301" s="332"/>
      <c r="F301" s="333"/>
      <c r="G301" s="336"/>
      <c r="H301" s="337"/>
      <c r="I301" s="285"/>
      <c r="J301" s="338"/>
      <c r="K301" s="338"/>
      <c r="L301" s="286"/>
    </row>
    <row r="302" spans="1:12" x14ac:dyDescent="0.25">
      <c r="A302" s="339" t="s">
        <v>1</v>
      </c>
      <c r="B302" s="339" t="s">
        <v>2</v>
      </c>
      <c r="C302" s="341">
        <f>C252</f>
        <v>7</v>
      </c>
      <c r="D302" s="184" t="s">
        <v>23</v>
      </c>
      <c r="E302" s="186"/>
      <c r="F302" s="343">
        <f>F252</f>
        <v>80</v>
      </c>
      <c r="G302" s="309" t="s">
        <v>22</v>
      </c>
      <c r="H302" s="313"/>
      <c r="I302" s="310"/>
      <c r="J302" s="357">
        <f>J252</f>
        <v>560</v>
      </c>
      <c r="K302" s="358"/>
      <c r="L302" s="359"/>
    </row>
    <row r="303" spans="1:12" ht="15.75" thickBot="1" x14ac:dyDescent="0.3">
      <c r="A303" s="340"/>
      <c r="B303" s="340"/>
      <c r="C303" s="342"/>
      <c r="D303" s="187"/>
      <c r="E303" s="189"/>
      <c r="F303" s="344"/>
      <c r="G303" s="311"/>
      <c r="H303" s="314"/>
      <c r="I303" s="312"/>
      <c r="J303" s="360"/>
      <c r="K303" s="361"/>
      <c r="L303" s="362"/>
    </row>
    <row r="304" spans="1:12" ht="15" customHeight="1" x14ac:dyDescent="0.25">
      <c r="A304" s="309" t="s">
        <v>95</v>
      </c>
      <c r="B304" s="310"/>
      <c r="C304" s="309" t="s">
        <v>96</v>
      </c>
      <c r="D304" s="313"/>
      <c r="E304" s="313"/>
      <c r="F304" s="313"/>
      <c r="G304" s="313"/>
      <c r="H304" s="310"/>
      <c r="I304" s="309" t="s">
        <v>49</v>
      </c>
      <c r="J304" s="313"/>
      <c r="K304" s="313"/>
      <c r="L304" s="310"/>
    </row>
    <row r="305" spans="1:12" ht="15.75" customHeight="1" thickBot="1" x14ac:dyDescent="0.3">
      <c r="A305" s="311"/>
      <c r="B305" s="312"/>
      <c r="C305" s="311"/>
      <c r="D305" s="314"/>
      <c r="E305" s="314"/>
      <c r="F305" s="314"/>
      <c r="G305" s="314"/>
      <c r="H305" s="312"/>
      <c r="I305" s="311"/>
      <c r="J305" s="314"/>
      <c r="K305" s="314"/>
      <c r="L305" s="312"/>
    </row>
    <row r="306" spans="1:12" x14ac:dyDescent="0.25">
      <c r="A306" s="272"/>
      <c r="B306" s="273"/>
      <c r="C306" s="273"/>
      <c r="D306" s="273"/>
      <c r="E306" s="273"/>
      <c r="F306" s="273"/>
      <c r="G306" s="273"/>
      <c r="H306" s="273"/>
      <c r="I306" s="273"/>
      <c r="J306" s="273"/>
      <c r="K306" s="273"/>
      <c r="L306" s="274"/>
    </row>
    <row r="307" spans="1:12" ht="15.75" thickBot="1" x14ac:dyDescent="0.3">
      <c r="A307" s="285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286"/>
    </row>
    <row r="308" spans="1:12" x14ac:dyDescent="0.25">
      <c r="A308" s="272"/>
      <c r="B308" s="273"/>
      <c r="C308" s="273"/>
      <c r="D308" s="273"/>
      <c r="E308" s="273"/>
      <c r="F308" s="274"/>
      <c r="G308" s="345" t="s">
        <v>51</v>
      </c>
      <c r="H308" s="346"/>
      <c r="I308" s="346"/>
      <c r="J308" s="347"/>
      <c r="K308" s="345" t="s">
        <v>18</v>
      </c>
      <c r="L308" s="347"/>
    </row>
    <row r="309" spans="1:12" ht="15.75" thickBot="1" x14ac:dyDescent="0.3">
      <c r="A309" s="285"/>
      <c r="B309" s="338"/>
      <c r="C309" s="338"/>
      <c r="D309" s="338"/>
      <c r="E309" s="338"/>
      <c r="F309" s="286"/>
      <c r="G309" s="348"/>
      <c r="H309" s="349"/>
      <c r="I309" s="349"/>
      <c r="J309" s="350"/>
      <c r="K309" s="348"/>
      <c r="L309" s="350"/>
    </row>
    <row r="310" spans="1:12" x14ac:dyDescent="0.25">
      <c r="A310" s="272"/>
      <c r="B310" s="273"/>
      <c r="C310" s="273"/>
      <c r="D310" s="273"/>
      <c r="E310" s="273"/>
      <c r="F310" s="274"/>
      <c r="G310" s="345" t="s">
        <v>52</v>
      </c>
      <c r="H310" s="346"/>
      <c r="I310" s="346"/>
      <c r="J310" s="347"/>
      <c r="K310" s="345" t="s">
        <v>18</v>
      </c>
      <c r="L310" s="347"/>
    </row>
    <row r="311" spans="1:12" ht="15.75" thickBot="1" x14ac:dyDescent="0.3">
      <c r="A311" s="285"/>
      <c r="B311" s="338"/>
      <c r="C311" s="338"/>
      <c r="D311" s="338"/>
      <c r="E311" s="338"/>
      <c r="F311" s="286"/>
      <c r="G311" s="348"/>
      <c r="H311" s="349"/>
      <c r="I311" s="349"/>
      <c r="J311" s="350"/>
      <c r="K311" s="348"/>
      <c r="L311" s="350"/>
    </row>
    <row r="312" spans="1:12" x14ac:dyDescent="0.25">
      <c r="A312" s="272"/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4"/>
    </row>
    <row r="313" spans="1:12" x14ac:dyDescent="0.25">
      <c r="A313" s="275"/>
      <c r="B313" s="276"/>
      <c r="C313" s="276"/>
      <c r="D313" s="276"/>
      <c r="E313" s="276"/>
      <c r="F313" s="276"/>
      <c r="G313" s="276"/>
      <c r="H313" s="276"/>
      <c r="I313" s="276"/>
      <c r="J313" s="276"/>
      <c r="K313" s="276"/>
      <c r="L313" s="277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ht="62.25" customHeight="1" thickBot="1" x14ac:dyDescent="0.3">
      <c r="A322" s="285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286"/>
    </row>
    <row r="323" spans="1:12" x14ac:dyDescent="0.25">
      <c r="A323" s="143" t="str">
        <f>A1</f>
        <v xml:space="preserve">LS </v>
      </c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5"/>
    </row>
    <row r="324" spans="1:12" ht="15.75" thickBot="1" x14ac:dyDescent="0.3">
      <c r="A324" s="146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8"/>
    </row>
    <row r="325" spans="1:12" x14ac:dyDescent="0.25">
      <c r="A325" s="369" t="s">
        <v>305</v>
      </c>
      <c r="B325" s="370"/>
      <c r="C325" s="370"/>
      <c r="D325" s="370"/>
      <c r="E325" s="370"/>
      <c r="F325" s="370"/>
      <c r="G325" s="370"/>
      <c r="H325" s="370"/>
      <c r="I325" s="370"/>
      <c r="J325" s="370"/>
      <c r="K325" s="370"/>
      <c r="L325" s="371"/>
    </row>
    <row r="326" spans="1:12" ht="15.75" thickBot="1" x14ac:dyDescent="0.3">
      <c r="A326" s="372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4"/>
    </row>
    <row r="327" spans="1:12" ht="15.75" thickBot="1" x14ac:dyDescent="0.3">
      <c r="A327" s="3" t="str">
        <f t="shared" ref="A327:B329" si="6">A6</f>
        <v xml:space="preserve">CLIENTE: bolovo </v>
      </c>
      <c r="B327" s="149" t="str">
        <f t="shared" si="6"/>
        <v>REPRESENTANTE: Antonio</v>
      </c>
      <c r="C327" s="150"/>
      <c r="D327" s="150"/>
      <c r="E327" s="150"/>
      <c r="F327" s="151"/>
      <c r="G327" s="149" t="str">
        <f>G6</f>
        <v xml:space="preserve">PEDIDO: /19 </v>
      </c>
      <c r="H327" s="150"/>
      <c r="I327" s="151"/>
      <c r="J327" s="110" t="str">
        <f>J6</f>
        <v xml:space="preserve">QTD. MOSTR. LS </v>
      </c>
      <c r="K327" s="112"/>
      <c r="L327" s="111"/>
    </row>
    <row r="328" spans="1:12" ht="15.75" thickBot="1" x14ac:dyDescent="0.3">
      <c r="A328" s="4" t="str">
        <f t="shared" si="6"/>
        <v>REF. CLIENTE:  Shouder bag PHILL</v>
      </c>
      <c r="B328" s="149" t="str">
        <f t="shared" si="6"/>
        <v xml:space="preserve">REF. SHO SL - 15 bolovo </v>
      </c>
      <c r="C328" s="150"/>
      <c r="D328" s="150"/>
      <c r="E328" s="150"/>
      <c r="F328" s="151"/>
      <c r="G328" s="149" t="str">
        <f>G7</f>
        <v>COLECAO : VERÃO /2019</v>
      </c>
      <c r="H328" s="150"/>
      <c r="I328" s="151"/>
      <c r="J328" s="143">
        <f>J7</f>
        <v>1</v>
      </c>
      <c r="K328" s="144"/>
      <c r="L328" s="145"/>
    </row>
    <row r="329" spans="1:12" ht="15.75" thickBot="1" x14ac:dyDescent="0.3">
      <c r="A329" s="4" t="str">
        <f t="shared" si="6"/>
        <v xml:space="preserve">REF:  ls :  SHO LS : 15 </v>
      </c>
      <c r="B329" s="149" t="str">
        <f t="shared" si="6"/>
        <v xml:space="preserve">MODELO: shoulder  com Tampa / ABA / PHILL </v>
      </c>
      <c r="C329" s="150"/>
      <c r="D329" s="150"/>
      <c r="E329" s="150"/>
      <c r="F329" s="150"/>
      <c r="G329" s="150"/>
      <c r="H329" s="150"/>
      <c r="I329" s="151"/>
      <c r="J329" s="146"/>
      <c r="K329" s="147"/>
      <c r="L329" s="148"/>
    </row>
    <row r="330" spans="1:12" ht="15.75" thickBot="1" x14ac:dyDescent="0.3">
      <c r="A330" s="110" t="s">
        <v>55</v>
      </c>
      <c r="B330" s="112"/>
      <c r="C330" s="112"/>
      <c r="D330" s="111"/>
      <c r="E330" s="345" t="s">
        <v>59</v>
      </c>
      <c r="F330" s="346"/>
      <c r="G330" s="346"/>
      <c r="H330" s="346"/>
      <c r="I330" s="346"/>
      <c r="J330" s="346"/>
      <c r="K330" s="346"/>
      <c r="L330" s="347"/>
    </row>
    <row r="331" spans="1:12" ht="15.75" thickBot="1" x14ac:dyDescent="0.3">
      <c r="A331" s="184" t="s">
        <v>56</v>
      </c>
      <c r="B331" s="185"/>
      <c r="C331" s="185"/>
      <c r="D331" s="186"/>
      <c r="E331" s="348"/>
      <c r="F331" s="349"/>
      <c r="G331" s="349"/>
      <c r="H331" s="349"/>
      <c r="I331" s="349"/>
      <c r="J331" s="349"/>
      <c r="K331" s="349"/>
      <c r="L331" s="350"/>
    </row>
    <row r="332" spans="1:12" ht="15.75" thickBot="1" x14ac:dyDescent="0.3">
      <c r="A332" s="187"/>
      <c r="B332" s="188"/>
      <c r="C332" s="188"/>
      <c r="D332" s="189"/>
      <c r="E332" s="375" t="s">
        <v>58</v>
      </c>
      <c r="F332" s="376"/>
      <c r="G332" s="376"/>
      <c r="H332" s="376"/>
      <c r="I332" s="376"/>
      <c r="J332" s="376"/>
      <c r="K332" s="376"/>
      <c r="L332" s="377"/>
    </row>
    <row r="333" spans="1:12" x14ac:dyDescent="0.25">
      <c r="A333" s="184" t="s">
        <v>57</v>
      </c>
      <c r="B333" s="185"/>
      <c r="C333" s="185"/>
      <c r="D333" s="186"/>
      <c r="E333" s="378"/>
      <c r="F333" s="379"/>
      <c r="G333" s="379"/>
      <c r="H333" s="379"/>
      <c r="I333" s="379"/>
      <c r="J333" s="379"/>
      <c r="K333" s="379"/>
      <c r="L333" s="380"/>
    </row>
    <row r="334" spans="1:12" ht="15.75" thickBot="1" x14ac:dyDescent="0.3">
      <c r="A334" s="187"/>
      <c r="B334" s="188"/>
      <c r="C334" s="188"/>
      <c r="D334" s="189"/>
      <c r="E334" s="381"/>
      <c r="F334" s="382"/>
      <c r="G334" s="382"/>
      <c r="H334" s="382"/>
      <c r="I334" s="382"/>
      <c r="J334" s="382"/>
      <c r="K334" s="382"/>
      <c r="L334" s="383"/>
    </row>
    <row r="335" spans="1:12" ht="15.75" customHeight="1" thickBot="1" x14ac:dyDescent="0.3">
      <c r="A335" s="5" t="s">
        <v>28</v>
      </c>
      <c r="B335" s="2"/>
      <c r="C335" s="110">
        <f>C92</f>
        <v>70</v>
      </c>
      <c r="D335" s="112"/>
      <c r="E335" s="111"/>
      <c r="F335" s="110" t="s">
        <v>43</v>
      </c>
      <c r="G335" s="111"/>
      <c r="H335" s="110">
        <f>H92</f>
        <v>0</v>
      </c>
      <c r="I335" s="111"/>
      <c r="J335" s="262" t="s">
        <v>43</v>
      </c>
      <c r="K335" s="263"/>
      <c r="L335" s="48" t="s">
        <v>41</v>
      </c>
    </row>
    <row r="336" spans="1:12" ht="15.75" customHeight="1" thickBot="1" x14ac:dyDescent="0.3">
      <c r="A336" s="5" t="s">
        <v>42</v>
      </c>
      <c r="B336" s="4" t="s">
        <v>6</v>
      </c>
      <c r="C336" s="4" t="s">
        <v>15</v>
      </c>
      <c r="D336" s="110" t="s">
        <v>7</v>
      </c>
      <c r="E336" s="111"/>
      <c r="F336" s="234" t="s">
        <v>19</v>
      </c>
      <c r="G336" s="236"/>
      <c r="H336" s="4" t="s">
        <v>9</v>
      </c>
      <c r="I336" s="5" t="s">
        <v>10</v>
      </c>
      <c r="J336" s="234" t="s">
        <v>19</v>
      </c>
      <c r="K336" s="236"/>
      <c r="L336" s="7"/>
    </row>
    <row r="337" spans="1:12" ht="15.75" customHeight="1" thickBot="1" x14ac:dyDescent="0.3">
      <c r="A337" s="13" t="str">
        <f t="shared" ref="A337:C352" si="7">A94</f>
        <v xml:space="preserve">Etiqueta Composição - EC - bolovo </v>
      </c>
      <c r="B337" s="6">
        <f t="shared" si="7"/>
        <v>1</v>
      </c>
      <c r="C337" s="6" t="str">
        <f t="shared" si="7"/>
        <v>Branco</v>
      </c>
      <c r="D337" s="264">
        <f>SUM(B337*C335)</f>
        <v>70</v>
      </c>
      <c r="E337" s="265"/>
      <c r="F337" s="266"/>
      <c r="G337" s="267"/>
      <c r="H337" s="6">
        <f>H94</f>
        <v>0</v>
      </c>
      <c r="I337" s="8">
        <f>SUM(B337*H335)</f>
        <v>0</v>
      </c>
      <c r="J337" s="266"/>
      <c r="K337" s="267"/>
      <c r="L337" s="6"/>
    </row>
    <row r="338" spans="1:12" ht="15.75" customHeight="1" thickBot="1" x14ac:dyDescent="0.3">
      <c r="A338" s="13" t="str">
        <f t="shared" si="7"/>
        <v>Linha 60</v>
      </c>
      <c r="B338" s="6">
        <f t="shared" si="7"/>
        <v>0.02</v>
      </c>
      <c r="C338" s="6" t="str">
        <f t="shared" si="7"/>
        <v xml:space="preserve">Preta </v>
      </c>
      <c r="D338" s="264">
        <f>SUM(B338*C335)</f>
        <v>1.4000000000000001</v>
      </c>
      <c r="E338" s="265"/>
      <c r="F338" s="266"/>
      <c r="G338" s="267"/>
      <c r="H338" s="6">
        <f>H95</f>
        <v>0</v>
      </c>
      <c r="I338" s="8">
        <f>SUM(B338*H335)</f>
        <v>0</v>
      </c>
      <c r="J338" s="266"/>
      <c r="K338" s="267"/>
      <c r="L338" s="6"/>
    </row>
    <row r="339" spans="1:12" ht="15.75" customHeight="1" thickBot="1" x14ac:dyDescent="0.3">
      <c r="A339" s="13">
        <f t="shared" si="7"/>
        <v>0</v>
      </c>
      <c r="B339" s="6">
        <f t="shared" si="7"/>
        <v>0</v>
      </c>
      <c r="C339" s="6">
        <f t="shared" si="7"/>
        <v>0</v>
      </c>
      <c r="D339" s="264">
        <f>SUM(B339*C335)</f>
        <v>0</v>
      </c>
      <c r="E339" s="265"/>
      <c r="F339" s="266"/>
      <c r="G339" s="267"/>
      <c r="H339" s="6">
        <f t="shared" ref="H339:H370" si="8">H96</f>
        <v>0</v>
      </c>
      <c r="I339" s="8">
        <f>SUM(B339*H335)</f>
        <v>0</v>
      </c>
      <c r="J339" s="266"/>
      <c r="K339" s="267"/>
      <c r="L339" s="6"/>
    </row>
    <row r="340" spans="1:12" ht="15.75" customHeight="1" thickBot="1" x14ac:dyDescent="0.3">
      <c r="A340" s="13">
        <f t="shared" si="7"/>
        <v>0</v>
      </c>
      <c r="B340" s="6">
        <f t="shared" si="7"/>
        <v>0</v>
      </c>
      <c r="C340" s="6">
        <f t="shared" si="7"/>
        <v>0</v>
      </c>
      <c r="D340" s="264">
        <f>SUM(B340*C335)</f>
        <v>0</v>
      </c>
      <c r="E340" s="265"/>
      <c r="F340" s="266"/>
      <c r="G340" s="267"/>
      <c r="H340" s="6">
        <f t="shared" si="8"/>
        <v>0</v>
      </c>
      <c r="I340" s="8">
        <f>SUM(B340*H335)</f>
        <v>0</v>
      </c>
      <c r="J340" s="266"/>
      <c r="K340" s="267"/>
      <c r="L340" s="6"/>
    </row>
    <row r="341" spans="1:12" ht="15.75" customHeight="1" thickBot="1" x14ac:dyDescent="0.3">
      <c r="A341" s="13" t="str">
        <f t="shared" si="7"/>
        <v>Linha 60</v>
      </c>
      <c r="B341" s="6">
        <f t="shared" si="7"/>
        <v>0.02</v>
      </c>
      <c r="C341" s="6" t="str">
        <f t="shared" si="7"/>
        <v xml:space="preserve">Preta </v>
      </c>
      <c r="D341" s="264">
        <f>SUM(B341*C335)</f>
        <v>1.4000000000000001</v>
      </c>
      <c r="E341" s="265"/>
      <c r="F341" s="266"/>
      <c r="G341" s="267"/>
      <c r="H341" s="6">
        <f t="shared" si="8"/>
        <v>0</v>
      </c>
      <c r="I341" s="8">
        <f>SUM(B341*H335)</f>
        <v>0</v>
      </c>
      <c r="J341" s="266"/>
      <c r="K341" s="267"/>
      <c r="L341" s="6"/>
    </row>
    <row r="342" spans="1:12" ht="15.75" customHeight="1" thickBot="1" x14ac:dyDescent="0.3">
      <c r="A342" s="13">
        <f t="shared" si="7"/>
        <v>0</v>
      </c>
      <c r="B342" s="6">
        <f t="shared" si="7"/>
        <v>0</v>
      </c>
      <c r="C342" s="6">
        <f t="shared" si="7"/>
        <v>0</v>
      </c>
      <c r="D342" s="264">
        <f>SUM(B342*C335)</f>
        <v>0</v>
      </c>
      <c r="E342" s="265"/>
      <c r="F342" s="266"/>
      <c r="G342" s="267"/>
      <c r="H342" s="6">
        <f t="shared" si="8"/>
        <v>0</v>
      </c>
      <c r="I342" s="8">
        <f>SUM(B342*H335)</f>
        <v>0</v>
      </c>
      <c r="J342" s="266"/>
      <c r="K342" s="267"/>
      <c r="L342" s="6"/>
    </row>
    <row r="343" spans="1:12" ht="15.75" customHeight="1" thickBot="1" x14ac:dyDescent="0.3">
      <c r="A343" s="13" t="str">
        <f t="shared" si="7"/>
        <v xml:space="preserve">FITA Cingo de segurança brasão  25 cliente </v>
      </c>
      <c r="B343" s="6">
        <v>16</v>
      </c>
      <c r="C343" s="16" t="str">
        <f t="shared" si="7"/>
        <v xml:space="preserve">Preto </v>
      </c>
      <c r="D343" s="264">
        <f>SUM(B343*C335)</f>
        <v>1120</v>
      </c>
      <c r="E343" s="265"/>
      <c r="F343" s="266"/>
      <c r="G343" s="267"/>
      <c r="H343" s="6">
        <f t="shared" si="8"/>
        <v>0</v>
      </c>
      <c r="I343" s="8">
        <f>SUM(B343*H335)</f>
        <v>0</v>
      </c>
      <c r="J343" s="266"/>
      <c r="K343" s="267"/>
      <c r="L343" s="6"/>
    </row>
    <row r="344" spans="1:12" ht="15.75" customHeight="1" thickBot="1" x14ac:dyDescent="0.3">
      <c r="A344" s="13" t="str">
        <f t="shared" si="7"/>
        <v>Fita alça de ombro  - 1,45m (1x)</v>
      </c>
      <c r="B344" s="6">
        <f t="shared" si="7"/>
        <v>0</v>
      </c>
      <c r="C344" s="6">
        <f t="shared" si="7"/>
        <v>0</v>
      </c>
      <c r="D344" s="264">
        <f>SUM(B344*C335)</f>
        <v>0</v>
      </c>
      <c r="E344" s="265"/>
      <c r="F344" s="266"/>
      <c r="G344" s="267"/>
      <c r="H344" s="6">
        <f t="shared" si="8"/>
        <v>0</v>
      </c>
      <c r="I344" s="8">
        <f>SUM(B344*H335)</f>
        <v>0</v>
      </c>
      <c r="J344" s="266"/>
      <c r="K344" s="267"/>
      <c r="L344" s="6"/>
    </row>
    <row r="345" spans="1:12" ht="15.75" customHeight="1" thickBot="1" x14ac:dyDescent="0.3">
      <c r="A345" s="13" t="str">
        <f>A102</f>
        <v>Fita do regulador  - 0,08m (1x)</v>
      </c>
      <c r="B345" s="6">
        <f t="shared" si="7"/>
        <v>0</v>
      </c>
      <c r="C345" s="6">
        <f t="shared" si="7"/>
        <v>0</v>
      </c>
      <c r="D345" s="264">
        <f>SUM(B345*C335)</f>
        <v>0</v>
      </c>
      <c r="E345" s="265"/>
      <c r="F345" s="266"/>
      <c r="G345" s="267"/>
      <c r="H345" s="6">
        <f t="shared" si="8"/>
        <v>0</v>
      </c>
      <c r="I345" s="8">
        <f>SUM(B345*H335)</f>
        <v>0</v>
      </c>
      <c r="J345" s="266"/>
      <c r="K345" s="267"/>
      <c r="L345" s="6"/>
    </row>
    <row r="346" spans="1:12" ht="15.75" customHeight="1" thickBot="1" x14ac:dyDescent="0.3">
      <c r="A346" s="13" t="str">
        <f t="shared" si="7"/>
        <v xml:space="preserve">Fita do fecho Grande -0,20 (1x) </v>
      </c>
      <c r="B346" s="6">
        <f t="shared" si="7"/>
        <v>0</v>
      </c>
      <c r="C346" s="6">
        <f t="shared" si="7"/>
        <v>0</v>
      </c>
      <c r="D346" s="264">
        <f>SUM(B346*C335)</f>
        <v>0</v>
      </c>
      <c r="E346" s="265"/>
      <c r="F346" s="266"/>
      <c r="G346" s="267"/>
      <c r="H346" s="6">
        <f t="shared" si="8"/>
        <v>0</v>
      </c>
      <c r="I346" s="8">
        <f>SUM(B346*H335)</f>
        <v>0</v>
      </c>
      <c r="J346" s="266"/>
      <c r="K346" s="267"/>
      <c r="L346" s="6"/>
    </row>
    <row r="347" spans="1:12" ht="15.75" customHeight="1" thickBot="1" x14ac:dyDescent="0.3">
      <c r="A347" s="13" t="str">
        <f t="shared" si="7"/>
        <v xml:space="preserve">Fita fecho peq. -  0,11 ( 1x) </v>
      </c>
      <c r="B347" s="6">
        <f t="shared" si="7"/>
        <v>0</v>
      </c>
      <c r="C347" s="6">
        <f t="shared" si="7"/>
        <v>0</v>
      </c>
      <c r="D347" s="264">
        <f>SUM(B347*C335)</f>
        <v>0</v>
      </c>
      <c r="E347" s="265"/>
      <c r="F347" s="266"/>
      <c r="G347" s="267"/>
      <c r="H347" s="6">
        <f t="shared" si="8"/>
        <v>0</v>
      </c>
      <c r="I347" s="8">
        <f>SUM(B347*H335)</f>
        <v>0</v>
      </c>
      <c r="J347" s="266"/>
      <c r="K347" s="267"/>
      <c r="L347" s="6"/>
    </row>
    <row r="348" spans="1:12" ht="15.75" customHeight="1" thickBot="1" x14ac:dyDescent="0.3">
      <c r="A348" s="13" t="str">
        <f t="shared" si="7"/>
        <v>Gorgurão Acabamento   2,5</v>
      </c>
      <c r="B348" s="6">
        <f t="shared" si="7"/>
        <v>2</v>
      </c>
      <c r="C348" s="6" t="str">
        <f t="shared" si="7"/>
        <v>Preto</v>
      </c>
      <c r="D348" s="264">
        <f>SUM(B348*C335)</f>
        <v>140</v>
      </c>
      <c r="E348" s="265"/>
      <c r="F348" s="266"/>
      <c r="G348" s="267"/>
      <c r="H348" s="6">
        <f t="shared" si="8"/>
        <v>0</v>
      </c>
      <c r="I348" s="8">
        <f>SUM(B348*H335)</f>
        <v>0</v>
      </c>
      <c r="J348" s="266"/>
      <c r="K348" s="267"/>
      <c r="L348" s="6"/>
    </row>
    <row r="349" spans="1:12" ht="15.75" customHeight="1" thickBot="1" x14ac:dyDescent="0.3">
      <c r="A349" s="13" t="str">
        <f t="shared" si="7"/>
        <v>Regulador 25 poliacetal( cliente )</v>
      </c>
      <c r="B349" s="6">
        <f t="shared" si="7"/>
        <v>1</v>
      </c>
      <c r="C349" s="6" t="str">
        <f t="shared" si="7"/>
        <v xml:space="preserve">Preto </v>
      </c>
      <c r="D349" s="264">
        <f>SUM(B349*C335)</f>
        <v>70</v>
      </c>
      <c r="E349" s="265"/>
      <c r="F349" s="266"/>
      <c r="G349" s="267"/>
      <c r="H349" s="6">
        <f t="shared" si="8"/>
        <v>0</v>
      </c>
      <c r="I349" s="8">
        <f>SUM(B349*H335)</f>
        <v>0</v>
      </c>
      <c r="J349" s="266"/>
      <c r="K349" s="267"/>
      <c r="L349" s="6"/>
    </row>
    <row r="350" spans="1:12" ht="15.75" customHeight="1" thickBot="1" x14ac:dyDescent="0.3">
      <c r="A350" s="13" t="str">
        <f t="shared" si="7"/>
        <v>Quadro de poliacetal 2,5  ( cliente )</v>
      </c>
      <c r="B350" s="6">
        <f t="shared" si="7"/>
        <v>1</v>
      </c>
      <c r="C350" s="6" t="str">
        <f t="shared" si="7"/>
        <v xml:space="preserve">Preto </v>
      </c>
      <c r="D350" s="264">
        <f>SUM(B350*C335)</f>
        <v>70</v>
      </c>
      <c r="E350" s="265"/>
      <c r="F350" s="266"/>
      <c r="G350" s="267"/>
      <c r="H350" s="6">
        <f t="shared" si="8"/>
        <v>0</v>
      </c>
      <c r="I350" s="8">
        <f>SUM(B350*H335)</f>
        <v>0</v>
      </c>
      <c r="J350" s="266"/>
      <c r="K350" s="267"/>
      <c r="L350" s="6"/>
    </row>
    <row r="351" spans="1:12" ht="15.75" customHeight="1" thickBot="1" x14ac:dyDescent="0.3">
      <c r="A351" s="13" t="str">
        <f>A108</f>
        <v>Fecho de poliacetal cliente 2,5 ( cliente )</v>
      </c>
      <c r="B351" s="6">
        <f t="shared" si="7"/>
        <v>1</v>
      </c>
      <c r="C351" s="6">
        <f t="shared" si="7"/>
        <v>0</v>
      </c>
      <c r="D351" s="264">
        <f>SUM(B351*C335)</f>
        <v>70</v>
      </c>
      <c r="E351" s="265"/>
      <c r="F351" s="266"/>
      <c r="G351" s="267"/>
      <c r="H351" s="6">
        <f t="shared" si="8"/>
        <v>0</v>
      </c>
      <c r="I351" s="8">
        <f>SUM(B351*H335)</f>
        <v>0</v>
      </c>
      <c r="J351" s="266"/>
      <c r="K351" s="267"/>
      <c r="L351" s="6"/>
    </row>
    <row r="352" spans="1:12" ht="15.75" customHeight="1" thickBot="1" x14ac:dyDescent="0.3">
      <c r="A352" s="13" t="str">
        <f>A109</f>
        <v xml:space="preserve">Ziper 6 ykk Cliente </v>
      </c>
      <c r="B352" s="6">
        <f t="shared" si="7"/>
        <v>0.55000000000000004</v>
      </c>
      <c r="C352" s="6" t="str">
        <f t="shared" si="7"/>
        <v xml:space="preserve">Preto </v>
      </c>
      <c r="D352" s="264">
        <f>SUM(B352*C335)</f>
        <v>38.5</v>
      </c>
      <c r="E352" s="265"/>
      <c r="F352" s="266"/>
      <c r="G352" s="267"/>
      <c r="H352" s="6">
        <f t="shared" si="8"/>
        <v>0</v>
      </c>
      <c r="I352" s="8">
        <f>SUM(B352*H335)</f>
        <v>0</v>
      </c>
      <c r="J352" s="266"/>
      <c r="K352" s="267"/>
      <c r="L352" s="6"/>
    </row>
    <row r="353" spans="1:12" ht="15.75" customHeight="1" thickBot="1" x14ac:dyDescent="0.3">
      <c r="A353" s="13" t="str">
        <f t="shared" ref="A353:C368" si="9">A110</f>
        <v xml:space="preserve">Cursor 6 invertido  Cliente </v>
      </c>
      <c r="B353" s="6">
        <f t="shared" si="9"/>
        <v>3</v>
      </c>
      <c r="C353" s="6" t="str">
        <f t="shared" si="9"/>
        <v xml:space="preserve">preto </v>
      </c>
      <c r="D353" s="264">
        <f>SUM(B353*C335)</f>
        <v>210</v>
      </c>
      <c r="E353" s="265"/>
      <c r="F353" s="266"/>
      <c r="G353" s="267"/>
      <c r="H353" s="6">
        <f t="shared" si="8"/>
        <v>0</v>
      </c>
      <c r="I353" s="8">
        <f>SUM(B353*H335)</f>
        <v>0</v>
      </c>
      <c r="J353" s="266"/>
      <c r="K353" s="267"/>
      <c r="L353" s="6"/>
    </row>
    <row r="354" spans="1:12" ht="15.75" customHeight="1" thickBot="1" x14ac:dyDescent="0.3">
      <c r="A354" s="13" t="str">
        <f t="shared" si="9"/>
        <v xml:space="preserve">Botão de Pressão  10 ritas </v>
      </c>
      <c r="B354" s="6">
        <f t="shared" si="9"/>
        <v>1</v>
      </c>
      <c r="C354" s="6" t="str">
        <f t="shared" si="9"/>
        <v>Preto</v>
      </c>
      <c r="D354" s="264">
        <f>SUM(B354*C335)</f>
        <v>70</v>
      </c>
      <c r="E354" s="265"/>
      <c r="F354" s="266"/>
      <c r="G354" s="267"/>
      <c r="H354" s="6">
        <f t="shared" si="8"/>
        <v>0</v>
      </c>
      <c r="I354" s="8">
        <f>SUM(B354*H335)</f>
        <v>0</v>
      </c>
      <c r="J354" s="266"/>
      <c r="K354" s="267"/>
      <c r="L354" s="6"/>
    </row>
    <row r="355" spans="1:12" ht="15.75" customHeight="1" thickBot="1" x14ac:dyDescent="0.3">
      <c r="A355" s="13" t="str">
        <f t="shared" si="9"/>
        <v>Borneon Teckla</v>
      </c>
      <c r="B355" s="6">
        <f t="shared" si="9"/>
        <v>1.2</v>
      </c>
      <c r="C355" s="6" t="str">
        <f t="shared" si="9"/>
        <v>Preto</v>
      </c>
      <c r="D355" s="264">
        <f>SUM(B355*C335)</f>
        <v>84</v>
      </c>
      <c r="E355" s="265"/>
      <c r="F355" s="266"/>
      <c r="G355" s="267"/>
      <c r="H355" s="6">
        <f t="shared" si="8"/>
        <v>0</v>
      </c>
      <c r="I355" s="8">
        <f>SUM(B355*H335)</f>
        <v>0</v>
      </c>
      <c r="J355" s="266"/>
      <c r="K355" s="267"/>
      <c r="L355" s="6"/>
    </row>
    <row r="356" spans="1:12" ht="15.75" customHeight="1" thickBot="1" x14ac:dyDescent="0.3">
      <c r="A356" s="13" t="str">
        <f t="shared" si="9"/>
        <v xml:space="preserve">Velcro  25 veltor </v>
      </c>
      <c r="B356" s="6">
        <f t="shared" si="9"/>
        <v>0.2</v>
      </c>
      <c r="C356" s="6" t="str">
        <f t="shared" si="9"/>
        <v>Preto</v>
      </c>
      <c r="D356" s="264">
        <f>SUM(B356*C335)</f>
        <v>14</v>
      </c>
      <c r="E356" s="265"/>
      <c r="F356" s="266"/>
      <c r="G356" s="267"/>
      <c r="H356" s="6">
        <f t="shared" si="8"/>
        <v>0</v>
      </c>
      <c r="I356" s="8">
        <f>SUM(B356*H335)</f>
        <v>0</v>
      </c>
      <c r="J356" s="266"/>
      <c r="K356" s="267"/>
      <c r="L356" s="6"/>
    </row>
    <row r="357" spans="1:12" ht="15.75" customHeight="1" thickBot="1" x14ac:dyDescent="0.3">
      <c r="A357" s="13" t="str">
        <f t="shared" si="9"/>
        <v xml:space="preserve">Velcro do bolso costa  0,04 m ( 1X ) </v>
      </c>
      <c r="B357" s="6">
        <f t="shared" si="9"/>
        <v>0.04</v>
      </c>
      <c r="C357" s="6">
        <f t="shared" si="9"/>
        <v>0</v>
      </c>
      <c r="D357" s="264">
        <f>SUM(B357*C335)</f>
        <v>2.8000000000000003</v>
      </c>
      <c r="E357" s="265"/>
      <c r="F357" s="266"/>
      <c r="G357" s="267"/>
      <c r="H357" s="6">
        <f t="shared" si="8"/>
        <v>0</v>
      </c>
      <c r="I357" s="8">
        <f>SUM(B357*H335)</f>
        <v>0</v>
      </c>
      <c r="J357" s="266"/>
      <c r="K357" s="267"/>
      <c r="L357" s="6"/>
    </row>
    <row r="358" spans="1:12" ht="15.75" customHeight="1" thickBot="1" x14ac:dyDescent="0.3">
      <c r="A358" s="13" t="str">
        <f t="shared" si="9"/>
        <v>Velcro bolso escondido  0,16 m (1x)</v>
      </c>
      <c r="B358" s="6">
        <f t="shared" si="9"/>
        <v>0.16</v>
      </c>
      <c r="C358" s="6">
        <f t="shared" si="9"/>
        <v>0</v>
      </c>
      <c r="D358" s="264">
        <f>SUM(B358*C335)</f>
        <v>11.200000000000001</v>
      </c>
      <c r="E358" s="265"/>
      <c r="F358" s="266"/>
      <c r="G358" s="267"/>
      <c r="H358" s="6">
        <f t="shared" si="8"/>
        <v>0</v>
      </c>
      <c r="I358" s="8">
        <f>SUM(B358*H335)</f>
        <v>0</v>
      </c>
      <c r="J358" s="266"/>
      <c r="K358" s="267"/>
      <c r="L358" s="6"/>
    </row>
    <row r="359" spans="1:12" ht="15.75" customHeight="1" thickBot="1" x14ac:dyDescent="0.3">
      <c r="A359" s="13">
        <f t="shared" si="9"/>
        <v>0</v>
      </c>
      <c r="B359" s="6">
        <f t="shared" si="9"/>
        <v>0</v>
      </c>
      <c r="C359" s="6">
        <f t="shared" si="9"/>
        <v>0</v>
      </c>
      <c r="D359" s="264">
        <f>SUM(B359*C335)</f>
        <v>0</v>
      </c>
      <c r="E359" s="265"/>
      <c r="F359" s="266"/>
      <c r="G359" s="267"/>
      <c r="H359" s="6">
        <f t="shared" si="8"/>
        <v>0</v>
      </c>
      <c r="I359" s="8">
        <f>SUM(B359*H335)</f>
        <v>0</v>
      </c>
      <c r="J359" s="266"/>
      <c r="K359" s="267"/>
      <c r="L359" s="6"/>
    </row>
    <row r="360" spans="1:12" ht="15.75" customHeight="1" thickBot="1" x14ac:dyDescent="0.3">
      <c r="A360" s="13">
        <f t="shared" si="9"/>
        <v>0</v>
      </c>
      <c r="B360" s="6">
        <f t="shared" si="9"/>
        <v>0</v>
      </c>
      <c r="C360" s="6">
        <f t="shared" si="9"/>
        <v>0</v>
      </c>
      <c r="D360" s="264">
        <f>SUM(B360*C335)</f>
        <v>0</v>
      </c>
      <c r="E360" s="265"/>
      <c r="F360" s="266"/>
      <c r="G360" s="267"/>
      <c r="H360" s="6">
        <f t="shared" si="8"/>
        <v>0</v>
      </c>
      <c r="I360" s="8">
        <f>SUM(B360*H335)</f>
        <v>0</v>
      </c>
      <c r="J360" s="266"/>
      <c r="K360" s="267"/>
      <c r="L360" s="6"/>
    </row>
    <row r="361" spans="1:12" ht="15.75" customHeight="1" thickBot="1" x14ac:dyDescent="0.3">
      <c r="A361" s="13">
        <f t="shared" si="9"/>
        <v>0</v>
      </c>
      <c r="B361" s="6">
        <f t="shared" si="9"/>
        <v>0</v>
      </c>
      <c r="C361" s="6">
        <f t="shared" si="9"/>
        <v>0</v>
      </c>
      <c r="D361" s="264">
        <f>SUM(B361*C335)</f>
        <v>0</v>
      </c>
      <c r="E361" s="265"/>
      <c r="F361" s="266"/>
      <c r="G361" s="267"/>
      <c r="H361" s="6">
        <f t="shared" si="8"/>
        <v>0</v>
      </c>
      <c r="I361" s="8">
        <f>SUM(B361*H335)</f>
        <v>0</v>
      </c>
      <c r="J361" s="266"/>
      <c r="K361" s="267"/>
      <c r="L361" s="6"/>
    </row>
    <row r="362" spans="1:12" ht="15.75" customHeight="1" thickBot="1" x14ac:dyDescent="0.3">
      <c r="A362" s="13">
        <f t="shared" si="9"/>
        <v>0</v>
      </c>
      <c r="B362" s="6">
        <f t="shared" si="9"/>
        <v>0</v>
      </c>
      <c r="C362" s="6">
        <f t="shared" si="9"/>
        <v>0</v>
      </c>
      <c r="D362" s="264">
        <f>SUM(B362*C335)</f>
        <v>0</v>
      </c>
      <c r="E362" s="265"/>
      <c r="F362" s="266"/>
      <c r="G362" s="267"/>
      <c r="H362" s="6">
        <f t="shared" si="8"/>
        <v>0</v>
      </c>
      <c r="I362" s="8">
        <f>SUM(B362*H335)</f>
        <v>0</v>
      </c>
      <c r="J362" s="266"/>
      <c r="K362" s="267"/>
      <c r="L362" s="6"/>
    </row>
    <row r="363" spans="1:12" ht="15.75" customHeight="1" thickBot="1" x14ac:dyDescent="0.3">
      <c r="A363" s="13">
        <f t="shared" si="9"/>
        <v>0</v>
      </c>
      <c r="B363" s="6">
        <f t="shared" si="9"/>
        <v>0</v>
      </c>
      <c r="C363" s="6">
        <f t="shared" si="9"/>
        <v>0</v>
      </c>
      <c r="D363" s="264">
        <f>SUM(B363*C335)</f>
        <v>0</v>
      </c>
      <c r="E363" s="265"/>
      <c r="F363" s="266"/>
      <c r="G363" s="267"/>
      <c r="H363" s="6">
        <f t="shared" si="8"/>
        <v>0</v>
      </c>
      <c r="I363" s="8">
        <f>SUM(B363*H335)</f>
        <v>0</v>
      </c>
      <c r="J363" s="266"/>
      <c r="K363" s="267"/>
      <c r="L363" s="6"/>
    </row>
    <row r="364" spans="1:12" ht="15.75" customHeight="1" thickBot="1" x14ac:dyDescent="0.3">
      <c r="A364" s="13">
        <f t="shared" si="9"/>
        <v>0</v>
      </c>
      <c r="B364" s="6">
        <f t="shared" si="9"/>
        <v>0</v>
      </c>
      <c r="C364" s="6">
        <f t="shared" si="9"/>
        <v>0</v>
      </c>
      <c r="D364" s="264">
        <f>SUM(B364*C335)</f>
        <v>0</v>
      </c>
      <c r="E364" s="265"/>
      <c r="F364" s="266"/>
      <c r="G364" s="267"/>
      <c r="H364" s="6">
        <f t="shared" si="8"/>
        <v>0</v>
      </c>
      <c r="I364" s="8">
        <f>SUM(B364*H335)</f>
        <v>0</v>
      </c>
      <c r="J364" s="266"/>
      <c r="K364" s="267"/>
      <c r="L364" s="6"/>
    </row>
    <row r="365" spans="1:12" ht="15.75" customHeight="1" thickBot="1" x14ac:dyDescent="0.3">
      <c r="A365" s="13">
        <f t="shared" si="9"/>
        <v>0</v>
      </c>
      <c r="B365" s="6">
        <f t="shared" si="9"/>
        <v>0</v>
      </c>
      <c r="C365" s="6">
        <f t="shared" si="9"/>
        <v>0</v>
      </c>
      <c r="D365" s="264">
        <f>SUM(B365*C335)</f>
        <v>0</v>
      </c>
      <c r="E365" s="265"/>
      <c r="F365" s="266"/>
      <c r="G365" s="267"/>
      <c r="H365" s="6">
        <f t="shared" si="8"/>
        <v>0</v>
      </c>
      <c r="I365" s="8">
        <f>SUM(B365*H335)</f>
        <v>0</v>
      </c>
      <c r="J365" s="266"/>
      <c r="K365" s="267"/>
      <c r="L365" s="6"/>
    </row>
    <row r="366" spans="1:12" ht="15.75" customHeight="1" thickBot="1" x14ac:dyDescent="0.3">
      <c r="A366" s="13">
        <f t="shared" si="9"/>
        <v>0</v>
      </c>
      <c r="B366" s="6">
        <f t="shared" si="9"/>
        <v>0</v>
      </c>
      <c r="C366" s="6">
        <f t="shared" si="9"/>
        <v>0</v>
      </c>
      <c r="D366" s="264">
        <f>SUM(B366*C335)</f>
        <v>0</v>
      </c>
      <c r="E366" s="265"/>
      <c r="F366" s="266"/>
      <c r="G366" s="267"/>
      <c r="H366" s="6">
        <f t="shared" si="8"/>
        <v>0</v>
      </c>
      <c r="I366" s="8">
        <f>SUM(B366*H335)</f>
        <v>0</v>
      </c>
      <c r="J366" s="266"/>
      <c r="K366" s="267"/>
      <c r="L366" s="6"/>
    </row>
    <row r="367" spans="1:12" ht="15.75" customHeight="1" thickBot="1" x14ac:dyDescent="0.3">
      <c r="A367" s="13">
        <f t="shared" si="9"/>
        <v>0</v>
      </c>
      <c r="B367" s="6">
        <f t="shared" si="9"/>
        <v>0</v>
      </c>
      <c r="C367" s="6">
        <f t="shared" si="9"/>
        <v>0</v>
      </c>
      <c r="D367" s="264">
        <f>SUM(B367*C335)</f>
        <v>0</v>
      </c>
      <c r="E367" s="265"/>
      <c r="F367" s="266"/>
      <c r="G367" s="267"/>
      <c r="H367" s="6">
        <f t="shared" si="8"/>
        <v>0</v>
      </c>
      <c r="I367" s="8">
        <f>SUM(B367*H335)</f>
        <v>0</v>
      </c>
      <c r="J367" s="266"/>
      <c r="K367" s="267"/>
      <c r="L367" s="6"/>
    </row>
    <row r="368" spans="1:12" ht="15.75" customHeight="1" thickBot="1" x14ac:dyDescent="0.3">
      <c r="A368" s="13">
        <f t="shared" si="9"/>
        <v>0</v>
      </c>
      <c r="B368" s="6">
        <f t="shared" si="9"/>
        <v>0</v>
      </c>
      <c r="C368" s="6">
        <f t="shared" si="9"/>
        <v>0</v>
      </c>
      <c r="D368" s="264">
        <f>SUM(B368*C335)</f>
        <v>0</v>
      </c>
      <c r="E368" s="265"/>
      <c r="F368" s="266"/>
      <c r="G368" s="267"/>
      <c r="H368" s="6">
        <f t="shared" si="8"/>
        <v>0</v>
      </c>
      <c r="I368" s="8">
        <f>SUM(B368*H335)</f>
        <v>0</v>
      </c>
      <c r="J368" s="266"/>
      <c r="K368" s="267"/>
      <c r="L368" s="6"/>
    </row>
    <row r="369" spans="1:12" ht="15.75" customHeight="1" thickBot="1" x14ac:dyDescent="0.3">
      <c r="A369" s="13">
        <f t="shared" ref="A369:C370" si="10">A126</f>
        <v>0</v>
      </c>
      <c r="B369" s="6">
        <f t="shared" si="10"/>
        <v>0</v>
      </c>
      <c r="C369" s="6">
        <f t="shared" si="10"/>
        <v>0</v>
      </c>
      <c r="D369" s="264">
        <f>SUM(B369*C335)</f>
        <v>0</v>
      </c>
      <c r="E369" s="265"/>
      <c r="F369" s="266"/>
      <c r="G369" s="267"/>
      <c r="H369" s="6">
        <f t="shared" si="8"/>
        <v>0</v>
      </c>
      <c r="I369" s="8">
        <f>SUM(B369*H335)</f>
        <v>0</v>
      </c>
      <c r="J369" s="266"/>
      <c r="K369" s="267"/>
      <c r="L369" s="6"/>
    </row>
    <row r="370" spans="1:12" ht="15.75" customHeight="1" thickBot="1" x14ac:dyDescent="0.3">
      <c r="A370" s="13">
        <f t="shared" si="10"/>
        <v>0</v>
      </c>
      <c r="B370" s="6">
        <f t="shared" si="10"/>
        <v>0</v>
      </c>
      <c r="C370" s="6">
        <f t="shared" si="10"/>
        <v>0</v>
      </c>
      <c r="D370" s="264">
        <f>SUM(B370*C335)</f>
        <v>0</v>
      </c>
      <c r="E370" s="265"/>
      <c r="F370" s="266"/>
      <c r="G370" s="267"/>
      <c r="H370" s="6">
        <f t="shared" si="8"/>
        <v>0</v>
      </c>
      <c r="I370" s="8">
        <f>SUM(B370*H335)</f>
        <v>0</v>
      </c>
      <c r="J370" s="266"/>
      <c r="K370" s="267"/>
      <c r="L370" s="6"/>
    </row>
    <row r="371" spans="1:12" ht="15.75" thickBot="1" x14ac:dyDescent="0.3">
      <c r="A371" s="4" t="s">
        <v>60</v>
      </c>
      <c r="B371" s="149" t="s">
        <v>61</v>
      </c>
      <c r="C371" s="150"/>
      <c r="D371" s="150"/>
      <c r="E371" s="150"/>
      <c r="F371" s="150"/>
      <c r="G371" s="150"/>
      <c r="H371" s="151"/>
      <c r="I371" s="149" t="s">
        <v>62</v>
      </c>
      <c r="J371" s="150"/>
      <c r="K371" s="150"/>
      <c r="L371" s="151"/>
    </row>
    <row r="372" spans="1:12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" customHeight="1" x14ac:dyDescent="0.25">
      <c r="A373" s="143" t="s">
        <v>113</v>
      </c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5"/>
    </row>
    <row r="374" spans="1:12" ht="15.75" customHeight="1" thickBot="1" x14ac:dyDescent="0.3">
      <c r="A374" s="146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8"/>
    </row>
    <row r="375" spans="1:12" ht="15.75" thickBot="1" x14ac:dyDescent="0.3">
      <c r="A375" s="3" t="str">
        <f t="shared" ref="A375:B377" si="11">A6</f>
        <v xml:space="preserve">CLIENTE: bolovo </v>
      </c>
      <c r="B375" s="149" t="str">
        <f t="shared" si="11"/>
        <v>REPRESENTANTE: Antonio</v>
      </c>
      <c r="C375" s="150"/>
      <c r="D375" s="150"/>
      <c r="E375" s="150"/>
      <c r="F375" s="151"/>
      <c r="G375" s="149" t="str">
        <f>G6</f>
        <v xml:space="preserve">PEDIDO: /19 </v>
      </c>
      <c r="H375" s="150"/>
      <c r="I375" s="151"/>
      <c r="J375" s="110" t="s">
        <v>21</v>
      </c>
      <c r="K375" s="112"/>
      <c r="L375" s="111"/>
    </row>
    <row r="376" spans="1:12" ht="15.75" thickBot="1" x14ac:dyDescent="0.3">
      <c r="A376" s="4" t="str">
        <f t="shared" si="11"/>
        <v>REF. CLIENTE:  Shouder bag PHILL</v>
      </c>
      <c r="B376" s="149" t="str">
        <f t="shared" si="11"/>
        <v xml:space="preserve">REF. SHO SL - 15 bolovo </v>
      </c>
      <c r="C376" s="150"/>
      <c r="D376" s="150"/>
      <c r="E376" s="150"/>
      <c r="F376" s="151"/>
      <c r="G376" s="149" t="str">
        <f>G7</f>
        <v>COLECAO : VERÃO /2019</v>
      </c>
      <c r="H376" s="150"/>
      <c r="I376" s="151"/>
      <c r="J376" s="143">
        <f>J7</f>
        <v>1</v>
      </c>
      <c r="K376" s="144"/>
      <c r="L376" s="145"/>
    </row>
    <row r="377" spans="1:12" ht="15.75" thickBot="1" x14ac:dyDescent="0.3">
      <c r="A377" s="4" t="str">
        <f t="shared" si="11"/>
        <v xml:space="preserve">REF:  ls :  SHO LS : 15 </v>
      </c>
      <c r="B377" s="149" t="str">
        <f t="shared" si="11"/>
        <v xml:space="preserve">MODELO: shoulder  com Tampa / ABA / PHILL </v>
      </c>
      <c r="C377" s="150"/>
      <c r="D377" s="150"/>
      <c r="E377" s="150"/>
      <c r="F377" s="150"/>
      <c r="G377" s="150"/>
      <c r="H377" s="150"/>
      <c r="I377" s="151"/>
      <c r="J377" s="146"/>
      <c r="K377" s="147"/>
      <c r="L377" s="148"/>
    </row>
    <row r="378" spans="1:12" ht="15" customHeight="1" thickBot="1" x14ac:dyDescent="0.3">
      <c r="A378" s="48" t="s">
        <v>14</v>
      </c>
      <c r="B378" s="110" t="s">
        <v>65</v>
      </c>
      <c r="C378" s="112"/>
      <c r="D378" s="111"/>
      <c r="E378" s="384" t="s">
        <v>66</v>
      </c>
      <c r="F378" s="385"/>
      <c r="G378" s="385"/>
      <c r="H378" s="386"/>
      <c r="I378" s="110" t="s">
        <v>67</v>
      </c>
      <c r="J378" s="111"/>
      <c r="K378" s="110" t="s">
        <v>68</v>
      </c>
      <c r="L378" s="111"/>
    </row>
    <row r="379" spans="1:12" x14ac:dyDescent="0.25">
      <c r="A379" s="326" t="s">
        <v>63</v>
      </c>
      <c r="B379" s="220" t="s">
        <v>69</v>
      </c>
      <c r="C379" s="221"/>
      <c r="D379" s="222"/>
      <c r="E379" s="220" t="s">
        <v>69</v>
      </c>
      <c r="F379" s="221"/>
      <c r="G379" s="221"/>
      <c r="H379" s="222"/>
      <c r="I379" s="122" t="s">
        <v>70</v>
      </c>
      <c r="J379" s="124"/>
      <c r="K379" s="122" t="s">
        <v>70</v>
      </c>
      <c r="L379" s="124"/>
    </row>
    <row r="380" spans="1:12" ht="15.75" thickBot="1" x14ac:dyDescent="0.3">
      <c r="A380" s="327"/>
      <c r="B380" s="223"/>
      <c r="C380" s="224"/>
      <c r="D380" s="225"/>
      <c r="E380" s="223"/>
      <c r="F380" s="224"/>
      <c r="G380" s="224"/>
      <c r="H380" s="225"/>
      <c r="I380" s="125"/>
      <c r="J380" s="127"/>
      <c r="K380" s="125"/>
      <c r="L380" s="127"/>
    </row>
    <row r="381" spans="1:12" x14ac:dyDescent="0.25">
      <c r="A381" s="326" t="s">
        <v>64</v>
      </c>
      <c r="B381" s="220" t="s">
        <v>69</v>
      </c>
      <c r="C381" s="221"/>
      <c r="D381" s="222"/>
      <c r="E381" s="220" t="s">
        <v>69</v>
      </c>
      <c r="F381" s="221"/>
      <c r="G381" s="221"/>
      <c r="H381" s="222"/>
      <c r="I381" s="122" t="s">
        <v>70</v>
      </c>
      <c r="J381" s="124"/>
      <c r="K381" s="122" t="s">
        <v>70</v>
      </c>
      <c r="L381" s="124"/>
    </row>
    <row r="382" spans="1:12" ht="15.75" thickBot="1" x14ac:dyDescent="0.3">
      <c r="A382" s="327"/>
      <c r="B382" s="223"/>
      <c r="C382" s="224"/>
      <c r="D382" s="225"/>
      <c r="E382" s="223"/>
      <c r="F382" s="224"/>
      <c r="G382" s="224"/>
      <c r="H382" s="225"/>
      <c r="I382" s="125"/>
      <c r="J382" s="127"/>
      <c r="K382" s="125"/>
      <c r="L382" s="127"/>
    </row>
    <row r="383" spans="1:12" ht="15.75" thickBot="1" x14ac:dyDescent="0.3">
      <c r="A383" s="110" t="s">
        <v>71</v>
      </c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1"/>
    </row>
    <row r="384" spans="1:12" x14ac:dyDescent="0.25">
      <c r="A384" s="272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4"/>
    </row>
    <row r="385" spans="1:12" ht="15.75" thickBot="1" x14ac:dyDescent="0.3">
      <c r="A385" s="285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286"/>
    </row>
    <row r="386" spans="1:12" x14ac:dyDescent="0.25">
      <c r="A386" s="272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4"/>
    </row>
    <row r="387" spans="1:12" ht="15.75" thickBot="1" x14ac:dyDescent="0.3">
      <c r="A387" s="285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286"/>
    </row>
    <row r="388" spans="1:12" ht="15.75" thickBo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x14ac:dyDescent="0.25">
      <c r="A389" s="143" t="s">
        <v>114</v>
      </c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5"/>
    </row>
    <row r="390" spans="1:12" ht="15.75" thickBot="1" x14ac:dyDescent="0.3">
      <c r="A390" s="146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8"/>
    </row>
    <row r="391" spans="1:12" ht="15.75" thickBot="1" x14ac:dyDescent="0.3">
      <c r="A391" s="3" t="str">
        <f t="shared" ref="A391:B393" si="12">A6</f>
        <v xml:space="preserve">CLIENTE: bolovo </v>
      </c>
      <c r="B391" s="149" t="str">
        <f t="shared" si="12"/>
        <v>REPRESENTANTE: Antonio</v>
      </c>
      <c r="C391" s="150"/>
      <c r="D391" s="150"/>
      <c r="E391" s="150"/>
      <c r="F391" s="151"/>
      <c r="G391" s="149" t="str">
        <f>G6</f>
        <v xml:space="preserve">PEDIDO: /19 </v>
      </c>
      <c r="H391" s="150"/>
      <c r="I391" s="151"/>
      <c r="J391" s="110" t="s">
        <v>21</v>
      </c>
      <c r="K391" s="112"/>
      <c r="L391" s="111"/>
    </row>
    <row r="392" spans="1:12" ht="15.75" thickBot="1" x14ac:dyDescent="0.3">
      <c r="A392" s="4" t="str">
        <f t="shared" si="12"/>
        <v>REF. CLIENTE:  Shouder bag PHILL</v>
      </c>
      <c r="B392" s="149" t="str">
        <f t="shared" si="12"/>
        <v xml:space="preserve">REF. SHO SL - 15 bolovo </v>
      </c>
      <c r="C392" s="150"/>
      <c r="D392" s="150"/>
      <c r="E392" s="150"/>
      <c r="F392" s="151"/>
      <c r="G392" s="149" t="str">
        <f>G7</f>
        <v>COLECAO : VERÃO /2019</v>
      </c>
      <c r="H392" s="150"/>
      <c r="I392" s="151"/>
      <c r="J392" s="143">
        <f>J7</f>
        <v>1</v>
      </c>
      <c r="K392" s="144"/>
      <c r="L392" s="145"/>
    </row>
    <row r="393" spans="1:12" ht="15.75" thickBot="1" x14ac:dyDescent="0.3">
      <c r="A393" s="4" t="str">
        <f t="shared" si="12"/>
        <v xml:space="preserve">REF:  ls :  SHO LS : 15 </v>
      </c>
      <c r="B393" s="149" t="str">
        <f t="shared" si="12"/>
        <v xml:space="preserve">MODELO: shoulder  com Tampa / ABA / PHILL </v>
      </c>
      <c r="C393" s="150"/>
      <c r="D393" s="150"/>
      <c r="E393" s="150"/>
      <c r="F393" s="150"/>
      <c r="G393" s="150"/>
      <c r="H393" s="150"/>
      <c r="I393" s="151"/>
      <c r="J393" s="146"/>
      <c r="K393" s="147"/>
      <c r="L393" s="148"/>
    </row>
    <row r="394" spans="1:12" ht="15" customHeight="1" thickBot="1" x14ac:dyDescent="0.3">
      <c r="A394" s="48" t="s">
        <v>14</v>
      </c>
      <c r="B394" s="110" t="s">
        <v>72</v>
      </c>
      <c r="C394" s="112"/>
      <c r="D394" s="111"/>
      <c r="E394" s="110" t="s">
        <v>73</v>
      </c>
      <c r="F394" s="112"/>
      <c r="G394" s="112"/>
      <c r="H394" s="111"/>
      <c r="I394" s="193" t="s">
        <v>67</v>
      </c>
      <c r="J394" s="194"/>
      <c r="K394" s="110" t="s">
        <v>68</v>
      </c>
      <c r="L394" s="111"/>
    </row>
    <row r="395" spans="1:12" ht="15" customHeight="1" x14ac:dyDescent="0.25">
      <c r="A395" s="387" t="s">
        <v>20</v>
      </c>
      <c r="B395" s="220" t="s">
        <v>69</v>
      </c>
      <c r="C395" s="221"/>
      <c r="D395" s="222"/>
      <c r="E395" s="220" t="s">
        <v>69</v>
      </c>
      <c r="F395" s="221"/>
      <c r="G395" s="221"/>
      <c r="H395" s="222"/>
      <c r="I395" s="122" t="s">
        <v>70</v>
      </c>
      <c r="J395" s="124"/>
      <c r="K395" s="122" t="s">
        <v>70</v>
      </c>
      <c r="L395" s="124"/>
    </row>
    <row r="396" spans="1:12" ht="15.75" customHeight="1" thickBot="1" x14ac:dyDescent="0.3">
      <c r="A396" s="388"/>
      <c r="B396" s="223"/>
      <c r="C396" s="224"/>
      <c r="D396" s="225"/>
      <c r="E396" s="223"/>
      <c r="F396" s="224"/>
      <c r="G396" s="224"/>
      <c r="H396" s="225"/>
      <c r="I396" s="125"/>
      <c r="J396" s="127"/>
      <c r="K396" s="125"/>
      <c r="L396" s="127"/>
    </row>
    <row r="397" spans="1:12" ht="15" customHeight="1" x14ac:dyDescent="0.25">
      <c r="A397" s="388"/>
      <c r="B397" s="220" t="s">
        <v>74</v>
      </c>
      <c r="C397" s="221"/>
      <c r="D397" s="222"/>
      <c r="E397" s="220" t="s">
        <v>75</v>
      </c>
      <c r="F397" s="221"/>
      <c r="G397" s="221"/>
      <c r="H397" s="222"/>
      <c r="I397" s="122" t="s">
        <v>70</v>
      </c>
      <c r="J397" s="124"/>
      <c r="K397" s="122" t="s">
        <v>70</v>
      </c>
      <c r="L397" s="124"/>
    </row>
    <row r="398" spans="1:12" ht="15.75" customHeight="1" thickBot="1" x14ac:dyDescent="0.3">
      <c r="A398" s="389"/>
      <c r="B398" s="223"/>
      <c r="C398" s="224"/>
      <c r="D398" s="225"/>
      <c r="E398" s="223"/>
      <c r="F398" s="224"/>
      <c r="G398" s="224"/>
      <c r="H398" s="225"/>
      <c r="I398" s="125"/>
      <c r="J398" s="127"/>
      <c r="K398" s="125"/>
      <c r="L398" s="127"/>
    </row>
    <row r="399" spans="1:12" x14ac:dyDescent="0.25">
      <c r="A399" s="272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4"/>
    </row>
    <row r="400" spans="1:12" ht="15.75" thickBot="1" x14ac:dyDescent="0.3">
      <c r="A400" s="285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286"/>
    </row>
    <row r="401" spans="1:12" x14ac:dyDescent="0.25">
      <c r="A401" s="272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4"/>
    </row>
    <row r="402" spans="1:12" ht="15.75" thickBot="1" x14ac:dyDescent="0.3">
      <c r="A402" s="285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286"/>
    </row>
  </sheetData>
  <mergeCells count="846">
    <mergeCell ref="A399:L400"/>
    <mergeCell ref="A401:L402"/>
    <mergeCell ref="A395:A398"/>
    <mergeCell ref="B395:D396"/>
    <mergeCell ref="E395:H396"/>
    <mergeCell ref="I395:J396"/>
    <mergeCell ref="K395:L396"/>
    <mergeCell ref="B397:D398"/>
    <mergeCell ref="E397:H398"/>
    <mergeCell ref="I397:J398"/>
    <mergeCell ref="K397:L398"/>
    <mergeCell ref="B392:F392"/>
    <mergeCell ref="G392:I392"/>
    <mergeCell ref="J392:L393"/>
    <mergeCell ref="B393:I393"/>
    <mergeCell ref="B394:D394"/>
    <mergeCell ref="E394:H394"/>
    <mergeCell ref="I394:J394"/>
    <mergeCell ref="K394:L394"/>
    <mergeCell ref="A384:L385"/>
    <mergeCell ref="A386:L387"/>
    <mergeCell ref="A389:L390"/>
    <mergeCell ref="B391:F391"/>
    <mergeCell ref="G391:I391"/>
    <mergeCell ref="J391:L391"/>
    <mergeCell ref="A381:A382"/>
    <mergeCell ref="B381:D382"/>
    <mergeCell ref="E381:H382"/>
    <mergeCell ref="I381:J382"/>
    <mergeCell ref="K381:L382"/>
    <mergeCell ref="A383:L383"/>
    <mergeCell ref="B378:D378"/>
    <mergeCell ref="E378:H378"/>
    <mergeCell ref="I378:J378"/>
    <mergeCell ref="K378:L378"/>
    <mergeCell ref="A379:A380"/>
    <mergeCell ref="B379:D380"/>
    <mergeCell ref="E379:H380"/>
    <mergeCell ref="I379:J380"/>
    <mergeCell ref="K379:L380"/>
    <mergeCell ref="B375:F375"/>
    <mergeCell ref="G375:I375"/>
    <mergeCell ref="J375:L375"/>
    <mergeCell ref="B376:F376"/>
    <mergeCell ref="G376:I376"/>
    <mergeCell ref="J376:L377"/>
    <mergeCell ref="B377:I377"/>
    <mergeCell ref="D370:E370"/>
    <mergeCell ref="F370:G370"/>
    <mergeCell ref="J370:K370"/>
    <mergeCell ref="B371:H371"/>
    <mergeCell ref="I371:L371"/>
    <mergeCell ref="A373:L374"/>
    <mergeCell ref="D368:E368"/>
    <mergeCell ref="F368:G368"/>
    <mergeCell ref="J368:K368"/>
    <mergeCell ref="D369:E369"/>
    <mergeCell ref="F369:G369"/>
    <mergeCell ref="J369:K369"/>
    <mergeCell ref="D366:E366"/>
    <mergeCell ref="F366:G366"/>
    <mergeCell ref="J366:K366"/>
    <mergeCell ref="D367:E367"/>
    <mergeCell ref="F367:G367"/>
    <mergeCell ref="J367:K367"/>
    <mergeCell ref="D364:E364"/>
    <mergeCell ref="F364:G364"/>
    <mergeCell ref="J364:K364"/>
    <mergeCell ref="D365:E365"/>
    <mergeCell ref="F365:G365"/>
    <mergeCell ref="J365:K365"/>
    <mergeCell ref="D362:E362"/>
    <mergeCell ref="F362:G362"/>
    <mergeCell ref="J362:K362"/>
    <mergeCell ref="D363:E363"/>
    <mergeCell ref="F363:G363"/>
    <mergeCell ref="J363:K363"/>
    <mergeCell ref="D360:E360"/>
    <mergeCell ref="F360:G360"/>
    <mergeCell ref="J360:K360"/>
    <mergeCell ref="D361:E361"/>
    <mergeCell ref="F361:G361"/>
    <mergeCell ref="J361:K361"/>
    <mergeCell ref="D358:E358"/>
    <mergeCell ref="F358:G358"/>
    <mergeCell ref="J358:K358"/>
    <mergeCell ref="D359:E359"/>
    <mergeCell ref="F359:G359"/>
    <mergeCell ref="J359:K359"/>
    <mergeCell ref="D356:E356"/>
    <mergeCell ref="F356:G356"/>
    <mergeCell ref="J356:K356"/>
    <mergeCell ref="D357:E357"/>
    <mergeCell ref="F357:G357"/>
    <mergeCell ref="J357:K357"/>
    <mergeCell ref="D354:E354"/>
    <mergeCell ref="F354:G354"/>
    <mergeCell ref="J354:K354"/>
    <mergeCell ref="D355:E355"/>
    <mergeCell ref="F355:G355"/>
    <mergeCell ref="J355:K355"/>
    <mergeCell ref="D352:E352"/>
    <mergeCell ref="F352:G352"/>
    <mergeCell ref="J352:K352"/>
    <mergeCell ref="D353:E353"/>
    <mergeCell ref="F353:G353"/>
    <mergeCell ref="J353:K353"/>
    <mergeCell ref="D350:E350"/>
    <mergeCell ref="F350:G350"/>
    <mergeCell ref="J350:K350"/>
    <mergeCell ref="D351:E351"/>
    <mergeCell ref="F351:G351"/>
    <mergeCell ref="J351:K351"/>
    <mergeCell ref="D348:E348"/>
    <mergeCell ref="F348:G348"/>
    <mergeCell ref="J348:K348"/>
    <mergeCell ref="D349:E349"/>
    <mergeCell ref="F349:G349"/>
    <mergeCell ref="J349:K349"/>
    <mergeCell ref="D346:E346"/>
    <mergeCell ref="F346:G346"/>
    <mergeCell ref="J346:K346"/>
    <mergeCell ref="D347:E347"/>
    <mergeCell ref="F347:G347"/>
    <mergeCell ref="J347:K347"/>
    <mergeCell ref="D344:E344"/>
    <mergeCell ref="F344:G344"/>
    <mergeCell ref="J344:K344"/>
    <mergeCell ref="D345:E345"/>
    <mergeCell ref="F345:G345"/>
    <mergeCell ref="J345:K345"/>
    <mergeCell ref="D342:E342"/>
    <mergeCell ref="F342:G342"/>
    <mergeCell ref="J342:K342"/>
    <mergeCell ref="D343:E343"/>
    <mergeCell ref="F343:G343"/>
    <mergeCell ref="J343:K343"/>
    <mergeCell ref="D340:E340"/>
    <mergeCell ref="F340:G340"/>
    <mergeCell ref="J340:K340"/>
    <mergeCell ref="D341:E341"/>
    <mergeCell ref="F341:G341"/>
    <mergeCell ref="J341:K341"/>
    <mergeCell ref="D338:E338"/>
    <mergeCell ref="F338:G338"/>
    <mergeCell ref="J338:K338"/>
    <mergeCell ref="D339:E339"/>
    <mergeCell ref="F339:G339"/>
    <mergeCell ref="J339:K339"/>
    <mergeCell ref="D336:E336"/>
    <mergeCell ref="F336:G336"/>
    <mergeCell ref="J336:K336"/>
    <mergeCell ref="D337:E337"/>
    <mergeCell ref="F337:G337"/>
    <mergeCell ref="J337:K337"/>
    <mergeCell ref="A330:D330"/>
    <mergeCell ref="E330:L331"/>
    <mergeCell ref="A331:D332"/>
    <mergeCell ref="E332:L334"/>
    <mergeCell ref="A333:D334"/>
    <mergeCell ref="C335:E335"/>
    <mergeCell ref="F335:G335"/>
    <mergeCell ref="H335:I335"/>
    <mergeCell ref="J335:K335"/>
    <mergeCell ref="B327:F327"/>
    <mergeCell ref="G327:I327"/>
    <mergeCell ref="J327:L327"/>
    <mergeCell ref="B328:F328"/>
    <mergeCell ref="G328:I328"/>
    <mergeCell ref="J328:L329"/>
    <mergeCell ref="B329:I329"/>
    <mergeCell ref="A310:F311"/>
    <mergeCell ref="G310:J311"/>
    <mergeCell ref="K310:L311"/>
    <mergeCell ref="A312:L322"/>
    <mergeCell ref="A323:L324"/>
    <mergeCell ref="A325:L326"/>
    <mergeCell ref="J302:L303"/>
    <mergeCell ref="A304:B305"/>
    <mergeCell ref="C304:H305"/>
    <mergeCell ref="I304:L305"/>
    <mergeCell ref="A306:L307"/>
    <mergeCell ref="A308:F309"/>
    <mergeCell ref="G308:J309"/>
    <mergeCell ref="K308:L309"/>
    <mergeCell ref="A302:A303"/>
    <mergeCell ref="B302:B303"/>
    <mergeCell ref="C302:C303"/>
    <mergeCell ref="D302:E303"/>
    <mergeCell ref="F302:F303"/>
    <mergeCell ref="G302:I303"/>
    <mergeCell ref="B298:F298"/>
    <mergeCell ref="G298:I298"/>
    <mergeCell ref="J298:L299"/>
    <mergeCell ref="B299:I299"/>
    <mergeCell ref="A300:A301"/>
    <mergeCell ref="B300:F301"/>
    <mergeCell ref="G300:H301"/>
    <mergeCell ref="I300:L301"/>
    <mergeCell ref="A290:F291"/>
    <mergeCell ref="G290:J291"/>
    <mergeCell ref="K290:L291"/>
    <mergeCell ref="A293:L294"/>
    <mergeCell ref="A295:L296"/>
    <mergeCell ref="B297:F297"/>
    <mergeCell ref="G297:I297"/>
    <mergeCell ref="J297:L297"/>
    <mergeCell ref="A282:L283"/>
    <mergeCell ref="A284:L285"/>
    <mergeCell ref="A286:L287"/>
    <mergeCell ref="A288:F289"/>
    <mergeCell ref="G288:J289"/>
    <mergeCell ref="K288:L289"/>
    <mergeCell ref="J274:L275"/>
    <mergeCell ref="A276:B277"/>
    <mergeCell ref="C276:H277"/>
    <mergeCell ref="I276:L277"/>
    <mergeCell ref="A278:L279"/>
    <mergeCell ref="A280:L281"/>
    <mergeCell ref="A272:A273"/>
    <mergeCell ref="B272:F273"/>
    <mergeCell ref="G272:H273"/>
    <mergeCell ref="I272:L273"/>
    <mergeCell ref="A274:A275"/>
    <mergeCell ref="B274:B275"/>
    <mergeCell ref="C274:C275"/>
    <mergeCell ref="D274:E275"/>
    <mergeCell ref="F274:F275"/>
    <mergeCell ref="G274:I275"/>
    <mergeCell ref="A267:L268"/>
    <mergeCell ref="B269:F269"/>
    <mergeCell ref="G269:I269"/>
    <mergeCell ref="J269:L269"/>
    <mergeCell ref="B270:F270"/>
    <mergeCell ref="G270:I270"/>
    <mergeCell ref="J270:L271"/>
    <mergeCell ref="B271:I271"/>
    <mergeCell ref="A260:L261"/>
    <mergeCell ref="A262:F263"/>
    <mergeCell ref="G262:J263"/>
    <mergeCell ref="K262:L263"/>
    <mergeCell ref="A264:F265"/>
    <mergeCell ref="G264:J265"/>
    <mergeCell ref="K264:L265"/>
    <mergeCell ref="J252:L253"/>
    <mergeCell ref="A254:B255"/>
    <mergeCell ref="C254:H255"/>
    <mergeCell ref="I254:L255"/>
    <mergeCell ref="A256:L257"/>
    <mergeCell ref="A258:L259"/>
    <mergeCell ref="A250:A251"/>
    <mergeCell ref="B250:F251"/>
    <mergeCell ref="G250:H251"/>
    <mergeCell ref="I250:L251"/>
    <mergeCell ref="A252:A253"/>
    <mergeCell ref="B252:B253"/>
    <mergeCell ref="C252:C253"/>
    <mergeCell ref="D252:E253"/>
    <mergeCell ref="F252:F253"/>
    <mergeCell ref="G252:I253"/>
    <mergeCell ref="B247:F247"/>
    <mergeCell ref="G247:I247"/>
    <mergeCell ref="J247:L247"/>
    <mergeCell ref="B248:F248"/>
    <mergeCell ref="G248:I248"/>
    <mergeCell ref="J248:L249"/>
    <mergeCell ref="B249:I249"/>
    <mergeCell ref="D240:E240"/>
    <mergeCell ref="F240:I240"/>
    <mergeCell ref="D241:E241"/>
    <mergeCell ref="F241:I241"/>
    <mergeCell ref="A242:L244"/>
    <mergeCell ref="A245:L246"/>
    <mergeCell ref="D237:E237"/>
    <mergeCell ref="F237:I237"/>
    <mergeCell ref="D238:E238"/>
    <mergeCell ref="F238:I238"/>
    <mergeCell ref="D239:E239"/>
    <mergeCell ref="F239:I239"/>
    <mergeCell ref="D234:E234"/>
    <mergeCell ref="F234:I234"/>
    <mergeCell ref="D235:E235"/>
    <mergeCell ref="F235:I235"/>
    <mergeCell ref="D236:E236"/>
    <mergeCell ref="F236:I236"/>
    <mergeCell ref="D231:E231"/>
    <mergeCell ref="F231:I231"/>
    <mergeCell ref="D232:E232"/>
    <mergeCell ref="F232:I232"/>
    <mergeCell ref="D233:E233"/>
    <mergeCell ref="F233:I233"/>
    <mergeCell ref="D228:E228"/>
    <mergeCell ref="F228:I228"/>
    <mergeCell ref="D229:E229"/>
    <mergeCell ref="F229:I229"/>
    <mergeCell ref="D230:E230"/>
    <mergeCell ref="F230:I230"/>
    <mergeCell ref="D225:E225"/>
    <mergeCell ref="F225:I225"/>
    <mergeCell ref="D226:E226"/>
    <mergeCell ref="F226:I226"/>
    <mergeCell ref="D227:E227"/>
    <mergeCell ref="F227:I227"/>
    <mergeCell ref="D222:E222"/>
    <mergeCell ref="F222:I222"/>
    <mergeCell ref="D223:E223"/>
    <mergeCell ref="F223:I223"/>
    <mergeCell ref="D224:E224"/>
    <mergeCell ref="F224:I224"/>
    <mergeCell ref="D219:E219"/>
    <mergeCell ref="F219:I219"/>
    <mergeCell ref="D220:E220"/>
    <mergeCell ref="F220:I220"/>
    <mergeCell ref="D221:E221"/>
    <mergeCell ref="F221:I221"/>
    <mergeCell ref="D216:E216"/>
    <mergeCell ref="F216:I216"/>
    <mergeCell ref="D217:E217"/>
    <mergeCell ref="F217:I217"/>
    <mergeCell ref="D218:E218"/>
    <mergeCell ref="F218:I218"/>
    <mergeCell ref="D213:E213"/>
    <mergeCell ref="F213:I213"/>
    <mergeCell ref="D214:E214"/>
    <mergeCell ref="F214:I214"/>
    <mergeCell ref="D215:E215"/>
    <mergeCell ref="F215:I215"/>
    <mergeCell ref="D210:E210"/>
    <mergeCell ref="F210:I210"/>
    <mergeCell ref="D211:E211"/>
    <mergeCell ref="F211:I211"/>
    <mergeCell ref="D212:E212"/>
    <mergeCell ref="F212:I212"/>
    <mergeCell ref="D207:E207"/>
    <mergeCell ref="F207:I207"/>
    <mergeCell ref="D208:E208"/>
    <mergeCell ref="F208:I208"/>
    <mergeCell ref="D209:E209"/>
    <mergeCell ref="F209:I209"/>
    <mergeCell ref="D204:E204"/>
    <mergeCell ref="F204:I204"/>
    <mergeCell ref="D205:E205"/>
    <mergeCell ref="F205:I205"/>
    <mergeCell ref="D206:E206"/>
    <mergeCell ref="F206:I206"/>
    <mergeCell ref="A201:A202"/>
    <mergeCell ref="B201:E202"/>
    <mergeCell ref="F201:H202"/>
    <mergeCell ref="I201:J202"/>
    <mergeCell ref="K201:L202"/>
    <mergeCell ref="D203:E203"/>
    <mergeCell ref="F203:I203"/>
    <mergeCell ref="A199:A200"/>
    <mergeCell ref="B199:E200"/>
    <mergeCell ref="F199:H200"/>
    <mergeCell ref="I199:L199"/>
    <mergeCell ref="I200:J200"/>
    <mergeCell ref="K200:L200"/>
    <mergeCell ref="A195:A196"/>
    <mergeCell ref="B195:E196"/>
    <mergeCell ref="F195:H196"/>
    <mergeCell ref="I195:J196"/>
    <mergeCell ref="K195:L196"/>
    <mergeCell ref="A197:L198"/>
    <mergeCell ref="A191:L192"/>
    <mergeCell ref="A193:A194"/>
    <mergeCell ref="B193:E194"/>
    <mergeCell ref="F193:H194"/>
    <mergeCell ref="I193:L193"/>
    <mergeCell ref="I194:J194"/>
    <mergeCell ref="K194:L194"/>
    <mergeCell ref="A187:A188"/>
    <mergeCell ref="B187:E188"/>
    <mergeCell ref="F187:H188"/>
    <mergeCell ref="I187:J188"/>
    <mergeCell ref="K187:L188"/>
    <mergeCell ref="A189:A190"/>
    <mergeCell ref="B189:E190"/>
    <mergeCell ref="F189:H190"/>
    <mergeCell ref="I189:J190"/>
    <mergeCell ref="K189:L190"/>
    <mergeCell ref="A183:L184"/>
    <mergeCell ref="A185:A186"/>
    <mergeCell ref="B185:E186"/>
    <mergeCell ref="F185:H186"/>
    <mergeCell ref="I185:L185"/>
    <mergeCell ref="I186:J186"/>
    <mergeCell ref="K186:L186"/>
    <mergeCell ref="A181:B182"/>
    <mergeCell ref="C181:C182"/>
    <mergeCell ref="D181:E182"/>
    <mergeCell ref="F181:J182"/>
    <mergeCell ref="K181:K182"/>
    <mergeCell ref="L181:L182"/>
    <mergeCell ref="A179:B180"/>
    <mergeCell ref="C179:C180"/>
    <mergeCell ref="D179:E180"/>
    <mergeCell ref="F179:J180"/>
    <mergeCell ref="K179:K180"/>
    <mergeCell ref="L179:L180"/>
    <mergeCell ref="A177:B178"/>
    <mergeCell ref="C177:C178"/>
    <mergeCell ref="D177:E178"/>
    <mergeCell ref="F177:J178"/>
    <mergeCell ref="K177:K178"/>
    <mergeCell ref="L177:L178"/>
    <mergeCell ref="A175:B176"/>
    <mergeCell ref="C175:C176"/>
    <mergeCell ref="D175:E176"/>
    <mergeCell ref="F175:J176"/>
    <mergeCell ref="K175:K176"/>
    <mergeCell ref="L175:L176"/>
    <mergeCell ref="K171:K172"/>
    <mergeCell ref="L171:L172"/>
    <mergeCell ref="A173:B174"/>
    <mergeCell ref="C173:C174"/>
    <mergeCell ref="D173:E174"/>
    <mergeCell ref="F173:J174"/>
    <mergeCell ref="K173:K174"/>
    <mergeCell ref="L173:L174"/>
    <mergeCell ref="A170:B170"/>
    <mergeCell ref="D170:E170"/>
    <mergeCell ref="F170:J170"/>
    <mergeCell ref="A171:B172"/>
    <mergeCell ref="C171:C172"/>
    <mergeCell ref="D171:E172"/>
    <mergeCell ref="F171:J172"/>
    <mergeCell ref="B167:F167"/>
    <mergeCell ref="G167:I167"/>
    <mergeCell ref="J167:L167"/>
    <mergeCell ref="B168:F168"/>
    <mergeCell ref="G168:I168"/>
    <mergeCell ref="J168:L169"/>
    <mergeCell ref="B169:I169"/>
    <mergeCell ref="D147:E147"/>
    <mergeCell ref="F147:G147"/>
    <mergeCell ref="J147:K147"/>
    <mergeCell ref="A148:L161"/>
    <mergeCell ref="A162:L164"/>
    <mergeCell ref="A165:L166"/>
    <mergeCell ref="D145:E145"/>
    <mergeCell ref="F145:G145"/>
    <mergeCell ref="J145:K145"/>
    <mergeCell ref="D146:E146"/>
    <mergeCell ref="F146:G146"/>
    <mergeCell ref="J146:K146"/>
    <mergeCell ref="D143:E143"/>
    <mergeCell ref="F143:G143"/>
    <mergeCell ref="J143:K143"/>
    <mergeCell ref="D144:E144"/>
    <mergeCell ref="F144:G144"/>
    <mergeCell ref="J144:K144"/>
    <mergeCell ref="D141:E141"/>
    <mergeCell ref="F141:G141"/>
    <mergeCell ref="J141:K141"/>
    <mergeCell ref="D142:E142"/>
    <mergeCell ref="F142:G142"/>
    <mergeCell ref="J142:K142"/>
    <mergeCell ref="D139:E139"/>
    <mergeCell ref="F139:G139"/>
    <mergeCell ref="J139:K139"/>
    <mergeCell ref="D140:E140"/>
    <mergeCell ref="F140:G140"/>
    <mergeCell ref="J140:K140"/>
    <mergeCell ref="D137:E137"/>
    <mergeCell ref="F137:G137"/>
    <mergeCell ref="J137:K137"/>
    <mergeCell ref="D138:E138"/>
    <mergeCell ref="F138:G138"/>
    <mergeCell ref="J138:K138"/>
    <mergeCell ref="D135:E135"/>
    <mergeCell ref="F135:G135"/>
    <mergeCell ref="J135:K135"/>
    <mergeCell ref="D136:E136"/>
    <mergeCell ref="F136:G136"/>
    <mergeCell ref="J136:K136"/>
    <mergeCell ref="D133:E133"/>
    <mergeCell ref="F133:G133"/>
    <mergeCell ref="J133:K133"/>
    <mergeCell ref="D134:E134"/>
    <mergeCell ref="F134:G134"/>
    <mergeCell ref="J134:K134"/>
    <mergeCell ref="D131:E131"/>
    <mergeCell ref="F131:G131"/>
    <mergeCell ref="J131:K131"/>
    <mergeCell ref="D132:E132"/>
    <mergeCell ref="F132:G132"/>
    <mergeCell ref="J132:K132"/>
    <mergeCell ref="D129:E129"/>
    <mergeCell ref="F129:G129"/>
    <mergeCell ref="J129:K129"/>
    <mergeCell ref="D130:E130"/>
    <mergeCell ref="F130:G130"/>
    <mergeCell ref="J130:K130"/>
    <mergeCell ref="D127:E127"/>
    <mergeCell ref="F127:G127"/>
    <mergeCell ref="J127:K127"/>
    <mergeCell ref="D128:E128"/>
    <mergeCell ref="F128:G128"/>
    <mergeCell ref="J128:K128"/>
    <mergeCell ref="D125:E125"/>
    <mergeCell ref="F125:G125"/>
    <mergeCell ref="J125:K125"/>
    <mergeCell ref="D126:E126"/>
    <mergeCell ref="F126:G126"/>
    <mergeCell ref="J126:K126"/>
    <mergeCell ref="D123:E123"/>
    <mergeCell ref="F123:G123"/>
    <mergeCell ref="J123:K123"/>
    <mergeCell ref="D124:E124"/>
    <mergeCell ref="F124:G124"/>
    <mergeCell ref="J124:K124"/>
    <mergeCell ref="D121:E121"/>
    <mergeCell ref="F121:G121"/>
    <mergeCell ref="J121:K121"/>
    <mergeCell ref="D122:E122"/>
    <mergeCell ref="F122:G122"/>
    <mergeCell ref="J122:K122"/>
    <mergeCell ref="D119:E119"/>
    <mergeCell ref="F119:G119"/>
    <mergeCell ref="J119:K119"/>
    <mergeCell ref="D120:E120"/>
    <mergeCell ref="F120:G120"/>
    <mergeCell ref="J120:K120"/>
    <mergeCell ref="D117:E117"/>
    <mergeCell ref="F117:G117"/>
    <mergeCell ref="J117:K117"/>
    <mergeCell ref="D118:E118"/>
    <mergeCell ref="F118:G118"/>
    <mergeCell ref="J118:K118"/>
    <mergeCell ref="D115:E115"/>
    <mergeCell ref="F115:G115"/>
    <mergeCell ref="J115:K115"/>
    <mergeCell ref="D116:E116"/>
    <mergeCell ref="F116:G116"/>
    <mergeCell ref="J116:K116"/>
    <mergeCell ref="D113:E113"/>
    <mergeCell ref="F113:G113"/>
    <mergeCell ref="J113:K113"/>
    <mergeCell ref="D114:E114"/>
    <mergeCell ref="F114:G114"/>
    <mergeCell ref="J114:K114"/>
    <mergeCell ref="D111:E111"/>
    <mergeCell ref="F111:G111"/>
    <mergeCell ref="J111:K111"/>
    <mergeCell ref="D112:E112"/>
    <mergeCell ref="F112:G112"/>
    <mergeCell ref="J112:K112"/>
    <mergeCell ref="D109:E109"/>
    <mergeCell ref="F109:G109"/>
    <mergeCell ref="J109:K109"/>
    <mergeCell ref="D110:E110"/>
    <mergeCell ref="F110:G110"/>
    <mergeCell ref="J110:K110"/>
    <mergeCell ref="D107:E107"/>
    <mergeCell ref="F107:G107"/>
    <mergeCell ref="J107:K107"/>
    <mergeCell ref="D108:E108"/>
    <mergeCell ref="F108:G108"/>
    <mergeCell ref="J108:K108"/>
    <mergeCell ref="D105:E105"/>
    <mergeCell ref="F105:G105"/>
    <mergeCell ref="J105:K105"/>
    <mergeCell ref="D106:E106"/>
    <mergeCell ref="F106:G106"/>
    <mergeCell ref="J106:K106"/>
    <mergeCell ref="D103:E103"/>
    <mergeCell ref="F103:G103"/>
    <mergeCell ref="J103:K103"/>
    <mergeCell ref="D104:E104"/>
    <mergeCell ref="F104:G104"/>
    <mergeCell ref="J104:K104"/>
    <mergeCell ref="D101:E101"/>
    <mergeCell ref="F101:G101"/>
    <mergeCell ref="J101:K101"/>
    <mergeCell ref="D102:E102"/>
    <mergeCell ref="F102:G102"/>
    <mergeCell ref="J102:K102"/>
    <mergeCell ref="D99:E99"/>
    <mergeCell ref="F99:G99"/>
    <mergeCell ref="J99:K99"/>
    <mergeCell ref="D100:E100"/>
    <mergeCell ref="F100:G100"/>
    <mergeCell ref="J100:K100"/>
    <mergeCell ref="D97:E97"/>
    <mergeCell ref="F97:G97"/>
    <mergeCell ref="J97:K97"/>
    <mergeCell ref="D98:E98"/>
    <mergeCell ref="F98:G98"/>
    <mergeCell ref="J98:K98"/>
    <mergeCell ref="D95:E95"/>
    <mergeCell ref="F95:G95"/>
    <mergeCell ref="J95:K95"/>
    <mergeCell ref="D96:E96"/>
    <mergeCell ref="F96:G96"/>
    <mergeCell ref="J96:K96"/>
    <mergeCell ref="D93:E93"/>
    <mergeCell ref="F93:G93"/>
    <mergeCell ref="J93:K93"/>
    <mergeCell ref="D94:E94"/>
    <mergeCell ref="F94:G94"/>
    <mergeCell ref="J94:K94"/>
    <mergeCell ref="A90:A91"/>
    <mergeCell ref="B90:F91"/>
    <mergeCell ref="G90:I91"/>
    <mergeCell ref="J90:L91"/>
    <mergeCell ref="C92:E92"/>
    <mergeCell ref="F92:G92"/>
    <mergeCell ref="H92:I92"/>
    <mergeCell ref="J92:K92"/>
    <mergeCell ref="B87:F87"/>
    <mergeCell ref="G87:I87"/>
    <mergeCell ref="J87:L87"/>
    <mergeCell ref="B88:F88"/>
    <mergeCell ref="G88:I88"/>
    <mergeCell ref="J88:L89"/>
    <mergeCell ref="B89:I89"/>
    <mergeCell ref="A69:L80"/>
    <mergeCell ref="B81:D81"/>
    <mergeCell ref="F81:I81"/>
    <mergeCell ref="J81:L81"/>
    <mergeCell ref="A82:L84"/>
    <mergeCell ref="A85:L86"/>
    <mergeCell ref="A66:K66"/>
    <mergeCell ref="A67:B67"/>
    <mergeCell ref="D67:G67"/>
    <mergeCell ref="H67:K67"/>
    <mergeCell ref="L67:L68"/>
    <mergeCell ref="A68:B68"/>
    <mergeCell ref="D68:G68"/>
    <mergeCell ref="H68:K68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</mergeCells>
  <pageMargins left="0.25" right="0.25" top="0.75" bottom="0.75" header="0.3" footer="0.3"/>
  <pageSetup paperSize="9" scale="6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87356-234F-4EDF-A50B-5A4503A0EA61}">
  <dimension ref="A1:L402"/>
  <sheetViews>
    <sheetView topLeftCell="A110" zoomScale="112" zoomScaleNormal="112" workbookViewId="0">
      <selection activeCell="F101" sqref="F101:G101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109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130</v>
      </c>
      <c r="B6" s="149" t="s">
        <v>115</v>
      </c>
      <c r="C6" s="150"/>
      <c r="D6" s="150"/>
      <c r="E6" s="150"/>
      <c r="F6" s="151"/>
      <c r="G6" s="149" t="s">
        <v>317</v>
      </c>
      <c r="H6" s="150"/>
      <c r="I6" s="151"/>
      <c r="J6" s="110" t="s">
        <v>116</v>
      </c>
      <c r="K6" s="112"/>
      <c r="L6" s="111"/>
    </row>
    <row r="7" spans="1:12" ht="15.75" thickBot="1" x14ac:dyDescent="0.3">
      <c r="A7" s="4" t="s">
        <v>306</v>
      </c>
      <c r="B7" s="149" t="s">
        <v>489</v>
      </c>
      <c r="C7" s="150"/>
      <c r="D7" s="150"/>
      <c r="E7" s="150"/>
      <c r="F7" s="151"/>
      <c r="G7" s="149" t="s">
        <v>117</v>
      </c>
      <c r="H7" s="150"/>
      <c r="I7" s="151"/>
      <c r="J7" s="143"/>
      <c r="K7" s="144"/>
      <c r="L7" s="145"/>
    </row>
    <row r="8" spans="1:12" ht="15.75" thickBot="1" x14ac:dyDescent="0.3">
      <c r="A8" s="4" t="s">
        <v>488</v>
      </c>
      <c r="B8" s="149" t="s">
        <v>490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45" t="s">
        <v>1</v>
      </c>
      <c r="B9" s="44" t="s">
        <v>2</v>
      </c>
      <c r="C9" s="14">
        <v>3</v>
      </c>
      <c r="D9" s="110" t="s">
        <v>23</v>
      </c>
      <c r="E9" s="111"/>
      <c r="F9" s="15">
        <v>100</v>
      </c>
      <c r="G9" s="110" t="s">
        <v>22</v>
      </c>
      <c r="H9" s="112"/>
      <c r="I9" s="111"/>
      <c r="J9" s="113">
        <f>SUM(C9*F9)</f>
        <v>300</v>
      </c>
      <c r="K9" s="112"/>
      <c r="L9" s="111"/>
    </row>
    <row r="10" spans="1:12" x14ac:dyDescent="0.25">
      <c r="A10" s="114" t="s">
        <v>26</v>
      </c>
      <c r="B10" s="116">
        <v>43755</v>
      </c>
      <c r="C10" s="117"/>
      <c r="D10" s="117"/>
      <c r="E10" s="117"/>
      <c r="F10" s="118"/>
      <c r="G10" s="122" t="s">
        <v>25</v>
      </c>
      <c r="H10" s="123"/>
      <c r="I10" s="124"/>
      <c r="J10" s="390">
        <v>43783</v>
      </c>
      <c r="K10" s="391"/>
      <c r="L10" s="392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393"/>
      <c r="K11" s="394"/>
      <c r="L11" s="395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100</v>
      </c>
      <c r="D14" s="112"/>
      <c r="E14" s="111"/>
      <c r="F14" s="158" t="s">
        <v>3</v>
      </c>
      <c r="G14" s="45" t="s">
        <v>30</v>
      </c>
      <c r="H14" s="110"/>
      <c r="I14" s="111"/>
      <c r="J14" s="158" t="s">
        <v>3</v>
      </c>
      <c r="K14" s="45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46" t="s">
        <v>8</v>
      </c>
      <c r="H15" s="4" t="s">
        <v>110</v>
      </c>
      <c r="I15" s="5" t="s">
        <v>10</v>
      </c>
      <c r="J15" s="159"/>
      <c r="K15" s="46" t="s">
        <v>8</v>
      </c>
      <c r="L15" s="161"/>
    </row>
    <row r="16" spans="1:12" ht="15" customHeight="1" x14ac:dyDescent="0.25">
      <c r="A16" s="178" t="s">
        <v>345</v>
      </c>
      <c r="B16" s="174">
        <v>6.7000000000000004E-2</v>
      </c>
      <c r="C16" s="166" t="s">
        <v>364</v>
      </c>
      <c r="D16" s="168">
        <f>SUM(B16*C14)</f>
        <v>6.7</v>
      </c>
      <c r="E16" s="169"/>
      <c r="F16" s="166"/>
      <c r="G16" s="158"/>
      <c r="H16" s="166"/>
      <c r="I16" s="176">
        <f>SUM(B16*H14)</f>
        <v>0</v>
      </c>
      <c r="J16" s="166"/>
      <c r="K16" s="166"/>
      <c r="L16" s="166"/>
    </row>
    <row r="17" spans="1:12" ht="15.75" customHeight="1" thickBot="1" x14ac:dyDescent="0.3">
      <c r="A17" s="179"/>
      <c r="B17" s="175"/>
      <c r="C17" s="167"/>
      <c r="D17" s="170"/>
      <c r="E17" s="171"/>
      <c r="F17" s="167"/>
      <c r="G17" s="159"/>
      <c r="H17" s="167"/>
      <c r="I17" s="177"/>
      <c r="J17" s="167"/>
      <c r="K17" s="167"/>
      <c r="L17" s="167"/>
    </row>
    <row r="18" spans="1:12" ht="15" customHeight="1" x14ac:dyDescent="0.25">
      <c r="A18" s="178" t="s">
        <v>346</v>
      </c>
      <c r="B18" s="164">
        <v>6.7000000000000004E-2</v>
      </c>
      <c r="C18" s="166" t="s">
        <v>364</v>
      </c>
      <c r="D18" s="168">
        <f>SUM(B18*C$14)</f>
        <v>6.7</v>
      </c>
      <c r="E18" s="169"/>
      <c r="F18" s="166"/>
      <c r="G18" s="166"/>
      <c r="H18" s="166"/>
      <c r="I18" s="176">
        <f>SUM(B18*H14)</f>
        <v>0</v>
      </c>
      <c r="J18" s="166"/>
      <c r="K18" s="166"/>
      <c r="L18" s="166"/>
    </row>
    <row r="19" spans="1:12" ht="15.75" customHeight="1" thickBot="1" x14ac:dyDescent="0.3">
      <c r="A19" s="179"/>
      <c r="B19" s="165"/>
      <c r="C19" s="167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2" ht="15" customHeight="1" x14ac:dyDescent="0.25">
      <c r="A20" s="178" t="s">
        <v>347</v>
      </c>
      <c r="B20" s="164">
        <v>1.6E-2</v>
      </c>
      <c r="C20" s="166" t="s">
        <v>186</v>
      </c>
      <c r="D20" s="168">
        <f>SUM(B20*C$14)</f>
        <v>1.6</v>
      </c>
      <c r="E20" s="169"/>
      <c r="F20" s="166"/>
      <c r="G20" s="166"/>
      <c r="H20" s="166"/>
      <c r="I20" s="176">
        <f>SUM(B20*H14)</f>
        <v>0</v>
      </c>
      <c r="J20" s="166"/>
      <c r="K20" s="166"/>
      <c r="L20" s="166"/>
    </row>
    <row r="21" spans="1:12" ht="15.75" customHeight="1" thickBot="1" x14ac:dyDescent="0.3">
      <c r="A21" s="179"/>
      <c r="B21" s="165"/>
      <c r="C21" s="167"/>
      <c r="D21" s="170"/>
      <c r="E21" s="171"/>
      <c r="F21" s="167"/>
      <c r="G21" s="167"/>
      <c r="H21" s="167"/>
      <c r="I21" s="177"/>
      <c r="J21" s="167"/>
      <c r="K21" s="167"/>
      <c r="L21" s="167"/>
    </row>
    <row r="22" spans="1:12" ht="15" customHeight="1" x14ac:dyDescent="0.25">
      <c r="A22" s="178"/>
      <c r="B22" s="164"/>
      <c r="C22" s="166"/>
      <c r="D22" s="168"/>
      <c r="E22" s="169"/>
      <c r="F22" s="166"/>
      <c r="G22" s="166"/>
      <c r="H22" s="166"/>
      <c r="I22" s="176">
        <f>SUM(B22*H14)</f>
        <v>0</v>
      </c>
      <c r="J22" s="166"/>
      <c r="K22" s="166"/>
      <c r="L22" s="166"/>
    </row>
    <row r="23" spans="1:12" ht="15.75" customHeight="1" thickBot="1" x14ac:dyDescent="0.3">
      <c r="A23" s="179"/>
      <c r="B23" s="165"/>
      <c r="C23" s="167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2" ht="15" customHeight="1" x14ac:dyDescent="0.25">
      <c r="A24" s="178"/>
      <c r="B24" s="164"/>
      <c r="C24" s="166"/>
      <c r="D24" s="168"/>
      <c r="E24" s="169"/>
      <c r="F24" s="166"/>
      <c r="G24" s="166"/>
      <c r="H24" s="166"/>
      <c r="I24" s="176">
        <f>SUM(B24*H14)</f>
        <v>0</v>
      </c>
      <c r="J24" s="166"/>
      <c r="K24" s="166"/>
      <c r="L24" s="166"/>
    </row>
    <row r="25" spans="1:12" ht="15.75" customHeight="1" thickBot="1" x14ac:dyDescent="0.3">
      <c r="A25" s="179"/>
      <c r="B25" s="165"/>
      <c r="C25" s="167"/>
      <c r="D25" s="170"/>
      <c r="E25" s="171"/>
      <c r="F25" s="167"/>
      <c r="G25" s="167"/>
      <c r="H25" s="167"/>
      <c r="I25" s="177"/>
      <c r="J25" s="167"/>
      <c r="K25" s="167"/>
      <c r="L25" s="167"/>
    </row>
    <row r="26" spans="1:12" ht="15" customHeight="1" x14ac:dyDescent="0.25">
      <c r="A26" s="178"/>
      <c r="B26" s="164"/>
      <c r="C26" s="166"/>
      <c r="D26" s="168"/>
      <c r="E26" s="169"/>
      <c r="F26" s="166"/>
      <c r="G26" s="166"/>
      <c r="H26" s="166"/>
      <c r="I26" s="176">
        <f>SUM(B26*H14)</f>
        <v>0</v>
      </c>
      <c r="J26" s="166"/>
      <c r="K26" s="166"/>
      <c r="L26" s="166"/>
    </row>
    <row r="27" spans="1:12" ht="15.75" customHeight="1" thickBot="1" x14ac:dyDescent="0.3">
      <c r="A27" s="179"/>
      <c r="B27" s="165"/>
      <c r="C27" s="167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2" ht="15" customHeight="1" x14ac:dyDescent="0.25">
      <c r="A28" s="178"/>
      <c r="B28" s="164"/>
      <c r="C28" s="166"/>
      <c r="D28" s="168"/>
      <c r="E28" s="169"/>
      <c r="F28" s="166"/>
      <c r="G28" s="166"/>
      <c r="H28" s="166"/>
      <c r="I28" s="176">
        <f>SUM(B28*H14)</f>
        <v>0</v>
      </c>
      <c r="J28" s="166"/>
      <c r="K28" s="166"/>
      <c r="L28" s="166"/>
    </row>
    <row r="29" spans="1:12" ht="15.75" customHeight="1" thickBot="1" x14ac:dyDescent="0.3">
      <c r="A29" s="179"/>
      <c r="B29" s="165"/>
      <c r="C29" s="167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2" x14ac:dyDescent="0.25">
      <c r="A30" s="178"/>
      <c r="B30" s="164">
        <v>0</v>
      </c>
      <c r="C30" s="166"/>
      <c r="D30" s="168">
        <f>SUM(B30*C14)</f>
        <v>0</v>
      </c>
      <c r="E30" s="169"/>
      <c r="F30" s="166"/>
      <c r="G30" s="166"/>
      <c r="H30" s="166"/>
      <c r="I30" s="176">
        <f>SUM(B30*H14)</f>
        <v>0</v>
      </c>
      <c r="J30" s="166"/>
      <c r="K30" s="166"/>
      <c r="L30" s="166"/>
    </row>
    <row r="31" spans="1:12" ht="15.75" thickBot="1" x14ac:dyDescent="0.3">
      <c r="A31" s="179"/>
      <c r="B31" s="165"/>
      <c r="C31" s="167"/>
      <c r="D31" s="170"/>
      <c r="E31" s="171"/>
      <c r="F31" s="167"/>
      <c r="G31" s="167"/>
      <c r="H31" s="167"/>
      <c r="I31" s="177"/>
      <c r="J31" s="167"/>
      <c r="K31" s="167"/>
      <c r="L31" s="167"/>
    </row>
    <row r="32" spans="1:12" x14ac:dyDescent="0.25">
      <c r="A32" s="178"/>
      <c r="B32" s="164">
        <v>0</v>
      </c>
      <c r="C32" s="166"/>
      <c r="D32" s="168">
        <f>SUM(B32*C14)</f>
        <v>0</v>
      </c>
      <c r="E32" s="169"/>
      <c r="F32" s="166"/>
      <c r="G32" s="166"/>
      <c r="H32" s="166"/>
      <c r="I32" s="176">
        <f>SUM(B32*H14)</f>
        <v>0</v>
      </c>
      <c r="J32" s="166"/>
      <c r="K32" s="166"/>
      <c r="L32" s="166"/>
    </row>
    <row r="33" spans="1:12" ht="15.75" thickBot="1" x14ac:dyDescent="0.3">
      <c r="A33" s="179"/>
      <c r="B33" s="165"/>
      <c r="C33" s="167"/>
      <c r="D33" s="170"/>
      <c r="E33" s="171"/>
      <c r="F33" s="167"/>
      <c r="G33" s="167"/>
      <c r="H33" s="167"/>
      <c r="I33" s="177"/>
      <c r="J33" s="167"/>
      <c r="K33" s="167"/>
      <c r="L33" s="167"/>
    </row>
    <row r="34" spans="1:12" x14ac:dyDescent="0.25">
      <c r="A34" s="178"/>
      <c r="B34" s="164">
        <v>0</v>
      </c>
      <c r="C34" s="166"/>
      <c r="D34" s="168">
        <f>SUM(B34*C14)</f>
        <v>0</v>
      </c>
      <c r="E34" s="169"/>
      <c r="F34" s="166"/>
      <c r="G34" s="166"/>
      <c r="H34" s="166"/>
      <c r="I34" s="176">
        <f>SUM(B34*H14)</f>
        <v>0</v>
      </c>
      <c r="J34" s="166"/>
      <c r="K34" s="166"/>
      <c r="L34" s="166"/>
    </row>
    <row r="35" spans="1:12" ht="15.75" thickBot="1" x14ac:dyDescent="0.3">
      <c r="A35" s="179"/>
      <c r="B35" s="165"/>
      <c r="C35" s="167"/>
      <c r="D35" s="170"/>
      <c r="E35" s="171"/>
      <c r="F35" s="167"/>
      <c r="G35" s="167"/>
      <c r="H35" s="167"/>
      <c r="I35" s="177"/>
      <c r="J35" s="167"/>
      <c r="K35" s="167"/>
      <c r="L35" s="167"/>
    </row>
    <row r="36" spans="1:12" x14ac:dyDescent="0.25">
      <c r="A36" s="180"/>
      <c r="B36" s="164">
        <v>0</v>
      </c>
      <c r="C36" s="166"/>
      <c r="D36" s="168">
        <f>SUM(B36*C14)</f>
        <v>0</v>
      </c>
      <c r="E36" s="169"/>
      <c r="F36" s="166"/>
      <c r="G36" s="166"/>
      <c r="H36" s="166"/>
      <c r="I36" s="176">
        <f>SUM(B36*H14)</f>
        <v>0</v>
      </c>
      <c r="J36" s="166"/>
      <c r="K36" s="166"/>
      <c r="L36" s="166"/>
    </row>
    <row r="37" spans="1:12" ht="15.75" thickBot="1" x14ac:dyDescent="0.3">
      <c r="A37" s="181"/>
      <c r="B37" s="165"/>
      <c r="C37" s="167"/>
      <c r="D37" s="170"/>
      <c r="E37" s="171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168">
        <f>SUM(B38*C14)</f>
        <v>0</v>
      </c>
      <c r="E38" s="169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170"/>
      <c r="E39" s="171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33</v>
      </c>
      <c r="C42" s="123"/>
      <c r="D42" s="123"/>
      <c r="E42" s="124"/>
      <c r="F42" s="184" t="s">
        <v>34</v>
      </c>
      <c r="G42" s="185"/>
      <c r="H42" s="186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187"/>
      <c r="G43" s="188"/>
      <c r="H43" s="189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398">
        <f>A24</f>
        <v>0</v>
      </c>
      <c r="B44" s="198">
        <v>2.5</v>
      </c>
      <c r="C44" s="199"/>
      <c r="D44" s="199"/>
      <c r="E44" s="200"/>
      <c r="F44" s="204">
        <v>1.6</v>
      </c>
      <c r="G44" s="205"/>
      <c r="H44" s="206"/>
      <c r="I44" s="204">
        <f>C14*F44</f>
        <v>160</v>
      </c>
      <c r="J44" s="206"/>
      <c r="K44" s="205">
        <f>SUM(F44*H14)</f>
        <v>0</v>
      </c>
      <c r="L44" s="206"/>
    </row>
    <row r="45" spans="1:12" ht="15.75" customHeight="1" thickBot="1" x14ac:dyDescent="0.3">
      <c r="A45" s="399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/>
      <c r="B46" s="198"/>
      <c r="C46" s="199"/>
      <c r="D46" s="199"/>
      <c r="E46" s="200"/>
      <c r="F46" s="204"/>
      <c r="G46" s="205"/>
      <c r="H46" s="206"/>
      <c r="I46" s="204"/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43" t="s">
        <v>41</v>
      </c>
    </row>
    <row r="61" spans="1:12" ht="15.75" customHeight="1" thickBot="1" x14ac:dyDescent="0.3">
      <c r="A61" s="237" t="s">
        <v>348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/>
      <c r="B62" s="407"/>
      <c r="C62" s="12"/>
      <c r="D62" s="241" t="s">
        <v>81</v>
      </c>
      <c r="E62" s="242"/>
      <c r="F62" s="242"/>
      <c r="G62" s="243"/>
      <c r="H62" s="226" t="s">
        <v>81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43" t="s">
        <v>41</v>
      </c>
    </row>
    <row r="64" spans="1:12" ht="15.75" customHeight="1" thickBot="1" x14ac:dyDescent="0.3">
      <c r="A64" s="229" t="s">
        <v>38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39</v>
      </c>
      <c r="B65" s="151"/>
      <c r="C65" s="12">
        <v>0</v>
      </c>
      <c r="D65" s="231" t="s">
        <v>81</v>
      </c>
      <c r="E65" s="232"/>
      <c r="F65" s="232"/>
      <c r="G65" s="233"/>
      <c r="H65" s="110" t="s">
        <v>81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43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20.25" customHeight="1" thickBot="1" x14ac:dyDescent="0.3">
      <c r="A80" s="250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2"/>
    </row>
    <row r="81" spans="1:12" ht="15.75" customHeight="1" thickBot="1" x14ac:dyDescent="0.3">
      <c r="A81" s="4" t="s">
        <v>87</v>
      </c>
      <c r="B81" s="110">
        <v>5</v>
      </c>
      <c r="C81" s="112"/>
      <c r="D81" s="111"/>
      <c r="E81" s="10"/>
      <c r="F81" s="149" t="s">
        <v>88</v>
      </c>
      <c r="G81" s="150"/>
      <c r="H81" s="150"/>
      <c r="I81" s="151"/>
      <c r="J81" s="110" t="s">
        <v>367</v>
      </c>
      <c r="K81" s="112"/>
      <c r="L81" s="111"/>
    </row>
    <row r="82" spans="1:12" ht="15" customHeight="1" x14ac:dyDescent="0.25">
      <c r="A82" s="198" t="str">
        <f>A1</f>
        <v xml:space="preserve">LS </v>
      </c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200"/>
    </row>
    <row r="83" spans="1:12" ht="15" customHeight="1" x14ac:dyDescent="0.25">
      <c r="A83" s="253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5"/>
    </row>
    <row r="84" spans="1:12" ht="15.75" customHeight="1" thickBot="1" x14ac:dyDescent="0.3">
      <c r="A84" s="201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3"/>
    </row>
    <row r="85" spans="1:12" ht="15" customHeight="1" x14ac:dyDescent="0.25">
      <c r="A85" s="143" t="s">
        <v>79</v>
      </c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5"/>
    </row>
    <row r="86" spans="1:12" ht="15.75" customHeight="1" thickBot="1" x14ac:dyDescent="0.3">
      <c r="A86" s="146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8"/>
    </row>
    <row r="87" spans="1:12" ht="15.75" customHeight="1" thickBot="1" x14ac:dyDescent="0.3">
      <c r="A87" s="3" t="str">
        <f t="shared" ref="A87:B89" si="0">A6</f>
        <v xml:space="preserve">CLIENTE: bolovo </v>
      </c>
      <c r="B87" s="149" t="str">
        <f t="shared" si="0"/>
        <v>REPRESENTANTE: Antonio</v>
      </c>
      <c r="C87" s="150"/>
      <c r="D87" s="150"/>
      <c r="E87" s="150"/>
      <c r="F87" s="151"/>
      <c r="G87" s="149" t="str">
        <f>G6</f>
        <v xml:space="preserve">PEDIDO: /19 </v>
      </c>
      <c r="H87" s="150"/>
      <c r="I87" s="151"/>
      <c r="J87" s="110" t="str">
        <f>J6</f>
        <v xml:space="preserve">QTD. MOSTR. LS </v>
      </c>
      <c r="K87" s="112"/>
      <c r="L87" s="111"/>
    </row>
    <row r="88" spans="1:12" ht="15.75" customHeight="1" thickBot="1" x14ac:dyDescent="0.3">
      <c r="A88" s="4" t="str">
        <f t="shared" si="0"/>
        <v xml:space="preserve">REF. CLIENTE:  </v>
      </c>
      <c r="B88" s="149" t="str">
        <f t="shared" si="0"/>
        <v xml:space="preserve">REF. SHO SL - 16 </v>
      </c>
      <c r="C88" s="150"/>
      <c r="D88" s="150"/>
      <c r="E88" s="150"/>
      <c r="F88" s="151"/>
      <c r="G88" s="149" t="str">
        <f>G7</f>
        <v>COLECAO : VERÃO /2019</v>
      </c>
      <c r="H88" s="150"/>
      <c r="I88" s="151"/>
      <c r="J88" s="143">
        <f>J7</f>
        <v>0</v>
      </c>
      <c r="K88" s="144"/>
      <c r="L88" s="145"/>
    </row>
    <row r="89" spans="1:12" ht="15.75" customHeight="1" thickBot="1" x14ac:dyDescent="0.3">
      <c r="A89" s="4" t="str">
        <f t="shared" si="0"/>
        <v xml:space="preserve">REF:  ls :  SHO LS = 16 </v>
      </c>
      <c r="B89" s="149" t="str">
        <f t="shared" si="0"/>
        <v xml:space="preserve">MODELO: shoulder BAG CHAPADA   c/tela </v>
      </c>
      <c r="C89" s="150"/>
      <c r="D89" s="150"/>
      <c r="E89" s="150"/>
      <c r="F89" s="150"/>
      <c r="G89" s="150"/>
      <c r="H89" s="150"/>
      <c r="I89" s="151"/>
      <c r="J89" s="146"/>
      <c r="K89" s="147"/>
      <c r="L89" s="148"/>
    </row>
    <row r="90" spans="1:12" ht="15" customHeight="1" x14ac:dyDescent="0.25">
      <c r="A90" s="114" t="s">
        <v>26</v>
      </c>
      <c r="B90" s="116">
        <v>43709</v>
      </c>
      <c r="C90" s="117"/>
      <c r="D90" s="117"/>
      <c r="E90" s="117"/>
      <c r="F90" s="118"/>
      <c r="G90" s="122" t="s">
        <v>25</v>
      </c>
      <c r="H90" s="123"/>
      <c r="I90" s="124"/>
      <c r="J90" s="116">
        <v>43773</v>
      </c>
      <c r="K90" s="117"/>
      <c r="L90" s="118"/>
    </row>
    <row r="91" spans="1:12" ht="15.75" customHeight="1" thickBot="1" x14ac:dyDescent="0.3">
      <c r="A91" s="115"/>
      <c r="B91" s="119"/>
      <c r="C91" s="120"/>
      <c r="D91" s="120"/>
      <c r="E91" s="120"/>
      <c r="F91" s="121"/>
      <c r="G91" s="125"/>
      <c r="H91" s="126"/>
      <c r="I91" s="127"/>
      <c r="J91" s="119"/>
      <c r="K91" s="120"/>
      <c r="L91" s="121"/>
    </row>
    <row r="92" spans="1:12" ht="15.75" customHeight="1" thickBot="1" x14ac:dyDescent="0.3">
      <c r="A92" s="5" t="s">
        <v>28</v>
      </c>
      <c r="B92" s="2"/>
      <c r="C92" s="110">
        <f>C14</f>
        <v>100</v>
      </c>
      <c r="D92" s="112"/>
      <c r="E92" s="111"/>
      <c r="F92" s="262" t="s">
        <v>43</v>
      </c>
      <c r="G92" s="263"/>
      <c r="H92" s="110">
        <f>H14</f>
        <v>0</v>
      </c>
      <c r="I92" s="111"/>
      <c r="J92" s="262" t="s">
        <v>43</v>
      </c>
      <c r="K92" s="263"/>
      <c r="L92" s="45" t="s">
        <v>41</v>
      </c>
    </row>
    <row r="93" spans="1:12" ht="15.75" customHeight="1" thickBot="1" x14ac:dyDescent="0.3">
      <c r="A93" s="5" t="s">
        <v>42</v>
      </c>
      <c r="B93" s="4" t="s">
        <v>6</v>
      </c>
      <c r="C93" s="4" t="s">
        <v>15</v>
      </c>
      <c r="D93" s="110" t="s">
        <v>7</v>
      </c>
      <c r="E93" s="111"/>
      <c r="F93" s="234" t="s">
        <v>19</v>
      </c>
      <c r="G93" s="236"/>
      <c r="H93" s="4" t="s">
        <v>9</v>
      </c>
      <c r="I93" s="5" t="s">
        <v>10</v>
      </c>
      <c r="J93" s="234" t="s">
        <v>19</v>
      </c>
      <c r="K93" s="236"/>
      <c r="L93" s="7"/>
    </row>
    <row r="94" spans="1:12" ht="15.75" customHeight="1" thickBot="1" x14ac:dyDescent="0.3">
      <c r="A94" s="13" t="s">
        <v>216</v>
      </c>
      <c r="B94" s="13">
        <v>1</v>
      </c>
      <c r="C94" s="6" t="s">
        <v>89</v>
      </c>
      <c r="D94" s="264">
        <f>SUM(B94*C92)</f>
        <v>100</v>
      </c>
      <c r="E94" s="265"/>
      <c r="F94" s="266"/>
      <c r="G94" s="267"/>
      <c r="H94" s="6"/>
      <c r="I94" s="8">
        <f>SUM(B94*H92)</f>
        <v>0</v>
      </c>
      <c r="J94" s="266"/>
      <c r="K94" s="267"/>
      <c r="L94" s="6"/>
    </row>
    <row r="95" spans="1:12" ht="15.75" customHeight="1" thickBot="1" x14ac:dyDescent="0.3">
      <c r="A95" s="13" t="s">
        <v>82</v>
      </c>
      <c r="B95" s="13">
        <v>0.01</v>
      </c>
      <c r="C95" s="6" t="s">
        <v>192</v>
      </c>
      <c r="D95" s="264">
        <f>SUM(B95*C92)</f>
        <v>1</v>
      </c>
      <c r="E95" s="265"/>
      <c r="F95" s="266"/>
      <c r="G95" s="267"/>
      <c r="H95" s="6"/>
      <c r="I95" s="8">
        <f>SUM(B95*H92)</f>
        <v>0</v>
      </c>
      <c r="J95" s="266"/>
      <c r="K95" s="267"/>
      <c r="L95" s="6"/>
    </row>
    <row r="96" spans="1:12" ht="15.75" customHeight="1" thickBot="1" x14ac:dyDescent="0.3">
      <c r="A96" s="13"/>
      <c r="B96" s="13">
        <v>0.01</v>
      </c>
      <c r="C96" s="6" t="s">
        <v>89</v>
      </c>
      <c r="D96" s="264">
        <f>SUM(B96*C92)</f>
        <v>1</v>
      </c>
      <c r="E96" s="265"/>
      <c r="F96" s="266"/>
      <c r="G96" s="267"/>
      <c r="H96" s="6"/>
      <c r="I96" s="8">
        <f>SUM(B96*H92)</f>
        <v>0</v>
      </c>
      <c r="J96" s="266"/>
      <c r="K96" s="267"/>
      <c r="L96" s="6"/>
    </row>
    <row r="97" spans="1:12" ht="15.75" customHeight="1" thickBot="1" x14ac:dyDescent="0.3">
      <c r="A97" s="13"/>
      <c r="B97" s="13"/>
      <c r="C97" s="6"/>
      <c r="D97" s="264">
        <f>SUM(B97*C92)</f>
        <v>0</v>
      </c>
      <c r="E97" s="265"/>
      <c r="F97" s="266"/>
      <c r="G97" s="267"/>
      <c r="H97" s="6"/>
      <c r="I97" s="8">
        <f>SUM(B97*H92)</f>
        <v>0</v>
      </c>
      <c r="J97" s="266"/>
      <c r="K97" s="267"/>
      <c r="L97" s="6"/>
    </row>
    <row r="98" spans="1:12" ht="15.75" customHeight="1" thickBot="1" x14ac:dyDescent="0.3">
      <c r="A98" s="13" t="s">
        <v>82</v>
      </c>
      <c r="B98" s="13">
        <v>0.01</v>
      </c>
      <c r="C98" s="6" t="s">
        <v>186</v>
      </c>
      <c r="D98" s="264">
        <f>SUM(B98*C92)</f>
        <v>1</v>
      </c>
      <c r="E98" s="265"/>
      <c r="F98" s="266"/>
      <c r="G98" s="267"/>
      <c r="H98" s="6"/>
      <c r="I98" s="8">
        <f>SUM(B98*H92)</f>
        <v>0</v>
      </c>
      <c r="J98" s="266"/>
      <c r="K98" s="267"/>
      <c r="L98" s="6"/>
    </row>
    <row r="99" spans="1:12" ht="15.75" customHeight="1" thickBot="1" x14ac:dyDescent="0.3">
      <c r="A99" s="13"/>
      <c r="B99" s="13">
        <v>0.01</v>
      </c>
      <c r="C99" s="6" t="s">
        <v>350</v>
      </c>
      <c r="D99" s="264">
        <f>SUM(B99*C92)</f>
        <v>1</v>
      </c>
      <c r="E99" s="265"/>
      <c r="F99" s="266"/>
      <c r="G99" s="267"/>
      <c r="H99" s="6"/>
      <c r="I99" s="8">
        <f>SUM(B99*H92)</f>
        <v>0</v>
      </c>
      <c r="J99" s="266"/>
      <c r="K99" s="267"/>
      <c r="L99" s="6"/>
    </row>
    <row r="100" spans="1:12" ht="15.75" customHeight="1" thickBot="1" x14ac:dyDescent="0.3">
      <c r="A100" s="32" t="s">
        <v>354</v>
      </c>
      <c r="B100" s="13">
        <v>1.6</v>
      </c>
      <c r="C100" s="42" t="s">
        <v>162</v>
      </c>
      <c r="D100" s="264">
        <f>SUM(B100*C$92)</f>
        <v>160</v>
      </c>
      <c r="E100" s="265"/>
      <c r="F100" s="266"/>
      <c r="G100" s="267"/>
      <c r="H100" s="6"/>
      <c r="I100" s="8">
        <f>SUM(B100*H92)</f>
        <v>0</v>
      </c>
      <c r="J100" s="266"/>
      <c r="K100" s="267"/>
      <c r="L100" s="6"/>
    </row>
    <row r="101" spans="1:12" ht="15.75" customHeight="1" thickBot="1" x14ac:dyDescent="0.3">
      <c r="A101" s="13" t="s">
        <v>357</v>
      </c>
      <c r="B101" s="13">
        <v>0</v>
      </c>
      <c r="C101" s="16"/>
      <c r="D101" s="264">
        <f t="shared" ref="D101:D115" si="1">SUM(B101*C$92)</f>
        <v>0</v>
      </c>
      <c r="E101" s="265"/>
      <c r="F101" s="266"/>
      <c r="G101" s="267"/>
      <c r="H101" s="6"/>
      <c r="I101" s="8">
        <f>SUM(B101*H92)</f>
        <v>0</v>
      </c>
      <c r="J101" s="266"/>
      <c r="K101" s="267"/>
      <c r="L101" s="6"/>
    </row>
    <row r="102" spans="1:12" ht="15.75" customHeight="1" thickBot="1" x14ac:dyDescent="0.3">
      <c r="A102" s="13" t="s">
        <v>296</v>
      </c>
      <c r="B102" s="13">
        <v>0</v>
      </c>
      <c r="C102" s="6"/>
      <c r="D102" s="264">
        <f t="shared" si="1"/>
        <v>0</v>
      </c>
      <c r="E102" s="265"/>
      <c r="F102" s="266"/>
      <c r="G102" s="267"/>
      <c r="H102" s="6"/>
      <c r="I102" s="8">
        <f>SUM(B102*H92)</f>
        <v>0</v>
      </c>
      <c r="J102" s="266"/>
      <c r="K102" s="267"/>
      <c r="L102" s="6"/>
    </row>
    <row r="103" spans="1:12" ht="15.75" customHeight="1" thickBot="1" x14ac:dyDescent="0.3">
      <c r="A103" s="13" t="s">
        <v>351</v>
      </c>
      <c r="B103" s="13">
        <v>0.18</v>
      </c>
      <c r="C103" s="16" t="s">
        <v>162</v>
      </c>
      <c r="D103" s="264">
        <f t="shared" si="1"/>
        <v>18</v>
      </c>
      <c r="E103" s="265"/>
      <c r="F103" s="266"/>
      <c r="G103" s="267"/>
      <c r="H103" s="6"/>
      <c r="I103" s="8">
        <f>SUM(B103*H92)</f>
        <v>0</v>
      </c>
      <c r="J103" s="266"/>
      <c r="K103" s="267"/>
      <c r="L103" s="6"/>
    </row>
    <row r="104" spans="1:12" ht="15.75" customHeight="1" thickBot="1" x14ac:dyDescent="0.3">
      <c r="A104" s="13" t="s">
        <v>359</v>
      </c>
      <c r="B104" s="13">
        <v>1</v>
      </c>
      <c r="C104" s="6" t="s">
        <v>162</v>
      </c>
      <c r="D104" s="264">
        <f t="shared" si="1"/>
        <v>100</v>
      </c>
      <c r="E104" s="265"/>
      <c r="F104" s="266"/>
      <c r="G104" s="267"/>
      <c r="H104" s="6"/>
      <c r="I104" s="8">
        <f>SUM(B104*H92)</f>
        <v>0</v>
      </c>
      <c r="J104" s="266"/>
      <c r="K104" s="267"/>
      <c r="L104" s="6"/>
    </row>
    <row r="105" spans="1:12" ht="15.75" customHeight="1" thickBot="1" x14ac:dyDescent="0.3">
      <c r="A105" s="13" t="s">
        <v>353</v>
      </c>
      <c r="B105" s="13">
        <v>1</v>
      </c>
      <c r="C105" s="6" t="s">
        <v>186</v>
      </c>
      <c r="D105" s="264">
        <f t="shared" si="1"/>
        <v>100</v>
      </c>
      <c r="E105" s="265"/>
      <c r="F105" s="266"/>
      <c r="G105" s="267"/>
      <c r="H105" s="6"/>
      <c r="I105" s="8">
        <f>SUM(B105*H92)</f>
        <v>0</v>
      </c>
      <c r="J105" s="266"/>
      <c r="K105" s="267"/>
      <c r="L105" s="6"/>
    </row>
    <row r="106" spans="1:12" ht="15.75" customHeight="1" thickBot="1" x14ac:dyDescent="0.3">
      <c r="A106" s="13" t="s">
        <v>352</v>
      </c>
      <c r="B106" s="13">
        <v>1</v>
      </c>
      <c r="C106" s="6" t="s">
        <v>162</v>
      </c>
      <c r="D106" s="264">
        <f t="shared" si="1"/>
        <v>100</v>
      </c>
      <c r="E106" s="265"/>
      <c r="F106" s="266"/>
      <c r="G106" s="267"/>
      <c r="H106" s="6"/>
      <c r="I106" s="8">
        <v>0</v>
      </c>
      <c r="J106" s="266"/>
      <c r="K106" s="267"/>
      <c r="L106" s="6"/>
    </row>
    <row r="107" spans="1:12" ht="15.75" customHeight="1" thickBot="1" x14ac:dyDescent="0.3">
      <c r="A107" s="32" t="s">
        <v>358</v>
      </c>
      <c r="B107" s="13">
        <v>1</v>
      </c>
      <c r="C107" s="6" t="s">
        <v>162</v>
      </c>
      <c r="D107" s="264">
        <f t="shared" si="1"/>
        <v>100</v>
      </c>
      <c r="E107" s="265"/>
      <c r="F107" s="266"/>
      <c r="G107" s="267"/>
      <c r="H107" s="6"/>
      <c r="I107" s="8">
        <f>SUM(B107*H$92)</f>
        <v>0</v>
      </c>
      <c r="J107" s="266"/>
      <c r="K107" s="267"/>
      <c r="L107" s="6"/>
    </row>
    <row r="108" spans="1:12" ht="15.75" customHeight="1" thickBot="1" x14ac:dyDescent="0.3">
      <c r="A108" s="13" t="s">
        <v>325</v>
      </c>
      <c r="B108" s="13">
        <v>0.04</v>
      </c>
      <c r="C108" s="16" t="s">
        <v>259</v>
      </c>
      <c r="D108" s="264">
        <f t="shared" ref="D108" si="2">SUM(B108*C$92)</f>
        <v>4</v>
      </c>
      <c r="E108" s="265"/>
      <c r="F108" s="266"/>
      <c r="G108" s="267"/>
      <c r="H108" s="6"/>
      <c r="I108" s="8">
        <f>SUM(B108*H$92)</f>
        <v>0</v>
      </c>
      <c r="J108" s="266"/>
      <c r="K108" s="267"/>
      <c r="L108" s="6"/>
    </row>
    <row r="109" spans="1:12" ht="15.75" customHeight="1" thickBot="1" x14ac:dyDescent="0.3">
      <c r="A109" s="13"/>
      <c r="B109" s="13">
        <v>0</v>
      </c>
      <c r="C109" s="6"/>
      <c r="D109" s="264">
        <f t="shared" si="1"/>
        <v>0</v>
      </c>
      <c r="E109" s="265"/>
      <c r="F109" s="266"/>
      <c r="G109" s="267"/>
      <c r="H109" s="6"/>
      <c r="I109" s="8">
        <f>SUM(B109*H92)</f>
        <v>0</v>
      </c>
      <c r="J109" s="266"/>
      <c r="K109" s="267"/>
      <c r="L109" s="6"/>
    </row>
    <row r="110" spans="1:12" ht="15.75" customHeight="1" thickBot="1" x14ac:dyDescent="0.3">
      <c r="A110" s="13"/>
      <c r="B110" s="13">
        <v>0</v>
      </c>
      <c r="C110" s="6"/>
      <c r="D110" s="264">
        <f t="shared" si="1"/>
        <v>0</v>
      </c>
      <c r="E110" s="265"/>
      <c r="F110" s="266"/>
      <c r="G110" s="267"/>
      <c r="H110" s="6"/>
      <c r="I110" s="8">
        <f>SUM(B110*H92)</f>
        <v>0</v>
      </c>
      <c r="J110" s="266"/>
      <c r="K110" s="267"/>
      <c r="L110" s="6"/>
    </row>
    <row r="111" spans="1:12" ht="15.75" customHeight="1" thickBot="1" x14ac:dyDescent="0.3">
      <c r="A111" s="13"/>
      <c r="B111" s="13"/>
      <c r="C111" s="16"/>
      <c r="D111" s="264"/>
      <c r="E111" s="265"/>
      <c r="F111" s="266"/>
      <c r="G111" s="267"/>
      <c r="H111" s="6"/>
      <c r="I111" s="8">
        <f>SUM(B111*H92)</f>
        <v>0</v>
      </c>
      <c r="J111" s="266"/>
      <c r="K111" s="267"/>
      <c r="L111" s="6"/>
    </row>
    <row r="112" spans="1:12" ht="15.75" customHeight="1" thickBot="1" x14ac:dyDescent="0.3">
      <c r="A112" s="13"/>
      <c r="B112" s="13"/>
      <c r="C112" s="16"/>
      <c r="D112" s="264">
        <f t="shared" si="1"/>
        <v>0</v>
      </c>
      <c r="E112" s="265"/>
      <c r="F112" s="266"/>
      <c r="G112" s="267"/>
      <c r="H112" s="6"/>
      <c r="I112" s="8">
        <f>SUM(B112*H92)</f>
        <v>0</v>
      </c>
      <c r="J112" s="266"/>
      <c r="K112" s="267"/>
      <c r="L112" s="6"/>
    </row>
    <row r="113" spans="1:12" ht="15.75" customHeight="1" thickBot="1" x14ac:dyDescent="0.3">
      <c r="A113" s="13"/>
      <c r="B113" s="13">
        <v>0</v>
      </c>
      <c r="C113" s="6"/>
      <c r="D113" s="264">
        <f t="shared" si="1"/>
        <v>0</v>
      </c>
      <c r="E113" s="265"/>
      <c r="F113" s="266"/>
      <c r="G113" s="267"/>
      <c r="H113" s="6"/>
      <c r="I113" s="8">
        <f>SUM(B113*H92)</f>
        <v>0</v>
      </c>
      <c r="J113" s="266"/>
      <c r="K113" s="267"/>
      <c r="L113" s="6"/>
    </row>
    <row r="114" spans="1:12" ht="15.75" customHeight="1" thickBot="1" x14ac:dyDescent="0.3">
      <c r="A114" s="13"/>
      <c r="B114" s="13">
        <v>0</v>
      </c>
      <c r="C114" s="6"/>
      <c r="D114" s="264">
        <f t="shared" si="1"/>
        <v>0</v>
      </c>
      <c r="E114" s="265"/>
      <c r="F114" s="266"/>
      <c r="G114" s="267"/>
      <c r="H114" s="6"/>
      <c r="I114" s="8">
        <f>SUM(B114*H92)</f>
        <v>0</v>
      </c>
      <c r="J114" s="266"/>
      <c r="K114" s="267"/>
      <c r="L114" s="6"/>
    </row>
    <row r="115" spans="1:12" ht="15.75" customHeight="1" thickBot="1" x14ac:dyDescent="0.3">
      <c r="A115" s="13"/>
      <c r="B115" s="13">
        <v>0</v>
      </c>
      <c r="C115" s="6"/>
      <c r="D115" s="264">
        <f t="shared" si="1"/>
        <v>0</v>
      </c>
      <c r="E115" s="265"/>
      <c r="F115" s="266" t="s">
        <v>300</v>
      </c>
      <c r="G115" s="267"/>
      <c r="H115" s="6"/>
      <c r="I115" s="8">
        <f>SUM(B115*H92)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SUM(B116*C92)</f>
        <v>0</v>
      </c>
      <c r="E116" s="265"/>
      <c r="F116" s="266"/>
      <c r="G116" s="267"/>
      <c r="H116" s="6"/>
      <c r="I116" s="8">
        <f>SUM(B116*H92)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>SUM(B117*C92)</f>
        <v>0</v>
      </c>
      <c r="E117" s="265"/>
      <c r="F117" s="266"/>
      <c r="G117" s="267"/>
      <c r="H117" s="6"/>
      <c r="I117" s="8">
        <f>SUM(B117*H92)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>SUM(B118*C92)</f>
        <v>0</v>
      </c>
      <c r="E118" s="265"/>
      <c r="F118" s="266"/>
      <c r="G118" s="267"/>
      <c r="H118" s="6"/>
      <c r="I118" s="8">
        <f>SUM(B118*H92)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>SUM(B119*C92)</f>
        <v>0</v>
      </c>
      <c r="E119" s="265"/>
      <c r="F119" s="266"/>
      <c r="G119" s="267"/>
      <c r="H119" s="6"/>
      <c r="I119" s="8">
        <f>SUM(B119*H92)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>SUM(B120*C92)</f>
        <v>0</v>
      </c>
      <c r="E120" s="265"/>
      <c r="F120" s="266"/>
      <c r="G120" s="267"/>
      <c r="H120" s="6"/>
      <c r="I120" s="8">
        <f>SUM(B120*H92)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>SUM(B121*C92)</f>
        <v>0</v>
      </c>
      <c r="E121" s="265"/>
      <c r="F121" s="266"/>
      <c r="G121" s="267"/>
      <c r="H121" s="6"/>
      <c r="I121" s="8">
        <f>SUM(B121*H92)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>SUM(B122*C92)</f>
        <v>0</v>
      </c>
      <c r="E122" s="265"/>
      <c r="F122" s="266"/>
      <c r="G122" s="267"/>
      <c r="H122" s="6"/>
      <c r="I122" s="8">
        <f>SUM(B122*H92)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>SUM(B123*C92)</f>
        <v>0</v>
      </c>
      <c r="E123" s="265"/>
      <c r="F123" s="266"/>
      <c r="G123" s="267"/>
      <c r="H123" s="6"/>
      <c r="I123" s="8">
        <f>SUM(B123*H92)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>SUM(B124*C92)</f>
        <v>0</v>
      </c>
      <c r="E124" s="265"/>
      <c r="F124" s="266"/>
      <c r="G124" s="267"/>
      <c r="H124" s="6"/>
      <c r="I124" s="8">
        <f>SUM(B124*H92)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>SUM(B125*C92)</f>
        <v>0</v>
      </c>
      <c r="E125" s="265"/>
      <c r="F125" s="266"/>
      <c r="G125" s="267"/>
      <c r="H125" s="6"/>
      <c r="I125" s="8">
        <f>SUM(B125*H92)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>SUM(B126*C92)</f>
        <v>0</v>
      </c>
      <c r="E126" s="265"/>
      <c r="F126" s="266"/>
      <c r="G126" s="267"/>
      <c r="H126" s="6"/>
      <c r="I126" s="8">
        <f>SUM(B126*H92)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>SUM(B127*C92)</f>
        <v>0</v>
      </c>
      <c r="E127" s="265"/>
      <c r="F127" s="266"/>
      <c r="G127" s="267"/>
      <c r="H127" s="6"/>
      <c r="I127" s="8">
        <f>SUM(B127*H92)</f>
        <v>0</v>
      </c>
      <c r="J127" s="266"/>
      <c r="K127" s="267"/>
      <c r="L127" s="6"/>
    </row>
    <row r="128" spans="1:12" ht="15.75" customHeight="1" thickBot="1" x14ac:dyDescent="0.3">
      <c r="A128" s="5" t="s">
        <v>12</v>
      </c>
      <c r="B128" s="5" t="s">
        <v>6</v>
      </c>
      <c r="C128" s="5" t="s">
        <v>15</v>
      </c>
      <c r="D128" s="110" t="s">
        <v>7</v>
      </c>
      <c r="E128" s="111"/>
      <c r="F128" s="110" t="s">
        <v>45</v>
      </c>
      <c r="G128" s="111"/>
      <c r="H128" s="5" t="s">
        <v>9</v>
      </c>
      <c r="I128" s="5" t="s">
        <v>10</v>
      </c>
      <c r="J128" s="110" t="s">
        <v>45</v>
      </c>
      <c r="K128" s="111"/>
      <c r="L128" s="45" t="s">
        <v>41</v>
      </c>
    </row>
    <row r="129" spans="1:12" ht="15.75" customHeight="1" thickBot="1" x14ac:dyDescent="0.3">
      <c r="A129" s="13" t="s">
        <v>103</v>
      </c>
      <c r="B129" s="13">
        <v>1</v>
      </c>
      <c r="C129" s="6" t="s">
        <v>98</v>
      </c>
      <c r="D129" s="264">
        <f>SUM(B129*C92)</f>
        <v>100</v>
      </c>
      <c r="E129" s="265"/>
      <c r="F129" s="266"/>
      <c r="G129" s="267"/>
      <c r="H129" s="6"/>
      <c r="I129" s="8">
        <f>SUM(B129*H92)</f>
        <v>0</v>
      </c>
      <c r="J129" s="266"/>
      <c r="K129" s="267"/>
      <c r="L129" s="6"/>
    </row>
    <row r="130" spans="1:12" ht="15.75" customHeight="1" thickBot="1" x14ac:dyDescent="0.3">
      <c r="A130" s="13" t="s">
        <v>84</v>
      </c>
      <c r="B130" s="13">
        <v>0.01</v>
      </c>
      <c r="C130" s="6" t="s">
        <v>99</v>
      </c>
      <c r="D130" s="264">
        <f>SUM(B130*C92)</f>
        <v>1</v>
      </c>
      <c r="E130" s="265"/>
      <c r="F130" s="266"/>
      <c r="G130" s="267"/>
      <c r="H130" s="6"/>
      <c r="I130" s="8">
        <f>SUM(B130*H92)</f>
        <v>0</v>
      </c>
      <c r="J130" s="266"/>
      <c r="K130" s="267"/>
      <c r="L130" s="6"/>
    </row>
    <row r="131" spans="1:12" ht="15.75" customHeight="1" thickBot="1" x14ac:dyDescent="0.3">
      <c r="A131" s="13" t="s">
        <v>85</v>
      </c>
      <c r="B131" s="13">
        <v>0</v>
      </c>
      <c r="C131" s="6"/>
      <c r="D131" s="264">
        <f>SUM(B131*C92)</f>
        <v>0</v>
      </c>
      <c r="E131" s="265"/>
      <c r="F131" s="266"/>
      <c r="G131" s="267"/>
      <c r="H131" s="6"/>
      <c r="I131" s="8">
        <f>SUM(B131*H92)</f>
        <v>0</v>
      </c>
      <c r="J131" s="266"/>
      <c r="K131" s="267"/>
      <c r="L131" s="6"/>
    </row>
    <row r="132" spans="1:12" ht="15.75" customHeight="1" thickBot="1" x14ac:dyDescent="0.3">
      <c r="A132" s="13" t="s">
        <v>86</v>
      </c>
      <c r="B132" s="13">
        <v>0.12</v>
      </c>
      <c r="C132" s="6" t="s">
        <v>99</v>
      </c>
      <c r="D132" s="264">
        <f>SUM(B132*C92)</f>
        <v>12</v>
      </c>
      <c r="E132" s="265"/>
      <c r="F132" s="266"/>
      <c r="G132" s="267"/>
      <c r="H132" s="6"/>
      <c r="I132" s="8">
        <f>SUM(B132*H92)</f>
        <v>0</v>
      </c>
      <c r="J132" s="266"/>
      <c r="K132" s="267"/>
      <c r="L132" s="6"/>
    </row>
    <row r="133" spans="1:12" ht="15.75" customHeight="1" thickBot="1" x14ac:dyDescent="0.3">
      <c r="A133" s="13"/>
      <c r="B133" s="13"/>
      <c r="C133" s="6"/>
      <c r="D133" s="264">
        <f>SUM(B133*C92)</f>
        <v>0</v>
      </c>
      <c r="E133" s="265"/>
      <c r="F133" s="266"/>
      <c r="G133" s="267"/>
      <c r="H133" s="6"/>
      <c r="I133" s="8">
        <f>SUM(B133*H92)</f>
        <v>0</v>
      </c>
      <c r="J133" s="266"/>
      <c r="K133" s="267"/>
      <c r="L133" s="6"/>
    </row>
    <row r="134" spans="1:12" ht="15.75" customHeight="1" thickBot="1" x14ac:dyDescent="0.3">
      <c r="A134" s="6"/>
      <c r="B134" s="13">
        <v>2</v>
      </c>
      <c r="C134" s="6"/>
      <c r="D134" s="264">
        <f>SUM(B134*C92)</f>
        <v>200</v>
      </c>
      <c r="E134" s="265"/>
      <c r="F134" s="266"/>
      <c r="G134" s="267"/>
      <c r="H134" s="6"/>
      <c r="I134" s="8">
        <f>SUM(B134*H92)</f>
        <v>0</v>
      </c>
      <c r="J134" s="266"/>
      <c r="K134" s="267"/>
      <c r="L134" s="6"/>
    </row>
    <row r="135" spans="1:12" ht="15.75" customHeight="1" thickBot="1" x14ac:dyDescent="0.3">
      <c r="A135" s="6"/>
      <c r="B135" s="13">
        <v>0</v>
      </c>
      <c r="C135" s="6"/>
      <c r="D135" s="264">
        <f>SUM(B135*C92)</f>
        <v>0</v>
      </c>
      <c r="E135" s="265"/>
      <c r="F135" s="266"/>
      <c r="G135" s="267"/>
      <c r="H135" s="6"/>
      <c r="I135" s="8">
        <f>SUM(B135*H92)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SUM(B136*C92)</f>
        <v>0</v>
      </c>
      <c r="E136" s="265"/>
      <c r="F136" s="266"/>
      <c r="G136" s="267"/>
      <c r="H136" s="6"/>
      <c r="I136" s="8">
        <f>SUM(B136*H92)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SUM(B137*C92)</f>
        <v>0</v>
      </c>
      <c r="E137" s="265"/>
      <c r="F137" s="266"/>
      <c r="G137" s="267"/>
      <c r="H137" s="6"/>
      <c r="I137" s="8">
        <f>SUM(B137*H92)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SUM(B138*C92)</f>
        <v>0</v>
      </c>
      <c r="E138" s="265"/>
      <c r="F138" s="266"/>
      <c r="G138" s="267"/>
      <c r="H138" s="6"/>
      <c r="I138" s="8">
        <f>SUM(B138*H92)</f>
        <v>0</v>
      </c>
      <c r="J138" s="266"/>
      <c r="K138" s="267"/>
      <c r="L138" s="6"/>
    </row>
    <row r="139" spans="1:12" ht="15.75" customHeight="1" thickBot="1" x14ac:dyDescent="0.3">
      <c r="A139" s="5" t="s">
        <v>44</v>
      </c>
      <c r="B139" s="5" t="s">
        <v>6</v>
      </c>
      <c r="C139" s="5" t="s">
        <v>15</v>
      </c>
      <c r="D139" s="110" t="s">
        <v>7</v>
      </c>
      <c r="E139" s="111"/>
      <c r="F139" s="110" t="s">
        <v>45</v>
      </c>
      <c r="G139" s="111"/>
      <c r="H139" s="5" t="s">
        <v>9</v>
      </c>
      <c r="I139" s="5" t="s">
        <v>10</v>
      </c>
      <c r="J139" s="110" t="s">
        <v>45</v>
      </c>
      <c r="K139" s="111"/>
      <c r="L139" s="45" t="s">
        <v>41</v>
      </c>
    </row>
    <row r="140" spans="1:12" ht="15.75" customHeight="1" thickBot="1" x14ac:dyDescent="0.3">
      <c r="A140" s="13" t="s">
        <v>355</v>
      </c>
      <c r="B140" s="13">
        <v>1</v>
      </c>
      <c r="C140" s="6" t="s">
        <v>186</v>
      </c>
      <c r="D140" s="264">
        <f>SUM(B140*C92)</f>
        <v>100</v>
      </c>
      <c r="E140" s="265"/>
      <c r="F140" s="266"/>
      <c r="G140" s="267"/>
      <c r="H140" s="6"/>
      <c r="I140" s="8">
        <f>SUM(B140*H92)</f>
        <v>0</v>
      </c>
      <c r="J140" s="266"/>
      <c r="K140" s="267"/>
      <c r="L140" s="6"/>
    </row>
    <row r="141" spans="1:12" ht="15.75" customHeight="1" thickBot="1" x14ac:dyDescent="0.3">
      <c r="A141" s="13" t="s">
        <v>360</v>
      </c>
      <c r="B141" s="13">
        <v>1</v>
      </c>
      <c r="C141" s="6" t="s">
        <v>186</v>
      </c>
      <c r="D141" s="264">
        <f>SUM(B141*C92)</f>
        <v>100</v>
      </c>
      <c r="E141" s="265"/>
      <c r="F141" s="266"/>
      <c r="G141" s="267"/>
      <c r="H141" s="6"/>
      <c r="I141" s="8">
        <f>SUM(B141*H92)</f>
        <v>0</v>
      </c>
      <c r="J141" s="266"/>
      <c r="K141" s="267"/>
      <c r="L141" s="6"/>
    </row>
    <row r="142" spans="1:12" ht="15.75" customHeight="1" thickBot="1" x14ac:dyDescent="0.3">
      <c r="A142" s="6"/>
      <c r="B142" s="13">
        <v>0</v>
      </c>
      <c r="C142" s="6"/>
      <c r="D142" s="264">
        <f>SUM(B142*C92)</f>
        <v>0</v>
      </c>
      <c r="E142" s="265"/>
      <c r="F142" s="266"/>
      <c r="G142" s="267"/>
      <c r="H142" s="6"/>
      <c r="I142" s="8">
        <f>SUM(B142*H92)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SUM(B143*C92)</f>
        <v>0</v>
      </c>
      <c r="E143" s="265"/>
      <c r="F143" s="266"/>
      <c r="G143" s="267"/>
      <c r="H143" s="6"/>
      <c r="I143" s="8">
        <f>SUM(B143*H92)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SUM(B144*C92)</f>
        <v>0</v>
      </c>
      <c r="E144" s="265"/>
      <c r="F144" s="266"/>
      <c r="G144" s="267"/>
      <c r="H144" s="6"/>
      <c r="I144" s="8">
        <f>SUM(B144*H92)</f>
        <v>0</v>
      </c>
      <c r="J144" s="266"/>
      <c r="K144" s="267"/>
      <c r="L144" s="6"/>
    </row>
    <row r="145" spans="1:12" ht="15.75" customHeight="1" thickBot="1" x14ac:dyDescent="0.3">
      <c r="A145" s="5" t="s">
        <v>13</v>
      </c>
      <c r="B145" s="5" t="s">
        <v>6</v>
      </c>
      <c r="C145" s="5" t="s">
        <v>15</v>
      </c>
      <c r="D145" s="110" t="s">
        <v>7</v>
      </c>
      <c r="E145" s="111"/>
      <c r="F145" s="110" t="s">
        <v>45</v>
      </c>
      <c r="G145" s="111"/>
      <c r="H145" s="5" t="s">
        <v>9</v>
      </c>
      <c r="I145" s="5" t="s">
        <v>10</v>
      </c>
      <c r="J145" s="110" t="s">
        <v>45</v>
      </c>
      <c r="K145" s="111"/>
      <c r="L145" s="45" t="s">
        <v>41</v>
      </c>
    </row>
    <row r="146" spans="1:12" ht="15.75" customHeight="1" thickBot="1" x14ac:dyDescent="0.3">
      <c r="A146" s="13"/>
      <c r="B146" s="13"/>
      <c r="C146" s="6"/>
      <c r="D146" s="264">
        <f>SUM(B146*C92)</f>
        <v>0</v>
      </c>
      <c r="E146" s="265"/>
      <c r="F146" s="266"/>
      <c r="G146" s="267"/>
      <c r="H146" s="6"/>
      <c r="I146" s="8">
        <f>SUM(B146*H92)</f>
        <v>0</v>
      </c>
      <c r="J146" s="266"/>
      <c r="K146" s="267"/>
      <c r="L146" s="6"/>
    </row>
    <row r="147" spans="1:12" ht="15.75" customHeight="1" thickBot="1" x14ac:dyDescent="0.3">
      <c r="A147" s="13"/>
      <c r="B147" s="13">
        <v>0</v>
      </c>
      <c r="C147" s="6"/>
      <c r="D147" s="264">
        <f>SUM(B147*C92)</f>
        <v>0</v>
      </c>
      <c r="E147" s="265"/>
      <c r="F147" s="266"/>
      <c r="G147" s="267"/>
      <c r="H147" s="6"/>
      <c r="I147" s="8">
        <f>SUM(B147*H92)</f>
        <v>0</v>
      </c>
      <c r="J147" s="266"/>
      <c r="K147" s="267"/>
      <c r="L147" s="6"/>
    </row>
    <row r="148" spans="1:12" ht="15" customHeight="1" x14ac:dyDescent="0.25">
      <c r="A148" s="272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4"/>
    </row>
    <row r="149" spans="1:12" ht="15" customHeight="1" x14ac:dyDescent="0.25">
      <c r="A149" s="275"/>
      <c r="B149" s="276"/>
      <c r="C149" s="276"/>
      <c r="D149" s="276"/>
      <c r="E149" s="276"/>
      <c r="F149" s="276"/>
      <c r="G149" s="276"/>
      <c r="H149" s="276"/>
      <c r="I149" s="276"/>
      <c r="J149" s="276"/>
      <c r="K149" s="276"/>
      <c r="L149" s="277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21" customHeight="1" thickBot="1" x14ac:dyDescent="0.3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x14ac:dyDescent="0.25">
      <c r="A162" s="143" t="str">
        <f>A1</f>
        <v xml:space="preserve">LS </v>
      </c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5"/>
    </row>
    <row r="163" spans="1:12" x14ac:dyDescent="0.25">
      <c r="A163" s="278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80"/>
    </row>
    <row r="164" spans="1:12" ht="15.75" thickBot="1" x14ac:dyDescent="0.3">
      <c r="A164" s="146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8"/>
    </row>
    <row r="165" spans="1:12" ht="15" customHeight="1" x14ac:dyDescent="0.25">
      <c r="A165" s="143" t="s">
        <v>80</v>
      </c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5"/>
    </row>
    <row r="166" spans="1:12" ht="15.75" customHeight="1" thickBot="1" x14ac:dyDescent="0.3">
      <c r="A166" s="146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8"/>
    </row>
    <row r="167" spans="1:12" ht="15.75" thickBot="1" x14ac:dyDescent="0.3">
      <c r="A167" s="3" t="str">
        <f t="shared" ref="A167:B169" si="3">A6</f>
        <v xml:space="preserve">CLIENTE: bolovo </v>
      </c>
      <c r="B167" s="149" t="str">
        <f t="shared" si="3"/>
        <v>REPRESENTANTE: Antonio</v>
      </c>
      <c r="C167" s="150"/>
      <c r="D167" s="150"/>
      <c r="E167" s="150"/>
      <c r="F167" s="151"/>
      <c r="G167" s="149" t="str">
        <f>G6</f>
        <v xml:space="preserve">PEDIDO: /19 </v>
      </c>
      <c r="H167" s="150"/>
      <c r="I167" s="151"/>
      <c r="J167" s="110" t="str">
        <f>J6</f>
        <v xml:space="preserve">QTD. MOSTR. LS </v>
      </c>
      <c r="K167" s="112"/>
      <c r="L167" s="111"/>
    </row>
    <row r="168" spans="1:12" ht="15.75" thickBot="1" x14ac:dyDescent="0.3">
      <c r="A168" s="4" t="str">
        <f t="shared" si="3"/>
        <v xml:space="preserve">REF. CLIENTE:  </v>
      </c>
      <c r="B168" s="149" t="str">
        <f>B7</f>
        <v xml:space="preserve">REF. SHO SL - 16 </v>
      </c>
      <c r="C168" s="150"/>
      <c r="D168" s="150"/>
      <c r="E168" s="150"/>
      <c r="F168" s="151"/>
      <c r="G168" s="149" t="str">
        <f>G7</f>
        <v>COLECAO : VERÃO /2019</v>
      </c>
      <c r="H168" s="150"/>
      <c r="I168" s="151"/>
      <c r="J168" s="143">
        <f>J7</f>
        <v>0</v>
      </c>
      <c r="K168" s="144"/>
      <c r="L168" s="145"/>
    </row>
    <row r="169" spans="1:12" ht="15.75" thickBot="1" x14ac:dyDescent="0.3">
      <c r="A169" s="4" t="str">
        <f t="shared" si="3"/>
        <v xml:space="preserve">REF:  ls :  SHO LS = 16 </v>
      </c>
      <c r="B169" s="149" t="str">
        <f t="shared" si="3"/>
        <v xml:space="preserve">MODELO: shoulder BAG CHAPADA   c/tela </v>
      </c>
      <c r="C169" s="150"/>
      <c r="D169" s="150"/>
      <c r="E169" s="150"/>
      <c r="F169" s="150"/>
      <c r="G169" s="150"/>
      <c r="H169" s="150"/>
      <c r="I169" s="151"/>
      <c r="J169" s="146"/>
      <c r="K169" s="147"/>
      <c r="L169" s="148"/>
    </row>
    <row r="170" spans="1:12" ht="15.75" thickBot="1" x14ac:dyDescent="0.3">
      <c r="A170" s="110" t="s">
        <v>29</v>
      </c>
      <c r="B170" s="236"/>
      <c r="C170" s="7" t="s">
        <v>15</v>
      </c>
      <c r="D170" s="234" t="s">
        <v>9</v>
      </c>
      <c r="E170" s="236"/>
      <c r="F170" s="110" t="s">
        <v>29</v>
      </c>
      <c r="G170" s="112"/>
      <c r="H170" s="112"/>
      <c r="I170" s="112"/>
      <c r="J170" s="111"/>
      <c r="K170" s="7" t="s">
        <v>15</v>
      </c>
      <c r="L170" s="4" t="s">
        <v>9</v>
      </c>
    </row>
    <row r="171" spans="1:12" x14ac:dyDescent="0.25">
      <c r="A171" s="281" t="str">
        <f>A16</f>
        <v>Cor 1 - nylon 70 plastifidado</v>
      </c>
      <c r="B171" s="282"/>
      <c r="C171" s="166" t="str">
        <f>C16</f>
        <v xml:space="preserve">BRANCO </v>
      </c>
      <c r="D171" s="272">
        <f>H16</f>
        <v>0</v>
      </c>
      <c r="E171" s="274"/>
      <c r="F171" s="281"/>
      <c r="G171" s="287"/>
      <c r="H171" s="287"/>
      <c r="I171" s="287"/>
      <c r="J171" s="282"/>
      <c r="K171" s="289">
        <f>C28</f>
        <v>0</v>
      </c>
      <c r="L171" s="289">
        <f>H28</f>
        <v>0</v>
      </c>
    </row>
    <row r="172" spans="1:12" ht="15.75" thickBot="1" x14ac:dyDescent="0.3">
      <c r="A172" s="283"/>
      <c r="B172" s="284"/>
      <c r="C172" s="167"/>
      <c r="D172" s="285"/>
      <c r="E172" s="286"/>
      <c r="F172" s="283"/>
      <c r="G172" s="288"/>
      <c r="H172" s="288"/>
      <c r="I172" s="288"/>
      <c r="J172" s="284"/>
      <c r="K172" s="290"/>
      <c r="L172" s="290"/>
    </row>
    <row r="173" spans="1:12" x14ac:dyDescent="0.25">
      <c r="A173" s="281" t="str">
        <f>A18</f>
        <v xml:space="preserve">Cor 2- nylon70 emborrachado </v>
      </c>
      <c r="B173" s="282"/>
      <c r="C173" s="166" t="str">
        <f>C18</f>
        <v xml:space="preserve">BRANCO </v>
      </c>
      <c r="D173" s="272">
        <f>H18</f>
        <v>0</v>
      </c>
      <c r="E173" s="274"/>
      <c r="F173" s="281">
        <f>A30</f>
        <v>0</v>
      </c>
      <c r="G173" s="287"/>
      <c r="H173" s="287"/>
      <c r="I173" s="287"/>
      <c r="J173" s="282"/>
      <c r="K173" s="289">
        <f>C30</f>
        <v>0</v>
      </c>
      <c r="L173" s="289">
        <f>H30</f>
        <v>0</v>
      </c>
    </row>
    <row r="174" spans="1:12" ht="15.75" thickBot="1" x14ac:dyDescent="0.3">
      <c r="A174" s="283"/>
      <c r="B174" s="284"/>
      <c r="C174" s="167"/>
      <c r="D174" s="285"/>
      <c r="E174" s="286"/>
      <c r="F174" s="283"/>
      <c r="G174" s="288"/>
      <c r="H174" s="288"/>
      <c r="I174" s="288"/>
      <c r="J174" s="284"/>
      <c r="K174" s="290"/>
      <c r="L174" s="290"/>
    </row>
    <row r="175" spans="1:12" x14ac:dyDescent="0.25">
      <c r="A175" s="281" t="str">
        <f>A20</f>
        <v xml:space="preserve">COR 3 - tela plastica </v>
      </c>
      <c r="B175" s="282"/>
      <c r="C175" s="166" t="str">
        <f>C20</f>
        <v xml:space="preserve">preta </v>
      </c>
      <c r="D175" s="272">
        <f>H20</f>
        <v>0</v>
      </c>
      <c r="E175" s="274"/>
      <c r="F175" s="281">
        <f>A32</f>
        <v>0</v>
      </c>
      <c r="G175" s="287"/>
      <c r="H175" s="287"/>
      <c r="I175" s="287"/>
      <c r="J175" s="282"/>
      <c r="K175" s="289">
        <f>C32</f>
        <v>0</v>
      </c>
      <c r="L175" s="289">
        <f>H32</f>
        <v>0</v>
      </c>
    </row>
    <row r="176" spans="1:12" ht="15.75" thickBot="1" x14ac:dyDescent="0.3">
      <c r="A176" s="283"/>
      <c r="B176" s="284"/>
      <c r="C176" s="167"/>
      <c r="D176" s="285"/>
      <c r="E176" s="286"/>
      <c r="F176" s="283"/>
      <c r="G176" s="288"/>
      <c r="H176" s="288"/>
      <c r="I176" s="288"/>
      <c r="J176" s="284"/>
      <c r="K176" s="290"/>
      <c r="L176" s="290"/>
    </row>
    <row r="177" spans="1:12" x14ac:dyDescent="0.25">
      <c r="A177" s="281">
        <f>A22</f>
        <v>0</v>
      </c>
      <c r="B177" s="282"/>
      <c r="C177" s="166">
        <f>C22</f>
        <v>0</v>
      </c>
      <c r="D177" s="272">
        <f>H22</f>
        <v>0</v>
      </c>
      <c r="E177" s="274"/>
      <c r="F177" s="281">
        <f>A34</f>
        <v>0</v>
      </c>
      <c r="G177" s="287"/>
      <c r="H177" s="287"/>
      <c r="I177" s="287"/>
      <c r="J177" s="282"/>
      <c r="K177" s="289">
        <f>C34</f>
        <v>0</v>
      </c>
      <c r="L177" s="289">
        <f>H34</f>
        <v>0</v>
      </c>
    </row>
    <row r="178" spans="1:12" ht="15.75" thickBot="1" x14ac:dyDescent="0.3">
      <c r="A178" s="283"/>
      <c r="B178" s="284"/>
      <c r="C178" s="167"/>
      <c r="D178" s="285"/>
      <c r="E178" s="286"/>
      <c r="F178" s="283"/>
      <c r="G178" s="288"/>
      <c r="H178" s="288"/>
      <c r="I178" s="288"/>
      <c r="J178" s="284"/>
      <c r="K178" s="290"/>
      <c r="L178" s="290"/>
    </row>
    <row r="179" spans="1:12" x14ac:dyDescent="0.25">
      <c r="A179" s="281">
        <f>A24</f>
        <v>0</v>
      </c>
      <c r="B179" s="282"/>
      <c r="C179" s="166">
        <f>C24</f>
        <v>0</v>
      </c>
      <c r="D179" s="272">
        <f>H24</f>
        <v>0</v>
      </c>
      <c r="E179" s="274"/>
      <c r="F179" s="281">
        <f>A36</f>
        <v>0</v>
      </c>
      <c r="G179" s="287"/>
      <c r="H179" s="287"/>
      <c r="I179" s="287"/>
      <c r="J179" s="282"/>
      <c r="K179" s="289">
        <f>C36</f>
        <v>0</v>
      </c>
      <c r="L179" s="289">
        <f>H36</f>
        <v>0</v>
      </c>
    </row>
    <row r="180" spans="1:12" ht="15.75" thickBot="1" x14ac:dyDescent="0.3">
      <c r="A180" s="283"/>
      <c r="B180" s="284"/>
      <c r="C180" s="167"/>
      <c r="D180" s="285"/>
      <c r="E180" s="286"/>
      <c r="F180" s="283"/>
      <c r="G180" s="288"/>
      <c r="H180" s="288"/>
      <c r="I180" s="288"/>
      <c r="J180" s="284"/>
      <c r="K180" s="290"/>
      <c r="L180" s="290"/>
    </row>
    <row r="181" spans="1:12" x14ac:dyDescent="0.25">
      <c r="A181" s="281">
        <f>A26</f>
        <v>0</v>
      </c>
      <c r="B181" s="282"/>
      <c r="C181" s="166">
        <f>C26</f>
        <v>0</v>
      </c>
      <c r="D181" s="272">
        <f>H26</f>
        <v>0</v>
      </c>
      <c r="E181" s="274"/>
      <c r="F181" s="281">
        <f>A38</f>
        <v>0</v>
      </c>
      <c r="G181" s="287"/>
      <c r="H181" s="287"/>
      <c r="I181" s="287"/>
      <c r="J181" s="282"/>
      <c r="K181" s="289">
        <f>C38</f>
        <v>0</v>
      </c>
      <c r="L181" s="289">
        <f>H38</f>
        <v>0</v>
      </c>
    </row>
    <row r="182" spans="1:12" ht="15.75" thickBot="1" x14ac:dyDescent="0.3">
      <c r="A182" s="283"/>
      <c r="B182" s="284"/>
      <c r="C182" s="167"/>
      <c r="D182" s="285"/>
      <c r="E182" s="286"/>
      <c r="F182" s="283"/>
      <c r="G182" s="288"/>
      <c r="H182" s="288"/>
      <c r="I182" s="288"/>
      <c r="J182" s="284"/>
      <c r="K182" s="290"/>
      <c r="L182" s="290"/>
    </row>
    <row r="183" spans="1:12" x14ac:dyDescent="0.25">
      <c r="A183" s="143" t="s">
        <v>31</v>
      </c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5"/>
    </row>
    <row r="184" spans="1:12" ht="15.75" thickBot="1" x14ac:dyDescent="0.3">
      <c r="A184" s="146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8"/>
    </row>
    <row r="185" spans="1:12" ht="15" customHeight="1" thickBot="1" x14ac:dyDescent="0.35">
      <c r="A185" s="182" t="s">
        <v>17</v>
      </c>
      <c r="B185" s="122" t="s">
        <v>33</v>
      </c>
      <c r="C185" s="123"/>
      <c r="D185" s="123"/>
      <c r="E185" s="124"/>
      <c r="F185" s="184" t="s">
        <v>34</v>
      </c>
      <c r="G185" s="185"/>
      <c r="H185" s="186"/>
      <c r="I185" s="190" t="s">
        <v>11</v>
      </c>
      <c r="J185" s="191"/>
      <c r="K185" s="191"/>
      <c r="L185" s="192"/>
    </row>
    <row r="186" spans="1:12" ht="15.75" customHeight="1" thickBot="1" x14ac:dyDescent="0.3">
      <c r="A186" s="183"/>
      <c r="B186" s="125"/>
      <c r="C186" s="126"/>
      <c r="D186" s="126"/>
      <c r="E186" s="127"/>
      <c r="F186" s="187"/>
      <c r="G186" s="188"/>
      <c r="H186" s="189"/>
      <c r="I186" s="193" t="s">
        <v>15</v>
      </c>
      <c r="J186" s="194"/>
      <c r="K186" s="195" t="s">
        <v>9</v>
      </c>
      <c r="L186" s="194"/>
    </row>
    <row r="187" spans="1:12" ht="15" customHeight="1" x14ac:dyDescent="0.25">
      <c r="A187" s="210"/>
      <c r="B187" s="198"/>
      <c r="C187" s="199"/>
      <c r="D187" s="199"/>
      <c r="E187" s="200"/>
      <c r="F187" s="204"/>
      <c r="G187" s="205"/>
      <c r="H187" s="206"/>
      <c r="I187" s="204"/>
      <c r="J187" s="206"/>
      <c r="K187" s="205"/>
      <c r="L187" s="206"/>
    </row>
    <row r="188" spans="1:12" ht="15.75" customHeight="1" thickBot="1" x14ac:dyDescent="0.3">
      <c r="A188" s="211"/>
      <c r="B188" s="201"/>
      <c r="C188" s="202"/>
      <c r="D188" s="202"/>
      <c r="E188" s="203"/>
      <c r="F188" s="207"/>
      <c r="G188" s="208"/>
      <c r="H188" s="209"/>
      <c r="I188" s="207"/>
      <c r="J188" s="209"/>
      <c r="K188" s="208"/>
      <c r="L188" s="209"/>
    </row>
    <row r="189" spans="1:12" ht="15" customHeight="1" x14ac:dyDescent="0.25">
      <c r="A189" s="210">
        <f>A46</f>
        <v>0</v>
      </c>
      <c r="B189" s="198"/>
      <c r="C189" s="199"/>
      <c r="D189" s="199"/>
      <c r="E189" s="200"/>
      <c r="F189" s="204">
        <f>F46</f>
        <v>0</v>
      </c>
      <c r="G189" s="205"/>
      <c r="H189" s="206"/>
      <c r="I189" s="204"/>
      <c r="J189" s="206"/>
      <c r="K189" s="205"/>
      <c r="L189" s="206"/>
    </row>
    <row r="190" spans="1:12" ht="15.75" customHeight="1" thickBot="1" x14ac:dyDescent="0.3">
      <c r="A190" s="211"/>
      <c r="B190" s="201"/>
      <c r="C190" s="202"/>
      <c r="D190" s="202"/>
      <c r="E190" s="203"/>
      <c r="F190" s="207"/>
      <c r="G190" s="208"/>
      <c r="H190" s="209"/>
      <c r="I190" s="207"/>
      <c r="J190" s="209"/>
      <c r="K190" s="208"/>
      <c r="L190" s="209"/>
    </row>
    <row r="191" spans="1:12" ht="15" customHeight="1" x14ac:dyDescent="0.25">
      <c r="A191" s="143" t="str">
        <f>A48</f>
        <v>CORTE PLACAS</v>
      </c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5"/>
    </row>
    <row r="192" spans="1:12" ht="15.75" customHeight="1" thickBot="1" x14ac:dyDescent="0.3">
      <c r="A192" s="146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8"/>
    </row>
    <row r="193" spans="1:12" ht="15" customHeight="1" thickBot="1" x14ac:dyDescent="0.35">
      <c r="A193" s="182" t="str">
        <f>A50</f>
        <v>COR</v>
      </c>
      <c r="B193" s="122" t="str">
        <f>B50</f>
        <v>MOLDE Nº / ALTURA</v>
      </c>
      <c r="C193" s="123"/>
      <c r="D193" s="123"/>
      <c r="E193" s="124"/>
      <c r="F193" s="291" t="str">
        <f>F50</f>
        <v>QTD. MOCH. POR PLC</v>
      </c>
      <c r="G193" s="292"/>
      <c r="H193" s="293"/>
      <c r="I193" s="190" t="s">
        <v>37</v>
      </c>
      <c r="J193" s="191"/>
      <c r="K193" s="191"/>
      <c r="L193" s="192"/>
    </row>
    <row r="194" spans="1:12" ht="15.75" customHeight="1" thickBot="1" x14ac:dyDescent="0.3">
      <c r="A194" s="183"/>
      <c r="B194" s="125"/>
      <c r="C194" s="126"/>
      <c r="D194" s="126"/>
      <c r="E194" s="127"/>
      <c r="F194" s="294"/>
      <c r="G194" s="295"/>
      <c r="H194" s="296"/>
      <c r="I194" s="193" t="s">
        <v>15</v>
      </c>
      <c r="J194" s="194"/>
      <c r="K194" s="195" t="s">
        <v>9</v>
      </c>
      <c r="L194" s="194"/>
    </row>
    <row r="195" spans="1:12" ht="15" customHeight="1" x14ac:dyDescent="0.25">
      <c r="A195" s="210">
        <f>A52</f>
        <v>0</v>
      </c>
      <c r="B195" s="198">
        <f>B52</f>
        <v>0</v>
      </c>
      <c r="C195" s="199"/>
      <c r="D195" s="199"/>
      <c r="E195" s="200"/>
      <c r="F195" s="204">
        <v>0</v>
      </c>
      <c r="G195" s="205"/>
      <c r="H195" s="206"/>
      <c r="I195" s="204"/>
      <c r="J195" s="206"/>
      <c r="K195" s="204"/>
      <c r="L195" s="206"/>
    </row>
    <row r="196" spans="1:12" ht="15.75" customHeight="1" thickBot="1" x14ac:dyDescent="0.3">
      <c r="A196" s="211"/>
      <c r="B196" s="201"/>
      <c r="C196" s="202"/>
      <c r="D196" s="202"/>
      <c r="E196" s="203"/>
      <c r="F196" s="207"/>
      <c r="G196" s="208"/>
      <c r="H196" s="209"/>
      <c r="I196" s="207"/>
      <c r="J196" s="209"/>
      <c r="K196" s="207"/>
      <c r="L196" s="209"/>
    </row>
    <row r="197" spans="1:12" ht="15" customHeight="1" x14ac:dyDescent="0.25">
      <c r="A197" s="143" t="s">
        <v>32</v>
      </c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5"/>
    </row>
    <row r="198" spans="1:12" ht="15.75" customHeight="1" thickBot="1" x14ac:dyDescent="0.3">
      <c r="A198" s="146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8"/>
    </row>
    <row r="199" spans="1:12" ht="15" customHeight="1" thickBot="1" x14ac:dyDescent="0.35">
      <c r="A199" s="182" t="str">
        <f>A56</f>
        <v>COR</v>
      </c>
      <c r="B199" s="122" t="str">
        <f>B56</f>
        <v>NUMERO MOLDE</v>
      </c>
      <c r="C199" s="123"/>
      <c r="D199" s="123"/>
      <c r="E199" s="124"/>
      <c r="F199" s="297" t="str">
        <f>F56</f>
        <v>QUANTIDADE POR PEÇA</v>
      </c>
      <c r="G199" s="298"/>
      <c r="H199" s="299"/>
      <c r="I199" s="190" t="s">
        <v>37</v>
      </c>
      <c r="J199" s="191"/>
      <c r="K199" s="191"/>
      <c r="L199" s="192"/>
    </row>
    <row r="200" spans="1:12" ht="15.75" customHeight="1" thickBot="1" x14ac:dyDescent="0.3">
      <c r="A200" s="183"/>
      <c r="B200" s="125"/>
      <c r="C200" s="126"/>
      <c r="D200" s="126"/>
      <c r="E200" s="127"/>
      <c r="F200" s="300"/>
      <c r="G200" s="301"/>
      <c r="H200" s="302"/>
      <c r="I200" s="193" t="s">
        <v>15</v>
      </c>
      <c r="J200" s="194"/>
      <c r="K200" s="195" t="s">
        <v>9</v>
      </c>
      <c r="L200" s="194"/>
    </row>
    <row r="201" spans="1:12" ht="15" customHeight="1" x14ac:dyDescent="0.25">
      <c r="A201" s="210">
        <f>A58</f>
        <v>0</v>
      </c>
      <c r="B201" s="198">
        <v>0</v>
      </c>
      <c r="C201" s="199"/>
      <c r="D201" s="199"/>
      <c r="E201" s="200"/>
      <c r="F201" s="204">
        <f>F58</f>
        <v>0</v>
      </c>
      <c r="G201" s="205"/>
      <c r="H201" s="206"/>
      <c r="I201" s="204">
        <f>C14*F201</f>
        <v>0</v>
      </c>
      <c r="J201" s="206"/>
      <c r="K201" s="204">
        <f>H14*F201</f>
        <v>0</v>
      </c>
      <c r="L201" s="206"/>
    </row>
    <row r="202" spans="1:12" ht="15.75" customHeight="1" thickBot="1" x14ac:dyDescent="0.3">
      <c r="A202" s="211"/>
      <c r="B202" s="201"/>
      <c r="C202" s="202"/>
      <c r="D202" s="202"/>
      <c r="E202" s="203"/>
      <c r="F202" s="207"/>
      <c r="G202" s="208"/>
      <c r="H202" s="209"/>
      <c r="I202" s="207"/>
      <c r="J202" s="209"/>
      <c r="K202" s="207"/>
      <c r="L202" s="209"/>
    </row>
    <row r="203" spans="1:12" ht="15.75" thickBot="1" x14ac:dyDescent="0.3">
      <c r="A203" s="5" t="s">
        <v>46</v>
      </c>
      <c r="B203" s="5" t="s">
        <v>16</v>
      </c>
      <c r="C203" s="5" t="s">
        <v>4</v>
      </c>
      <c r="D203" s="110" t="s">
        <v>17</v>
      </c>
      <c r="E203" s="111"/>
      <c r="F203" s="110" t="s">
        <v>46</v>
      </c>
      <c r="G203" s="112"/>
      <c r="H203" s="112"/>
      <c r="I203" s="111"/>
      <c r="J203" s="5" t="s">
        <v>16</v>
      </c>
      <c r="K203" s="5" t="s">
        <v>4</v>
      </c>
      <c r="L203" s="5" t="s">
        <v>17</v>
      </c>
    </row>
    <row r="204" spans="1:12" ht="15.75" thickBot="1" x14ac:dyDescent="0.3">
      <c r="A204" s="5" t="s">
        <v>124</v>
      </c>
      <c r="B204" s="5">
        <v>1</v>
      </c>
      <c r="C204" s="5" t="s">
        <v>341</v>
      </c>
      <c r="D204" s="110" t="s">
        <v>361</v>
      </c>
      <c r="E204" s="111"/>
      <c r="F204" s="110"/>
      <c r="G204" s="112"/>
      <c r="H204" s="112"/>
      <c r="I204" s="111"/>
      <c r="J204" s="5">
        <v>40</v>
      </c>
      <c r="K204" s="5"/>
      <c r="L204" s="5"/>
    </row>
    <row r="205" spans="1:12" ht="15.75" thickBot="1" x14ac:dyDescent="0.3">
      <c r="A205" s="5" t="s">
        <v>330</v>
      </c>
      <c r="B205" s="5">
        <v>2</v>
      </c>
      <c r="C205" s="5" t="s">
        <v>331</v>
      </c>
      <c r="D205" s="110" t="s">
        <v>361</v>
      </c>
      <c r="E205" s="111"/>
      <c r="F205" s="110"/>
      <c r="G205" s="112"/>
      <c r="H205" s="112"/>
      <c r="I205" s="111"/>
      <c r="J205" s="5">
        <v>41</v>
      </c>
      <c r="K205" s="5"/>
      <c r="L205" s="5"/>
    </row>
    <row r="206" spans="1:12" ht="15.75" thickBot="1" x14ac:dyDescent="0.3">
      <c r="A206" s="5" t="s">
        <v>362</v>
      </c>
      <c r="B206" s="5">
        <v>3</v>
      </c>
      <c r="C206" s="5" t="s">
        <v>333</v>
      </c>
      <c r="D206" s="110" t="s">
        <v>361</v>
      </c>
      <c r="E206" s="111"/>
      <c r="F206" s="110"/>
      <c r="G206" s="112"/>
      <c r="H206" s="112"/>
      <c r="I206" s="111"/>
      <c r="J206" s="5">
        <v>42</v>
      </c>
      <c r="K206" s="5"/>
      <c r="L206" s="5"/>
    </row>
    <row r="207" spans="1:12" ht="15.75" thickBot="1" x14ac:dyDescent="0.3">
      <c r="A207" s="5" t="s">
        <v>363</v>
      </c>
      <c r="B207" s="5">
        <v>4</v>
      </c>
      <c r="C207" s="5" t="s">
        <v>336</v>
      </c>
      <c r="D207" s="110" t="s">
        <v>361</v>
      </c>
      <c r="E207" s="111"/>
      <c r="F207" s="110"/>
      <c r="G207" s="112"/>
      <c r="H207" s="112"/>
      <c r="I207" s="111"/>
      <c r="J207" s="5">
        <v>43</v>
      </c>
      <c r="K207" s="5"/>
      <c r="L207" s="5"/>
    </row>
    <row r="208" spans="1:12" ht="15.75" thickBot="1" x14ac:dyDescent="0.3">
      <c r="A208" s="5" t="s">
        <v>302</v>
      </c>
      <c r="B208" s="5">
        <v>5</v>
      </c>
      <c r="C208" s="5" t="s">
        <v>181</v>
      </c>
      <c r="D208" s="110">
        <v>3</v>
      </c>
      <c r="E208" s="111"/>
      <c r="F208" s="110"/>
      <c r="G208" s="112"/>
      <c r="H208" s="112"/>
      <c r="I208" s="111"/>
      <c r="J208" s="5">
        <v>44</v>
      </c>
      <c r="K208" s="5"/>
      <c r="L208" s="5"/>
    </row>
    <row r="209" spans="1:12" ht="15.75" thickBot="1" x14ac:dyDescent="0.3">
      <c r="A209" s="5"/>
      <c r="B209" s="5">
        <v>6</v>
      </c>
      <c r="C209" s="5"/>
      <c r="D209" s="110"/>
      <c r="E209" s="111"/>
      <c r="F209" s="110"/>
      <c r="G209" s="112"/>
      <c r="H209" s="112"/>
      <c r="I209" s="111"/>
      <c r="J209" s="5">
        <v>45</v>
      </c>
      <c r="K209" s="5"/>
      <c r="L209" s="5"/>
    </row>
    <row r="210" spans="1:12" ht="15.75" thickBot="1" x14ac:dyDescent="0.3">
      <c r="A210" s="5"/>
      <c r="B210" s="5">
        <v>7</v>
      </c>
      <c r="C210" s="5"/>
      <c r="D210" s="110"/>
      <c r="E210" s="111"/>
      <c r="F210" s="110"/>
      <c r="G210" s="112"/>
      <c r="H210" s="112"/>
      <c r="I210" s="111"/>
      <c r="J210" s="5">
        <v>46</v>
      </c>
      <c r="K210" s="5"/>
      <c r="L210" s="5"/>
    </row>
    <row r="211" spans="1:12" ht="15.75" thickBot="1" x14ac:dyDescent="0.3">
      <c r="A211" s="5"/>
      <c r="B211" s="5">
        <v>8</v>
      </c>
      <c r="C211" s="5"/>
      <c r="D211" s="110"/>
      <c r="E211" s="111"/>
      <c r="F211" s="110"/>
      <c r="G211" s="112"/>
      <c r="H211" s="112"/>
      <c r="I211" s="111"/>
      <c r="J211" s="5">
        <v>47</v>
      </c>
      <c r="K211" s="5"/>
      <c r="L211" s="5"/>
    </row>
    <row r="212" spans="1:12" ht="15.75" thickBot="1" x14ac:dyDescent="0.3">
      <c r="A212" s="5"/>
      <c r="B212" s="5">
        <v>9</v>
      </c>
      <c r="C212" s="5"/>
      <c r="D212" s="110"/>
      <c r="E212" s="111"/>
      <c r="F212" s="110"/>
      <c r="G212" s="112"/>
      <c r="H212" s="112"/>
      <c r="I212" s="111"/>
      <c r="J212" s="5">
        <v>48</v>
      </c>
      <c r="K212" s="5"/>
      <c r="L212" s="5"/>
    </row>
    <row r="213" spans="1:12" ht="15.75" thickBot="1" x14ac:dyDescent="0.3">
      <c r="A213" s="5"/>
      <c r="B213" s="5">
        <v>10</v>
      </c>
      <c r="C213" s="5"/>
      <c r="D213" s="110"/>
      <c r="E213" s="111"/>
      <c r="F213" s="110"/>
      <c r="G213" s="112"/>
      <c r="H213" s="112"/>
      <c r="I213" s="111"/>
      <c r="J213" s="5">
        <v>49</v>
      </c>
      <c r="K213" s="5"/>
      <c r="L213" s="5"/>
    </row>
    <row r="214" spans="1:12" ht="15.75" thickBot="1" x14ac:dyDescent="0.3">
      <c r="A214" s="5"/>
      <c r="B214" s="5">
        <v>11</v>
      </c>
      <c r="C214" s="5"/>
      <c r="D214" s="110"/>
      <c r="E214" s="111"/>
      <c r="F214" s="110"/>
      <c r="G214" s="112"/>
      <c r="H214" s="112"/>
      <c r="I214" s="111"/>
      <c r="J214" s="5">
        <v>50</v>
      </c>
      <c r="K214" s="5"/>
      <c r="L214" s="5"/>
    </row>
    <row r="215" spans="1:12" ht="15.75" thickBot="1" x14ac:dyDescent="0.3">
      <c r="A215" s="5"/>
      <c r="B215" s="5">
        <v>12</v>
      </c>
      <c r="C215" s="5"/>
      <c r="D215" s="110"/>
      <c r="E215" s="111"/>
      <c r="F215" s="110"/>
      <c r="G215" s="112"/>
      <c r="H215" s="112"/>
      <c r="I215" s="111"/>
      <c r="J215" s="5">
        <v>51</v>
      </c>
      <c r="K215" s="5"/>
      <c r="L215" s="5"/>
    </row>
    <row r="216" spans="1:12" ht="15.75" thickBot="1" x14ac:dyDescent="0.3">
      <c r="A216" s="5"/>
      <c r="B216" s="5">
        <v>13</v>
      </c>
      <c r="C216" s="5"/>
      <c r="D216" s="110"/>
      <c r="E216" s="111"/>
      <c r="F216" s="110"/>
      <c r="G216" s="112"/>
      <c r="H216" s="112"/>
      <c r="I216" s="111"/>
      <c r="J216" s="5">
        <v>52</v>
      </c>
      <c r="K216" s="5"/>
      <c r="L216" s="5"/>
    </row>
    <row r="217" spans="1:12" ht="15.75" thickBot="1" x14ac:dyDescent="0.3">
      <c r="A217" s="5"/>
      <c r="B217" s="5">
        <v>14</v>
      </c>
      <c r="C217" s="5"/>
      <c r="D217" s="110"/>
      <c r="E217" s="111"/>
      <c r="F217" s="110"/>
      <c r="G217" s="112"/>
      <c r="H217" s="112"/>
      <c r="I217" s="111"/>
      <c r="J217" s="5">
        <v>53</v>
      </c>
      <c r="K217" s="5"/>
      <c r="L217" s="5"/>
    </row>
    <row r="218" spans="1:12" ht="15.75" thickBot="1" x14ac:dyDescent="0.3">
      <c r="A218" s="5"/>
      <c r="B218" s="5">
        <v>15</v>
      </c>
      <c r="C218" s="5"/>
      <c r="D218" s="110"/>
      <c r="E218" s="111"/>
      <c r="F218" s="110"/>
      <c r="G218" s="112"/>
      <c r="H218" s="112"/>
      <c r="I218" s="111"/>
      <c r="J218" s="5">
        <v>54</v>
      </c>
      <c r="K218" s="5"/>
      <c r="L218" s="5"/>
    </row>
    <row r="219" spans="1:12" ht="15.75" thickBot="1" x14ac:dyDescent="0.3">
      <c r="A219" s="5"/>
      <c r="B219" s="5">
        <v>16</v>
      </c>
      <c r="C219" s="5"/>
      <c r="D219" s="110"/>
      <c r="E219" s="111"/>
      <c r="F219" s="110"/>
      <c r="G219" s="112"/>
      <c r="H219" s="112"/>
      <c r="I219" s="111"/>
      <c r="J219" s="5">
        <v>55</v>
      </c>
      <c r="K219" s="5"/>
      <c r="L219" s="5"/>
    </row>
    <row r="220" spans="1:12" ht="15.75" thickBot="1" x14ac:dyDescent="0.3">
      <c r="A220" s="5"/>
      <c r="B220" s="5">
        <v>17</v>
      </c>
      <c r="C220" s="5"/>
      <c r="D220" s="110"/>
      <c r="E220" s="111"/>
      <c r="F220" s="110"/>
      <c r="G220" s="112"/>
      <c r="H220" s="112"/>
      <c r="I220" s="111"/>
      <c r="J220" s="5">
        <v>56</v>
      </c>
      <c r="K220" s="5"/>
      <c r="L220" s="5"/>
    </row>
    <row r="221" spans="1:12" ht="15.75" thickBot="1" x14ac:dyDescent="0.3">
      <c r="A221" s="5"/>
      <c r="B221" s="5">
        <v>18</v>
      </c>
      <c r="C221" s="5"/>
      <c r="D221" s="110"/>
      <c r="E221" s="111"/>
      <c r="F221" s="110"/>
      <c r="G221" s="112"/>
      <c r="H221" s="112"/>
      <c r="I221" s="111"/>
      <c r="J221" s="5">
        <v>57</v>
      </c>
      <c r="K221" s="5"/>
      <c r="L221" s="5"/>
    </row>
    <row r="222" spans="1:12" ht="15.75" thickBot="1" x14ac:dyDescent="0.3">
      <c r="A222" s="5"/>
      <c r="B222" s="5">
        <v>19</v>
      </c>
      <c r="C222" s="5"/>
      <c r="D222" s="110"/>
      <c r="E222" s="111"/>
      <c r="F222" s="110"/>
      <c r="G222" s="112"/>
      <c r="H222" s="112"/>
      <c r="I222" s="111"/>
      <c r="J222" s="5">
        <v>58</v>
      </c>
      <c r="K222" s="5"/>
      <c r="L222" s="5"/>
    </row>
    <row r="223" spans="1:12" ht="15.75" thickBot="1" x14ac:dyDescent="0.3">
      <c r="A223" s="5"/>
      <c r="B223" s="5">
        <v>20</v>
      </c>
      <c r="C223" s="5"/>
      <c r="D223" s="110"/>
      <c r="E223" s="111"/>
      <c r="F223" s="110"/>
      <c r="G223" s="112"/>
      <c r="H223" s="112"/>
      <c r="I223" s="111"/>
      <c r="J223" s="5">
        <v>59</v>
      </c>
      <c r="K223" s="5"/>
      <c r="L223" s="5"/>
    </row>
    <row r="224" spans="1:12" ht="15.75" thickBot="1" x14ac:dyDescent="0.3">
      <c r="A224" s="5"/>
      <c r="B224" s="5">
        <v>21</v>
      </c>
      <c r="C224" s="5"/>
      <c r="D224" s="110"/>
      <c r="E224" s="111"/>
      <c r="F224" s="110"/>
      <c r="G224" s="112"/>
      <c r="H224" s="112"/>
      <c r="I224" s="111"/>
      <c r="J224" s="5">
        <v>60</v>
      </c>
      <c r="K224" s="5"/>
      <c r="L224" s="5"/>
    </row>
    <row r="225" spans="1:12" ht="15.75" thickBot="1" x14ac:dyDescent="0.3">
      <c r="A225" s="5"/>
      <c r="B225" s="5">
        <v>22</v>
      </c>
      <c r="C225" s="5"/>
      <c r="D225" s="110"/>
      <c r="E225" s="111"/>
      <c r="F225" s="110"/>
      <c r="G225" s="112"/>
      <c r="H225" s="112"/>
      <c r="I225" s="111"/>
      <c r="J225" s="5">
        <v>61</v>
      </c>
      <c r="K225" s="5"/>
      <c r="L225" s="5"/>
    </row>
    <row r="226" spans="1:12" ht="15.75" thickBot="1" x14ac:dyDescent="0.3">
      <c r="A226" s="5"/>
      <c r="B226" s="5">
        <v>23</v>
      </c>
      <c r="C226" s="5"/>
      <c r="D226" s="110"/>
      <c r="E226" s="111"/>
      <c r="F226" s="110"/>
      <c r="G226" s="112"/>
      <c r="H226" s="112"/>
      <c r="I226" s="111"/>
      <c r="J226" s="5">
        <v>62</v>
      </c>
      <c r="K226" s="5"/>
      <c r="L226" s="5"/>
    </row>
    <row r="227" spans="1:12" ht="15.75" thickBot="1" x14ac:dyDescent="0.3">
      <c r="A227" s="5"/>
      <c r="B227" s="5">
        <v>24</v>
      </c>
      <c r="C227" s="5"/>
      <c r="D227" s="110"/>
      <c r="E227" s="111"/>
      <c r="F227" s="110"/>
      <c r="G227" s="112"/>
      <c r="H227" s="112"/>
      <c r="I227" s="111"/>
      <c r="J227" s="5">
        <v>63</v>
      </c>
      <c r="K227" s="5"/>
      <c r="L227" s="5"/>
    </row>
    <row r="228" spans="1:12" ht="15.75" thickBot="1" x14ac:dyDescent="0.3">
      <c r="A228" s="5"/>
      <c r="B228" s="5">
        <v>25</v>
      </c>
      <c r="C228" s="5"/>
      <c r="D228" s="110"/>
      <c r="E228" s="111"/>
      <c r="F228" s="110"/>
      <c r="G228" s="112"/>
      <c r="H228" s="112"/>
      <c r="I228" s="111"/>
      <c r="J228" s="5">
        <v>64</v>
      </c>
      <c r="K228" s="5"/>
      <c r="L228" s="5"/>
    </row>
    <row r="229" spans="1:12" ht="15.75" thickBot="1" x14ac:dyDescent="0.3">
      <c r="A229" s="5"/>
      <c r="B229" s="5">
        <v>26</v>
      </c>
      <c r="C229" s="5"/>
      <c r="D229" s="110"/>
      <c r="E229" s="111"/>
      <c r="F229" s="110"/>
      <c r="G229" s="112"/>
      <c r="H229" s="112"/>
      <c r="I229" s="111"/>
      <c r="J229" s="5">
        <v>65</v>
      </c>
      <c r="K229" s="5"/>
      <c r="L229" s="5"/>
    </row>
    <row r="230" spans="1:12" ht="15.75" thickBot="1" x14ac:dyDescent="0.3">
      <c r="A230" s="5"/>
      <c r="B230" s="5">
        <v>27</v>
      </c>
      <c r="C230" s="5"/>
      <c r="D230" s="110"/>
      <c r="E230" s="111"/>
      <c r="F230" s="110"/>
      <c r="G230" s="112"/>
      <c r="H230" s="112"/>
      <c r="I230" s="111"/>
      <c r="J230" s="5">
        <v>66</v>
      </c>
      <c r="K230" s="5"/>
      <c r="L230" s="5"/>
    </row>
    <row r="231" spans="1:12" ht="15.75" thickBot="1" x14ac:dyDescent="0.3">
      <c r="A231" s="5"/>
      <c r="B231" s="5">
        <v>28</v>
      </c>
      <c r="C231" s="5"/>
      <c r="D231" s="110"/>
      <c r="E231" s="111"/>
      <c r="F231" s="110"/>
      <c r="G231" s="112"/>
      <c r="H231" s="112"/>
      <c r="I231" s="111"/>
      <c r="J231" s="5">
        <v>67</v>
      </c>
      <c r="K231" s="5"/>
      <c r="L231" s="5"/>
    </row>
    <row r="232" spans="1:12" ht="15.75" thickBot="1" x14ac:dyDescent="0.3">
      <c r="A232" s="5"/>
      <c r="B232" s="5">
        <v>29</v>
      </c>
      <c r="C232" s="5"/>
      <c r="D232" s="110"/>
      <c r="E232" s="111"/>
      <c r="F232" s="110"/>
      <c r="G232" s="112"/>
      <c r="H232" s="112"/>
      <c r="I232" s="111"/>
      <c r="J232" s="5">
        <v>68</v>
      </c>
      <c r="K232" s="5"/>
      <c r="L232" s="5"/>
    </row>
    <row r="233" spans="1:12" ht="15.75" thickBot="1" x14ac:dyDescent="0.3">
      <c r="A233" s="5"/>
      <c r="B233" s="5">
        <v>30</v>
      </c>
      <c r="C233" s="5"/>
      <c r="D233" s="110"/>
      <c r="E233" s="111"/>
      <c r="F233" s="110"/>
      <c r="G233" s="112"/>
      <c r="H233" s="112"/>
      <c r="I233" s="111"/>
      <c r="J233" s="5">
        <v>69</v>
      </c>
      <c r="K233" s="5"/>
      <c r="L233" s="5"/>
    </row>
    <row r="234" spans="1:12" ht="15.75" thickBot="1" x14ac:dyDescent="0.3">
      <c r="A234" s="5"/>
      <c r="B234" s="5">
        <v>31</v>
      </c>
      <c r="C234" s="5"/>
      <c r="D234" s="110"/>
      <c r="E234" s="111"/>
      <c r="F234" s="110"/>
      <c r="G234" s="112"/>
      <c r="H234" s="112"/>
      <c r="I234" s="111"/>
      <c r="J234" s="5">
        <v>70</v>
      </c>
      <c r="K234" s="5"/>
      <c r="L234" s="5"/>
    </row>
    <row r="235" spans="1:12" ht="15.75" thickBot="1" x14ac:dyDescent="0.3">
      <c r="A235" s="5"/>
      <c r="B235" s="5">
        <v>32</v>
      </c>
      <c r="C235" s="5"/>
      <c r="D235" s="110"/>
      <c r="E235" s="111"/>
      <c r="F235" s="110"/>
      <c r="G235" s="112"/>
      <c r="H235" s="112"/>
      <c r="I235" s="111"/>
      <c r="J235" s="5">
        <v>71</v>
      </c>
      <c r="K235" s="5"/>
      <c r="L235" s="5"/>
    </row>
    <row r="236" spans="1:12" ht="15.75" thickBot="1" x14ac:dyDescent="0.3">
      <c r="A236" s="5"/>
      <c r="B236" s="5">
        <v>33</v>
      </c>
      <c r="C236" s="5"/>
      <c r="D236" s="110"/>
      <c r="E236" s="111"/>
      <c r="F236" s="110"/>
      <c r="G236" s="112"/>
      <c r="H236" s="112"/>
      <c r="I236" s="111"/>
      <c r="J236" s="5">
        <v>72</v>
      </c>
      <c r="K236" s="5"/>
      <c r="L236" s="5"/>
    </row>
    <row r="237" spans="1:12" ht="15.75" thickBot="1" x14ac:dyDescent="0.3">
      <c r="A237" s="5"/>
      <c r="B237" s="5">
        <v>34</v>
      </c>
      <c r="C237" s="5"/>
      <c r="D237" s="110"/>
      <c r="E237" s="111"/>
      <c r="F237" s="110"/>
      <c r="G237" s="112"/>
      <c r="H237" s="112"/>
      <c r="I237" s="111"/>
      <c r="J237" s="5">
        <v>73</v>
      </c>
      <c r="K237" s="5"/>
      <c r="L237" s="5"/>
    </row>
    <row r="238" spans="1:12" ht="15.75" thickBot="1" x14ac:dyDescent="0.3">
      <c r="A238" s="5"/>
      <c r="B238" s="5">
        <v>35</v>
      </c>
      <c r="C238" s="5"/>
      <c r="D238" s="110"/>
      <c r="E238" s="111"/>
      <c r="F238" s="110"/>
      <c r="G238" s="112"/>
      <c r="H238" s="112"/>
      <c r="I238" s="111"/>
      <c r="J238" s="5">
        <v>74</v>
      </c>
      <c r="K238" s="5"/>
      <c r="L238" s="5"/>
    </row>
    <row r="239" spans="1:12" ht="15.75" thickBot="1" x14ac:dyDescent="0.3">
      <c r="A239" s="5"/>
      <c r="B239" s="5">
        <v>36</v>
      </c>
      <c r="C239" s="5"/>
      <c r="D239" s="110"/>
      <c r="E239" s="111"/>
      <c r="F239" s="110"/>
      <c r="G239" s="112"/>
      <c r="H239" s="112"/>
      <c r="I239" s="111"/>
      <c r="J239" s="5">
        <v>75</v>
      </c>
      <c r="K239" s="5"/>
      <c r="L239" s="5"/>
    </row>
    <row r="240" spans="1:12" ht="15.75" thickBot="1" x14ac:dyDescent="0.3">
      <c r="A240" s="5"/>
      <c r="B240" s="5">
        <v>37</v>
      </c>
      <c r="C240" s="5"/>
      <c r="D240" s="110"/>
      <c r="E240" s="111"/>
      <c r="F240" s="110"/>
      <c r="G240" s="112"/>
      <c r="H240" s="112"/>
      <c r="I240" s="111"/>
      <c r="J240" s="5">
        <v>76</v>
      </c>
      <c r="K240" s="5"/>
      <c r="L240" s="5"/>
    </row>
    <row r="241" spans="1:12" ht="32.25" customHeight="1" thickBot="1" x14ac:dyDescent="0.3">
      <c r="A241" s="5"/>
      <c r="B241" s="5">
        <v>38</v>
      </c>
      <c r="C241" s="5"/>
      <c r="D241" s="110"/>
      <c r="E241" s="111"/>
      <c r="F241" s="110"/>
      <c r="G241" s="112"/>
      <c r="H241" s="112"/>
      <c r="I241" s="111"/>
      <c r="J241" s="5">
        <v>77</v>
      </c>
      <c r="K241" s="5"/>
      <c r="L241" s="5"/>
    </row>
    <row r="242" spans="1:12" x14ac:dyDescent="0.25">
      <c r="A242" s="143" t="str">
        <f>A1</f>
        <v xml:space="preserve">LS </v>
      </c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5"/>
    </row>
    <row r="243" spans="1:12" x14ac:dyDescent="0.25">
      <c r="A243" s="278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80"/>
    </row>
    <row r="244" spans="1:12" ht="15.75" thickBot="1" x14ac:dyDescent="0.3">
      <c r="A244" s="146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8"/>
    </row>
    <row r="245" spans="1:12" x14ac:dyDescent="0.25">
      <c r="A245" s="143" t="s">
        <v>106</v>
      </c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5"/>
    </row>
    <row r="246" spans="1:12" ht="15.75" thickBot="1" x14ac:dyDescent="0.3">
      <c r="A246" s="146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8"/>
    </row>
    <row r="247" spans="1:12" ht="15.75" thickBot="1" x14ac:dyDescent="0.3">
      <c r="A247" s="3" t="str">
        <f t="shared" ref="A247:B249" si="4">A6</f>
        <v xml:space="preserve">CLIENTE: bolovo </v>
      </c>
      <c r="B247" s="149" t="str">
        <f t="shared" si="4"/>
        <v>REPRESENTANTE: Antonio</v>
      </c>
      <c r="C247" s="150"/>
      <c r="D247" s="150"/>
      <c r="E247" s="150"/>
      <c r="F247" s="151"/>
      <c r="G247" s="149" t="str">
        <f>G6</f>
        <v xml:space="preserve">PEDIDO: /19 </v>
      </c>
      <c r="H247" s="150"/>
      <c r="I247" s="151"/>
      <c r="J247" s="110" t="s">
        <v>21</v>
      </c>
      <c r="K247" s="112"/>
      <c r="L247" s="111"/>
    </row>
    <row r="248" spans="1:12" ht="15.75" thickBot="1" x14ac:dyDescent="0.3">
      <c r="A248" s="4" t="str">
        <f t="shared" si="4"/>
        <v xml:space="preserve">REF. CLIENTE:  </v>
      </c>
      <c r="B248" s="149" t="str">
        <f t="shared" si="4"/>
        <v xml:space="preserve">REF. SHO SL - 16 </v>
      </c>
      <c r="C248" s="150"/>
      <c r="D248" s="150"/>
      <c r="E248" s="150"/>
      <c r="F248" s="151"/>
      <c r="G248" s="149" t="str">
        <f>G7</f>
        <v>COLECAO : VERÃO /2019</v>
      </c>
      <c r="H248" s="150"/>
      <c r="I248" s="151"/>
      <c r="J248" s="143">
        <f>J7</f>
        <v>0</v>
      </c>
      <c r="K248" s="144"/>
      <c r="L248" s="145"/>
    </row>
    <row r="249" spans="1:12" ht="15.75" thickBot="1" x14ac:dyDescent="0.3">
      <c r="A249" s="4" t="str">
        <f t="shared" si="4"/>
        <v xml:space="preserve">REF:  ls :  SHO LS = 16 </v>
      </c>
      <c r="B249" s="149" t="str">
        <f t="shared" si="4"/>
        <v xml:space="preserve">MODELO: shoulder BAG CHAPADA   c/tela </v>
      </c>
      <c r="C249" s="150"/>
      <c r="D249" s="150"/>
      <c r="E249" s="150"/>
      <c r="F249" s="150"/>
      <c r="G249" s="150"/>
      <c r="H249" s="150"/>
      <c r="I249" s="151"/>
      <c r="J249" s="146"/>
      <c r="K249" s="147"/>
      <c r="L249" s="148"/>
    </row>
    <row r="250" spans="1:12" ht="15" customHeight="1" x14ac:dyDescent="0.25">
      <c r="A250" s="326" t="s">
        <v>14</v>
      </c>
      <c r="B250" s="328" t="s">
        <v>343</v>
      </c>
      <c r="C250" s="329"/>
      <c r="D250" s="329"/>
      <c r="E250" s="329"/>
      <c r="F250" s="330"/>
      <c r="G250" s="334" t="s">
        <v>47</v>
      </c>
      <c r="H250" s="335"/>
      <c r="I250" s="272"/>
      <c r="J250" s="273"/>
      <c r="K250" s="273"/>
      <c r="L250" s="274"/>
    </row>
    <row r="251" spans="1:12" ht="15.75" customHeight="1" thickBot="1" x14ac:dyDescent="0.3">
      <c r="A251" s="327"/>
      <c r="B251" s="331"/>
      <c r="C251" s="332"/>
      <c r="D251" s="332"/>
      <c r="E251" s="332"/>
      <c r="F251" s="333"/>
      <c r="G251" s="336"/>
      <c r="H251" s="337"/>
      <c r="I251" s="285"/>
      <c r="J251" s="338"/>
      <c r="K251" s="338"/>
      <c r="L251" s="286"/>
    </row>
    <row r="252" spans="1:12" x14ac:dyDescent="0.25">
      <c r="A252" s="339" t="s">
        <v>1</v>
      </c>
      <c r="B252" s="339" t="s">
        <v>2</v>
      </c>
      <c r="C252" s="341">
        <f>C9</f>
        <v>3</v>
      </c>
      <c r="D252" s="184" t="s">
        <v>23</v>
      </c>
      <c r="E252" s="186"/>
      <c r="F252" s="343">
        <v>100</v>
      </c>
      <c r="G252" s="309" t="s">
        <v>22</v>
      </c>
      <c r="H252" s="313"/>
      <c r="I252" s="310"/>
      <c r="J252" s="303">
        <f>C252*F252</f>
        <v>300</v>
      </c>
      <c r="K252" s="304"/>
      <c r="L252" s="305"/>
    </row>
    <row r="253" spans="1:12" ht="15.75" thickBot="1" x14ac:dyDescent="0.3">
      <c r="A253" s="340"/>
      <c r="B253" s="340"/>
      <c r="C253" s="342"/>
      <c r="D253" s="187"/>
      <c r="E253" s="189"/>
      <c r="F253" s="344"/>
      <c r="G253" s="311"/>
      <c r="H253" s="314"/>
      <c r="I253" s="312"/>
      <c r="J253" s="306"/>
      <c r="K253" s="307"/>
      <c r="L253" s="308"/>
    </row>
    <row r="254" spans="1:12" ht="15" customHeight="1" x14ac:dyDescent="0.25">
      <c r="A254" s="309" t="s">
        <v>94</v>
      </c>
      <c r="B254" s="310"/>
      <c r="C254" s="309" t="s">
        <v>50</v>
      </c>
      <c r="D254" s="313"/>
      <c r="E254" s="313"/>
      <c r="F254" s="313"/>
      <c r="G254" s="313"/>
      <c r="H254" s="310"/>
      <c r="I254" s="309" t="s">
        <v>49</v>
      </c>
      <c r="J254" s="313"/>
      <c r="K254" s="313"/>
      <c r="L254" s="310"/>
    </row>
    <row r="255" spans="1:12" ht="15.75" customHeight="1" thickBot="1" x14ac:dyDescent="0.3">
      <c r="A255" s="311"/>
      <c r="B255" s="312"/>
      <c r="C255" s="311"/>
      <c r="D255" s="314"/>
      <c r="E255" s="314"/>
      <c r="F255" s="314"/>
      <c r="G255" s="314"/>
      <c r="H255" s="312"/>
      <c r="I255" s="311"/>
      <c r="J255" s="314"/>
      <c r="K255" s="314"/>
      <c r="L255" s="312"/>
    </row>
    <row r="256" spans="1:12" x14ac:dyDescent="0.25">
      <c r="A256" s="272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4"/>
    </row>
    <row r="257" spans="1:12" ht="15.75" thickBot="1" x14ac:dyDescent="0.3">
      <c r="A257" s="285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286"/>
    </row>
    <row r="258" spans="1:12" x14ac:dyDescent="0.25">
      <c r="A258" s="272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4"/>
    </row>
    <row r="259" spans="1:12" ht="15.75" thickBot="1" x14ac:dyDescent="0.3">
      <c r="A259" s="285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286"/>
    </row>
    <row r="260" spans="1:12" x14ac:dyDescent="0.25">
      <c r="A260" s="272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4"/>
    </row>
    <row r="261" spans="1:12" ht="15.75" thickBot="1" x14ac:dyDescent="0.3">
      <c r="A261" s="285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286"/>
    </row>
    <row r="262" spans="1:12" ht="15" customHeight="1" x14ac:dyDescent="0.25">
      <c r="A262" s="272"/>
      <c r="B262" s="273"/>
      <c r="C262" s="273"/>
      <c r="D262" s="273"/>
      <c r="E262" s="273"/>
      <c r="F262" s="274"/>
      <c r="G262" s="345" t="s">
        <v>51</v>
      </c>
      <c r="H262" s="346"/>
      <c r="I262" s="346"/>
      <c r="J262" s="347"/>
      <c r="K262" s="345" t="s">
        <v>18</v>
      </c>
      <c r="L262" s="347"/>
    </row>
    <row r="263" spans="1:12" ht="15.75" customHeight="1" thickBot="1" x14ac:dyDescent="0.3">
      <c r="A263" s="285"/>
      <c r="B263" s="338"/>
      <c r="C263" s="338"/>
      <c r="D263" s="338"/>
      <c r="E263" s="338"/>
      <c r="F263" s="286"/>
      <c r="G263" s="348"/>
      <c r="H263" s="349"/>
      <c r="I263" s="349"/>
      <c r="J263" s="350"/>
      <c r="K263" s="348"/>
      <c r="L263" s="350"/>
    </row>
    <row r="264" spans="1:12" x14ac:dyDescent="0.25">
      <c r="A264" s="272"/>
      <c r="B264" s="273"/>
      <c r="C264" s="273"/>
      <c r="D264" s="273"/>
      <c r="E264" s="273"/>
      <c r="F264" s="274"/>
      <c r="G264" s="345" t="s">
        <v>52</v>
      </c>
      <c r="H264" s="346"/>
      <c r="I264" s="346"/>
      <c r="J264" s="347"/>
      <c r="K264" s="345" t="s">
        <v>18</v>
      </c>
      <c r="L264" s="347"/>
    </row>
    <row r="265" spans="1:12" ht="15.75" thickBot="1" x14ac:dyDescent="0.3">
      <c r="A265" s="285"/>
      <c r="B265" s="338"/>
      <c r="C265" s="338"/>
      <c r="D265" s="338"/>
      <c r="E265" s="338"/>
      <c r="F265" s="286"/>
      <c r="G265" s="348"/>
      <c r="H265" s="349"/>
      <c r="I265" s="349"/>
      <c r="J265" s="350"/>
      <c r="K265" s="348"/>
      <c r="L265" s="350"/>
    </row>
    <row r="266" spans="1:12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43" t="s">
        <v>0</v>
      </c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5"/>
    </row>
    <row r="268" spans="1:12" ht="15.75" thickBot="1" x14ac:dyDescent="0.3">
      <c r="A268" s="146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8"/>
    </row>
    <row r="269" spans="1:12" ht="15.75" thickBot="1" x14ac:dyDescent="0.3">
      <c r="A269" s="3" t="str">
        <f t="shared" ref="A269:B271" si="5">A6</f>
        <v xml:space="preserve">CLIENTE: bolovo </v>
      </c>
      <c r="B269" s="149" t="str">
        <f t="shared" si="5"/>
        <v>REPRESENTANTE: Antonio</v>
      </c>
      <c r="C269" s="150"/>
      <c r="D269" s="150"/>
      <c r="E269" s="150"/>
      <c r="F269" s="151"/>
      <c r="G269" s="149" t="str">
        <f>G6</f>
        <v xml:space="preserve">PEDIDO: /19 </v>
      </c>
      <c r="H269" s="150"/>
      <c r="I269" s="151"/>
      <c r="J269" s="110" t="str">
        <f>J6</f>
        <v xml:space="preserve">QTD. MOSTR. LS </v>
      </c>
      <c r="K269" s="112"/>
      <c r="L269" s="111"/>
    </row>
    <row r="270" spans="1:12" ht="15.75" thickBot="1" x14ac:dyDescent="0.3">
      <c r="A270" s="4" t="str">
        <f t="shared" si="5"/>
        <v xml:space="preserve">REF. CLIENTE:  </v>
      </c>
      <c r="B270" s="149" t="str">
        <f t="shared" si="5"/>
        <v xml:space="preserve">REF. SHO SL - 16 </v>
      </c>
      <c r="C270" s="150"/>
      <c r="D270" s="150"/>
      <c r="E270" s="150"/>
      <c r="F270" s="151"/>
      <c r="G270" s="149" t="str">
        <f>G7</f>
        <v>COLECAO : VERÃO /2019</v>
      </c>
      <c r="H270" s="150"/>
      <c r="I270" s="151"/>
      <c r="J270" s="143">
        <f>J7</f>
        <v>0</v>
      </c>
      <c r="K270" s="144"/>
      <c r="L270" s="145"/>
    </row>
    <row r="271" spans="1:12" ht="15.75" thickBot="1" x14ac:dyDescent="0.3">
      <c r="A271" s="4" t="str">
        <f t="shared" si="5"/>
        <v xml:space="preserve">REF:  ls :  SHO LS = 16 </v>
      </c>
      <c r="B271" s="149" t="str">
        <f t="shared" si="5"/>
        <v xml:space="preserve">MODELO: shoulder BAG CHAPADA   c/tela </v>
      </c>
      <c r="C271" s="150"/>
      <c r="D271" s="150"/>
      <c r="E271" s="150"/>
      <c r="F271" s="150"/>
      <c r="G271" s="150"/>
      <c r="H271" s="150"/>
      <c r="I271" s="151"/>
      <c r="J271" s="146"/>
      <c r="K271" s="147"/>
      <c r="L271" s="148"/>
    </row>
    <row r="272" spans="1:12" ht="15" customHeight="1" x14ac:dyDescent="0.25">
      <c r="A272" s="326" t="s">
        <v>14</v>
      </c>
      <c r="B272" s="328" t="str">
        <f>B250</f>
        <v>EMERSOM</v>
      </c>
      <c r="C272" s="329"/>
      <c r="D272" s="329"/>
      <c r="E272" s="329"/>
      <c r="F272" s="330"/>
      <c r="G272" s="334" t="s">
        <v>47</v>
      </c>
      <c r="H272" s="335"/>
      <c r="I272" s="272"/>
      <c r="J272" s="273"/>
      <c r="K272" s="273"/>
      <c r="L272" s="274"/>
    </row>
    <row r="273" spans="1:12" ht="15.75" customHeight="1" thickBot="1" x14ac:dyDescent="0.3">
      <c r="A273" s="327"/>
      <c r="B273" s="331"/>
      <c r="C273" s="332"/>
      <c r="D273" s="332"/>
      <c r="E273" s="332"/>
      <c r="F273" s="333"/>
      <c r="G273" s="336"/>
      <c r="H273" s="337"/>
      <c r="I273" s="285"/>
      <c r="J273" s="338"/>
      <c r="K273" s="338"/>
      <c r="L273" s="286"/>
    </row>
    <row r="274" spans="1:12" x14ac:dyDescent="0.25">
      <c r="A274" s="339" t="s">
        <v>1</v>
      </c>
      <c r="B274" s="339" t="s">
        <v>2</v>
      </c>
      <c r="C274" s="341">
        <f>C252</f>
        <v>3</v>
      </c>
      <c r="D274" s="184" t="s">
        <v>23</v>
      </c>
      <c r="E274" s="186"/>
      <c r="F274" s="343">
        <f>F252</f>
        <v>100</v>
      </c>
      <c r="G274" s="309" t="s">
        <v>22</v>
      </c>
      <c r="H274" s="313"/>
      <c r="I274" s="310"/>
      <c r="J274" s="357">
        <f>J252</f>
        <v>300</v>
      </c>
      <c r="K274" s="358"/>
      <c r="L274" s="359"/>
    </row>
    <row r="275" spans="1:12" ht="15.75" thickBot="1" x14ac:dyDescent="0.3">
      <c r="A275" s="340"/>
      <c r="B275" s="340"/>
      <c r="C275" s="342"/>
      <c r="D275" s="187"/>
      <c r="E275" s="189"/>
      <c r="F275" s="344"/>
      <c r="G275" s="311"/>
      <c r="H275" s="314"/>
      <c r="I275" s="312"/>
      <c r="J275" s="360"/>
      <c r="K275" s="361"/>
      <c r="L275" s="362"/>
    </row>
    <row r="276" spans="1:12" x14ac:dyDescent="0.25">
      <c r="A276" s="309" t="s">
        <v>48</v>
      </c>
      <c r="B276" s="310"/>
      <c r="C276" s="309" t="s">
        <v>50</v>
      </c>
      <c r="D276" s="313"/>
      <c r="E276" s="313"/>
      <c r="F276" s="313"/>
      <c r="G276" s="313"/>
      <c r="H276" s="310"/>
      <c r="I276" s="309" t="s">
        <v>49</v>
      </c>
      <c r="J276" s="313"/>
      <c r="K276" s="313"/>
      <c r="L276" s="310"/>
    </row>
    <row r="277" spans="1:12" ht="15.75" thickBot="1" x14ac:dyDescent="0.3">
      <c r="A277" s="311"/>
      <c r="B277" s="312"/>
      <c r="C277" s="311"/>
      <c r="D277" s="314"/>
      <c r="E277" s="314"/>
      <c r="F277" s="314"/>
      <c r="G277" s="314"/>
      <c r="H277" s="312"/>
      <c r="I277" s="311"/>
      <c r="J277" s="314"/>
      <c r="K277" s="314"/>
      <c r="L277" s="312"/>
    </row>
    <row r="278" spans="1:12" x14ac:dyDescent="0.25">
      <c r="A278" s="272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4"/>
    </row>
    <row r="279" spans="1:12" ht="15.75" thickBot="1" x14ac:dyDescent="0.3">
      <c r="A279" s="285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286"/>
    </row>
    <row r="280" spans="1:12" x14ac:dyDescent="0.25">
      <c r="A280" s="272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4"/>
    </row>
    <row r="281" spans="1:12" ht="15.75" thickBot="1" x14ac:dyDescent="0.3">
      <c r="A281" s="285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286"/>
    </row>
    <row r="282" spans="1:12" x14ac:dyDescent="0.25">
      <c r="A282" s="272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4"/>
    </row>
    <row r="283" spans="1:12" ht="15.75" thickBot="1" x14ac:dyDescent="0.3">
      <c r="A283" s="285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286"/>
    </row>
    <row r="284" spans="1:12" x14ac:dyDescent="0.25">
      <c r="A284" s="272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4"/>
    </row>
    <row r="285" spans="1:12" ht="15.75" thickBot="1" x14ac:dyDescent="0.3">
      <c r="A285" s="285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286"/>
    </row>
    <row r="286" spans="1:12" x14ac:dyDescent="0.25">
      <c r="A286" s="272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4"/>
    </row>
    <row r="287" spans="1:12" ht="15.75" thickBot="1" x14ac:dyDescent="0.3">
      <c r="A287" s="285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286"/>
    </row>
    <row r="288" spans="1:12" x14ac:dyDescent="0.25">
      <c r="A288" s="272"/>
      <c r="B288" s="273"/>
      <c r="C288" s="273"/>
      <c r="D288" s="273"/>
      <c r="E288" s="273"/>
      <c r="F288" s="274"/>
      <c r="G288" s="345" t="s">
        <v>51</v>
      </c>
      <c r="H288" s="346"/>
      <c r="I288" s="346"/>
      <c r="J288" s="347"/>
      <c r="K288" s="345" t="s">
        <v>18</v>
      </c>
      <c r="L288" s="347"/>
    </row>
    <row r="289" spans="1:12" ht="15.75" thickBot="1" x14ac:dyDescent="0.3">
      <c r="A289" s="285"/>
      <c r="B289" s="338"/>
      <c r="C289" s="338"/>
      <c r="D289" s="338"/>
      <c r="E289" s="338"/>
      <c r="F289" s="286"/>
      <c r="G289" s="348"/>
      <c r="H289" s="349"/>
      <c r="I289" s="349"/>
      <c r="J289" s="350"/>
      <c r="K289" s="348"/>
      <c r="L289" s="350"/>
    </row>
    <row r="290" spans="1:12" x14ac:dyDescent="0.25">
      <c r="A290" s="272"/>
      <c r="B290" s="273"/>
      <c r="C290" s="273"/>
      <c r="D290" s="273"/>
      <c r="E290" s="273"/>
      <c r="F290" s="274"/>
      <c r="G290" s="345" t="s">
        <v>52</v>
      </c>
      <c r="H290" s="346"/>
      <c r="I290" s="346"/>
      <c r="J290" s="347"/>
      <c r="K290" s="345" t="s">
        <v>18</v>
      </c>
      <c r="L290" s="347"/>
    </row>
    <row r="291" spans="1:12" ht="15.75" thickBot="1" x14ac:dyDescent="0.3">
      <c r="A291" s="285"/>
      <c r="B291" s="338"/>
      <c r="C291" s="338"/>
      <c r="D291" s="338"/>
      <c r="E291" s="338"/>
      <c r="F291" s="286"/>
      <c r="G291" s="348"/>
      <c r="H291" s="349"/>
      <c r="I291" s="349"/>
      <c r="J291" s="350"/>
      <c r="K291" s="348"/>
      <c r="L291" s="350"/>
    </row>
    <row r="292" spans="1:12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272"/>
      <c r="B293" s="273"/>
      <c r="C293" s="273"/>
      <c r="D293" s="273"/>
      <c r="E293" s="273"/>
      <c r="F293" s="273"/>
      <c r="G293" s="273"/>
      <c r="H293" s="273"/>
      <c r="I293" s="273"/>
      <c r="J293" s="273"/>
      <c r="K293" s="273"/>
      <c r="L293" s="274"/>
    </row>
    <row r="294" spans="1:12" ht="15.75" thickBot="1" x14ac:dyDescent="0.3">
      <c r="A294" s="285"/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286"/>
    </row>
    <row r="295" spans="1:12" x14ac:dyDescent="0.25">
      <c r="A295" s="143" t="s">
        <v>304</v>
      </c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5"/>
    </row>
    <row r="296" spans="1:12" ht="15.75" thickBot="1" x14ac:dyDescent="0.3">
      <c r="A296" s="146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8"/>
    </row>
    <row r="297" spans="1:12" ht="15.75" thickBot="1" x14ac:dyDescent="0.3">
      <c r="A297" s="3" t="str">
        <f t="shared" ref="A297:B299" si="6">A6</f>
        <v xml:space="preserve">CLIENTE: bolovo </v>
      </c>
      <c r="B297" s="149" t="str">
        <f t="shared" si="6"/>
        <v>REPRESENTANTE: Antonio</v>
      </c>
      <c r="C297" s="150"/>
      <c r="D297" s="150"/>
      <c r="E297" s="150"/>
      <c r="F297" s="151"/>
      <c r="G297" s="149" t="str">
        <f>G6</f>
        <v xml:space="preserve">PEDIDO: /19 </v>
      </c>
      <c r="H297" s="150"/>
      <c r="I297" s="151"/>
      <c r="J297" s="110" t="s">
        <v>21</v>
      </c>
      <c r="K297" s="112"/>
      <c r="L297" s="111"/>
    </row>
    <row r="298" spans="1:12" ht="15.75" thickBot="1" x14ac:dyDescent="0.3">
      <c r="A298" s="4" t="str">
        <f t="shared" si="6"/>
        <v xml:space="preserve">REF. CLIENTE:  </v>
      </c>
      <c r="B298" s="149" t="str">
        <f t="shared" si="6"/>
        <v xml:space="preserve">REF. SHO SL - 16 </v>
      </c>
      <c r="C298" s="150"/>
      <c r="D298" s="150"/>
      <c r="E298" s="150"/>
      <c r="F298" s="151"/>
      <c r="G298" s="149" t="str">
        <f>G7</f>
        <v>COLECAO : VERÃO /2019</v>
      </c>
      <c r="H298" s="150"/>
      <c r="I298" s="151"/>
      <c r="J298" s="143">
        <f>J7</f>
        <v>0</v>
      </c>
      <c r="K298" s="144"/>
      <c r="L298" s="145"/>
    </row>
    <row r="299" spans="1:12" ht="15.75" thickBot="1" x14ac:dyDescent="0.3">
      <c r="A299" s="4" t="str">
        <f t="shared" si="6"/>
        <v xml:space="preserve">REF:  ls :  SHO LS = 16 </v>
      </c>
      <c r="B299" s="149" t="str">
        <f t="shared" si="6"/>
        <v xml:space="preserve">MODELO: shoulder BAG CHAPADA   c/tela </v>
      </c>
      <c r="C299" s="150"/>
      <c r="D299" s="150"/>
      <c r="E299" s="150"/>
      <c r="F299" s="150"/>
      <c r="G299" s="150"/>
      <c r="H299" s="150"/>
      <c r="I299" s="151"/>
      <c r="J299" s="146"/>
      <c r="K299" s="147"/>
      <c r="L299" s="148"/>
    </row>
    <row r="300" spans="1:12" x14ac:dyDescent="0.25">
      <c r="A300" s="326" t="s">
        <v>14</v>
      </c>
      <c r="B300" s="328" t="str">
        <f>B250</f>
        <v>EMERSOM</v>
      </c>
      <c r="C300" s="329"/>
      <c r="D300" s="329"/>
      <c r="E300" s="329"/>
      <c r="F300" s="330"/>
      <c r="G300" s="334" t="s">
        <v>47</v>
      </c>
      <c r="H300" s="335"/>
      <c r="I300" s="272"/>
      <c r="J300" s="273"/>
      <c r="K300" s="273"/>
      <c r="L300" s="274"/>
    </row>
    <row r="301" spans="1:12" ht="15.75" thickBot="1" x14ac:dyDescent="0.3">
      <c r="A301" s="327"/>
      <c r="B301" s="331"/>
      <c r="C301" s="332"/>
      <c r="D301" s="332"/>
      <c r="E301" s="332"/>
      <c r="F301" s="333"/>
      <c r="G301" s="336"/>
      <c r="H301" s="337"/>
      <c r="I301" s="285"/>
      <c r="J301" s="338"/>
      <c r="K301" s="338"/>
      <c r="L301" s="286"/>
    </row>
    <row r="302" spans="1:12" x14ac:dyDescent="0.25">
      <c r="A302" s="339" t="s">
        <v>1</v>
      </c>
      <c r="B302" s="339" t="s">
        <v>2</v>
      </c>
      <c r="C302" s="341">
        <f>C252</f>
        <v>3</v>
      </c>
      <c r="D302" s="184" t="s">
        <v>23</v>
      </c>
      <c r="E302" s="186"/>
      <c r="F302" s="343">
        <f>F252</f>
        <v>100</v>
      </c>
      <c r="G302" s="309" t="s">
        <v>22</v>
      </c>
      <c r="H302" s="313"/>
      <c r="I302" s="310"/>
      <c r="J302" s="357">
        <f>J252</f>
        <v>300</v>
      </c>
      <c r="K302" s="358"/>
      <c r="L302" s="359"/>
    </row>
    <row r="303" spans="1:12" ht="15.75" thickBot="1" x14ac:dyDescent="0.3">
      <c r="A303" s="340"/>
      <c r="B303" s="340"/>
      <c r="C303" s="342"/>
      <c r="D303" s="187"/>
      <c r="E303" s="189"/>
      <c r="F303" s="344"/>
      <c r="G303" s="311"/>
      <c r="H303" s="314"/>
      <c r="I303" s="312"/>
      <c r="J303" s="360"/>
      <c r="K303" s="361"/>
      <c r="L303" s="362"/>
    </row>
    <row r="304" spans="1:12" ht="15" customHeight="1" x14ac:dyDescent="0.25">
      <c r="A304" s="309" t="s">
        <v>95</v>
      </c>
      <c r="B304" s="310"/>
      <c r="C304" s="309" t="s">
        <v>96</v>
      </c>
      <c r="D304" s="313"/>
      <c r="E304" s="313"/>
      <c r="F304" s="313"/>
      <c r="G304" s="313"/>
      <c r="H304" s="310"/>
      <c r="I304" s="309" t="s">
        <v>49</v>
      </c>
      <c r="J304" s="313"/>
      <c r="K304" s="313"/>
      <c r="L304" s="310"/>
    </row>
    <row r="305" spans="1:12" ht="15.75" customHeight="1" thickBot="1" x14ac:dyDescent="0.3">
      <c r="A305" s="311"/>
      <c r="B305" s="312"/>
      <c r="C305" s="311"/>
      <c r="D305" s="314"/>
      <c r="E305" s="314"/>
      <c r="F305" s="314"/>
      <c r="G305" s="314"/>
      <c r="H305" s="312"/>
      <c r="I305" s="311"/>
      <c r="J305" s="314"/>
      <c r="K305" s="314"/>
      <c r="L305" s="312"/>
    </row>
    <row r="306" spans="1:12" x14ac:dyDescent="0.25">
      <c r="A306" s="272"/>
      <c r="B306" s="273"/>
      <c r="C306" s="273"/>
      <c r="D306" s="273"/>
      <c r="E306" s="273"/>
      <c r="F306" s="273"/>
      <c r="G306" s="273"/>
      <c r="H306" s="273"/>
      <c r="I306" s="273"/>
      <c r="J306" s="273"/>
      <c r="K306" s="273"/>
      <c r="L306" s="274"/>
    </row>
    <row r="307" spans="1:12" ht="15.75" thickBot="1" x14ac:dyDescent="0.3">
      <c r="A307" s="285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286"/>
    </row>
    <row r="308" spans="1:12" x14ac:dyDescent="0.25">
      <c r="A308" s="272"/>
      <c r="B308" s="273"/>
      <c r="C308" s="273"/>
      <c r="D308" s="273"/>
      <c r="E308" s="273"/>
      <c r="F308" s="274"/>
      <c r="G308" s="345" t="s">
        <v>51</v>
      </c>
      <c r="H308" s="346"/>
      <c r="I308" s="346"/>
      <c r="J308" s="347"/>
      <c r="K308" s="345" t="s">
        <v>18</v>
      </c>
      <c r="L308" s="347"/>
    </row>
    <row r="309" spans="1:12" ht="15.75" thickBot="1" x14ac:dyDescent="0.3">
      <c r="A309" s="285"/>
      <c r="B309" s="338"/>
      <c r="C309" s="338"/>
      <c r="D309" s="338"/>
      <c r="E309" s="338"/>
      <c r="F309" s="286"/>
      <c r="G309" s="348"/>
      <c r="H309" s="349"/>
      <c r="I309" s="349"/>
      <c r="J309" s="350"/>
      <c r="K309" s="348"/>
      <c r="L309" s="350"/>
    </row>
    <row r="310" spans="1:12" x14ac:dyDescent="0.25">
      <c r="A310" s="272"/>
      <c r="B310" s="273"/>
      <c r="C310" s="273"/>
      <c r="D310" s="273"/>
      <c r="E310" s="273"/>
      <c r="F310" s="274"/>
      <c r="G310" s="345" t="s">
        <v>52</v>
      </c>
      <c r="H310" s="346"/>
      <c r="I310" s="346"/>
      <c r="J310" s="347"/>
      <c r="K310" s="345" t="s">
        <v>18</v>
      </c>
      <c r="L310" s="347"/>
    </row>
    <row r="311" spans="1:12" ht="15.75" thickBot="1" x14ac:dyDescent="0.3">
      <c r="A311" s="285"/>
      <c r="B311" s="338"/>
      <c r="C311" s="338"/>
      <c r="D311" s="338"/>
      <c r="E311" s="338"/>
      <c r="F311" s="286"/>
      <c r="G311" s="348"/>
      <c r="H311" s="349"/>
      <c r="I311" s="349"/>
      <c r="J311" s="350"/>
      <c r="K311" s="348"/>
      <c r="L311" s="350"/>
    </row>
    <row r="312" spans="1:12" x14ac:dyDescent="0.25">
      <c r="A312" s="272"/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4"/>
    </row>
    <row r="313" spans="1:12" x14ac:dyDescent="0.25">
      <c r="A313" s="275"/>
      <c r="B313" s="276"/>
      <c r="C313" s="276"/>
      <c r="D313" s="276"/>
      <c r="E313" s="276"/>
      <c r="F313" s="276"/>
      <c r="G313" s="276"/>
      <c r="H313" s="276"/>
      <c r="I313" s="276"/>
      <c r="J313" s="276"/>
      <c r="K313" s="276"/>
      <c r="L313" s="277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ht="33.75" customHeight="1" thickBot="1" x14ac:dyDescent="0.3">
      <c r="A322" s="285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286"/>
    </row>
    <row r="323" spans="1:12" x14ac:dyDescent="0.25">
      <c r="A323" s="143" t="str">
        <f>A1</f>
        <v xml:space="preserve">LS </v>
      </c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5"/>
    </row>
    <row r="324" spans="1:12" ht="15.75" thickBot="1" x14ac:dyDescent="0.3">
      <c r="A324" s="146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8"/>
    </row>
    <row r="325" spans="1:12" x14ac:dyDescent="0.25">
      <c r="A325" s="369" t="s">
        <v>305</v>
      </c>
      <c r="B325" s="370"/>
      <c r="C325" s="370"/>
      <c r="D325" s="370"/>
      <c r="E325" s="370"/>
      <c r="F325" s="370"/>
      <c r="G325" s="370"/>
      <c r="H325" s="370"/>
      <c r="I325" s="370"/>
      <c r="J325" s="370"/>
      <c r="K325" s="370"/>
      <c r="L325" s="371"/>
    </row>
    <row r="326" spans="1:12" ht="15.75" thickBot="1" x14ac:dyDescent="0.3">
      <c r="A326" s="372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4"/>
    </row>
    <row r="327" spans="1:12" ht="15.75" thickBot="1" x14ac:dyDescent="0.3">
      <c r="A327" s="3" t="str">
        <f t="shared" ref="A327:B329" si="7">A6</f>
        <v xml:space="preserve">CLIENTE: bolovo </v>
      </c>
      <c r="B327" s="149" t="str">
        <f t="shared" si="7"/>
        <v>REPRESENTANTE: Antonio</v>
      </c>
      <c r="C327" s="150"/>
      <c r="D327" s="150"/>
      <c r="E327" s="150"/>
      <c r="F327" s="151"/>
      <c r="G327" s="149" t="str">
        <f>G6</f>
        <v xml:space="preserve">PEDIDO: /19 </v>
      </c>
      <c r="H327" s="150"/>
      <c r="I327" s="151"/>
      <c r="J327" s="110" t="str">
        <f>J6</f>
        <v xml:space="preserve">QTD. MOSTR. LS </v>
      </c>
      <c r="K327" s="112"/>
      <c r="L327" s="111"/>
    </row>
    <row r="328" spans="1:12" ht="15.75" thickBot="1" x14ac:dyDescent="0.3">
      <c r="A328" s="4" t="str">
        <f t="shared" si="7"/>
        <v xml:space="preserve">REF. CLIENTE:  </v>
      </c>
      <c r="B328" s="149" t="str">
        <f t="shared" si="7"/>
        <v xml:space="preserve">REF. SHO SL - 16 </v>
      </c>
      <c r="C328" s="150"/>
      <c r="D328" s="150"/>
      <c r="E328" s="150"/>
      <c r="F328" s="151"/>
      <c r="G328" s="149" t="str">
        <f>G7</f>
        <v>COLECAO : VERÃO /2019</v>
      </c>
      <c r="H328" s="150"/>
      <c r="I328" s="151"/>
      <c r="J328" s="143">
        <f>J7</f>
        <v>0</v>
      </c>
      <c r="K328" s="144"/>
      <c r="L328" s="145"/>
    </row>
    <row r="329" spans="1:12" ht="15.75" thickBot="1" x14ac:dyDescent="0.3">
      <c r="A329" s="4" t="str">
        <f t="shared" si="7"/>
        <v xml:space="preserve">REF:  ls :  SHO LS = 16 </v>
      </c>
      <c r="B329" s="149" t="str">
        <f t="shared" si="7"/>
        <v xml:space="preserve">MODELO: shoulder BAG CHAPADA   c/tela </v>
      </c>
      <c r="C329" s="150"/>
      <c r="D329" s="150"/>
      <c r="E329" s="150"/>
      <c r="F329" s="150"/>
      <c r="G329" s="150"/>
      <c r="H329" s="150"/>
      <c r="I329" s="151"/>
      <c r="J329" s="146"/>
      <c r="K329" s="147"/>
      <c r="L329" s="148"/>
    </row>
    <row r="330" spans="1:12" ht="15.75" thickBot="1" x14ac:dyDescent="0.3">
      <c r="A330" s="110" t="s">
        <v>55</v>
      </c>
      <c r="B330" s="112"/>
      <c r="C330" s="112"/>
      <c r="D330" s="111"/>
      <c r="E330" s="345" t="s">
        <v>59</v>
      </c>
      <c r="F330" s="346"/>
      <c r="G330" s="346"/>
      <c r="H330" s="346"/>
      <c r="I330" s="346"/>
      <c r="J330" s="346"/>
      <c r="K330" s="346"/>
      <c r="L330" s="347"/>
    </row>
    <row r="331" spans="1:12" ht="15.75" thickBot="1" x14ac:dyDescent="0.3">
      <c r="A331" s="184" t="s">
        <v>56</v>
      </c>
      <c r="B331" s="185"/>
      <c r="C331" s="185"/>
      <c r="D331" s="186"/>
      <c r="E331" s="348"/>
      <c r="F331" s="349"/>
      <c r="G331" s="349"/>
      <c r="H331" s="349"/>
      <c r="I331" s="349"/>
      <c r="J331" s="349"/>
      <c r="K331" s="349"/>
      <c r="L331" s="350"/>
    </row>
    <row r="332" spans="1:12" ht="15.75" thickBot="1" x14ac:dyDescent="0.3">
      <c r="A332" s="187"/>
      <c r="B332" s="188"/>
      <c r="C332" s="188"/>
      <c r="D332" s="189"/>
      <c r="E332" s="375" t="s">
        <v>58</v>
      </c>
      <c r="F332" s="376"/>
      <c r="G332" s="376"/>
      <c r="H332" s="376"/>
      <c r="I332" s="376"/>
      <c r="J332" s="376"/>
      <c r="K332" s="376"/>
      <c r="L332" s="377"/>
    </row>
    <row r="333" spans="1:12" x14ac:dyDescent="0.25">
      <c r="A333" s="184" t="s">
        <v>57</v>
      </c>
      <c r="B333" s="185"/>
      <c r="C333" s="185"/>
      <c r="D333" s="186"/>
      <c r="E333" s="378"/>
      <c r="F333" s="379"/>
      <c r="G333" s="379"/>
      <c r="H333" s="379"/>
      <c r="I333" s="379"/>
      <c r="J333" s="379"/>
      <c r="K333" s="379"/>
      <c r="L333" s="380"/>
    </row>
    <row r="334" spans="1:12" ht="15.75" thickBot="1" x14ac:dyDescent="0.3">
      <c r="A334" s="187"/>
      <c r="B334" s="188"/>
      <c r="C334" s="188"/>
      <c r="D334" s="189"/>
      <c r="E334" s="381"/>
      <c r="F334" s="382"/>
      <c r="G334" s="382"/>
      <c r="H334" s="382"/>
      <c r="I334" s="382"/>
      <c r="J334" s="382"/>
      <c r="K334" s="382"/>
      <c r="L334" s="383"/>
    </row>
    <row r="335" spans="1:12" ht="15.75" customHeight="1" thickBot="1" x14ac:dyDescent="0.3">
      <c r="A335" s="5" t="s">
        <v>28</v>
      </c>
      <c r="B335" s="2"/>
      <c r="C335" s="110">
        <f>C92</f>
        <v>100</v>
      </c>
      <c r="D335" s="112"/>
      <c r="E335" s="111"/>
      <c r="F335" s="110" t="s">
        <v>43</v>
      </c>
      <c r="G335" s="111"/>
      <c r="H335" s="110">
        <f>H92</f>
        <v>0</v>
      </c>
      <c r="I335" s="111"/>
      <c r="J335" s="262" t="s">
        <v>43</v>
      </c>
      <c r="K335" s="263"/>
      <c r="L335" s="45" t="s">
        <v>41</v>
      </c>
    </row>
    <row r="336" spans="1:12" ht="15.75" customHeight="1" thickBot="1" x14ac:dyDescent="0.3">
      <c r="A336" s="5" t="s">
        <v>42</v>
      </c>
      <c r="B336" s="4" t="s">
        <v>6</v>
      </c>
      <c r="C336" s="4" t="s">
        <v>15</v>
      </c>
      <c r="D336" s="110" t="s">
        <v>7</v>
      </c>
      <c r="E336" s="111"/>
      <c r="F336" s="234" t="s">
        <v>19</v>
      </c>
      <c r="G336" s="236"/>
      <c r="H336" s="4" t="s">
        <v>9</v>
      </c>
      <c r="I336" s="5" t="s">
        <v>10</v>
      </c>
      <c r="J336" s="234" t="s">
        <v>19</v>
      </c>
      <c r="K336" s="236"/>
      <c r="L336" s="7"/>
    </row>
    <row r="337" spans="1:12" ht="15.75" customHeight="1" thickBot="1" x14ac:dyDescent="0.3">
      <c r="A337" s="13" t="str">
        <f t="shared" ref="A337:C352" si="8">A94</f>
        <v xml:space="preserve">Etiqueta Composição - EC - bolovo </v>
      </c>
      <c r="B337" s="6">
        <f t="shared" si="8"/>
        <v>1</v>
      </c>
      <c r="C337" s="6" t="str">
        <f t="shared" si="8"/>
        <v>Branco</v>
      </c>
      <c r="D337" s="264">
        <f>SUM(B337*C335)</f>
        <v>100</v>
      </c>
      <c r="E337" s="265"/>
      <c r="F337" s="266"/>
      <c r="G337" s="267"/>
      <c r="H337" s="6">
        <f>H94</f>
        <v>0</v>
      </c>
      <c r="I337" s="8">
        <f>SUM(B337*H335)</f>
        <v>0</v>
      </c>
      <c r="J337" s="266"/>
      <c r="K337" s="267"/>
      <c r="L337" s="6"/>
    </row>
    <row r="338" spans="1:12" ht="15.75" customHeight="1" thickBot="1" x14ac:dyDescent="0.3">
      <c r="A338" s="13" t="str">
        <f t="shared" si="8"/>
        <v>Linha 60</v>
      </c>
      <c r="B338" s="6">
        <f t="shared" si="8"/>
        <v>0.01</v>
      </c>
      <c r="C338" s="6" t="str">
        <f t="shared" si="8"/>
        <v xml:space="preserve">Preta </v>
      </c>
      <c r="D338" s="264">
        <f>SUM(B338*C335)</f>
        <v>1</v>
      </c>
      <c r="E338" s="265"/>
      <c r="F338" s="266"/>
      <c r="G338" s="267"/>
      <c r="H338" s="6">
        <f>H95</f>
        <v>0</v>
      </c>
      <c r="I338" s="8">
        <f>SUM(B338*H335)</f>
        <v>0</v>
      </c>
      <c r="J338" s="266"/>
      <c r="K338" s="267"/>
      <c r="L338" s="6"/>
    </row>
    <row r="339" spans="1:12" ht="15.75" customHeight="1" thickBot="1" x14ac:dyDescent="0.3">
      <c r="A339" s="13">
        <f t="shared" si="8"/>
        <v>0</v>
      </c>
      <c r="B339" s="6">
        <f t="shared" si="8"/>
        <v>0.01</v>
      </c>
      <c r="C339" s="6" t="str">
        <f t="shared" si="8"/>
        <v>Branco</v>
      </c>
      <c r="D339" s="264">
        <f>SUM(B339*C335)</f>
        <v>1</v>
      </c>
      <c r="E339" s="265"/>
      <c r="F339" s="266"/>
      <c r="G339" s="267"/>
      <c r="H339" s="6">
        <f t="shared" ref="H339:H370" si="9">H96</f>
        <v>0</v>
      </c>
      <c r="I339" s="8">
        <f>SUM(B339*H335)</f>
        <v>0</v>
      </c>
      <c r="J339" s="266"/>
      <c r="K339" s="267"/>
      <c r="L339" s="6"/>
    </row>
    <row r="340" spans="1:12" ht="15.75" customHeight="1" thickBot="1" x14ac:dyDescent="0.3">
      <c r="A340" s="13">
        <f t="shared" si="8"/>
        <v>0</v>
      </c>
      <c r="B340" s="6">
        <f t="shared" si="8"/>
        <v>0</v>
      </c>
      <c r="C340" s="6">
        <f t="shared" si="8"/>
        <v>0</v>
      </c>
      <c r="D340" s="264">
        <f>SUM(B340*C335)</f>
        <v>0</v>
      </c>
      <c r="E340" s="265"/>
      <c r="F340" s="266"/>
      <c r="G340" s="267"/>
      <c r="H340" s="6">
        <f t="shared" si="9"/>
        <v>0</v>
      </c>
      <c r="I340" s="8">
        <f>SUM(B340*H335)</f>
        <v>0</v>
      </c>
      <c r="J340" s="266"/>
      <c r="K340" s="267"/>
      <c r="L340" s="6"/>
    </row>
    <row r="341" spans="1:12" ht="15.75" customHeight="1" thickBot="1" x14ac:dyDescent="0.3">
      <c r="A341" s="13" t="str">
        <f t="shared" si="8"/>
        <v>Linha 60</v>
      </c>
      <c r="B341" s="6">
        <f t="shared" si="8"/>
        <v>0.01</v>
      </c>
      <c r="C341" s="6" t="str">
        <f t="shared" si="8"/>
        <v xml:space="preserve">preta </v>
      </c>
      <c r="D341" s="264">
        <f>SUM(B341*C335)</f>
        <v>1</v>
      </c>
      <c r="E341" s="265"/>
      <c r="F341" s="266"/>
      <c r="G341" s="267"/>
      <c r="H341" s="6">
        <f t="shared" si="9"/>
        <v>0</v>
      </c>
      <c r="I341" s="8">
        <f>SUM(B341*H335)</f>
        <v>0</v>
      </c>
      <c r="J341" s="266"/>
      <c r="K341" s="267"/>
      <c r="L341" s="6"/>
    </row>
    <row r="342" spans="1:12" ht="15.75" customHeight="1" thickBot="1" x14ac:dyDescent="0.3">
      <c r="A342" s="13">
        <f t="shared" si="8"/>
        <v>0</v>
      </c>
      <c r="B342" s="6">
        <f t="shared" si="8"/>
        <v>0.01</v>
      </c>
      <c r="C342" s="6" t="str">
        <f t="shared" si="8"/>
        <v>branca</v>
      </c>
      <c r="D342" s="264">
        <f>SUM(B342*C335)</f>
        <v>1</v>
      </c>
      <c r="E342" s="265"/>
      <c r="F342" s="266"/>
      <c r="G342" s="267"/>
      <c r="H342" s="6">
        <f t="shared" si="9"/>
        <v>0</v>
      </c>
      <c r="I342" s="8">
        <f>SUM(B342*H335)</f>
        <v>0</v>
      </c>
      <c r="J342" s="266"/>
      <c r="K342" s="267"/>
      <c r="L342" s="6"/>
    </row>
    <row r="343" spans="1:12" ht="15.75" customHeight="1" thickBot="1" x14ac:dyDescent="0.3">
      <c r="A343" s="13" t="str">
        <f t="shared" si="8"/>
        <v>FITA CA 15</v>
      </c>
      <c r="B343" s="6">
        <v>16</v>
      </c>
      <c r="C343" s="16" t="str">
        <f t="shared" si="8"/>
        <v xml:space="preserve">preto </v>
      </c>
      <c r="D343" s="264">
        <f>SUM(B343*C335)</f>
        <v>1600</v>
      </c>
      <c r="E343" s="265"/>
      <c r="F343" s="266"/>
      <c r="G343" s="267"/>
      <c r="H343" s="6">
        <f t="shared" si="9"/>
        <v>0</v>
      </c>
      <c r="I343" s="8">
        <f>SUM(B343*H335)</f>
        <v>0</v>
      </c>
      <c r="J343" s="266"/>
      <c r="K343" s="267"/>
      <c r="L343" s="6"/>
    </row>
    <row r="344" spans="1:12" ht="15.75" customHeight="1" thickBot="1" x14ac:dyDescent="0.3">
      <c r="A344" s="13" t="str">
        <f t="shared" si="8"/>
        <v>Fita alça de ombro  - 1,50m (1x)</v>
      </c>
      <c r="B344" s="6">
        <f t="shared" si="8"/>
        <v>0</v>
      </c>
      <c r="C344" s="6">
        <f t="shared" si="8"/>
        <v>0</v>
      </c>
      <c r="D344" s="264">
        <f>SUM(B344*C335)</f>
        <v>0</v>
      </c>
      <c r="E344" s="265"/>
      <c r="F344" s="266"/>
      <c r="G344" s="267"/>
      <c r="H344" s="6">
        <f t="shared" si="9"/>
        <v>0</v>
      </c>
      <c r="I344" s="8">
        <f>SUM(B344*H335)</f>
        <v>0</v>
      </c>
      <c r="J344" s="266"/>
      <c r="K344" s="267"/>
      <c r="L344" s="6"/>
    </row>
    <row r="345" spans="1:12" ht="15.75" customHeight="1" thickBot="1" x14ac:dyDescent="0.3">
      <c r="A345" s="13" t="str">
        <f>A102</f>
        <v>Fita do regulador  - 0,10m (1x)</v>
      </c>
      <c r="B345" s="6">
        <f t="shared" si="8"/>
        <v>0</v>
      </c>
      <c r="C345" s="6">
        <f t="shared" si="8"/>
        <v>0</v>
      </c>
      <c r="D345" s="264">
        <f>SUM(B345*C335)</f>
        <v>0</v>
      </c>
      <c r="E345" s="265"/>
      <c r="F345" s="266"/>
      <c r="G345" s="267"/>
      <c r="H345" s="6">
        <f t="shared" si="9"/>
        <v>0</v>
      </c>
      <c r="I345" s="8">
        <f>SUM(B345*H335)</f>
        <v>0</v>
      </c>
      <c r="J345" s="266"/>
      <c r="K345" s="267"/>
      <c r="L345" s="6"/>
    </row>
    <row r="346" spans="1:12" ht="15.75" customHeight="1" thickBot="1" x14ac:dyDescent="0.3">
      <c r="A346" s="13" t="str">
        <f t="shared" si="8"/>
        <v xml:space="preserve">Ziper trator </v>
      </c>
      <c r="B346" s="6">
        <f t="shared" si="8"/>
        <v>0.18</v>
      </c>
      <c r="C346" s="6" t="str">
        <f t="shared" si="8"/>
        <v xml:space="preserve">preto </v>
      </c>
      <c r="D346" s="264">
        <f>SUM(B346*C335)</f>
        <v>18</v>
      </c>
      <c r="E346" s="265"/>
      <c r="F346" s="266"/>
      <c r="G346" s="267"/>
      <c r="H346" s="6">
        <f t="shared" si="9"/>
        <v>0</v>
      </c>
      <c r="I346" s="8">
        <f>SUM(B346*H335)</f>
        <v>0</v>
      </c>
      <c r="J346" s="266"/>
      <c r="K346" s="267"/>
      <c r="L346" s="6"/>
    </row>
    <row r="347" spans="1:12" ht="15.75" customHeight="1" thickBot="1" x14ac:dyDescent="0.3">
      <c r="A347" s="13" t="str">
        <f t="shared" si="8"/>
        <v xml:space="preserve">Cursor trator ( puxador quadrado loja boy ) </v>
      </c>
      <c r="B347" s="6">
        <f t="shared" si="8"/>
        <v>1</v>
      </c>
      <c r="C347" s="6" t="str">
        <f t="shared" si="8"/>
        <v xml:space="preserve">preto </v>
      </c>
      <c r="D347" s="264">
        <f>SUM(B347*C335)</f>
        <v>100</v>
      </c>
      <c r="E347" s="265"/>
      <c r="F347" s="266"/>
      <c r="G347" s="267"/>
      <c r="H347" s="6">
        <f t="shared" si="9"/>
        <v>0</v>
      </c>
      <c r="I347" s="8">
        <f>SUM(B347*H335)</f>
        <v>0</v>
      </c>
      <c r="J347" s="266"/>
      <c r="K347" s="267"/>
      <c r="L347" s="6"/>
    </row>
    <row r="348" spans="1:12" ht="15.75" customHeight="1" thickBot="1" x14ac:dyDescent="0.3">
      <c r="A348" s="13" t="str">
        <f t="shared" si="8"/>
        <v xml:space="preserve">Regulador 15 poliacetal baixo </v>
      </c>
      <c r="B348" s="6">
        <f t="shared" si="8"/>
        <v>1</v>
      </c>
      <c r="C348" s="6" t="str">
        <f t="shared" si="8"/>
        <v xml:space="preserve">preta </v>
      </c>
      <c r="D348" s="264">
        <f>SUM(B348*C335)</f>
        <v>100</v>
      </c>
      <c r="E348" s="265"/>
      <c r="F348" s="266"/>
      <c r="G348" s="267"/>
      <c r="H348" s="6">
        <f t="shared" si="9"/>
        <v>0</v>
      </c>
      <c r="I348" s="8">
        <f>SUM(B348*H335)</f>
        <v>0</v>
      </c>
      <c r="J348" s="266"/>
      <c r="K348" s="267"/>
      <c r="L348" s="6"/>
    </row>
    <row r="349" spans="1:12" ht="15.75" customHeight="1" thickBot="1" x14ac:dyDescent="0.3">
      <c r="A349" s="13" t="str">
        <f t="shared" si="8"/>
        <v xml:space="preserve">Regulador 15 poliacetal alto </v>
      </c>
      <c r="B349" s="6">
        <f t="shared" si="8"/>
        <v>1</v>
      </c>
      <c r="C349" s="6" t="str">
        <f t="shared" si="8"/>
        <v xml:space="preserve">preto </v>
      </c>
      <c r="D349" s="264">
        <f>SUM(B349*C335)</f>
        <v>100</v>
      </c>
      <c r="E349" s="265"/>
      <c r="F349" s="266"/>
      <c r="G349" s="267"/>
      <c r="H349" s="6">
        <f t="shared" si="9"/>
        <v>0</v>
      </c>
      <c r="I349" s="8">
        <f>SUM(B349*H335)</f>
        <v>0</v>
      </c>
      <c r="J349" s="266"/>
      <c r="K349" s="267"/>
      <c r="L349" s="6"/>
    </row>
    <row r="350" spans="1:12" ht="15.75" customHeight="1" thickBot="1" x14ac:dyDescent="0.3">
      <c r="A350" s="13" t="str">
        <f t="shared" si="8"/>
        <v>borneon teckla brasão 22</v>
      </c>
      <c r="B350" s="6">
        <f t="shared" si="8"/>
        <v>1</v>
      </c>
      <c r="C350" s="6" t="str">
        <f t="shared" si="8"/>
        <v xml:space="preserve">preto </v>
      </c>
      <c r="D350" s="264">
        <f>SUM(B350*C335)</f>
        <v>100</v>
      </c>
      <c r="E350" s="265"/>
      <c r="F350" s="266"/>
      <c r="G350" s="267"/>
      <c r="H350" s="6">
        <f t="shared" si="9"/>
        <v>0</v>
      </c>
      <c r="I350" s="8">
        <f>SUM(B350*H335)</f>
        <v>0</v>
      </c>
      <c r="J350" s="266"/>
      <c r="K350" s="267"/>
      <c r="L350" s="6"/>
    </row>
    <row r="351" spans="1:12" ht="15.75" customHeight="1" thickBot="1" x14ac:dyDescent="0.3">
      <c r="A351" s="13" t="str">
        <f t="shared" si="8"/>
        <v xml:space="preserve">velcro 0,04 m  (1x) </v>
      </c>
      <c r="B351" s="6">
        <f t="shared" si="8"/>
        <v>0.04</v>
      </c>
      <c r="C351" s="6" t="str">
        <f t="shared" si="8"/>
        <v>branco</v>
      </c>
      <c r="D351" s="264">
        <f>SUM(B351*C335)</f>
        <v>4</v>
      </c>
      <c r="E351" s="265"/>
      <c r="F351" s="266"/>
      <c r="G351" s="267"/>
      <c r="H351" s="6">
        <f t="shared" si="9"/>
        <v>0</v>
      </c>
      <c r="I351" s="8">
        <f>SUM(B351*H335)</f>
        <v>0</v>
      </c>
      <c r="J351" s="266"/>
      <c r="K351" s="267"/>
      <c r="L351" s="6"/>
    </row>
    <row r="352" spans="1:12" ht="15.75" customHeight="1" thickBot="1" x14ac:dyDescent="0.3">
      <c r="A352" s="13">
        <f t="shared" si="8"/>
        <v>0</v>
      </c>
      <c r="B352" s="6">
        <f t="shared" si="8"/>
        <v>0</v>
      </c>
      <c r="C352" s="6">
        <f t="shared" si="8"/>
        <v>0</v>
      </c>
      <c r="D352" s="264">
        <f>SUM(B352*C335)</f>
        <v>0</v>
      </c>
      <c r="E352" s="265"/>
      <c r="F352" s="266"/>
      <c r="G352" s="267"/>
      <c r="H352" s="6">
        <f t="shared" si="9"/>
        <v>0</v>
      </c>
      <c r="I352" s="8">
        <f>SUM(B352*H335)</f>
        <v>0</v>
      </c>
      <c r="J352" s="266"/>
      <c r="K352" s="267"/>
      <c r="L352" s="6"/>
    </row>
    <row r="353" spans="1:12" ht="15.75" customHeight="1" thickBot="1" x14ac:dyDescent="0.3">
      <c r="A353" s="13">
        <f t="shared" ref="A353:C368" si="10">A110</f>
        <v>0</v>
      </c>
      <c r="B353" s="6">
        <f t="shared" si="10"/>
        <v>0</v>
      </c>
      <c r="C353" s="6">
        <f t="shared" si="10"/>
        <v>0</v>
      </c>
      <c r="D353" s="264">
        <f>SUM(B353*C335)</f>
        <v>0</v>
      </c>
      <c r="E353" s="265"/>
      <c r="F353" s="266"/>
      <c r="G353" s="267"/>
      <c r="H353" s="6">
        <f t="shared" si="9"/>
        <v>0</v>
      </c>
      <c r="I353" s="8">
        <f>SUM(B353*H335)</f>
        <v>0</v>
      </c>
      <c r="J353" s="266"/>
      <c r="K353" s="267"/>
      <c r="L353" s="6"/>
    </row>
    <row r="354" spans="1:12" ht="15.75" customHeight="1" thickBot="1" x14ac:dyDescent="0.3">
      <c r="A354" s="13">
        <f t="shared" si="10"/>
        <v>0</v>
      </c>
      <c r="B354" s="6">
        <f t="shared" si="10"/>
        <v>0</v>
      </c>
      <c r="C354" s="6">
        <f t="shared" si="10"/>
        <v>0</v>
      </c>
      <c r="D354" s="264">
        <f>SUM(B354*C335)</f>
        <v>0</v>
      </c>
      <c r="E354" s="265"/>
      <c r="F354" s="266"/>
      <c r="G354" s="267"/>
      <c r="H354" s="6">
        <f t="shared" si="9"/>
        <v>0</v>
      </c>
      <c r="I354" s="8">
        <f>SUM(B354*H335)</f>
        <v>0</v>
      </c>
      <c r="J354" s="266"/>
      <c r="K354" s="267"/>
      <c r="L354" s="6"/>
    </row>
    <row r="355" spans="1:12" ht="15.75" customHeight="1" thickBot="1" x14ac:dyDescent="0.3">
      <c r="A355" s="13">
        <f t="shared" si="10"/>
        <v>0</v>
      </c>
      <c r="B355" s="6">
        <f t="shared" si="10"/>
        <v>0</v>
      </c>
      <c r="C355" s="6">
        <f t="shared" si="10"/>
        <v>0</v>
      </c>
      <c r="D355" s="264">
        <f>SUM(B355*C335)</f>
        <v>0</v>
      </c>
      <c r="E355" s="265"/>
      <c r="F355" s="266"/>
      <c r="G355" s="267"/>
      <c r="H355" s="6">
        <f t="shared" si="9"/>
        <v>0</v>
      </c>
      <c r="I355" s="8">
        <f>SUM(B355*H335)</f>
        <v>0</v>
      </c>
      <c r="J355" s="266"/>
      <c r="K355" s="267"/>
      <c r="L355" s="6"/>
    </row>
    <row r="356" spans="1:12" ht="15.75" customHeight="1" thickBot="1" x14ac:dyDescent="0.3">
      <c r="A356" s="13">
        <f t="shared" si="10"/>
        <v>0</v>
      </c>
      <c r="B356" s="6">
        <f t="shared" si="10"/>
        <v>0</v>
      </c>
      <c r="C356" s="6">
        <f t="shared" si="10"/>
        <v>0</v>
      </c>
      <c r="D356" s="264">
        <f>SUM(B356*C335)</f>
        <v>0</v>
      </c>
      <c r="E356" s="265"/>
      <c r="F356" s="266"/>
      <c r="G356" s="267"/>
      <c r="H356" s="6">
        <f t="shared" si="9"/>
        <v>0</v>
      </c>
      <c r="I356" s="8">
        <f>SUM(B356*H335)</f>
        <v>0</v>
      </c>
      <c r="J356" s="266"/>
      <c r="K356" s="267"/>
      <c r="L356" s="6"/>
    </row>
    <row r="357" spans="1:12" ht="15.75" customHeight="1" thickBot="1" x14ac:dyDescent="0.3">
      <c r="A357" s="13">
        <f t="shared" si="10"/>
        <v>0</v>
      </c>
      <c r="B357" s="6">
        <f t="shared" si="10"/>
        <v>0</v>
      </c>
      <c r="C357" s="6">
        <f t="shared" si="10"/>
        <v>0</v>
      </c>
      <c r="D357" s="264">
        <f>SUM(B357*C335)</f>
        <v>0</v>
      </c>
      <c r="E357" s="265"/>
      <c r="F357" s="266"/>
      <c r="G357" s="267"/>
      <c r="H357" s="6">
        <f t="shared" si="9"/>
        <v>0</v>
      </c>
      <c r="I357" s="8">
        <f>SUM(B357*H335)</f>
        <v>0</v>
      </c>
      <c r="J357" s="266"/>
      <c r="K357" s="267"/>
      <c r="L357" s="6"/>
    </row>
    <row r="358" spans="1:12" ht="15.75" customHeight="1" thickBot="1" x14ac:dyDescent="0.3">
      <c r="A358" s="13">
        <f t="shared" si="10"/>
        <v>0</v>
      </c>
      <c r="B358" s="6">
        <f t="shared" si="10"/>
        <v>0</v>
      </c>
      <c r="C358" s="6">
        <f t="shared" si="10"/>
        <v>0</v>
      </c>
      <c r="D358" s="264">
        <f>SUM(B358*C335)</f>
        <v>0</v>
      </c>
      <c r="E358" s="265"/>
      <c r="F358" s="266"/>
      <c r="G358" s="267"/>
      <c r="H358" s="6">
        <f t="shared" si="9"/>
        <v>0</v>
      </c>
      <c r="I358" s="8">
        <f>SUM(B358*H335)</f>
        <v>0</v>
      </c>
      <c r="J358" s="266"/>
      <c r="K358" s="267"/>
      <c r="L358" s="6"/>
    </row>
    <row r="359" spans="1:12" ht="15.75" customHeight="1" thickBot="1" x14ac:dyDescent="0.3">
      <c r="A359" s="13">
        <f t="shared" si="10"/>
        <v>0</v>
      </c>
      <c r="B359" s="6">
        <f t="shared" si="10"/>
        <v>0</v>
      </c>
      <c r="C359" s="6">
        <f t="shared" si="10"/>
        <v>0</v>
      </c>
      <c r="D359" s="264">
        <f>SUM(B359*C335)</f>
        <v>0</v>
      </c>
      <c r="E359" s="265"/>
      <c r="F359" s="266"/>
      <c r="G359" s="267"/>
      <c r="H359" s="6">
        <f t="shared" si="9"/>
        <v>0</v>
      </c>
      <c r="I359" s="8">
        <f>SUM(B359*H335)</f>
        <v>0</v>
      </c>
      <c r="J359" s="266"/>
      <c r="K359" s="267"/>
      <c r="L359" s="6"/>
    </row>
    <row r="360" spans="1:12" ht="15.75" customHeight="1" thickBot="1" x14ac:dyDescent="0.3">
      <c r="A360" s="13">
        <f t="shared" si="10"/>
        <v>0</v>
      </c>
      <c r="B360" s="6">
        <f t="shared" si="10"/>
        <v>0</v>
      </c>
      <c r="C360" s="6">
        <f t="shared" si="10"/>
        <v>0</v>
      </c>
      <c r="D360" s="264">
        <f>SUM(B360*C335)</f>
        <v>0</v>
      </c>
      <c r="E360" s="265"/>
      <c r="F360" s="266"/>
      <c r="G360" s="267"/>
      <c r="H360" s="6">
        <f t="shared" si="9"/>
        <v>0</v>
      </c>
      <c r="I360" s="8">
        <f>SUM(B360*H335)</f>
        <v>0</v>
      </c>
      <c r="J360" s="266"/>
      <c r="K360" s="267"/>
      <c r="L360" s="6"/>
    </row>
    <row r="361" spans="1:12" ht="15.75" customHeight="1" thickBot="1" x14ac:dyDescent="0.3">
      <c r="A361" s="13">
        <f t="shared" si="10"/>
        <v>0</v>
      </c>
      <c r="B361" s="6">
        <f t="shared" si="10"/>
        <v>0</v>
      </c>
      <c r="C361" s="6">
        <f t="shared" si="10"/>
        <v>0</v>
      </c>
      <c r="D361" s="264">
        <f>SUM(B361*C335)</f>
        <v>0</v>
      </c>
      <c r="E361" s="265"/>
      <c r="F361" s="266"/>
      <c r="G361" s="267"/>
      <c r="H361" s="6">
        <f t="shared" si="9"/>
        <v>0</v>
      </c>
      <c r="I361" s="8">
        <f>SUM(B361*H335)</f>
        <v>0</v>
      </c>
      <c r="J361" s="266"/>
      <c r="K361" s="267"/>
      <c r="L361" s="6"/>
    </row>
    <row r="362" spans="1:12" ht="15.75" customHeight="1" thickBot="1" x14ac:dyDescent="0.3">
      <c r="A362" s="13">
        <f t="shared" si="10"/>
        <v>0</v>
      </c>
      <c r="B362" s="6">
        <f t="shared" si="10"/>
        <v>0</v>
      </c>
      <c r="C362" s="6">
        <f t="shared" si="10"/>
        <v>0</v>
      </c>
      <c r="D362" s="264">
        <f>SUM(B362*C335)</f>
        <v>0</v>
      </c>
      <c r="E362" s="265"/>
      <c r="F362" s="266"/>
      <c r="G362" s="267"/>
      <c r="H362" s="6">
        <f t="shared" si="9"/>
        <v>0</v>
      </c>
      <c r="I362" s="8">
        <f>SUM(B362*H335)</f>
        <v>0</v>
      </c>
      <c r="J362" s="266"/>
      <c r="K362" s="267"/>
      <c r="L362" s="6"/>
    </row>
    <row r="363" spans="1:12" ht="15.75" customHeight="1" thickBot="1" x14ac:dyDescent="0.3">
      <c r="A363" s="13">
        <f t="shared" si="10"/>
        <v>0</v>
      </c>
      <c r="B363" s="6">
        <f t="shared" si="10"/>
        <v>0</v>
      </c>
      <c r="C363" s="6">
        <f t="shared" si="10"/>
        <v>0</v>
      </c>
      <c r="D363" s="264">
        <f>SUM(B363*C335)</f>
        <v>0</v>
      </c>
      <c r="E363" s="265"/>
      <c r="F363" s="266"/>
      <c r="G363" s="267"/>
      <c r="H363" s="6">
        <f t="shared" si="9"/>
        <v>0</v>
      </c>
      <c r="I363" s="8">
        <f>SUM(B363*H335)</f>
        <v>0</v>
      </c>
      <c r="J363" s="266"/>
      <c r="K363" s="267"/>
      <c r="L363" s="6"/>
    </row>
    <row r="364" spans="1:12" ht="15.75" customHeight="1" thickBot="1" x14ac:dyDescent="0.3">
      <c r="A364" s="13">
        <f t="shared" si="10"/>
        <v>0</v>
      </c>
      <c r="B364" s="6">
        <f t="shared" si="10"/>
        <v>0</v>
      </c>
      <c r="C364" s="6">
        <f t="shared" si="10"/>
        <v>0</v>
      </c>
      <c r="D364" s="264">
        <f>SUM(B364*C335)</f>
        <v>0</v>
      </c>
      <c r="E364" s="265"/>
      <c r="F364" s="266"/>
      <c r="G364" s="267"/>
      <c r="H364" s="6">
        <f t="shared" si="9"/>
        <v>0</v>
      </c>
      <c r="I364" s="8">
        <f>SUM(B364*H335)</f>
        <v>0</v>
      </c>
      <c r="J364" s="266"/>
      <c r="K364" s="267"/>
      <c r="L364" s="6"/>
    </row>
    <row r="365" spans="1:12" ht="15.75" customHeight="1" thickBot="1" x14ac:dyDescent="0.3">
      <c r="A365" s="13">
        <f t="shared" si="10"/>
        <v>0</v>
      </c>
      <c r="B365" s="6">
        <f t="shared" si="10"/>
        <v>0</v>
      </c>
      <c r="C365" s="6">
        <f t="shared" si="10"/>
        <v>0</v>
      </c>
      <c r="D365" s="264">
        <f>SUM(B365*C335)</f>
        <v>0</v>
      </c>
      <c r="E365" s="265"/>
      <c r="F365" s="266"/>
      <c r="G365" s="267"/>
      <c r="H365" s="6">
        <f t="shared" si="9"/>
        <v>0</v>
      </c>
      <c r="I365" s="8">
        <f>SUM(B365*H335)</f>
        <v>0</v>
      </c>
      <c r="J365" s="266"/>
      <c r="K365" s="267"/>
      <c r="L365" s="6"/>
    </row>
    <row r="366" spans="1:12" ht="15.75" customHeight="1" thickBot="1" x14ac:dyDescent="0.3">
      <c r="A366" s="13">
        <f t="shared" si="10"/>
        <v>0</v>
      </c>
      <c r="B366" s="6">
        <f t="shared" si="10"/>
        <v>0</v>
      </c>
      <c r="C366" s="6">
        <f t="shared" si="10"/>
        <v>0</v>
      </c>
      <c r="D366" s="264">
        <f>SUM(B366*C335)</f>
        <v>0</v>
      </c>
      <c r="E366" s="265"/>
      <c r="F366" s="266"/>
      <c r="G366" s="267"/>
      <c r="H366" s="6">
        <f t="shared" si="9"/>
        <v>0</v>
      </c>
      <c r="I366" s="8">
        <f>SUM(B366*H335)</f>
        <v>0</v>
      </c>
      <c r="J366" s="266"/>
      <c r="K366" s="267"/>
      <c r="L366" s="6"/>
    </row>
    <row r="367" spans="1:12" ht="15.75" customHeight="1" thickBot="1" x14ac:dyDescent="0.3">
      <c r="A367" s="13">
        <f t="shared" si="10"/>
        <v>0</v>
      </c>
      <c r="B367" s="6">
        <f t="shared" si="10"/>
        <v>0</v>
      </c>
      <c r="C367" s="6">
        <f t="shared" si="10"/>
        <v>0</v>
      </c>
      <c r="D367" s="264">
        <f>SUM(B367*C335)</f>
        <v>0</v>
      </c>
      <c r="E367" s="265"/>
      <c r="F367" s="266"/>
      <c r="G367" s="267"/>
      <c r="H367" s="6">
        <f t="shared" si="9"/>
        <v>0</v>
      </c>
      <c r="I367" s="8">
        <f>SUM(B367*H335)</f>
        <v>0</v>
      </c>
      <c r="J367" s="266"/>
      <c r="K367" s="267"/>
      <c r="L367" s="6"/>
    </row>
    <row r="368" spans="1:12" ht="15.75" customHeight="1" thickBot="1" x14ac:dyDescent="0.3">
      <c r="A368" s="13">
        <f t="shared" si="10"/>
        <v>0</v>
      </c>
      <c r="B368" s="6">
        <f t="shared" si="10"/>
        <v>0</v>
      </c>
      <c r="C368" s="6">
        <f t="shared" si="10"/>
        <v>0</v>
      </c>
      <c r="D368" s="264">
        <f>SUM(B368*C335)</f>
        <v>0</v>
      </c>
      <c r="E368" s="265"/>
      <c r="F368" s="266"/>
      <c r="G368" s="267"/>
      <c r="H368" s="6">
        <f t="shared" si="9"/>
        <v>0</v>
      </c>
      <c r="I368" s="8">
        <f>SUM(B368*H335)</f>
        <v>0</v>
      </c>
      <c r="J368" s="266"/>
      <c r="K368" s="267"/>
      <c r="L368" s="6"/>
    </row>
    <row r="369" spans="1:12" ht="15.75" customHeight="1" thickBot="1" x14ac:dyDescent="0.3">
      <c r="A369" s="13">
        <f t="shared" ref="A369:C370" si="11">A126</f>
        <v>0</v>
      </c>
      <c r="B369" s="6">
        <f t="shared" si="11"/>
        <v>0</v>
      </c>
      <c r="C369" s="6">
        <f t="shared" si="11"/>
        <v>0</v>
      </c>
      <c r="D369" s="264">
        <f>SUM(B369*C335)</f>
        <v>0</v>
      </c>
      <c r="E369" s="265"/>
      <c r="F369" s="266"/>
      <c r="G369" s="267"/>
      <c r="H369" s="6">
        <f t="shared" si="9"/>
        <v>0</v>
      </c>
      <c r="I369" s="8">
        <f>SUM(B369*H335)</f>
        <v>0</v>
      </c>
      <c r="J369" s="266"/>
      <c r="K369" s="267"/>
      <c r="L369" s="6"/>
    </row>
    <row r="370" spans="1:12" ht="15.75" customHeight="1" thickBot="1" x14ac:dyDescent="0.3">
      <c r="A370" s="13">
        <f t="shared" si="11"/>
        <v>0</v>
      </c>
      <c r="B370" s="6">
        <f t="shared" si="11"/>
        <v>0</v>
      </c>
      <c r="C370" s="6">
        <f t="shared" si="11"/>
        <v>0</v>
      </c>
      <c r="D370" s="264">
        <f>SUM(B370*C335)</f>
        <v>0</v>
      </c>
      <c r="E370" s="265"/>
      <c r="F370" s="266"/>
      <c r="G370" s="267"/>
      <c r="H370" s="6">
        <f t="shared" si="9"/>
        <v>0</v>
      </c>
      <c r="I370" s="8">
        <f>SUM(B370*H335)</f>
        <v>0</v>
      </c>
      <c r="J370" s="266"/>
      <c r="K370" s="267"/>
      <c r="L370" s="6"/>
    </row>
    <row r="371" spans="1:12" ht="15.75" thickBot="1" x14ac:dyDescent="0.3">
      <c r="A371" s="4" t="s">
        <v>60</v>
      </c>
      <c r="B371" s="149" t="s">
        <v>61</v>
      </c>
      <c r="C371" s="150"/>
      <c r="D371" s="150"/>
      <c r="E371" s="150"/>
      <c r="F371" s="150"/>
      <c r="G371" s="150"/>
      <c r="H371" s="151"/>
      <c r="I371" s="149" t="s">
        <v>62</v>
      </c>
      <c r="J371" s="150"/>
      <c r="K371" s="150"/>
      <c r="L371" s="151"/>
    </row>
    <row r="372" spans="1:12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" customHeight="1" x14ac:dyDescent="0.25">
      <c r="A373" s="143" t="s">
        <v>113</v>
      </c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5"/>
    </row>
    <row r="374" spans="1:12" ht="15.75" customHeight="1" thickBot="1" x14ac:dyDescent="0.3">
      <c r="A374" s="146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8"/>
    </row>
    <row r="375" spans="1:12" ht="15.75" thickBot="1" x14ac:dyDescent="0.3">
      <c r="A375" s="3" t="str">
        <f t="shared" ref="A375:B377" si="12">A6</f>
        <v xml:space="preserve">CLIENTE: bolovo </v>
      </c>
      <c r="B375" s="149" t="str">
        <f t="shared" si="12"/>
        <v>REPRESENTANTE: Antonio</v>
      </c>
      <c r="C375" s="150"/>
      <c r="D375" s="150"/>
      <c r="E375" s="150"/>
      <c r="F375" s="151"/>
      <c r="G375" s="149" t="str">
        <f>G6</f>
        <v xml:space="preserve">PEDIDO: /19 </v>
      </c>
      <c r="H375" s="150"/>
      <c r="I375" s="151"/>
      <c r="J375" s="110" t="s">
        <v>21</v>
      </c>
      <c r="K375" s="112"/>
      <c r="L375" s="111"/>
    </row>
    <row r="376" spans="1:12" ht="15.75" thickBot="1" x14ac:dyDescent="0.3">
      <c r="A376" s="4" t="str">
        <f t="shared" si="12"/>
        <v xml:space="preserve">REF. CLIENTE:  </v>
      </c>
      <c r="B376" s="149" t="str">
        <f t="shared" si="12"/>
        <v xml:space="preserve">REF. SHO SL - 16 </v>
      </c>
      <c r="C376" s="150"/>
      <c r="D376" s="150"/>
      <c r="E376" s="150"/>
      <c r="F376" s="151"/>
      <c r="G376" s="149" t="str">
        <f>G7</f>
        <v>COLECAO : VERÃO /2019</v>
      </c>
      <c r="H376" s="150"/>
      <c r="I376" s="151"/>
      <c r="J376" s="143">
        <f>J7</f>
        <v>0</v>
      </c>
      <c r="K376" s="144"/>
      <c r="L376" s="145"/>
    </row>
    <row r="377" spans="1:12" ht="15.75" thickBot="1" x14ac:dyDescent="0.3">
      <c r="A377" s="4" t="str">
        <f t="shared" si="12"/>
        <v xml:space="preserve">REF:  ls :  SHO LS = 16 </v>
      </c>
      <c r="B377" s="149" t="str">
        <f t="shared" si="12"/>
        <v xml:space="preserve">MODELO: shoulder BAG CHAPADA   c/tela </v>
      </c>
      <c r="C377" s="150"/>
      <c r="D377" s="150"/>
      <c r="E377" s="150"/>
      <c r="F377" s="150"/>
      <c r="G377" s="150"/>
      <c r="H377" s="150"/>
      <c r="I377" s="151"/>
      <c r="J377" s="146"/>
      <c r="K377" s="147"/>
      <c r="L377" s="148"/>
    </row>
    <row r="378" spans="1:12" ht="15" customHeight="1" thickBot="1" x14ac:dyDescent="0.3">
      <c r="A378" s="45" t="s">
        <v>14</v>
      </c>
      <c r="B378" s="110" t="s">
        <v>65</v>
      </c>
      <c r="C378" s="112"/>
      <c r="D378" s="111"/>
      <c r="E378" s="384" t="s">
        <v>66</v>
      </c>
      <c r="F378" s="385"/>
      <c r="G378" s="385"/>
      <c r="H378" s="386"/>
      <c r="I378" s="110" t="s">
        <v>67</v>
      </c>
      <c r="J378" s="111"/>
      <c r="K378" s="110" t="s">
        <v>68</v>
      </c>
      <c r="L378" s="111"/>
    </row>
    <row r="379" spans="1:12" x14ac:dyDescent="0.25">
      <c r="A379" s="326" t="s">
        <v>63</v>
      </c>
      <c r="B379" s="220" t="s">
        <v>69</v>
      </c>
      <c r="C379" s="221"/>
      <c r="D379" s="222"/>
      <c r="E379" s="220" t="s">
        <v>69</v>
      </c>
      <c r="F379" s="221"/>
      <c r="G379" s="221"/>
      <c r="H379" s="222"/>
      <c r="I379" s="122" t="s">
        <v>70</v>
      </c>
      <c r="J379" s="124"/>
      <c r="K379" s="122" t="s">
        <v>70</v>
      </c>
      <c r="L379" s="124"/>
    </row>
    <row r="380" spans="1:12" ht="15.75" thickBot="1" x14ac:dyDescent="0.3">
      <c r="A380" s="327"/>
      <c r="B380" s="223"/>
      <c r="C380" s="224"/>
      <c r="D380" s="225"/>
      <c r="E380" s="223"/>
      <c r="F380" s="224"/>
      <c r="G380" s="224"/>
      <c r="H380" s="225"/>
      <c r="I380" s="125"/>
      <c r="J380" s="127"/>
      <c r="K380" s="125"/>
      <c r="L380" s="127"/>
    </row>
    <row r="381" spans="1:12" x14ac:dyDescent="0.25">
      <c r="A381" s="326" t="s">
        <v>64</v>
      </c>
      <c r="B381" s="220" t="s">
        <v>69</v>
      </c>
      <c r="C381" s="221"/>
      <c r="D381" s="222"/>
      <c r="E381" s="220" t="s">
        <v>69</v>
      </c>
      <c r="F381" s="221"/>
      <c r="G381" s="221"/>
      <c r="H381" s="222"/>
      <c r="I381" s="122" t="s">
        <v>70</v>
      </c>
      <c r="J381" s="124"/>
      <c r="K381" s="122" t="s">
        <v>70</v>
      </c>
      <c r="L381" s="124"/>
    </row>
    <row r="382" spans="1:12" ht="15.75" thickBot="1" x14ac:dyDescent="0.3">
      <c r="A382" s="327"/>
      <c r="B382" s="223"/>
      <c r="C382" s="224"/>
      <c r="D382" s="225"/>
      <c r="E382" s="223"/>
      <c r="F382" s="224"/>
      <c r="G382" s="224"/>
      <c r="H382" s="225"/>
      <c r="I382" s="125"/>
      <c r="J382" s="127"/>
      <c r="K382" s="125"/>
      <c r="L382" s="127"/>
    </row>
    <row r="383" spans="1:12" ht="15.75" thickBot="1" x14ac:dyDescent="0.3">
      <c r="A383" s="110" t="s">
        <v>71</v>
      </c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1"/>
    </row>
    <row r="384" spans="1:12" x14ac:dyDescent="0.25">
      <c r="A384" s="272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4"/>
    </row>
    <row r="385" spans="1:12" ht="15.75" thickBot="1" x14ac:dyDescent="0.3">
      <c r="A385" s="285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286"/>
    </row>
    <row r="386" spans="1:12" x14ac:dyDescent="0.25">
      <c r="A386" s="272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4"/>
    </row>
    <row r="387" spans="1:12" ht="15.75" thickBot="1" x14ac:dyDescent="0.3">
      <c r="A387" s="285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286"/>
    </row>
    <row r="388" spans="1:12" ht="15.75" thickBo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x14ac:dyDescent="0.25">
      <c r="A389" s="143" t="s">
        <v>114</v>
      </c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5"/>
    </row>
    <row r="390" spans="1:12" ht="15.75" thickBot="1" x14ac:dyDescent="0.3">
      <c r="A390" s="146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8"/>
    </row>
    <row r="391" spans="1:12" ht="15.75" thickBot="1" x14ac:dyDescent="0.3">
      <c r="A391" s="3" t="str">
        <f t="shared" ref="A391:B393" si="13">A6</f>
        <v xml:space="preserve">CLIENTE: bolovo </v>
      </c>
      <c r="B391" s="149" t="str">
        <f t="shared" si="13"/>
        <v>REPRESENTANTE: Antonio</v>
      </c>
      <c r="C391" s="150"/>
      <c r="D391" s="150"/>
      <c r="E391" s="150"/>
      <c r="F391" s="151"/>
      <c r="G391" s="149" t="str">
        <f>G6</f>
        <v xml:space="preserve">PEDIDO: /19 </v>
      </c>
      <c r="H391" s="150"/>
      <c r="I391" s="151"/>
      <c r="J391" s="110" t="s">
        <v>21</v>
      </c>
      <c r="K391" s="112"/>
      <c r="L391" s="111"/>
    </row>
    <row r="392" spans="1:12" ht="15.75" thickBot="1" x14ac:dyDescent="0.3">
      <c r="A392" s="4" t="str">
        <f t="shared" si="13"/>
        <v xml:space="preserve">REF. CLIENTE:  </v>
      </c>
      <c r="B392" s="149" t="str">
        <f t="shared" si="13"/>
        <v xml:space="preserve">REF. SHO SL - 16 </v>
      </c>
      <c r="C392" s="150"/>
      <c r="D392" s="150"/>
      <c r="E392" s="150"/>
      <c r="F392" s="151"/>
      <c r="G392" s="149" t="str">
        <f>G7</f>
        <v>COLECAO : VERÃO /2019</v>
      </c>
      <c r="H392" s="150"/>
      <c r="I392" s="151"/>
      <c r="J392" s="143">
        <f>J7</f>
        <v>0</v>
      </c>
      <c r="K392" s="144"/>
      <c r="L392" s="145"/>
    </row>
    <row r="393" spans="1:12" ht="15.75" thickBot="1" x14ac:dyDescent="0.3">
      <c r="A393" s="4" t="str">
        <f t="shared" si="13"/>
        <v xml:space="preserve">REF:  ls :  SHO LS = 16 </v>
      </c>
      <c r="B393" s="149" t="str">
        <f t="shared" si="13"/>
        <v xml:space="preserve">MODELO: shoulder BAG CHAPADA   c/tela </v>
      </c>
      <c r="C393" s="150"/>
      <c r="D393" s="150"/>
      <c r="E393" s="150"/>
      <c r="F393" s="150"/>
      <c r="G393" s="150"/>
      <c r="H393" s="150"/>
      <c r="I393" s="151"/>
      <c r="J393" s="146"/>
      <c r="K393" s="147"/>
      <c r="L393" s="148"/>
    </row>
    <row r="394" spans="1:12" ht="15" customHeight="1" thickBot="1" x14ac:dyDescent="0.3">
      <c r="A394" s="45" t="s">
        <v>14</v>
      </c>
      <c r="B394" s="110" t="s">
        <v>72</v>
      </c>
      <c r="C394" s="112"/>
      <c r="D394" s="111"/>
      <c r="E394" s="110" t="s">
        <v>73</v>
      </c>
      <c r="F394" s="112"/>
      <c r="G394" s="112"/>
      <c r="H394" s="111"/>
      <c r="I394" s="193" t="s">
        <v>67</v>
      </c>
      <c r="J394" s="194"/>
      <c r="K394" s="110" t="s">
        <v>68</v>
      </c>
      <c r="L394" s="111"/>
    </row>
    <row r="395" spans="1:12" ht="15" customHeight="1" x14ac:dyDescent="0.25">
      <c r="A395" s="387" t="s">
        <v>20</v>
      </c>
      <c r="B395" s="220" t="s">
        <v>69</v>
      </c>
      <c r="C395" s="221"/>
      <c r="D395" s="222"/>
      <c r="E395" s="220" t="s">
        <v>69</v>
      </c>
      <c r="F395" s="221"/>
      <c r="G395" s="221"/>
      <c r="H395" s="222"/>
      <c r="I395" s="122" t="s">
        <v>70</v>
      </c>
      <c r="J395" s="124"/>
      <c r="K395" s="122" t="s">
        <v>70</v>
      </c>
      <c r="L395" s="124"/>
    </row>
    <row r="396" spans="1:12" ht="15.75" customHeight="1" thickBot="1" x14ac:dyDescent="0.3">
      <c r="A396" s="388"/>
      <c r="B396" s="223"/>
      <c r="C396" s="224"/>
      <c r="D396" s="225"/>
      <c r="E396" s="223"/>
      <c r="F396" s="224"/>
      <c r="G396" s="224"/>
      <c r="H396" s="225"/>
      <c r="I396" s="125"/>
      <c r="J396" s="127"/>
      <c r="K396" s="125"/>
      <c r="L396" s="127"/>
    </row>
    <row r="397" spans="1:12" ht="15" customHeight="1" x14ac:dyDescent="0.25">
      <c r="A397" s="388"/>
      <c r="B397" s="220" t="s">
        <v>74</v>
      </c>
      <c r="C397" s="221"/>
      <c r="D397" s="222"/>
      <c r="E397" s="220" t="s">
        <v>75</v>
      </c>
      <c r="F397" s="221"/>
      <c r="G397" s="221"/>
      <c r="H397" s="222"/>
      <c r="I397" s="122" t="s">
        <v>70</v>
      </c>
      <c r="J397" s="124"/>
      <c r="K397" s="122" t="s">
        <v>70</v>
      </c>
      <c r="L397" s="124"/>
    </row>
    <row r="398" spans="1:12" ht="15.75" customHeight="1" thickBot="1" x14ac:dyDescent="0.3">
      <c r="A398" s="389"/>
      <c r="B398" s="223"/>
      <c r="C398" s="224"/>
      <c r="D398" s="225"/>
      <c r="E398" s="223"/>
      <c r="F398" s="224"/>
      <c r="G398" s="224"/>
      <c r="H398" s="225"/>
      <c r="I398" s="125"/>
      <c r="J398" s="127"/>
      <c r="K398" s="125"/>
      <c r="L398" s="127"/>
    </row>
    <row r="399" spans="1:12" x14ac:dyDescent="0.25">
      <c r="A399" s="272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4"/>
    </row>
    <row r="400" spans="1:12" ht="15.75" thickBot="1" x14ac:dyDescent="0.3">
      <c r="A400" s="285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286"/>
    </row>
    <row r="401" spans="1:12" x14ac:dyDescent="0.25">
      <c r="A401" s="272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4"/>
    </row>
    <row r="402" spans="1:12" ht="15.75" thickBot="1" x14ac:dyDescent="0.3">
      <c r="A402" s="285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286"/>
    </row>
  </sheetData>
  <mergeCells count="846"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69:L80"/>
    <mergeCell ref="B81:D81"/>
    <mergeCell ref="F81:I81"/>
    <mergeCell ref="J81:L81"/>
    <mergeCell ref="A82:L84"/>
    <mergeCell ref="A85:L86"/>
    <mergeCell ref="A66:K66"/>
    <mergeCell ref="A67:B67"/>
    <mergeCell ref="D67:G67"/>
    <mergeCell ref="H67:K67"/>
    <mergeCell ref="L67:L68"/>
    <mergeCell ref="A68:B68"/>
    <mergeCell ref="D68:G68"/>
    <mergeCell ref="H68:K68"/>
    <mergeCell ref="A90:A91"/>
    <mergeCell ref="B90:F91"/>
    <mergeCell ref="G90:I91"/>
    <mergeCell ref="J90:L91"/>
    <mergeCell ref="C92:E92"/>
    <mergeCell ref="F92:G92"/>
    <mergeCell ref="H92:I92"/>
    <mergeCell ref="J92:K92"/>
    <mergeCell ref="B87:F87"/>
    <mergeCell ref="G87:I87"/>
    <mergeCell ref="J87:L87"/>
    <mergeCell ref="B88:F88"/>
    <mergeCell ref="G88:I88"/>
    <mergeCell ref="J88:L89"/>
    <mergeCell ref="B89:I89"/>
    <mergeCell ref="D95:E95"/>
    <mergeCell ref="F95:G95"/>
    <mergeCell ref="J95:K95"/>
    <mergeCell ref="D96:E96"/>
    <mergeCell ref="F96:G96"/>
    <mergeCell ref="J96:K96"/>
    <mergeCell ref="D93:E93"/>
    <mergeCell ref="F93:G93"/>
    <mergeCell ref="J93:K93"/>
    <mergeCell ref="D94:E94"/>
    <mergeCell ref="F94:G94"/>
    <mergeCell ref="J94:K94"/>
    <mergeCell ref="D99:E99"/>
    <mergeCell ref="F99:G99"/>
    <mergeCell ref="J99:K99"/>
    <mergeCell ref="D100:E100"/>
    <mergeCell ref="F100:G100"/>
    <mergeCell ref="J100:K100"/>
    <mergeCell ref="D97:E97"/>
    <mergeCell ref="F97:G97"/>
    <mergeCell ref="J97:K97"/>
    <mergeCell ref="D98:E98"/>
    <mergeCell ref="F98:G98"/>
    <mergeCell ref="J98:K98"/>
    <mergeCell ref="D103:E103"/>
    <mergeCell ref="F103:G103"/>
    <mergeCell ref="J103:K103"/>
    <mergeCell ref="D104:E104"/>
    <mergeCell ref="F104:G104"/>
    <mergeCell ref="J104:K104"/>
    <mergeCell ref="D101:E101"/>
    <mergeCell ref="F101:G101"/>
    <mergeCell ref="J101:K101"/>
    <mergeCell ref="D102:E102"/>
    <mergeCell ref="F102:G102"/>
    <mergeCell ref="J102:K102"/>
    <mergeCell ref="D107:E107"/>
    <mergeCell ref="F107:G107"/>
    <mergeCell ref="J107:K107"/>
    <mergeCell ref="D108:E108"/>
    <mergeCell ref="F108:G108"/>
    <mergeCell ref="J108:K108"/>
    <mergeCell ref="D105:E105"/>
    <mergeCell ref="F105:G105"/>
    <mergeCell ref="J105:K105"/>
    <mergeCell ref="D106:E106"/>
    <mergeCell ref="F106:G106"/>
    <mergeCell ref="J106:K106"/>
    <mergeCell ref="D111:E111"/>
    <mergeCell ref="F111:G111"/>
    <mergeCell ref="J111:K111"/>
    <mergeCell ref="D112:E112"/>
    <mergeCell ref="F112:G112"/>
    <mergeCell ref="J112:K112"/>
    <mergeCell ref="D109:E109"/>
    <mergeCell ref="F109:G109"/>
    <mergeCell ref="J109:K109"/>
    <mergeCell ref="D110:E110"/>
    <mergeCell ref="F110:G110"/>
    <mergeCell ref="J110:K110"/>
    <mergeCell ref="D115:E115"/>
    <mergeCell ref="F115:G115"/>
    <mergeCell ref="J115:K115"/>
    <mergeCell ref="D116:E116"/>
    <mergeCell ref="F116:G116"/>
    <mergeCell ref="J116:K116"/>
    <mergeCell ref="D113:E113"/>
    <mergeCell ref="F113:G113"/>
    <mergeCell ref="J113:K113"/>
    <mergeCell ref="D114:E114"/>
    <mergeCell ref="F114:G114"/>
    <mergeCell ref="J114:K114"/>
    <mergeCell ref="D119:E119"/>
    <mergeCell ref="F119:G119"/>
    <mergeCell ref="J119:K119"/>
    <mergeCell ref="D120:E120"/>
    <mergeCell ref="F120:G120"/>
    <mergeCell ref="J120:K120"/>
    <mergeCell ref="D117:E117"/>
    <mergeCell ref="F117:G117"/>
    <mergeCell ref="J117:K117"/>
    <mergeCell ref="D118:E118"/>
    <mergeCell ref="F118:G118"/>
    <mergeCell ref="J118:K118"/>
    <mergeCell ref="D123:E123"/>
    <mergeCell ref="F123:G123"/>
    <mergeCell ref="J123:K123"/>
    <mergeCell ref="D124:E124"/>
    <mergeCell ref="F124:G124"/>
    <mergeCell ref="J124:K124"/>
    <mergeCell ref="D121:E121"/>
    <mergeCell ref="F121:G121"/>
    <mergeCell ref="J121:K121"/>
    <mergeCell ref="D122:E122"/>
    <mergeCell ref="F122:G122"/>
    <mergeCell ref="J122:K122"/>
    <mergeCell ref="D127:E127"/>
    <mergeCell ref="F127:G127"/>
    <mergeCell ref="J127:K127"/>
    <mergeCell ref="D128:E128"/>
    <mergeCell ref="F128:G128"/>
    <mergeCell ref="J128:K128"/>
    <mergeCell ref="D125:E125"/>
    <mergeCell ref="F125:G125"/>
    <mergeCell ref="J125:K125"/>
    <mergeCell ref="D126:E126"/>
    <mergeCell ref="F126:G126"/>
    <mergeCell ref="J126:K126"/>
    <mergeCell ref="D131:E131"/>
    <mergeCell ref="F131:G131"/>
    <mergeCell ref="J131:K131"/>
    <mergeCell ref="D132:E132"/>
    <mergeCell ref="F132:G132"/>
    <mergeCell ref="J132:K132"/>
    <mergeCell ref="D129:E129"/>
    <mergeCell ref="F129:G129"/>
    <mergeCell ref="J129:K129"/>
    <mergeCell ref="D130:E130"/>
    <mergeCell ref="F130:G130"/>
    <mergeCell ref="J130:K130"/>
    <mergeCell ref="D135:E135"/>
    <mergeCell ref="F135:G135"/>
    <mergeCell ref="J135:K135"/>
    <mergeCell ref="D136:E136"/>
    <mergeCell ref="F136:G136"/>
    <mergeCell ref="J136:K136"/>
    <mergeCell ref="D133:E133"/>
    <mergeCell ref="F133:G133"/>
    <mergeCell ref="J133:K133"/>
    <mergeCell ref="D134:E134"/>
    <mergeCell ref="F134:G134"/>
    <mergeCell ref="J134:K134"/>
    <mergeCell ref="D139:E139"/>
    <mergeCell ref="F139:G139"/>
    <mergeCell ref="J139:K139"/>
    <mergeCell ref="D140:E140"/>
    <mergeCell ref="F140:G140"/>
    <mergeCell ref="J140:K140"/>
    <mergeCell ref="D137:E137"/>
    <mergeCell ref="F137:G137"/>
    <mergeCell ref="J137:K137"/>
    <mergeCell ref="D138:E138"/>
    <mergeCell ref="F138:G138"/>
    <mergeCell ref="J138:K138"/>
    <mergeCell ref="D143:E143"/>
    <mergeCell ref="F143:G143"/>
    <mergeCell ref="J143:K143"/>
    <mergeCell ref="D144:E144"/>
    <mergeCell ref="F144:G144"/>
    <mergeCell ref="J144:K144"/>
    <mergeCell ref="D141:E141"/>
    <mergeCell ref="F141:G141"/>
    <mergeCell ref="J141:K141"/>
    <mergeCell ref="D142:E142"/>
    <mergeCell ref="F142:G142"/>
    <mergeCell ref="J142:K142"/>
    <mergeCell ref="D147:E147"/>
    <mergeCell ref="F147:G147"/>
    <mergeCell ref="J147:K147"/>
    <mergeCell ref="A148:L161"/>
    <mergeCell ref="A162:L164"/>
    <mergeCell ref="A165:L166"/>
    <mergeCell ref="D145:E145"/>
    <mergeCell ref="F145:G145"/>
    <mergeCell ref="J145:K145"/>
    <mergeCell ref="D146:E146"/>
    <mergeCell ref="F146:G146"/>
    <mergeCell ref="J146:K146"/>
    <mergeCell ref="A170:B170"/>
    <mergeCell ref="D170:E170"/>
    <mergeCell ref="F170:J170"/>
    <mergeCell ref="A171:B172"/>
    <mergeCell ref="C171:C172"/>
    <mergeCell ref="D171:E172"/>
    <mergeCell ref="F171:J172"/>
    <mergeCell ref="B167:F167"/>
    <mergeCell ref="G167:I167"/>
    <mergeCell ref="J167:L167"/>
    <mergeCell ref="B168:F168"/>
    <mergeCell ref="G168:I168"/>
    <mergeCell ref="J168:L169"/>
    <mergeCell ref="B169:I169"/>
    <mergeCell ref="A175:B176"/>
    <mergeCell ref="C175:C176"/>
    <mergeCell ref="D175:E176"/>
    <mergeCell ref="F175:J176"/>
    <mergeCell ref="K175:K176"/>
    <mergeCell ref="L175:L176"/>
    <mergeCell ref="K171:K172"/>
    <mergeCell ref="L171:L172"/>
    <mergeCell ref="A173:B174"/>
    <mergeCell ref="C173:C174"/>
    <mergeCell ref="D173:E174"/>
    <mergeCell ref="F173:J174"/>
    <mergeCell ref="K173:K174"/>
    <mergeCell ref="L173:L174"/>
    <mergeCell ref="A179:B180"/>
    <mergeCell ref="C179:C180"/>
    <mergeCell ref="D179:E180"/>
    <mergeCell ref="F179:J180"/>
    <mergeCell ref="K179:K180"/>
    <mergeCell ref="L179:L180"/>
    <mergeCell ref="A177:B178"/>
    <mergeCell ref="C177:C178"/>
    <mergeCell ref="D177:E178"/>
    <mergeCell ref="F177:J178"/>
    <mergeCell ref="K177:K178"/>
    <mergeCell ref="L177:L178"/>
    <mergeCell ref="A183:L184"/>
    <mergeCell ref="A185:A186"/>
    <mergeCell ref="B185:E186"/>
    <mergeCell ref="F185:H186"/>
    <mergeCell ref="I185:L185"/>
    <mergeCell ref="I186:J186"/>
    <mergeCell ref="K186:L186"/>
    <mergeCell ref="A181:B182"/>
    <mergeCell ref="C181:C182"/>
    <mergeCell ref="D181:E182"/>
    <mergeCell ref="F181:J182"/>
    <mergeCell ref="K181:K182"/>
    <mergeCell ref="L181:L182"/>
    <mergeCell ref="A187:A188"/>
    <mergeCell ref="B187:E188"/>
    <mergeCell ref="F187:H188"/>
    <mergeCell ref="I187:J188"/>
    <mergeCell ref="K187:L188"/>
    <mergeCell ref="A189:A190"/>
    <mergeCell ref="B189:E190"/>
    <mergeCell ref="F189:H190"/>
    <mergeCell ref="I189:J190"/>
    <mergeCell ref="K189:L190"/>
    <mergeCell ref="A195:A196"/>
    <mergeCell ref="B195:E196"/>
    <mergeCell ref="F195:H196"/>
    <mergeCell ref="I195:J196"/>
    <mergeCell ref="K195:L196"/>
    <mergeCell ref="A197:L198"/>
    <mergeCell ref="A191:L192"/>
    <mergeCell ref="A193:A194"/>
    <mergeCell ref="B193:E194"/>
    <mergeCell ref="F193:H194"/>
    <mergeCell ref="I193:L193"/>
    <mergeCell ref="I194:J194"/>
    <mergeCell ref="K194:L194"/>
    <mergeCell ref="A201:A202"/>
    <mergeCell ref="B201:E202"/>
    <mergeCell ref="F201:H202"/>
    <mergeCell ref="I201:J202"/>
    <mergeCell ref="K201:L202"/>
    <mergeCell ref="D203:E203"/>
    <mergeCell ref="F203:I203"/>
    <mergeCell ref="A199:A200"/>
    <mergeCell ref="B199:E200"/>
    <mergeCell ref="F199:H200"/>
    <mergeCell ref="I199:L199"/>
    <mergeCell ref="I200:J200"/>
    <mergeCell ref="K200:L200"/>
    <mergeCell ref="D207:E207"/>
    <mergeCell ref="F207:I207"/>
    <mergeCell ref="D208:E208"/>
    <mergeCell ref="F208:I208"/>
    <mergeCell ref="D209:E209"/>
    <mergeCell ref="F209:I209"/>
    <mergeCell ref="D204:E204"/>
    <mergeCell ref="F204:I204"/>
    <mergeCell ref="D205:E205"/>
    <mergeCell ref="F205:I205"/>
    <mergeCell ref="D206:E206"/>
    <mergeCell ref="F206:I206"/>
    <mergeCell ref="D213:E213"/>
    <mergeCell ref="F213:I213"/>
    <mergeCell ref="D214:E214"/>
    <mergeCell ref="F214:I214"/>
    <mergeCell ref="D215:E215"/>
    <mergeCell ref="F215:I215"/>
    <mergeCell ref="D210:E210"/>
    <mergeCell ref="F210:I210"/>
    <mergeCell ref="D211:E211"/>
    <mergeCell ref="F211:I211"/>
    <mergeCell ref="D212:E212"/>
    <mergeCell ref="F212:I212"/>
    <mergeCell ref="D219:E219"/>
    <mergeCell ref="F219:I219"/>
    <mergeCell ref="D220:E220"/>
    <mergeCell ref="F220:I220"/>
    <mergeCell ref="D221:E221"/>
    <mergeCell ref="F221:I221"/>
    <mergeCell ref="D216:E216"/>
    <mergeCell ref="F216:I216"/>
    <mergeCell ref="D217:E217"/>
    <mergeCell ref="F217:I217"/>
    <mergeCell ref="D218:E218"/>
    <mergeCell ref="F218:I218"/>
    <mergeCell ref="D225:E225"/>
    <mergeCell ref="F225:I225"/>
    <mergeCell ref="D226:E226"/>
    <mergeCell ref="F226:I226"/>
    <mergeCell ref="D227:E227"/>
    <mergeCell ref="F227:I227"/>
    <mergeCell ref="D222:E222"/>
    <mergeCell ref="F222:I222"/>
    <mergeCell ref="D223:E223"/>
    <mergeCell ref="F223:I223"/>
    <mergeCell ref="D224:E224"/>
    <mergeCell ref="F224:I224"/>
    <mergeCell ref="D231:E231"/>
    <mergeCell ref="F231:I231"/>
    <mergeCell ref="D232:E232"/>
    <mergeCell ref="F232:I232"/>
    <mergeCell ref="D233:E233"/>
    <mergeCell ref="F233:I233"/>
    <mergeCell ref="D228:E228"/>
    <mergeCell ref="F228:I228"/>
    <mergeCell ref="D229:E229"/>
    <mergeCell ref="F229:I229"/>
    <mergeCell ref="D230:E230"/>
    <mergeCell ref="F230:I230"/>
    <mergeCell ref="D237:E237"/>
    <mergeCell ref="F237:I237"/>
    <mergeCell ref="D238:E238"/>
    <mergeCell ref="F238:I238"/>
    <mergeCell ref="D239:E239"/>
    <mergeCell ref="F239:I239"/>
    <mergeCell ref="D234:E234"/>
    <mergeCell ref="F234:I234"/>
    <mergeCell ref="D235:E235"/>
    <mergeCell ref="F235:I235"/>
    <mergeCell ref="D236:E236"/>
    <mergeCell ref="F236:I236"/>
    <mergeCell ref="B247:F247"/>
    <mergeCell ref="G247:I247"/>
    <mergeCell ref="J247:L247"/>
    <mergeCell ref="B248:F248"/>
    <mergeCell ref="G248:I248"/>
    <mergeCell ref="J248:L249"/>
    <mergeCell ref="B249:I249"/>
    <mergeCell ref="D240:E240"/>
    <mergeCell ref="F240:I240"/>
    <mergeCell ref="D241:E241"/>
    <mergeCell ref="F241:I241"/>
    <mergeCell ref="A242:L244"/>
    <mergeCell ref="A245:L246"/>
    <mergeCell ref="J252:L253"/>
    <mergeCell ref="A254:B255"/>
    <mergeCell ref="C254:H255"/>
    <mergeCell ref="I254:L255"/>
    <mergeCell ref="A256:L257"/>
    <mergeCell ref="A258:L259"/>
    <mergeCell ref="A250:A251"/>
    <mergeCell ref="B250:F251"/>
    <mergeCell ref="G250:H251"/>
    <mergeCell ref="I250:L251"/>
    <mergeCell ref="A252:A253"/>
    <mergeCell ref="B252:B253"/>
    <mergeCell ref="C252:C253"/>
    <mergeCell ref="D252:E253"/>
    <mergeCell ref="F252:F253"/>
    <mergeCell ref="G252:I253"/>
    <mergeCell ref="A267:L268"/>
    <mergeCell ref="B269:F269"/>
    <mergeCell ref="G269:I269"/>
    <mergeCell ref="J269:L269"/>
    <mergeCell ref="B270:F270"/>
    <mergeCell ref="G270:I270"/>
    <mergeCell ref="J270:L271"/>
    <mergeCell ref="B271:I271"/>
    <mergeCell ref="A260:L261"/>
    <mergeCell ref="A262:F263"/>
    <mergeCell ref="G262:J263"/>
    <mergeCell ref="K262:L263"/>
    <mergeCell ref="A264:F265"/>
    <mergeCell ref="G264:J265"/>
    <mergeCell ref="K264:L265"/>
    <mergeCell ref="A272:A273"/>
    <mergeCell ref="B272:F273"/>
    <mergeCell ref="G272:H273"/>
    <mergeCell ref="I272:L273"/>
    <mergeCell ref="A274:A275"/>
    <mergeCell ref="B274:B275"/>
    <mergeCell ref="C274:C275"/>
    <mergeCell ref="D274:E275"/>
    <mergeCell ref="F274:F275"/>
    <mergeCell ref="G274:I275"/>
    <mergeCell ref="A282:L283"/>
    <mergeCell ref="A284:L285"/>
    <mergeCell ref="A286:L287"/>
    <mergeCell ref="A288:F289"/>
    <mergeCell ref="G288:J289"/>
    <mergeCell ref="K288:L289"/>
    <mergeCell ref="J274:L275"/>
    <mergeCell ref="A276:B277"/>
    <mergeCell ref="C276:H277"/>
    <mergeCell ref="I276:L277"/>
    <mergeCell ref="A278:L279"/>
    <mergeCell ref="A280:L281"/>
    <mergeCell ref="B298:F298"/>
    <mergeCell ref="G298:I298"/>
    <mergeCell ref="J298:L299"/>
    <mergeCell ref="B299:I299"/>
    <mergeCell ref="A300:A301"/>
    <mergeCell ref="B300:F301"/>
    <mergeCell ref="G300:H301"/>
    <mergeCell ref="I300:L301"/>
    <mergeCell ref="A290:F291"/>
    <mergeCell ref="G290:J291"/>
    <mergeCell ref="K290:L291"/>
    <mergeCell ref="A293:L294"/>
    <mergeCell ref="A295:L296"/>
    <mergeCell ref="B297:F297"/>
    <mergeCell ref="G297:I297"/>
    <mergeCell ref="J297:L297"/>
    <mergeCell ref="J302:L303"/>
    <mergeCell ref="A304:B305"/>
    <mergeCell ref="C304:H305"/>
    <mergeCell ref="I304:L305"/>
    <mergeCell ref="A306:L307"/>
    <mergeCell ref="A308:F309"/>
    <mergeCell ref="G308:J309"/>
    <mergeCell ref="K308:L309"/>
    <mergeCell ref="A302:A303"/>
    <mergeCell ref="B302:B303"/>
    <mergeCell ref="C302:C303"/>
    <mergeCell ref="D302:E303"/>
    <mergeCell ref="F302:F303"/>
    <mergeCell ref="G302:I303"/>
    <mergeCell ref="B327:F327"/>
    <mergeCell ref="G327:I327"/>
    <mergeCell ref="J327:L327"/>
    <mergeCell ref="B328:F328"/>
    <mergeCell ref="G328:I328"/>
    <mergeCell ref="J328:L329"/>
    <mergeCell ref="B329:I329"/>
    <mergeCell ref="A310:F311"/>
    <mergeCell ref="G310:J311"/>
    <mergeCell ref="K310:L311"/>
    <mergeCell ref="A312:L322"/>
    <mergeCell ref="A323:L324"/>
    <mergeCell ref="A325:L326"/>
    <mergeCell ref="D336:E336"/>
    <mergeCell ref="F336:G336"/>
    <mergeCell ref="J336:K336"/>
    <mergeCell ref="D337:E337"/>
    <mergeCell ref="F337:G337"/>
    <mergeCell ref="J337:K337"/>
    <mergeCell ref="A330:D330"/>
    <mergeCell ref="E330:L331"/>
    <mergeCell ref="A331:D332"/>
    <mergeCell ref="E332:L334"/>
    <mergeCell ref="A333:D334"/>
    <mergeCell ref="C335:E335"/>
    <mergeCell ref="F335:G335"/>
    <mergeCell ref="H335:I335"/>
    <mergeCell ref="J335:K335"/>
    <mergeCell ref="D340:E340"/>
    <mergeCell ref="F340:G340"/>
    <mergeCell ref="J340:K340"/>
    <mergeCell ref="D341:E341"/>
    <mergeCell ref="F341:G341"/>
    <mergeCell ref="J341:K341"/>
    <mergeCell ref="D338:E338"/>
    <mergeCell ref="F338:G338"/>
    <mergeCell ref="J338:K338"/>
    <mergeCell ref="D339:E339"/>
    <mergeCell ref="F339:G339"/>
    <mergeCell ref="J339:K339"/>
    <mergeCell ref="D344:E344"/>
    <mergeCell ref="F344:G344"/>
    <mergeCell ref="J344:K344"/>
    <mergeCell ref="D345:E345"/>
    <mergeCell ref="F345:G345"/>
    <mergeCell ref="J345:K345"/>
    <mergeCell ref="D342:E342"/>
    <mergeCell ref="F342:G342"/>
    <mergeCell ref="J342:K342"/>
    <mergeCell ref="D343:E343"/>
    <mergeCell ref="F343:G343"/>
    <mergeCell ref="J343:K343"/>
    <mergeCell ref="D348:E348"/>
    <mergeCell ref="F348:G348"/>
    <mergeCell ref="J348:K348"/>
    <mergeCell ref="D349:E349"/>
    <mergeCell ref="F349:G349"/>
    <mergeCell ref="J349:K349"/>
    <mergeCell ref="D346:E346"/>
    <mergeCell ref="F346:G346"/>
    <mergeCell ref="J346:K346"/>
    <mergeCell ref="D347:E347"/>
    <mergeCell ref="F347:G347"/>
    <mergeCell ref="J347:K347"/>
    <mergeCell ref="D352:E352"/>
    <mergeCell ref="F352:G352"/>
    <mergeCell ref="J352:K352"/>
    <mergeCell ref="D353:E353"/>
    <mergeCell ref="F353:G353"/>
    <mergeCell ref="J353:K353"/>
    <mergeCell ref="D350:E350"/>
    <mergeCell ref="F350:G350"/>
    <mergeCell ref="J350:K350"/>
    <mergeCell ref="D351:E351"/>
    <mergeCell ref="F351:G351"/>
    <mergeCell ref="J351:K351"/>
    <mergeCell ref="D356:E356"/>
    <mergeCell ref="F356:G356"/>
    <mergeCell ref="J356:K356"/>
    <mergeCell ref="D357:E357"/>
    <mergeCell ref="F357:G357"/>
    <mergeCell ref="J357:K357"/>
    <mergeCell ref="D354:E354"/>
    <mergeCell ref="F354:G354"/>
    <mergeCell ref="J354:K354"/>
    <mergeCell ref="D355:E355"/>
    <mergeCell ref="F355:G355"/>
    <mergeCell ref="J355:K355"/>
    <mergeCell ref="D360:E360"/>
    <mergeCell ref="F360:G360"/>
    <mergeCell ref="J360:K360"/>
    <mergeCell ref="D361:E361"/>
    <mergeCell ref="F361:G361"/>
    <mergeCell ref="J361:K361"/>
    <mergeCell ref="D358:E358"/>
    <mergeCell ref="F358:G358"/>
    <mergeCell ref="J358:K358"/>
    <mergeCell ref="D359:E359"/>
    <mergeCell ref="F359:G359"/>
    <mergeCell ref="J359:K359"/>
    <mergeCell ref="D364:E364"/>
    <mergeCell ref="F364:G364"/>
    <mergeCell ref="J364:K364"/>
    <mergeCell ref="D365:E365"/>
    <mergeCell ref="F365:G365"/>
    <mergeCell ref="J365:K365"/>
    <mergeCell ref="D362:E362"/>
    <mergeCell ref="F362:G362"/>
    <mergeCell ref="J362:K362"/>
    <mergeCell ref="D363:E363"/>
    <mergeCell ref="F363:G363"/>
    <mergeCell ref="J363:K363"/>
    <mergeCell ref="D368:E368"/>
    <mergeCell ref="F368:G368"/>
    <mergeCell ref="J368:K368"/>
    <mergeCell ref="D369:E369"/>
    <mergeCell ref="F369:G369"/>
    <mergeCell ref="J369:K369"/>
    <mergeCell ref="D366:E366"/>
    <mergeCell ref="F366:G366"/>
    <mergeCell ref="J366:K366"/>
    <mergeCell ref="D367:E367"/>
    <mergeCell ref="F367:G367"/>
    <mergeCell ref="J367:K367"/>
    <mergeCell ref="B375:F375"/>
    <mergeCell ref="G375:I375"/>
    <mergeCell ref="J375:L375"/>
    <mergeCell ref="B376:F376"/>
    <mergeCell ref="G376:I376"/>
    <mergeCell ref="J376:L377"/>
    <mergeCell ref="B377:I377"/>
    <mergeCell ref="D370:E370"/>
    <mergeCell ref="F370:G370"/>
    <mergeCell ref="J370:K370"/>
    <mergeCell ref="B371:H371"/>
    <mergeCell ref="I371:L371"/>
    <mergeCell ref="A373:L374"/>
    <mergeCell ref="A381:A382"/>
    <mergeCell ref="B381:D382"/>
    <mergeCell ref="E381:H382"/>
    <mergeCell ref="I381:J382"/>
    <mergeCell ref="K381:L382"/>
    <mergeCell ref="A383:L383"/>
    <mergeCell ref="B378:D378"/>
    <mergeCell ref="E378:H378"/>
    <mergeCell ref="I378:J378"/>
    <mergeCell ref="K378:L378"/>
    <mergeCell ref="A379:A380"/>
    <mergeCell ref="B379:D380"/>
    <mergeCell ref="E379:H380"/>
    <mergeCell ref="I379:J380"/>
    <mergeCell ref="K379:L380"/>
    <mergeCell ref="B392:F392"/>
    <mergeCell ref="G392:I392"/>
    <mergeCell ref="J392:L393"/>
    <mergeCell ref="B393:I393"/>
    <mergeCell ref="B394:D394"/>
    <mergeCell ref="E394:H394"/>
    <mergeCell ref="I394:J394"/>
    <mergeCell ref="K394:L394"/>
    <mergeCell ref="A384:L385"/>
    <mergeCell ref="A386:L387"/>
    <mergeCell ref="A389:L390"/>
    <mergeCell ref="B391:F391"/>
    <mergeCell ref="G391:I391"/>
    <mergeCell ref="J391:L391"/>
    <mergeCell ref="A399:L400"/>
    <mergeCell ref="A401:L402"/>
    <mergeCell ref="A395:A398"/>
    <mergeCell ref="B395:D396"/>
    <mergeCell ref="E395:H396"/>
    <mergeCell ref="I395:J396"/>
    <mergeCell ref="K395:L396"/>
    <mergeCell ref="B397:D398"/>
    <mergeCell ref="E397:H398"/>
    <mergeCell ref="I397:J398"/>
    <mergeCell ref="K397:L398"/>
  </mergeCells>
  <pageMargins left="0.25" right="0.25" top="0.75" bottom="0.75" header="0.3" footer="0.3"/>
  <pageSetup paperSize="9" scale="6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8EEC-D0B4-447E-AFB9-42DEE196D6B3}">
  <dimension ref="A1:L402"/>
  <sheetViews>
    <sheetView topLeftCell="A111" zoomScale="112" zoomScaleNormal="112" workbookViewId="0">
      <selection activeCell="C114" sqref="C114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109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130</v>
      </c>
      <c r="B6" s="149" t="s">
        <v>115</v>
      </c>
      <c r="C6" s="150"/>
      <c r="D6" s="150"/>
      <c r="E6" s="150"/>
      <c r="F6" s="151"/>
      <c r="G6" s="149" t="s">
        <v>317</v>
      </c>
      <c r="H6" s="150"/>
      <c r="I6" s="151"/>
      <c r="J6" s="110" t="s">
        <v>116</v>
      </c>
      <c r="K6" s="112"/>
      <c r="L6" s="111"/>
    </row>
    <row r="7" spans="1:12" ht="15.75" thickBot="1" x14ac:dyDescent="0.3">
      <c r="A7" s="4" t="s">
        <v>306</v>
      </c>
      <c r="B7" s="149" t="s">
        <v>307</v>
      </c>
      <c r="C7" s="150"/>
      <c r="D7" s="150"/>
      <c r="E7" s="150"/>
      <c r="F7" s="151"/>
      <c r="G7" s="149" t="s">
        <v>117</v>
      </c>
      <c r="H7" s="150"/>
      <c r="I7" s="151"/>
      <c r="J7" s="143"/>
      <c r="K7" s="144"/>
      <c r="L7" s="145"/>
    </row>
    <row r="8" spans="1:12" ht="15.75" thickBot="1" x14ac:dyDescent="0.3">
      <c r="A8" s="4" t="s">
        <v>349</v>
      </c>
      <c r="B8" s="149" t="s">
        <v>344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39" t="s">
        <v>1</v>
      </c>
      <c r="B9" s="41" t="s">
        <v>2</v>
      </c>
      <c r="C9" s="14">
        <v>3</v>
      </c>
      <c r="D9" s="110" t="s">
        <v>23</v>
      </c>
      <c r="E9" s="111"/>
      <c r="F9" s="15">
        <v>100</v>
      </c>
      <c r="G9" s="110" t="s">
        <v>22</v>
      </c>
      <c r="H9" s="112"/>
      <c r="I9" s="111"/>
      <c r="J9" s="113">
        <f>SUM(C9*F9)</f>
        <v>300</v>
      </c>
      <c r="K9" s="112"/>
      <c r="L9" s="111"/>
    </row>
    <row r="10" spans="1:12" x14ac:dyDescent="0.25">
      <c r="A10" s="114" t="s">
        <v>26</v>
      </c>
      <c r="B10" s="116">
        <v>43755</v>
      </c>
      <c r="C10" s="117"/>
      <c r="D10" s="117"/>
      <c r="E10" s="117"/>
      <c r="F10" s="118"/>
      <c r="G10" s="122" t="s">
        <v>25</v>
      </c>
      <c r="H10" s="123"/>
      <c r="I10" s="124"/>
      <c r="J10" s="390">
        <v>43783</v>
      </c>
      <c r="K10" s="391"/>
      <c r="L10" s="392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393"/>
      <c r="K11" s="394"/>
      <c r="L11" s="395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100</v>
      </c>
      <c r="D14" s="112"/>
      <c r="E14" s="111"/>
      <c r="F14" s="158" t="s">
        <v>3</v>
      </c>
      <c r="G14" s="39" t="s">
        <v>30</v>
      </c>
      <c r="H14" s="110"/>
      <c r="I14" s="111"/>
      <c r="J14" s="158" t="s">
        <v>3</v>
      </c>
      <c r="K14" s="39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40" t="s">
        <v>8</v>
      </c>
      <c r="H15" s="4" t="s">
        <v>110</v>
      </c>
      <c r="I15" s="5" t="s">
        <v>10</v>
      </c>
      <c r="J15" s="159"/>
      <c r="K15" s="40" t="s">
        <v>8</v>
      </c>
      <c r="L15" s="161"/>
    </row>
    <row r="16" spans="1:12" x14ac:dyDescent="0.25">
      <c r="A16" s="178" t="s">
        <v>356</v>
      </c>
      <c r="B16" s="174">
        <v>6.7000000000000004E-2</v>
      </c>
      <c r="C16" s="166" t="s">
        <v>162</v>
      </c>
      <c r="D16" s="168">
        <f>SUM(B16*C14)</f>
        <v>6.7</v>
      </c>
      <c r="E16" s="169"/>
      <c r="F16" s="166"/>
      <c r="G16" s="158"/>
      <c r="H16" s="166"/>
      <c r="I16" s="176">
        <f>SUM(B16*H14)</f>
        <v>0</v>
      </c>
      <c r="J16" s="166"/>
      <c r="K16" s="166"/>
      <c r="L16" s="166"/>
    </row>
    <row r="17" spans="1:12" ht="15.75" thickBot="1" x14ac:dyDescent="0.3">
      <c r="A17" s="179"/>
      <c r="B17" s="175"/>
      <c r="C17" s="167"/>
      <c r="D17" s="170"/>
      <c r="E17" s="171"/>
      <c r="F17" s="167"/>
      <c r="G17" s="159"/>
      <c r="H17" s="167"/>
      <c r="I17" s="177"/>
      <c r="J17" s="167"/>
      <c r="K17" s="167"/>
      <c r="L17" s="167"/>
    </row>
    <row r="18" spans="1:12" ht="15" customHeight="1" x14ac:dyDescent="0.25">
      <c r="A18" s="178" t="s">
        <v>346</v>
      </c>
      <c r="B18" s="164">
        <v>6.7000000000000004E-2</v>
      </c>
      <c r="C18" s="166" t="s">
        <v>162</v>
      </c>
      <c r="D18" s="168">
        <f>SUM(B18*C$14)</f>
        <v>6.7</v>
      </c>
      <c r="E18" s="169"/>
      <c r="F18" s="166"/>
      <c r="G18" s="166"/>
      <c r="H18" s="166"/>
      <c r="I18" s="176">
        <f>SUM(B18*H14)</f>
        <v>0</v>
      </c>
      <c r="J18" s="166"/>
      <c r="K18" s="166"/>
      <c r="L18" s="166"/>
    </row>
    <row r="19" spans="1:12" ht="15.75" customHeight="1" thickBot="1" x14ac:dyDescent="0.3">
      <c r="A19" s="179"/>
      <c r="B19" s="165"/>
      <c r="C19" s="167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2" ht="15" customHeight="1" x14ac:dyDescent="0.25">
      <c r="A20" s="178" t="s">
        <v>347</v>
      </c>
      <c r="B20" s="164">
        <v>1.6E-2</v>
      </c>
      <c r="C20" s="166" t="s">
        <v>186</v>
      </c>
      <c r="D20" s="168">
        <f>SUM(B20*C$14)</f>
        <v>1.6</v>
      </c>
      <c r="E20" s="169"/>
      <c r="F20" s="166"/>
      <c r="G20" s="166"/>
      <c r="H20" s="166"/>
      <c r="I20" s="176">
        <f>SUM(B20*H14)</f>
        <v>0</v>
      </c>
      <c r="J20" s="166"/>
      <c r="K20" s="166"/>
      <c r="L20" s="166"/>
    </row>
    <row r="21" spans="1:12" ht="15.75" customHeight="1" thickBot="1" x14ac:dyDescent="0.3">
      <c r="A21" s="179"/>
      <c r="B21" s="165"/>
      <c r="C21" s="167"/>
      <c r="D21" s="170"/>
      <c r="E21" s="171"/>
      <c r="F21" s="167"/>
      <c r="G21" s="167"/>
      <c r="H21" s="167"/>
      <c r="I21" s="177"/>
      <c r="J21" s="167"/>
      <c r="K21" s="167"/>
      <c r="L21" s="167"/>
    </row>
    <row r="22" spans="1:12" ht="15" customHeight="1" x14ac:dyDescent="0.25">
      <c r="A22" s="178"/>
      <c r="B22" s="164"/>
      <c r="C22" s="166"/>
      <c r="D22" s="168"/>
      <c r="E22" s="169"/>
      <c r="F22" s="166"/>
      <c r="G22" s="166"/>
      <c r="H22" s="166"/>
      <c r="I22" s="176">
        <f>SUM(B22*H14)</f>
        <v>0</v>
      </c>
      <c r="J22" s="166"/>
      <c r="K22" s="166"/>
      <c r="L22" s="166"/>
    </row>
    <row r="23" spans="1:12" ht="15.75" customHeight="1" thickBot="1" x14ac:dyDescent="0.3">
      <c r="A23" s="179"/>
      <c r="B23" s="165"/>
      <c r="C23" s="167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2" ht="15" customHeight="1" x14ac:dyDescent="0.25">
      <c r="A24" s="178"/>
      <c r="B24" s="164"/>
      <c r="C24" s="166"/>
      <c r="D24" s="168"/>
      <c r="E24" s="169"/>
      <c r="F24" s="166"/>
      <c r="G24" s="166"/>
      <c r="H24" s="166"/>
      <c r="I24" s="176">
        <f>SUM(B24*H14)</f>
        <v>0</v>
      </c>
      <c r="J24" s="166"/>
      <c r="K24" s="166"/>
      <c r="L24" s="166"/>
    </row>
    <row r="25" spans="1:12" ht="15.75" customHeight="1" thickBot="1" x14ac:dyDescent="0.3">
      <c r="A25" s="179"/>
      <c r="B25" s="165"/>
      <c r="C25" s="167"/>
      <c r="D25" s="170"/>
      <c r="E25" s="171"/>
      <c r="F25" s="167"/>
      <c r="G25" s="167"/>
      <c r="H25" s="167"/>
      <c r="I25" s="177"/>
      <c r="J25" s="167"/>
      <c r="K25" s="167"/>
      <c r="L25" s="167"/>
    </row>
    <row r="26" spans="1:12" ht="15" customHeight="1" x14ac:dyDescent="0.25">
      <c r="A26" s="178"/>
      <c r="B26" s="164"/>
      <c r="C26" s="166"/>
      <c r="D26" s="168"/>
      <c r="E26" s="169"/>
      <c r="F26" s="166"/>
      <c r="G26" s="166"/>
      <c r="H26" s="166"/>
      <c r="I26" s="176">
        <f>SUM(B26*H14)</f>
        <v>0</v>
      </c>
      <c r="J26" s="166"/>
      <c r="K26" s="166"/>
      <c r="L26" s="166"/>
    </row>
    <row r="27" spans="1:12" ht="15.75" customHeight="1" thickBot="1" x14ac:dyDescent="0.3">
      <c r="A27" s="179"/>
      <c r="B27" s="165"/>
      <c r="C27" s="167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2" ht="15" customHeight="1" x14ac:dyDescent="0.25">
      <c r="A28" s="178"/>
      <c r="B28" s="164"/>
      <c r="C28" s="166"/>
      <c r="D28" s="168"/>
      <c r="E28" s="169"/>
      <c r="F28" s="166"/>
      <c r="G28" s="166"/>
      <c r="H28" s="166"/>
      <c r="I28" s="176">
        <f>SUM(B28*H14)</f>
        <v>0</v>
      </c>
      <c r="J28" s="166"/>
      <c r="K28" s="166"/>
      <c r="L28" s="166"/>
    </row>
    <row r="29" spans="1:12" ht="15.75" customHeight="1" thickBot="1" x14ac:dyDescent="0.3">
      <c r="A29" s="179"/>
      <c r="B29" s="165"/>
      <c r="C29" s="167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2" x14ac:dyDescent="0.25">
      <c r="A30" s="178"/>
      <c r="B30" s="164">
        <v>0</v>
      </c>
      <c r="C30" s="166"/>
      <c r="D30" s="168">
        <f>SUM(B30*C14)</f>
        <v>0</v>
      </c>
      <c r="E30" s="169"/>
      <c r="F30" s="166"/>
      <c r="G30" s="166"/>
      <c r="H30" s="166"/>
      <c r="I30" s="176">
        <f>SUM(B30*H14)</f>
        <v>0</v>
      </c>
      <c r="J30" s="166"/>
      <c r="K30" s="166"/>
      <c r="L30" s="166"/>
    </row>
    <row r="31" spans="1:12" ht="15.75" thickBot="1" x14ac:dyDescent="0.3">
      <c r="A31" s="179"/>
      <c r="B31" s="165"/>
      <c r="C31" s="167"/>
      <c r="D31" s="170"/>
      <c r="E31" s="171"/>
      <c r="F31" s="167"/>
      <c r="G31" s="167"/>
      <c r="H31" s="167"/>
      <c r="I31" s="177"/>
      <c r="J31" s="167"/>
      <c r="K31" s="167"/>
      <c r="L31" s="167"/>
    </row>
    <row r="32" spans="1:12" x14ac:dyDescent="0.25">
      <c r="A32" s="178"/>
      <c r="B32" s="164">
        <v>0</v>
      </c>
      <c r="C32" s="166"/>
      <c r="D32" s="168">
        <f>SUM(B32*C14)</f>
        <v>0</v>
      </c>
      <c r="E32" s="169"/>
      <c r="F32" s="166"/>
      <c r="G32" s="166"/>
      <c r="H32" s="166"/>
      <c r="I32" s="176">
        <f>SUM(B32*H14)</f>
        <v>0</v>
      </c>
      <c r="J32" s="166"/>
      <c r="K32" s="166"/>
      <c r="L32" s="166"/>
    </row>
    <row r="33" spans="1:12" ht="15.75" thickBot="1" x14ac:dyDescent="0.3">
      <c r="A33" s="179"/>
      <c r="B33" s="165"/>
      <c r="C33" s="167"/>
      <c r="D33" s="170"/>
      <c r="E33" s="171"/>
      <c r="F33" s="167"/>
      <c r="G33" s="167"/>
      <c r="H33" s="167"/>
      <c r="I33" s="177"/>
      <c r="J33" s="167"/>
      <c r="K33" s="167"/>
      <c r="L33" s="167"/>
    </row>
    <row r="34" spans="1:12" x14ac:dyDescent="0.25">
      <c r="A34" s="178"/>
      <c r="B34" s="164">
        <v>0</v>
      </c>
      <c r="C34" s="166"/>
      <c r="D34" s="168">
        <f>SUM(B34*C14)</f>
        <v>0</v>
      </c>
      <c r="E34" s="169"/>
      <c r="F34" s="166"/>
      <c r="G34" s="166"/>
      <c r="H34" s="166"/>
      <c r="I34" s="176">
        <f>SUM(B34*H14)</f>
        <v>0</v>
      </c>
      <c r="J34" s="166"/>
      <c r="K34" s="166"/>
      <c r="L34" s="166"/>
    </row>
    <row r="35" spans="1:12" ht="15.75" thickBot="1" x14ac:dyDescent="0.3">
      <c r="A35" s="179"/>
      <c r="B35" s="165"/>
      <c r="C35" s="167"/>
      <c r="D35" s="170"/>
      <c r="E35" s="171"/>
      <c r="F35" s="167"/>
      <c r="G35" s="167"/>
      <c r="H35" s="167"/>
      <c r="I35" s="177"/>
      <c r="J35" s="167"/>
      <c r="K35" s="167"/>
      <c r="L35" s="167"/>
    </row>
    <row r="36" spans="1:12" x14ac:dyDescent="0.25">
      <c r="A36" s="180"/>
      <c r="B36" s="164">
        <v>0</v>
      </c>
      <c r="C36" s="166"/>
      <c r="D36" s="168">
        <f>SUM(B36*C14)</f>
        <v>0</v>
      </c>
      <c r="E36" s="169"/>
      <c r="F36" s="166"/>
      <c r="G36" s="166"/>
      <c r="H36" s="166"/>
      <c r="I36" s="176">
        <f>SUM(B36*H14)</f>
        <v>0</v>
      </c>
      <c r="J36" s="166"/>
      <c r="K36" s="166"/>
      <c r="L36" s="166"/>
    </row>
    <row r="37" spans="1:12" ht="15.75" thickBot="1" x14ac:dyDescent="0.3">
      <c r="A37" s="181"/>
      <c r="B37" s="165"/>
      <c r="C37" s="167"/>
      <c r="D37" s="170"/>
      <c r="E37" s="171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168">
        <f>SUM(B38*C14)</f>
        <v>0</v>
      </c>
      <c r="E38" s="169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170"/>
      <c r="E39" s="171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33</v>
      </c>
      <c r="C42" s="123"/>
      <c r="D42" s="123"/>
      <c r="E42" s="124"/>
      <c r="F42" s="184" t="s">
        <v>34</v>
      </c>
      <c r="G42" s="185"/>
      <c r="H42" s="186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187"/>
      <c r="G43" s="188"/>
      <c r="H43" s="189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398">
        <f>A24</f>
        <v>0</v>
      </c>
      <c r="B44" s="198">
        <v>2.5</v>
      </c>
      <c r="C44" s="199"/>
      <c r="D44" s="199"/>
      <c r="E44" s="200"/>
      <c r="F44" s="204">
        <v>1.6</v>
      </c>
      <c r="G44" s="205"/>
      <c r="H44" s="206"/>
      <c r="I44" s="204">
        <f>C14*F44</f>
        <v>160</v>
      </c>
      <c r="J44" s="206"/>
      <c r="K44" s="205">
        <f>SUM(F44*H14)</f>
        <v>0</v>
      </c>
      <c r="L44" s="206"/>
    </row>
    <row r="45" spans="1:12" ht="15.75" customHeight="1" thickBot="1" x14ac:dyDescent="0.3">
      <c r="A45" s="399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/>
      <c r="B46" s="198"/>
      <c r="C46" s="199"/>
      <c r="D46" s="199"/>
      <c r="E46" s="200"/>
      <c r="F46" s="204"/>
      <c r="G46" s="205"/>
      <c r="H46" s="206"/>
      <c r="I46" s="204"/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38" t="s">
        <v>41</v>
      </c>
    </row>
    <row r="61" spans="1:12" ht="15.75" customHeight="1" thickBot="1" x14ac:dyDescent="0.3">
      <c r="A61" s="237" t="s">
        <v>348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/>
      <c r="B62" s="407"/>
      <c r="C62" s="12"/>
      <c r="D62" s="241" t="s">
        <v>81</v>
      </c>
      <c r="E62" s="242"/>
      <c r="F62" s="242"/>
      <c r="G62" s="243"/>
      <c r="H62" s="226" t="s">
        <v>81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38" t="s">
        <v>41</v>
      </c>
    </row>
    <row r="64" spans="1:12" ht="15.75" customHeight="1" thickBot="1" x14ac:dyDescent="0.3">
      <c r="A64" s="229" t="s">
        <v>38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39</v>
      </c>
      <c r="B65" s="151"/>
      <c r="C65" s="12">
        <v>0</v>
      </c>
      <c r="D65" s="231" t="s">
        <v>81</v>
      </c>
      <c r="E65" s="232"/>
      <c r="F65" s="232"/>
      <c r="G65" s="233"/>
      <c r="H65" s="110" t="s">
        <v>81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38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449" t="s">
        <v>365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20.25" customHeight="1" thickBot="1" x14ac:dyDescent="0.3">
      <c r="A80" s="250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2"/>
    </row>
    <row r="81" spans="1:12" ht="15.75" customHeight="1" thickBot="1" x14ac:dyDescent="0.3">
      <c r="A81" s="4" t="s">
        <v>87</v>
      </c>
      <c r="B81" s="110">
        <v>5</v>
      </c>
      <c r="C81" s="112"/>
      <c r="D81" s="111"/>
      <c r="E81" s="10"/>
      <c r="F81" s="149" t="s">
        <v>88</v>
      </c>
      <c r="G81" s="150"/>
      <c r="H81" s="150"/>
      <c r="I81" s="151"/>
      <c r="J81" s="110" t="s">
        <v>316</v>
      </c>
      <c r="K81" s="112"/>
      <c r="L81" s="111"/>
    </row>
    <row r="82" spans="1:12" ht="15" customHeight="1" x14ac:dyDescent="0.25">
      <c r="A82" s="198" t="str">
        <f>A1</f>
        <v xml:space="preserve">LS </v>
      </c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200"/>
    </row>
    <row r="83" spans="1:12" ht="15" customHeight="1" x14ac:dyDescent="0.25">
      <c r="A83" s="253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5"/>
    </row>
    <row r="84" spans="1:12" ht="15.75" customHeight="1" thickBot="1" x14ac:dyDescent="0.3">
      <c r="A84" s="201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3"/>
    </row>
    <row r="85" spans="1:12" ht="15" customHeight="1" x14ac:dyDescent="0.25">
      <c r="A85" s="143" t="s">
        <v>79</v>
      </c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5"/>
    </row>
    <row r="86" spans="1:12" ht="15.75" customHeight="1" thickBot="1" x14ac:dyDescent="0.3">
      <c r="A86" s="146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8"/>
    </row>
    <row r="87" spans="1:12" ht="15.75" customHeight="1" thickBot="1" x14ac:dyDescent="0.3">
      <c r="A87" s="3" t="str">
        <f t="shared" ref="A87:B89" si="0">A6</f>
        <v xml:space="preserve">CLIENTE: bolovo </v>
      </c>
      <c r="B87" s="149" t="str">
        <f t="shared" si="0"/>
        <v>REPRESENTANTE: Antonio</v>
      </c>
      <c r="C87" s="150"/>
      <c r="D87" s="150"/>
      <c r="E87" s="150"/>
      <c r="F87" s="151"/>
      <c r="G87" s="149" t="str">
        <f>G6</f>
        <v xml:space="preserve">PEDIDO: /19 </v>
      </c>
      <c r="H87" s="150"/>
      <c r="I87" s="151"/>
      <c r="J87" s="110" t="str">
        <f>J6</f>
        <v xml:space="preserve">QTD. MOSTR. LS </v>
      </c>
      <c r="K87" s="112"/>
      <c r="L87" s="111"/>
    </row>
    <row r="88" spans="1:12" ht="15.75" customHeight="1" thickBot="1" x14ac:dyDescent="0.3">
      <c r="A88" s="4" t="str">
        <f t="shared" si="0"/>
        <v xml:space="preserve">REF. CLIENTE:  </v>
      </c>
      <c r="B88" s="149" t="str">
        <f t="shared" si="0"/>
        <v xml:space="preserve">REF. SHO SL - bolovo </v>
      </c>
      <c r="C88" s="150"/>
      <c r="D88" s="150"/>
      <c r="E88" s="150"/>
      <c r="F88" s="151"/>
      <c r="G88" s="149" t="str">
        <f>G7</f>
        <v>COLECAO : VERÃO /2019</v>
      </c>
      <c r="H88" s="150"/>
      <c r="I88" s="151"/>
      <c r="J88" s="143">
        <f>J7</f>
        <v>0</v>
      </c>
      <c r="K88" s="144"/>
      <c r="L88" s="145"/>
    </row>
    <row r="89" spans="1:12" ht="15.75" customHeight="1" thickBot="1" x14ac:dyDescent="0.3">
      <c r="A89" s="4" t="str">
        <f t="shared" si="0"/>
        <v xml:space="preserve">REF:  ls :  SHO LS = 01 </v>
      </c>
      <c r="B89" s="149" t="str">
        <f t="shared" si="0"/>
        <v>MODELO: shoulder c/tela chapada</v>
      </c>
      <c r="C89" s="150"/>
      <c r="D89" s="150"/>
      <c r="E89" s="150"/>
      <c r="F89" s="150"/>
      <c r="G89" s="150"/>
      <c r="H89" s="150"/>
      <c r="I89" s="151"/>
      <c r="J89" s="146"/>
      <c r="K89" s="147"/>
      <c r="L89" s="148"/>
    </row>
    <row r="90" spans="1:12" ht="15" customHeight="1" x14ac:dyDescent="0.25">
      <c r="A90" s="114" t="s">
        <v>26</v>
      </c>
      <c r="B90" s="116">
        <v>43709</v>
      </c>
      <c r="C90" s="117"/>
      <c r="D90" s="117"/>
      <c r="E90" s="117"/>
      <c r="F90" s="118"/>
      <c r="G90" s="122" t="s">
        <v>25</v>
      </c>
      <c r="H90" s="123"/>
      <c r="I90" s="124"/>
      <c r="J90" s="116">
        <v>43773</v>
      </c>
      <c r="K90" s="117"/>
      <c r="L90" s="118"/>
    </row>
    <row r="91" spans="1:12" ht="15.75" customHeight="1" thickBot="1" x14ac:dyDescent="0.3">
      <c r="A91" s="115"/>
      <c r="B91" s="119"/>
      <c r="C91" s="120"/>
      <c r="D91" s="120"/>
      <c r="E91" s="120"/>
      <c r="F91" s="121"/>
      <c r="G91" s="125"/>
      <c r="H91" s="126"/>
      <c r="I91" s="127"/>
      <c r="J91" s="119"/>
      <c r="K91" s="120"/>
      <c r="L91" s="121"/>
    </row>
    <row r="92" spans="1:12" ht="15.75" customHeight="1" thickBot="1" x14ac:dyDescent="0.3">
      <c r="A92" s="5" t="s">
        <v>28</v>
      </c>
      <c r="B92" s="2"/>
      <c r="C92" s="110">
        <f>C14</f>
        <v>100</v>
      </c>
      <c r="D92" s="112"/>
      <c r="E92" s="111"/>
      <c r="F92" s="262" t="s">
        <v>43</v>
      </c>
      <c r="G92" s="263"/>
      <c r="H92" s="110">
        <f>H14</f>
        <v>0</v>
      </c>
      <c r="I92" s="111"/>
      <c r="J92" s="262" t="s">
        <v>43</v>
      </c>
      <c r="K92" s="263"/>
      <c r="L92" s="39" t="s">
        <v>41</v>
      </c>
    </row>
    <row r="93" spans="1:12" ht="15.75" customHeight="1" thickBot="1" x14ac:dyDescent="0.3">
      <c r="A93" s="5" t="s">
        <v>42</v>
      </c>
      <c r="B93" s="4" t="s">
        <v>6</v>
      </c>
      <c r="C93" s="4" t="s">
        <v>15</v>
      </c>
      <c r="D93" s="110" t="s">
        <v>7</v>
      </c>
      <c r="E93" s="111"/>
      <c r="F93" s="234" t="s">
        <v>19</v>
      </c>
      <c r="G93" s="236"/>
      <c r="H93" s="4" t="s">
        <v>9</v>
      </c>
      <c r="I93" s="5" t="s">
        <v>10</v>
      </c>
      <c r="J93" s="234" t="s">
        <v>19</v>
      </c>
      <c r="K93" s="236"/>
      <c r="L93" s="7"/>
    </row>
    <row r="94" spans="1:12" ht="15.75" customHeight="1" thickBot="1" x14ac:dyDescent="0.3">
      <c r="A94" s="13" t="s">
        <v>216</v>
      </c>
      <c r="B94" s="13">
        <v>1</v>
      </c>
      <c r="C94" s="6" t="s">
        <v>89</v>
      </c>
      <c r="D94" s="264">
        <f>SUM(B94*C92)</f>
        <v>100</v>
      </c>
      <c r="E94" s="265"/>
      <c r="F94" s="266"/>
      <c r="G94" s="267"/>
      <c r="H94" s="6"/>
      <c r="I94" s="8">
        <f>SUM(B94*H92)</f>
        <v>0</v>
      </c>
      <c r="J94" s="266"/>
      <c r="K94" s="267"/>
      <c r="L94" s="6"/>
    </row>
    <row r="95" spans="1:12" ht="15.75" customHeight="1" thickBot="1" x14ac:dyDescent="0.3">
      <c r="A95" s="13" t="s">
        <v>82</v>
      </c>
      <c r="B95" s="13">
        <v>0.01</v>
      </c>
      <c r="C95" s="6" t="s">
        <v>192</v>
      </c>
      <c r="D95" s="264">
        <f>SUM(B95*C92)</f>
        <v>1</v>
      </c>
      <c r="E95" s="265"/>
      <c r="F95" s="266"/>
      <c r="G95" s="267"/>
      <c r="H95" s="6"/>
      <c r="I95" s="8">
        <f>SUM(B95*H92)</f>
        <v>0</v>
      </c>
      <c r="J95" s="266"/>
      <c r="K95" s="267"/>
      <c r="L95" s="6"/>
    </row>
    <row r="96" spans="1:12" ht="15.75" customHeight="1" thickBot="1" x14ac:dyDescent="0.3">
      <c r="A96" s="13"/>
      <c r="B96" s="13">
        <v>0.01</v>
      </c>
      <c r="C96" s="6" t="s">
        <v>186</v>
      </c>
      <c r="D96" s="264">
        <f>SUM(B96*C92)</f>
        <v>1</v>
      </c>
      <c r="E96" s="265"/>
      <c r="F96" s="266"/>
      <c r="G96" s="267"/>
      <c r="H96" s="6"/>
      <c r="I96" s="8">
        <f>SUM(B96*H92)</f>
        <v>0</v>
      </c>
      <c r="J96" s="266"/>
      <c r="K96" s="267"/>
      <c r="L96" s="6"/>
    </row>
    <row r="97" spans="1:12" ht="15.75" customHeight="1" thickBot="1" x14ac:dyDescent="0.3">
      <c r="A97" s="13"/>
      <c r="B97" s="13"/>
      <c r="C97" s="6"/>
      <c r="D97" s="264">
        <f>SUM(B97*C92)</f>
        <v>0</v>
      </c>
      <c r="E97" s="265"/>
      <c r="F97" s="266"/>
      <c r="G97" s="267"/>
      <c r="H97" s="6"/>
      <c r="I97" s="8">
        <f>SUM(B97*H92)</f>
        <v>0</v>
      </c>
      <c r="J97" s="266"/>
      <c r="K97" s="267"/>
      <c r="L97" s="6"/>
    </row>
    <row r="98" spans="1:12" ht="15.75" customHeight="1" thickBot="1" x14ac:dyDescent="0.3">
      <c r="A98" s="13" t="s">
        <v>82</v>
      </c>
      <c r="B98" s="13">
        <v>0.01</v>
      </c>
      <c r="C98" s="6" t="s">
        <v>186</v>
      </c>
      <c r="D98" s="264">
        <f>SUM(B98*C92)</f>
        <v>1</v>
      </c>
      <c r="E98" s="265"/>
      <c r="F98" s="266"/>
      <c r="G98" s="267"/>
      <c r="H98" s="6"/>
      <c r="I98" s="8">
        <f>SUM(B98*H92)</f>
        <v>0</v>
      </c>
      <c r="J98" s="266"/>
      <c r="K98" s="267"/>
      <c r="L98" s="6"/>
    </row>
    <row r="99" spans="1:12" ht="15.75" customHeight="1" thickBot="1" x14ac:dyDescent="0.3">
      <c r="A99" s="13"/>
      <c r="B99" s="13">
        <v>0.01</v>
      </c>
      <c r="C99" s="6" t="s">
        <v>186</v>
      </c>
      <c r="D99" s="264">
        <f>SUM(B99*C92)</f>
        <v>1</v>
      </c>
      <c r="E99" s="265"/>
      <c r="F99" s="266"/>
      <c r="G99" s="267"/>
      <c r="H99" s="6"/>
      <c r="I99" s="8">
        <f>SUM(B99*H92)</f>
        <v>0</v>
      </c>
      <c r="J99" s="266"/>
      <c r="K99" s="267"/>
      <c r="L99" s="6"/>
    </row>
    <row r="100" spans="1:12" ht="15.75" customHeight="1" thickBot="1" x14ac:dyDescent="0.3">
      <c r="A100" s="32" t="s">
        <v>354</v>
      </c>
      <c r="B100" s="13">
        <v>1.6</v>
      </c>
      <c r="C100" s="42" t="s">
        <v>162</v>
      </c>
      <c r="D100" s="264">
        <f>SUM(B100*C$92)</f>
        <v>160</v>
      </c>
      <c r="E100" s="265"/>
      <c r="F100" s="266"/>
      <c r="G100" s="267"/>
      <c r="H100" s="6"/>
      <c r="I100" s="8">
        <f>SUM(B100*H92)</f>
        <v>0</v>
      </c>
      <c r="J100" s="266"/>
      <c r="K100" s="267"/>
      <c r="L100" s="6"/>
    </row>
    <row r="101" spans="1:12" ht="15.75" customHeight="1" thickBot="1" x14ac:dyDescent="0.3">
      <c r="A101" s="13" t="s">
        <v>357</v>
      </c>
      <c r="B101" s="13">
        <v>0</v>
      </c>
      <c r="C101" s="16"/>
      <c r="D101" s="264">
        <f t="shared" ref="D101:D115" si="1">SUM(B101*C$92)</f>
        <v>0</v>
      </c>
      <c r="E101" s="265"/>
      <c r="F101" s="266"/>
      <c r="G101" s="267"/>
      <c r="H101" s="6"/>
      <c r="I101" s="8">
        <f>SUM(B101*H92)</f>
        <v>0</v>
      </c>
      <c r="J101" s="266"/>
      <c r="K101" s="267"/>
      <c r="L101" s="6"/>
    </row>
    <row r="102" spans="1:12" ht="15.75" customHeight="1" thickBot="1" x14ac:dyDescent="0.3">
      <c r="A102" s="13" t="s">
        <v>296</v>
      </c>
      <c r="B102" s="13">
        <v>0</v>
      </c>
      <c r="C102" s="6"/>
      <c r="D102" s="264">
        <f t="shared" si="1"/>
        <v>0</v>
      </c>
      <c r="E102" s="265"/>
      <c r="F102" s="266"/>
      <c r="G102" s="267"/>
      <c r="H102" s="6"/>
      <c r="I102" s="8">
        <f>SUM(B102*H92)</f>
        <v>0</v>
      </c>
      <c r="J102" s="266"/>
      <c r="K102" s="267"/>
      <c r="L102" s="6"/>
    </row>
    <row r="103" spans="1:12" ht="15.75" customHeight="1" thickBot="1" x14ac:dyDescent="0.3">
      <c r="A103" s="13" t="s">
        <v>351</v>
      </c>
      <c r="B103" s="13">
        <v>0.18</v>
      </c>
      <c r="C103" s="16" t="s">
        <v>162</v>
      </c>
      <c r="D103" s="264">
        <f t="shared" si="1"/>
        <v>18</v>
      </c>
      <c r="E103" s="265"/>
      <c r="F103" s="266"/>
      <c r="G103" s="267"/>
      <c r="H103" s="6"/>
      <c r="I103" s="8">
        <f>SUM(B103*H92)</f>
        <v>0</v>
      </c>
      <c r="J103" s="266"/>
      <c r="K103" s="267"/>
      <c r="L103" s="6"/>
    </row>
    <row r="104" spans="1:12" ht="15.75" customHeight="1" thickBot="1" x14ac:dyDescent="0.3">
      <c r="A104" s="13" t="s">
        <v>359</v>
      </c>
      <c r="B104" s="13">
        <v>1</v>
      </c>
      <c r="C104" s="6" t="s">
        <v>162</v>
      </c>
      <c r="D104" s="264">
        <f t="shared" si="1"/>
        <v>100</v>
      </c>
      <c r="E104" s="265"/>
      <c r="F104" s="266"/>
      <c r="G104" s="267"/>
      <c r="H104" s="6"/>
      <c r="I104" s="8">
        <f>SUM(B104*H92)</f>
        <v>0</v>
      </c>
      <c r="J104" s="266"/>
      <c r="K104" s="267"/>
      <c r="L104" s="6"/>
    </row>
    <row r="105" spans="1:12" ht="15.75" customHeight="1" thickBot="1" x14ac:dyDescent="0.3">
      <c r="A105" s="13" t="s">
        <v>353</v>
      </c>
      <c r="B105" s="13">
        <v>1</v>
      </c>
      <c r="C105" s="6" t="s">
        <v>186</v>
      </c>
      <c r="D105" s="264">
        <f t="shared" si="1"/>
        <v>100</v>
      </c>
      <c r="E105" s="265"/>
      <c r="F105" s="266"/>
      <c r="G105" s="267"/>
      <c r="H105" s="6"/>
      <c r="I105" s="8">
        <f>SUM(B105*H92)</f>
        <v>0</v>
      </c>
      <c r="J105" s="266"/>
      <c r="K105" s="267"/>
      <c r="L105" s="6"/>
    </row>
    <row r="106" spans="1:12" ht="15.75" customHeight="1" thickBot="1" x14ac:dyDescent="0.3">
      <c r="A106" s="13" t="s">
        <v>352</v>
      </c>
      <c r="B106" s="13">
        <v>1</v>
      </c>
      <c r="C106" s="6" t="s">
        <v>162</v>
      </c>
      <c r="D106" s="264">
        <f t="shared" si="1"/>
        <v>100</v>
      </c>
      <c r="E106" s="265"/>
      <c r="F106" s="266"/>
      <c r="G106" s="267"/>
      <c r="H106" s="6"/>
      <c r="I106" s="8">
        <v>0</v>
      </c>
      <c r="J106" s="266"/>
      <c r="K106" s="267"/>
      <c r="L106" s="6"/>
    </row>
    <row r="107" spans="1:12" ht="15.75" customHeight="1" thickBot="1" x14ac:dyDescent="0.3">
      <c r="A107" s="32" t="s">
        <v>358</v>
      </c>
      <c r="B107" s="13">
        <v>1</v>
      </c>
      <c r="C107" s="6" t="s">
        <v>162</v>
      </c>
      <c r="D107" s="264">
        <f t="shared" si="1"/>
        <v>100</v>
      </c>
      <c r="E107" s="265"/>
      <c r="F107" s="266"/>
      <c r="G107" s="267"/>
      <c r="H107" s="6"/>
      <c r="I107" s="8">
        <f>SUM(B107*H$92)</f>
        <v>0</v>
      </c>
      <c r="J107" s="266"/>
      <c r="K107" s="267"/>
      <c r="L107" s="6"/>
    </row>
    <row r="108" spans="1:12" ht="15.75" customHeight="1" thickBot="1" x14ac:dyDescent="0.3">
      <c r="A108" s="13" t="s">
        <v>325</v>
      </c>
      <c r="B108" s="13">
        <v>0.04</v>
      </c>
      <c r="C108" s="16" t="s">
        <v>162</v>
      </c>
      <c r="D108" s="264">
        <f t="shared" ref="D108" si="2">SUM(B108*C$92)</f>
        <v>4</v>
      </c>
      <c r="E108" s="265"/>
      <c r="F108" s="266"/>
      <c r="G108" s="267"/>
      <c r="H108" s="6"/>
      <c r="I108" s="8">
        <f>SUM(B108*H$92)</f>
        <v>0</v>
      </c>
      <c r="J108" s="266"/>
      <c r="K108" s="267"/>
      <c r="L108" s="6"/>
    </row>
    <row r="109" spans="1:12" ht="15.75" customHeight="1" thickBot="1" x14ac:dyDescent="0.3">
      <c r="A109" s="13"/>
      <c r="B109" s="13">
        <v>0</v>
      </c>
      <c r="C109" s="6"/>
      <c r="D109" s="264">
        <f t="shared" si="1"/>
        <v>0</v>
      </c>
      <c r="E109" s="265"/>
      <c r="F109" s="266"/>
      <c r="G109" s="267"/>
      <c r="H109" s="6"/>
      <c r="I109" s="8">
        <f>SUM(B109*H92)</f>
        <v>0</v>
      </c>
      <c r="J109" s="266"/>
      <c r="K109" s="267"/>
      <c r="L109" s="6"/>
    </row>
    <row r="110" spans="1:12" ht="15.75" customHeight="1" thickBot="1" x14ac:dyDescent="0.3">
      <c r="A110" s="13"/>
      <c r="B110" s="13">
        <v>0</v>
      </c>
      <c r="C110" s="6"/>
      <c r="D110" s="264">
        <f t="shared" si="1"/>
        <v>0</v>
      </c>
      <c r="E110" s="265"/>
      <c r="F110" s="266"/>
      <c r="G110" s="267"/>
      <c r="H110" s="6"/>
      <c r="I110" s="8">
        <f>SUM(B110*H92)</f>
        <v>0</v>
      </c>
      <c r="J110" s="266"/>
      <c r="K110" s="267"/>
      <c r="L110" s="6"/>
    </row>
    <row r="111" spans="1:12" ht="15.75" customHeight="1" thickBot="1" x14ac:dyDescent="0.3">
      <c r="A111" s="13"/>
      <c r="B111" s="13"/>
      <c r="C111" s="16"/>
      <c r="D111" s="264"/>
      <c r="E111" s="265"/>
      <c r="F111" s="266"/>
      <c r="G111" s="267"/>
      <c r="H111" s="6"/>
      <c r="I111" s="8">
        <f>SUM(B111*H92)</f>
        <v>0</v>
      </c>
      <c r="J111" s="266"/>
      <c r="K111" s="267"/>
      <c r="L111" s="6"/>
    </row>
    <row r="112" spans="1:12" ht="15.75" customHeight="1" thickBot="1" x14ac:dyDescent="0.3">
      <c r="A112" s="13"/>
      <c r="B112" s="13"/>
      <c r="C112" s="16"/>
      <c r="D112" s="264">
        <f t="shared" si="1"/>
        <v>0</v>
      </c>
      <c r="E112" s="265"/>
      <c r="F112" s="266"/>
      <c r="G112" s="267"/>
      <c r="H112" s="6"/>
      <c r="I112" s="8">
        <f>SUM(B112*H92)</f>
        <v>0</v>
      </c>
      <c r="J112" s="266"/>
      <c r="K112" s="267"/>
      <c r="L112" s="6"/>
    </row>
    <row r="113" spans="1:12" ht="15.75" customHeight="1" thickBot="1" x14ac:dyDescent="0.3">
      <c r="A113" s="13"/>
      <c r="B113" s="13">
        <v>0</v>
      </c>
      <c r="C113" s="6"/>
      <c r="D113" s="264">
        <f t="shared" si="1"/>
        <v>0</v>
      </c>
      <c r="E113" s="265"/>
      <c r="F113" s="266"/>
      <c r="G113" s="267"/>
      <c r="H113" s="6"/>
      <c r="I113" s="8">
        <f>SUM(B113*H92)</f>
        <v>0</v>
      </c>
      <c r="J113" s="266"/>
      <c r="K113" s="267"/>
      <c r="L113" s="6"/>
    </row>
    <row r="114" spans="1:12" ht="15.75" customHeight="1" thickBot="1" x14ac:dyDescent="0.3">
      <c r="A114" s="13"/>
      <c r="B114" s="13">
        <v>0</v>
      </c>
      <c r="C114" s="6"/>
      <c r="D114" s="264">
        <f t="shared" si="1"/>
        <v>0</v>
      </c>
      <c r="E114" s="265"/>
      <c r="F114" s="266"/>
      <c r="G114" s="267"/>
      <c r="H114" s="6"/>
      <c r="I114" s="8">
        <f>SUM(B114*H92)</f>
        <v>0</v>
      </c>
      <c r="J114" s="266"/>
      <c r="K114" s="267"/>
      <c r="L114" s="6"/>
    </row>
    <row r="115" spans="1:12" ht="15.75" customHeight="1" thickBot="1" x14ac:dyDescent="0.3">
      <c r="A115" s="13"/>
      <c r="B115" s="13">
        <v>0</v>
      </c>
      <c r="C115" s="6"/>
      <c r="D115" s="264">
        <f t="shared" si="1"/>
        <v>0</v>
      </c>
      <c r="E115" s="265"/>
      <c r="F115" s="266" t="s">
        <v>300</v>
      </c>
      <c r="G115" s="267"/>
      <c r="H115" s="6"/>
      <c r="I115" s="8">
        <f>SUM(B115*H92)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SUM(B116*C92)</f>
        <v>0</v>
      </c>
      <c r="E116" s="265"/>
      <c r="F116" s="266"/>
      <c r="G116" s="267"/>
      <c r="H116" s="6"/>
      <c r="I116" s="8">
        <f>SUM(B116*H92)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>SUM(B117*C92)</f>
        <v>0</v>
      </c>
      <c r="E117" s="265"/>
      <c r="F117" s="266"/>
      <c r="G117" s="267"/>
      <c r="H117" s="6"/>
      <c r="I117" s="8">
        <f>SUM(B117*H92)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>SUM(B118*C92)</f>
        <v>0</v>
      </c>
      <c r="E118" s="265"/>
      <c r="F118" s="266"/>
      <c r="G118" s="267"/>
      <c r="H118" s="6"/>
      <c r="I118" s="8">
        <f>SUM(B118*H92)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>SUM(B119*C92)</f>
        <v>0</v>
      </c>
      <c r="E119" s="265"/>
      <c r="F119" s="266"/>
      <c r="G119" s="267"/>
      <c r="H119" s="6"/>
      <c r="I119" s="8">
        <f>SUM(B119*H92)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>SUM(B120*C92)</f>
        <v>0</v>
      </c>
      <c r="E120" s="265"/>
      <c r="F120" s="266"/>
      <c r="G120" s="267"/>
      <c r="H120" s="6"/>
      <c r="I120" s="8">
        <f>SUM(B120*H92)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>SUM(B121*C92)</f>
        <v>0</v>
      </c>
      <c r="E121" s="265"/>
      <c r="F121" s="266"/>
      <c r="G121" s="267"/>
      <c r="H121" s="6"/>
      <c r="I121" s="8">
        <f>SUM(B121*H92)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>SUM(B122*C92)</f>
        <v>0</v>
      </c>
      <c r="E122" s="265"/>
      <c r="F122" s="266"/>
      <c r="G122" s="267"/>
      <c r="H122" s="6"/>
      <c r="I122" s="8">
        <f>SUM(B122*H92)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>SUM(B123*C92)</f>
        <v>0</v>
      </c>
      <c r="E123" s="265"/>
      <c r="F123" s="266"/>
      <c r="G123" s="267"/>
      <c r="H123" s="6"/>
      <c r="I123" s="8">
        <f>SUM(B123*H92)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>SUM(B124*C92)</f>
        <v>0</v>
      </c>
      <c r="E124" s="265"/>
      <c r="F124" s="266"/>
      <c r="G124" s="267"/>
      <c r="H124" s="6"/>
      <c r="I124" s="8">
        <f>SUM(B124*H92)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>SUM(B125*C92)</f>
        <v>0</v>
      </c>
      <c r="E125" s="265"/>
      <c r="F125" s="266"/>
      <c r="G125" s="267"/>
      <c r="H125" s="6"/>
      <c r="I125" s="8">
        <f>SUM(B125*H92)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>SUM(B126*C92)</f>
        <v>0</v>
      </c>
      <c r="E126" s="265"/>
      <c r="F126" s="266"/>
      <c r="G126" s="267"/>
      <c r="H126" s="6"/>
      <c r="I126" s="8">
        <f>SUM(B126*H92)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>SUM(B127*C92)</f>
        <v>0</v>
      </c>
      <c r="E127" s="265"/>
      <c r="F127" s="266"/>
      <c r="G127" s="267"/>
      <c r="H127" s="6"/>
      <c r="I127" s="8">
        <f>SUM(B127*H92)</f>
        <v>0</v>
      </c>
      <c r="J127" s="266"/>
      <c r="K127" s="267"/>
      <c r="L127" s="6"/>
    </row>
    <row r="128" spans="1:12" ht="15.75" customHeight="1" thickBot="1" x14ac:dyDescent="0.3">
      <c r="A128" s="5" t="s">
        <v>12</v>
      </c>
      <c r="B128" s="5" t="s">
        <v>6</v>
      </c>
      <c r="C128" s="5" t="s">
        <v>15</v>
      </c>
      <c r="D128" s="110" t="s">
        <v>7</v>
      </c>
      <c r="E128" s="111"/>
      <c r="F128" s="110" t="s">
        <v>45</v>
      </c>
      <c r="G128" s="111"/>
      <c r="H128" s="5" t="s">
        <v>9</v>
      </c>
      <c r="I128" s="5" t="s">
        <v>10</v>
      </c>
      <c r="J128" s="110" t="s">
        <v>45</v>
      </c>
      <c r="K128" s="111"/>
      <c r="L128" s="39" t="s">
        <v>41</v>
      </c>
    </row>
    <row r="129" spans="1:12" ht="15.75" customHeight="1" thickBot="1" x14ac:dyDescent="0.3">
      <c r="A129" s="13" t="s">
        <v>103</v>
      </c>
      <c r="B129" s="13">
        <v>1</v>
      </c>
      <c r="C129" s="6" t="s">
        <v>98</v>
      </c>
      <c r="D129" s="264">
        <f>SUM(B129*C92)</f>
        <v>100</v>
      </c>
      <c r="E129" s="265"/>
      <c r="F129" s="266"/>
      <c r="G129" s="267"/>
      <c r="H129" s="6"/>
      <c r="I129" s="8">
        <f>SUM(B129*H92)</f>
        <v>0</v>
      </c>
      <c r="J129" s="266"/>
      <c r="K129" s="267"/>
      <c r="L129" s="6"/>
    </row>
    <row r="130" spans="1:12" ht="15.75" customHeight="1" thickBot="1" x14ac:dyDescent="0.3">
      <c r="A130" s="13" t="s">
        <v>84</v>
      </c>
      <c r="B130" s="13">
        <v>0.01</v>
      </c>
      <c r="C130" s="6" t="s">
        <v>99</v>
      </c>
      <c r="D130" s="264">
        <f>SUM(B130*C92)</f>
        <v>1</v>
      </c>
      <c r="E130" s="265"/>
      <c r="F130" s="266"/>
      <c r="G130" s="267"/>
      <c r="H130" s="6"/>
      <c r="I130" s="8">
        <f>SUM(B130*H92)</f>
        <v>0</v>
      </c>
      <c r="J130" s="266"/>
      <c r="K130" s="267"/>
      <c r="L130" s="6"/>
    </row>
    <row r="131" spans="1:12" ht="15.75" customHeight="1" thickBot="1" x14ac:dyDescent="0.3">
      <c r="A131" s="13" t="s">
        <v>85</v>
      </c>
      <c r="B131" s="13">
        <v>0</v>
      </c>
      <c r="C131" s="6"/>
      <c r="D131" s="264">
        <f>SUM(B131*C92)</f>
        <v>0</v>
      </c>
      <c r="E131" s="265"/>
      <c r="F131" s="266"/>
      <c r="G131" s="267"/>
      <c r="H131" s="6"/>
      <c r="I131" s="8">
        <f>SUM(B131*H92)</f>
        <v>0</v>
      </c>
      <c r="J131" s="266"/>
      <c r="K131" s="267"/>
      <c r="L131" s="6"/>
    </row>
    <row r="132" spans="1:12" ht="15.75" customHeight="1" thickBot="1" x14ac:dyDescent="0.3">
      <c r="A132" s="13" t="s">
        <v>86</v>
      </c>
      <c r="B132" s="13">
        <v>0.12</v>
      </c>
      <c r="C132" s="6" t="s">
        <v>99</v>
      </c>
      <c r="D132" s="264">
        <f>SUM(B132*C92)</f>
        <v>12</v>
      </c>
      <c r="E132" s="265"/>
      <c r="F132" s="266"/>
      <c r="G132" s="267"/>
      <c r="H132" s="6"/>
      <c r="I132" s="8">
        <f>SUM(B132*H92)</f>
        <v>0</v>
      </c>
      <c r="J132" s="266"/>
      <c r="K132" s="267"/>
      <c r="L132" s="6"/>
    </row>
    <row r="133" spans="1:12" ht="15.75" customHeight="1" thickBot="1" x14ac:dyDescent="0.3">
      <c r="A133" s="13"/>
      <c r="B133" s="13"/>
      <c r="C133" s="6"/>
      <c r="D133" s="264">
        <f>SUM(B133*C92)</f>
        <v>0</v>
      </c>
      <c r="E133" s="265"/>
      <c r="F133" s="266"/>
      <c r="G133" s="267"/>
      <c r="H133" s="6"/>
      <c r="I133" s="8">
        <f>SUM(B133*H92)</f>
        <v>0</v>
      </c>
      <c r="J133" s="266"/>
      <c r="K133" s="267"/>
      <c r="L133" s="6"/>
    </row>
    <row r="134" spans="1:12" ht="15.75" customHeight="1" thickBot="1" x14ac:dyDescent="0.3">
      <c r="A134" s="6"/>
      <c r="B134" s="13">
        <v>2</v>
      </c>
      <c r="C134" s="6"/>
      <c r="D134" s="264">
        <f>SUM(B134*C92)</f>
        <v>200</v>
      </c>
      <c r="E134" s="265"/>
      <c r="F134" s="266"/>
      <c r="G134" s="267"/>
      <c r="H134" s="6"/>
      <c r="I134" s="8">
        <f>SUM(B134*H92)</f>
        <v>0</v>
      </c>
      <c r="J134" s="266"/>
      <c r="K134" s="267"/>
      <c r="L134" s="6"/>
    </row>
    <row r="135" spans="1:12" ht="15.75" customHeight="1" thickBot="1" x14ac:dyDescent="0.3">
      <c r="A135" s="6"/>
      <c r="B135" s="13">
        <v>0</v>
      </c>
      <c r="C135" s="6"/>
      <c r="D135" s="264">
        <f>SUM(B135*C92)</f>
        <v>0</v>
      </c>
      <c r="E135" s="265"/>
      <c r="F135" s="266"/>
      <c r="G135" s="267"/>
      <c r="H135" s="6"/>
      <c r="I135" s="8">
        <f>SUM(B135*H92)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SUM(B136*C92)</f>
        <v>0</v>
      </c>
      <c r="E136" s="265"/>
      <c r="F136" s="266"/>
      <c r="G136" s="267"/>
      <c r="H136" s="6"/>
      <c r="I136" s="8">
        <f>SUM(B136*H92)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SUM(B137*C92)</f>
        <v>0</v>
      </c>
      <c r="E137" s="265"/>
      <c r="F137" s="266"/>
      <c r="G137" s="267"/>
      <c r="H137" s="6"/>
      <c r="I137" s="8">
        <f>SUM(B137*H92)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SUM(B138*C92)</f>
        <v>0</v>
      </c>
      <c r="E138" s="265"/>
      <c r="F138" s="266"/>
      <c r="G138" s="267"/>
      <c r="H138" s="6"/>
      <c r="I138" s="8">
        <f>SUM(B138*H92)</f>
        <v>0</v>
      </c>
      <c r="J138" s="266"/>
      <c r="K138" s="267"/>
      <c r="L138" s="6"/>
    </row>
    <row r="139" spans="1:12" ht="15.75" customHeight="1" thickBot="1" x14ac:dyDescent="0.3">
      <c r="A139" s="5" t="s">
        <v>44</v>
      </c>
      <c r="B139" s="5" t="s">
        <v>6</v>
      </c>
      <c r="C139" s="5" t="s">
        <v>15</v>
      </c>
      <c r="D139" s="110" t="s">
        <v>7</v>
      </c>
      <c r="E139" s="111"/>
      <c r="F139" s="110" t="s">
        <v>45</v>
      </c>
      <c r="G139" s="111"/>
      <c r="H139" s="5" t="s">
        <v>9</v>
      </c>
      <c r="I139" s="5" t="s">
        <v>10</v>
      </c>
      <c r="J139" s="110" t="s">
        <v>45</v>
      </c>
      <c r="K139" s="111"/>
      <c r="L139" s="39" t="s">
        <v>41</v>
      </c>
    </row>
    <row r="140" spans="1:12" ht="15.75" customHeight="1" thickBot="1" x14ac:dyDescent="0.3">
      <c r="A140" s="13" t="s">
        <v>355</v>
      </c>
      <c r="B140" s="13">
        <v>1</v>
      </c>
      <c r="C140" s="6" t="s">
        <v>186</v>
      </c>
      <c r="D140" s="264">
        <f>SUM(B140*C92)</f>
        <v>100</v>
      </c>
      <c r="E140" s="265"/>
      <c r="F140" s="266"/>
      <c r="G140" s="267"/>
      <c r="H140" s="6"/>
      <c r="I140" s="8">
        <f>SUM(B140*H92)</f>
        <v>0</v>
      </c>
      <c r="J140" s="266"/>
      <c r="K140" s="267"/>
      <c r="L140" s="6"/>
    </row>
    <row r="141" spans="1:12" ht="15.75" customHeight="1" thickBot="1" x14ac:dyDescent="0.3">
      <c r="A141" s="13" t="s">
        <v>360</v>
      </c>
      <c r="B141" s="13">
        <v>1</v>
      </c>
      <c r="C141" s="6" t="s">
        <v>186</v>
      </c>
      <c r="D141" s="264">
        <f>SUM(B141*C92)</f>
        <v>100</v>
      </c>
      <c r="E141" s="265"/>
      <c r="F141" s="266"/>
      <c r="G141" s="267"/>
      <c r="H141" s="6"/>
      <c r="I141" s="8">
        <f>SUM(B141*H92)</f>
        <v>0</v>
      </c>
      <c r="J141" s="266"/>
      <c r="K141" s="267"/>
      <c r="L141" s="6"/>
    </row>
    <row r="142" spans="1:12" ht="15.75" customHeight="1" thickBot="1" x14ac:dyDescent="0.3">
      <c r="A142" s="6"/>
      <c r="B142" s="13">
        <v>0</v>
      </c>
      <c r="C142" s="6"/>
      <c r="D142" s="264">
        <f>SUM(B142*C92)</f>
        <v>0</v>
      </c>
      <c r="E142" s="265"/>
      <c r="F142" s="266"/>
      <c r="G142" s="267"/>
      <c r="H142" s="6"/>
      <c r="I142" s="8">
        <f>SUM(B142*H92)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SUM(B143*C92)</f>
        <v>0</v>
      </c>
      <c r="E143" s="265"/>
      <c r="F143" s="266"/>
      <c r="G143" s="267"/>
      <c r="H143" s="6"/>
      <c r="I143" s="8">
        <f>SUM(B143*H92)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SUM(B144*C92)</f>
        <v>0</v>
      </c>
      <c r="E144" s="265"/>
      <c r="F144" s="266"/>
      <c r="G144" s="267"/>
      <c r="H144" s="6"/>
      <c r="I144" s="8">
        <f>SUM(B144*H92)</f>
        <v>0</v>
      </c>
      <c r="J144" s="266"/>
      <c r="K144" s="267"/>
      <c r="L144" s="6"/>
    </row>
    <row r="145" spans="1:12" ht="15.75" customHeight="1" thickBot="1" x14ac:dyDescent="0.3">
      <c r="A145" s="5" t="s">
        <v>13</v>
      </c>
      <c r="B145" s="5" t="s">
        <v>6</v>
      </c>
      <c r="C145" s="5" t="s">
        <v>15</v>
      </c>
      <c r="D145" s="110" t="s">
        <v>7</v>
      </c>
      <c r="E145" s="111"/>
      <c r="F145" s="110" t="s">
        <v>45</v>
      </c>
      <c r="G145" s="111"/>
      <c r="H145" s="5" t="s">
        <v>9</v>
      </c>
      <c r="I145" s="5" t="s">
        <v>10</v>
      </c>
      <c r="J145" s="110" t="s">
        <v>45</v>
      </c>
      <c r="K145" s="111"/>
      <c r="L145" s="39" t="s">
        <v>41</v>
      </c>
    </row>
    <row r="146" spans="1:12" ht="15.75" customHeight="1" thickBot="1" x14ac:dyDescent="0.3">
      <c r="A146" s="13"/>
      <c r="B146" s="13"/>
      <c r="C146" s="6"/>
      <c r="D146" s="264">
        <f>SUM(B146*C92)</f>
        <v>0</v>
      </c>
      <c r="E146" s="265"/>
      <c r="F146" s="266"/>
      <c r="G146" s="267"/>
      <c r="H146" s="6"/>
      <c r="I146" s="8">
        <f>SUM(B146*H92)</f>
        <v>0</v>
      </c>
      <c r="J146" s="266"/>
      <c r="K146" s="267"/>
      <c r="L146" s="6"/>
    </row>
    <row r="147" spans="1:12" ht="15.75" customHeight="1" thickBot="1" x14ac:dyDescent="0.3">
      <c r="A147" s="13"/>
      <c r="B147" s="13">
        <v>0</v>
      </c>
      <c r="C147" s="6"/>
      <c r="D147" s="264">
        <f>SUM(B147*C92)</f>
        <v>0</v>
      </c>
      <c r="E147" s="265"/>
      <c r="F147" s="266"/>
      <c r="G147" s="267"/>
      <c r="H147" s="6"/>
      <c r="I147" s="8">
        <f>SUM(B147*H92)</f>
        <v>0</v>
      </c>
      <c r="J147" s="266"/>
      <c r="K147" s="267"/>
      <c r="L147" s="6"/>
    </row>
    <row r="148" spans="1:12" ht="15" customHeight="1" x14ac:dyDescent="0.25">
      <c r="A148" s="450" t="str">
        <f>$A$69</f>
        <v xml:space="preserve">peça toda preta com alça </v>
      </c>
      <c r="B148" s="451"/>
      <c r="C148" s="451"/>
      <c r="D148" s="451"/>
      <c r="E148" s="451"/>
      <c r="F148" s="451"/>
      <c r="G148" s="451"/>
      <c r="H148" s="451"/>
      <c r="I148" s="451"/>
      <c r="J148" s="451"/>
      <c r="K148" s="451"/>
      <c r="L148" s="452"/>
    </row>
    <row r="149" spans="1:12" ht="15" customHeight="1" x14ac:dyDescent="0.25">
      <c r="A149" s="453"/>
      <c r="B149" s="454"/>
      <c r="C149" s="454"/>
      <c r="D149" s="454"/>
      <c r="E149" s="454"/>
      <c r="F149" s="454"/>
      <c r="G149" s="454"/>
      <c r="H149" s="454"/>
      <c r="I149" s="454"/>
      <c r="J149" s="454"/>
      <c r="K149" s="454"/>
      <c r="L149" s="455"/>
    </row>
    <row r="150" spans="1:12" ht="15" customHeight="1" x14ac:dyDescent="0.25">
      <c r="A150" s="453"/>
      <c r="B150" s="454"/>
      <c r="C150" s="454"/>
      <c r="D150" s="454"/>
      <c r="E150" s="454"/>
      <c r="F150" s="454"/>
      <c r="G150" s="454"/>
      <c r="H150" s="454"/>
      <c r="I150" s="454"/>
      <c r="J150" s="454"/>
      <c r="K150" s="454"/>
      <c r="L150" s="455"/>
    </row>
    <row r="151" spans="1:12" ht="15" customHeight="1" x14ac:dyDescent="0.25">
      <c r="A151" s="453"/>
      <c r="B151" s="454"/>
      <c r="C151" s="454"/>
      <c r="D151" s="454"/>
      <c r="E151" s="454"/>
      <c r="F151" s="454"/>
      <c r="G151" s="454"/>
      <c r="H151" s="454"/>
      <c r="I151" s="454"/>
      <c r="J151" s="454"/>
      <c r="K151" s="454"/>
      <c r="L151" s="455"/>
    </row>
    <row r="152" spans="1:12" ht="15" customHeight="1" x14ac:dyDescent="0.25">
      <c r="A152" s="453"/>
      <c r="B152" s="454"/>
      <c r="C152" s="454"/>
      <c r="D152" s="454"/>
      <c r="E152" s="454"/>
      <c r="F152" s="454"/>
      <c r="G152" s="454"/>
      <c r="H152" s="454"/>
      <c r="I152" s="454"/>
      <c r="J152" s="454"/>
      <c r="K152" s="454"/>
      <c r="L152" s="455"/>
    </row>
    <row r="153" spans="1:12" ht="15" customHeight="1" x14ac:dyDescent="0.25">
      <c r="A153" s="453"/>
      <c r="B153" s="454"/>
      <c r="C153" s="454"/>
      <c r="D153" s="454"/>
      <c r="E153" s="454"/>
      <c r="F153" s="454"/>
      <c r="G153" s="454"/>
      <c r="H153" s="454"/>
      <c r="I153" s="454"/>
      <c r="J153" s="454"/>
      <c r="K153" s="454"/>
      <c r="L153" s="455"/>
    </row>
    <row r="154" spans="1:12" ht="15" customHeight="1" x14ac:dyDescent="0.25">
      <c r="A154" s="453"/>
      <c r="B154" s="454"/>
      <c r="C154" s="454"/>
      <c r="D154" s="454"/>
      <c r="E154" s="454"/>
      <c r="F154" s="454"/>
      <c r="G154" s="454"/>
      <c r="H154" s="454"/>
      <c r="I154" s="454"/>
      <c r="J154" s="454"/>
      <c r="K154" s="454"/>
      <c r="L154" s="455"/>
    </row>
    <row r="155" spans="1:12" ht="15" customHeight="1" x14ac:dyDescent="0.25">
      <c r="A155" s="453"/>
      <c r="B155" s="454"/>
      <c r="C155" s="454"/>
      <c r="D155" s="454"/>
      <c r="E155" s="454"/>
      <c r="F155" s="454"/>
      <c r="G155" s="454"/>
      <c r="H155" s="454"/>
      <c r="I155" s="454"/>
      <c r="J155" s="454"/>
      <c r="K155" s="454"/>
      <c r="L155" s="455"/>
    </row>
    <row r="156" spans="1:12" ht="15" customHeight="1" x14ac:dyDescent="0.25">
      <c r="A156" s="453"/>
      <c r="B156" s="454"/>
      <c r="C156" s="454"/>
      <c r="D156" s="454"/>
      <c r="E156" s="454"/>
      <c r="F156" s="454"/>
      <c r="G156" s="454"/>
      <c r="H156" s="454"/>
      <c r="I156" s="454"/>
      <c r="J156" s="454"/>
      <c r="K156" s="454"/>
      <c r="L156" s="455"/>
    </row>
    <row r="157" spans="1:12" ht="15" customHeight="1" x14ac:dyDescent="0.25">
      <c r="A157" s="453"/>
      <c r="B157" s="454"/>
      <c r="C157" s="454"/>
      <c r="D157" s="454"/>
      <c r="E157" s="454"/>
      <c r="F157" s="454"/>
      <c r="G157" s="454"/>
      <c r="H157" s="454"/>
      <c r="I157" s="454"/>
      <c r="J157" s="454"/>
      <c r="K157" s="454"/>
      <c r="L157" s="455"/>
    </row>
    <row r="158" spans="1:12" ht="15" customHeight="1" x14ac:dyDescent="0.25">
      <c r="A158" s="453"/>
      <c r="B158" s="454"/>
      <c r="C158" s="454"/>
      <c r="D158" s="454"/>
      <c r="E158" s="454"/>
      <c r="F158" s="454"/>
      <c r="G158" s="454"/>
      <c r="H158" s="454"/>
      <c r="I158" s="454"/>
      <c r="J158" s="454"/>
      <c r="K158" s="454"/>
      <c r="L158" s="455"/>
    </row>
    <row r="159" spans="1:12" ht="15" customHeight="1" x14ac:dyDescent="0.25">
      <c r="A159" s="453"/>
      <c r="B159" s="454"/>
      <c r="C159" s="454"/>
      <c r="D159" s="454"/>
      <c r="E159" s="454"/>
      <c r="F159" s="454"/>
      <c r="G159" s="454"/>
      <c r="H159" s="454"/>
      <c r="I159" s="454"/>
      <c r="J159" s="454"/>
      <c r="K159" s="454"/>
      <c r="L159" s="455"/>
    </row>
    <row r="160" spans="1:12" ht="15" customHeight="1" x14ac:dyDescent="0.25">
      <c r="A160" s="453"/>
      <c r="B160" s="454"/>
      <c r="C160" s="454"/>
      <c r="D160" s="454"/>
      <c r="E160" s="454"/>
      <c r="F160" s="454"/>
      <c r="G160" s="454"/>
      <c r="H160" s="454"/>
      <c r="I160" s="454"/>
      <c r="J160" s="454"/>
      <c r="K160" s="454"/>
      <c r="L160" s="455"/>
    </row>
    <row r="161" spans="1:12" ht="21" customHeight="1" thickBot="1" x14ac:dyDescent="0.3">
      <c r="A161" s="456"/>
      <c r="B161" s="457"/>
      <c r="C161" s="457"/>
      <c r="D161" s="457"/>
      <c r="E161" s="457"/>
      <c r="F161" s="457"/>
      <c r="G161" s="457"/>
      <c r="H161" s="457"/>
      <c r="I161" s="457"/>
      <c r="J161" s="457"/>
      <c r="K161" s="457"/>
      <c r="L161" s="458"/>
    </row>
    <row r="162" spans="1:12" x14ac:dyDescent="0.25">
      <c r="A162" s="143" t="str">
        <f>A1</f>
        <v xml:space="preserve">LS </v>
      </c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5"/>
    </row>
    <row r="163" spans="1:12" x14ac:dyDescent="0.25">
      <c r="A163" s="278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80"/>
    </row>
    <row r="164" spans="1:12" ht="15.75" thickBot="1" x14ac:dyDescent="0.3">
      <c r="A164" s="146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8"/>
    </row>
    <row r="165" spans="1:12" ht="15" customHeight="1" x14ac:dyDescent="0.25">
      <c r="A165" s="143" t="s">
        <v>80</v>
      </c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5"/>
    </row>
    <row r="166" spans="1:12" ht="15.75" customHeight="1" thickBot="1" x14ac:dyDescent="0.3">
      <c r="A166" s="146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8"/>
    </row>
    <row r="167" spans="1:12" ht="15.75" thickBot="1" x14ac:dyDescent="0.3">
      <c r="A167" s="3" t="str">
        <f t="shared" ref="A167:B169" si="3">A6</f>
        <v xml:space="preserve">CLIENTE: bolovo </v>
      </c>
      <c r="B167" s="149" t="str">
        <f t="shared" si="3"/>
        <v>REPRESENTANTE: Antonio</v>
      </c>
      <c r="C167" s="150"/>
      <c r="D167" s="150"/>
      <c r="E167" s="150"/>
      <c r="F167" s="151"/>
      <c r="G167" s="149" t="str">
        <f>G6</f>
        <v xml:space="preserve">PEDIDO: /19 </v>
      </c>
      <c r="H167" s="150"/>
      <c r="I167" s="151"/>
      <c r="J167" s="110" t="str">
        <f>J6</f>
        <v xml:space="preserve">QTD. MOSTR. LS </v>
      </c>
      <c r="K167" s="112"/>
      <c r="L167" s="111"/>
    </row>
    <row r="168" spans="1:12" ht="15.75" thickBot="1" x14ac:dyDescent="0.3">
      <c r="A168" s="4" t="str">
        <f t="shared" si="3"/>
        <v xml:space="preserve">REF. CLIENTE:  </v>
      </c>
      <c r="B168" s="149" t="str">
        <f>B7</f>
        <v xml:space="preserve">REF. SHO SL - bolovo </v>
      </c>
      <c r="C168" s="150"/>
      <c r="D168" s="150"/>
      <c r="E168" s="150"/>
      <c r="F168" s="151"/>
      <c r="G168" s="149" t="str">
        <f>G7</f>
        <v>COLECAO : VERÃO /2019</v>
      </c>
      <c r="H168" s="150"/>
      <c r="I168" s="151"/>
      <c r="J168" s="143">
        <f>J7</f>
        <v>0</v>
      </c>
      <c r="K168" s="144"/>
      <c r="L168" s="145"/>
    </row>
    <row r="169" spans="1:12" ht="15.75" thickBot="1" x14ac:dyDescent="0.3">
      <c r="A169" s="4" t="str">
        <f t="shared" si="3"/>
        <v xml:space="preserve">REF:  ls :  SHO LS = 01 </v>
      </c>
      <c r="B169" s="149" t="str">
        <f t="shared" si="3"/>
        <v>MODELO: shoulder c/tela chapada</v>
      </c>
      <c r="C169" s="150"/>
      <c r="D169" s="150"/>
      <c r="E169" s="150"/>
      <c r="F169" s="150"/>
      <c r="G169" s="150"/>
      <c r="H169" s="150"/>
      <c r="I169" s="151"/>
      <c r="J169" s="146"/>
      <c r="K169" s="147"/>
      <c r="L169" s="148"/>
    </row>
    <row r="170" spans="1:12" ht="15.75" thickBot="1" x14ac:dyDescent="0.3">
      <c r="A170" s="110" t="s">
        <v>29</v>
      </c>
      <c r="B170" s="236"/>
      <c r="C170" s="7" t="s">
        <v>15</v>
      </c>
      <c r="D170" s="234" t="s">
        <v>9</v>
      </c>
      <c r="E170" s="236"/>
      <c r="F170" s="110" t="s">
        <v>29</v>
      </c>
      <c r="G170" s="112"/>
      <c r="H170" s="112"/>
      <c r="I170" s="112"/>
      <c r="J170" s="111"/>
      <c r="K170" s="7" t="s">
        <v>15</v>
      </c>
      <c r="L170" s="4" t="s">
        <v>9</v>
      </c>
    </row>
    <row r="171" spans="1:12" x14ac:dyDescent="0.25">
      <c r="A171" s="281" t="str">
        <f>A16</f>
        <v xml:space="preserve">Cor 1 - nylon Rip stop </v>
      </c>
      <c r="B171" s="282"/>
      <c r="C171" s="166" t="str">
        <f>C16</f>
        <v xml:space="preserve">preto </v>
      </c>
      <c r="D171" s="272">
        <f>H16</f>
        <v>0</v>
      </c>
      <c r="E171" s="274"/>
      <c r="F171" s="281"/>
      <c r="G171" s="287"/>
      <c r="H171" s="287"/>
      <c r="I171" s="287"/>
      <c r="J171" s="282"/>
      <c r="K171" s="289">
        <f>C28</f>
        <v>0</v>
      </c>
      <c r="L171" s="289">
        <f>H28</f>
        <v>0</v>
      </c>
    </row>
    <row r="172" spans="1:12" ht="15.75" thickBot="1" x14ac:dyDescent="0.3">
      <c r="A172" s="283"/>
      <c r="B172" s="284"/>
      <c r="C172" s="167"/>
      <c r="D172" s="285"/>
      <c r="E172" s="286"/>
      <c r="F172" s="283"/>
      <c r="G172" s="288"/>
      <c r="H172" s="288"/>
      <c r="I172" s="288"/>
      <c r="J172" s="284"/>
      <c r="K172" s="290"/>
      <c r="L172" s="290"/>
    </row>
    <row r="173" spans="1:12" x14ac:dyDescent="0.25">
      <c r="A173" s="281" t="str">
        <f>A18</f>
        <v xml:space="preserve">Cor 2- nylon70 emborrachado </v>
      </c>
      <c r="B173" s="282"/>
      <c r="C173" s="166" t="str">
        <f>C18</f>
        <v xml:space="preserve">preto </v>
      </c>
      <c r="D173" s="272">
        <f>H18</f>
        <v>0</v>
      </c>
      <c r="E173" s="274"/>
      <c r="F173" s="281">
        <f>A30</f>
        <v>0</v>
      </c>
      <c r="G173" s="287"/>
      <c r="H173" s="287"/>
      <c r="I173" s="287"/>
      <c r="J173" s="282"/>
      <c r="K173" s="289">
        <f>C30</f>
        <v>0</v>
      </c>
      <c r="L173" s="289">
        <f>H30</f>
        <v>0</v>
      </c>
    </row>
    <row r="174" spans="1:12" ht="15.75" thickBot="1" x14ac:dyDescent="0.3">
      <c r="A174" s="283"/>
      <c r="B174" s="284"/>
      <c r="C174" s="167"/>
      <c r="D174" s="285"/>
      <c r="E174" s="286"/>
      <c r="F174" s="283"/>
      <c r="G174" s="288"/>
      <c r="H174" s="288"/>
      <c r="I174" s="288"/>
      <c r="J174" s="284"/>
      <c r="K174" s="290"/>
      <c r="L174" s="290"/>
    </row>
    <row r="175" spans="1:12" x14ac:dyDescent="0.25">
      <c r="A175" s="281" t="str">
        <f>A20</f>
        <v xml:space="preserve">COR 3 - tela plastica </v>
      </c>
      <c r="B175" s="282"/>
      <c r="C175" s="166" t="str">
        <f>C20</f>
        <v xml:space="preserve">preta </v>
      </c>
      <c r="D175" s="272">
        <f>H20</f>
        <v>0</v>
      </c>
      <c r="E175" s="274"/>
      <c r="F175" s="281">
        <f>A32</f>
        <v>0</v>
      </c>
      <c r="G175" s="287"/>
      <c r="H175" s="287"/>
      <c r="I175" s="287"/>
      <c r="J175" s="282"/>
      <c r="K175" s="289">
        <f>C32</f>
        <v>0</v>
      </c>
      <c r="L175" s="289">
        <f>H32</f>
        <v>0</v>
      </c>
    </row>
    <row r="176" spans="1:12" ht="15.75" thickBot="1" x14ac:dyDescent="0.3">
      <c r="A176" s="283"/>
      <c r="B176" s="284"/>
      <c r="C176" s="167"/>
      <c r="D176" s="285"/>
      <c r="E176" s="286"/>
      <c r="F176" s="283"/>
      <c r="G176" s="288"/>
      <c r="H176" s="288"/>
      <c r="I176" s="288"/>
      <c r="J176" s="284"/>
      <c r="K176" s="290"/>
      <c r="L176" s="290"/>
    </row>
    <row r="177" spans="1:12" x14ac:dyDescent="0.25">
      <c r="A177" s="281">
        <f>A22</f>
        <v>0</v>
      </c>
      <c r="B177" s="282"/>
      <c r="C177" s="166">
        <f>C22</f>
        <v>0</v>
      </c>
      <c r="D177" s="272">
        <f>H22</f>
        <v>0</v>
      </c>
      <c r="E177" s="274"/>
      <c r="F177" s="281">
        <f>A34</f>
        <v>0</v>
      </c>
      <c r="G177" s="287"/>
      <c r="H177" s="287"/>
      <c r="I177" s="287"/>
      <c r="J177" s="282"/>
      <c r="K177" s="289">
        <f>C34</f>
        <v>0</v>
      </c>
      <c r="L177" s="289">
        <f>H34</f>
        <v>0</v>
      </c>
    </row>
    <row r="178" spans="1:12" ht="15.75" thickBot="1" x14ac:dyDescent="0.3">
      <c r="A178" s="283"/>
      <c r="B178" s="284"/>
      <c r="C178" s="167"/>
      <c r="D178" s="285"/>
      <c r="E178" s="286"/>
      <c r="F178" s="283"/>
      <c r="G178" s="288"/>
      <c r="H178" s="288"/>
      <c r="I178" s="288"/>
      <c r="J178" s="284"/>
      <c r="K178" s="290"/>
      <c r="L178" s="290"/>
    </row>
    <row r="179" spans="1:12" x14ac:dyDescent="0.25">
      <c r="A179" s="281">
        <f>A24</f>
        <v>0</v>
      </c>
      <c r="B179" s="282"/>
      <c r="C179" s="166">
        <f>C24</f>
        <v>0</v>
      </c>
      <c r="D179" s="272">
        <f>H24</f>
        <v>0</v>
      </c>
      <c r="E179" s="274"/>
      <c r="F179" s="281">
        <f>A36</f>
        <v>0</v>
      </c>
      <c r="G179" s="287"/>
      <c r="H179" s="287"/>
      <c r="I179" s="287"/>
      <c r="J179" s="282"/>
      <c r="K179" s="289">
        <f>C36</f>
        <v>0</v>
      </c>
      <c r="L179" s="289">
        <f>H36</f>
        <v>0</v>
      </c>
    </row>
    <row r="180" spans="1:12" ht="15.75" thickBot="1" x14ac:dyDescent="0.3">
      <c r="A180" s="283"/>
      <c r="B180" s="284"/>
      <c r="C180" s="167"/>
      <c r="D180" s="285"/>
      <c r="E180" s="286"/>
      <c r="F180" s="283"/>
      <c r="G180" s="288"/>
      <c r="H180" s="288"/>
      <c r="I180" s="288"/>
      <c r="J180" s="284"/>
      <c r="K180" s="290"/>
      <c r="L180" s="290"/>
    </row>
    <row r="181" spans="1:12" x14ac:dyDescent="0.25">
      <c r="A181" s="281">
        <f>A26</f>
        <v>0</v>
      </c>
      <c r="B181" s="282"/>
      <c r="C181" s="166">
        <f>C26</f>
        <v>0</v>
      </c>
      <c r="D181" s="272">
        <f>H26</f>
        <v>0</v>
      </c>
      <c r="E181" s="274"/>
      <c r="F181" s="281">
        <f>A38</f>
        <v>0</v>
      </c>
      <c r="G181" s="287"/>
      <c r="H181" s="287"/>
      <c r="I181" s="287"/>
      <c r="J181" s="282"/>
      <c r="K181" s="289">
        <f>C38</f>
        <v>0</v>
      </c>
      <c r="L181" s="289">
        <f>H38</f>
        <v>0</v>
      </c>
    </row>
    <row r="182" spans="1:12" ht="15.75" thickBot="1" x14ac:dyDescent="0.3">
      <c r="A182" s="283"/>
      <c r="B182" s="284"/>
      <c r="C182" s="167"/>
      <c r="D182" s="285"/>
      <c r="E182" s="286"/>
      <c r="F182" s="283"/>
      <c r="G182" s="288"/>
      <c r="H182" s="288"/>
      <c r="I182" s="288"/>
      <c r="J182" s="284"/>
      <c r="K182" s="290"/>
      <c r="L182" s="290"/>
    </row>
    <row r="183" spans="1:12" x14ac:dyDescent="0.25">
      <c r="A183" s="143" t="s">
        <v>31</v>
      </c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5"/>
    </row>
    <row r="184" spans="1:12" ht="15.75" thickBot="1" x14ac:dyDescent="0.3">
      <c r="A184" s="146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8"/>
    </row>
    <row r="185" spans="1:12" ht="15" customHeight="1" thickBot="1" x14ac:dyDescent="0.35">
      <c r="A185" s="182" t="s">
        <v>17</v>
      </c>
      <c r="B185" s="122" t="s">
        <v>33</v>
      </c>
      <c r="C185" s="123"/>
      <c r="D185" s="123"/>
      <c r="E185" s="124"/>
      <c r="F185" s="184" t="s">
        <v>34</v>
      </c>
      <c r="G185" s="185"/>
      <c r="H185" s="186"/>
      <c r="I185" s="190" t="s">
        <v>11</v>
      </c>
      <c r="J185" s="191"/>
      <c r="K185" s="191"/>
      <c r="L185" s="192"/>
    </row>
    <row r="186" spans="1:12" ht="15.75" customHeight="1" thickBot="1" x14ac:dyDescent="0.3">
      <c r="A186" s="183"/>
      <c r="B186" s="125"/>
      <c r="C186" s="126"/>
      <c r="D186" s="126"/>
      <c r="E186" s="127"/>
      <c r="F186" s="187"/>
      <c r="G186" s="188"/>
      <c r="H186" s="189"/>
      <c r="I186" s="193" t="s">
        <v>15</v>
      </c>
      <c r="J186" s="194"/>
      <c r="K186" s="195" t="s">
        <v>9</v>
      </c>
      <c r="L186" s="194"/>
    </row>
    <row r="187" spans="1:12" ht="15" customHeight="1" x14ac:dyDescent="0.25">
      <c r="A187" s="210"/>
      <c r="B187" s="198"/>
      <c r="C187" s="199"/>
      <c r="D187" s="199"/>
      <c r="E187" s="200"/>
      <c r="F187" s="204"/>
      <c r="G187" s="205"/>
      <c r="H187" s="206"/>
      <c r="I187" s="204"/>
      <c r="J187" s="206"/>
      <c r="K187" s="205"/>
      <c r="L187" s="206"/>
    </row>
    <row r="188" spans="1:12" ht="15.75" customHeight="1" thickBot="1" x14ac:dyDescent="0.3">
      <c r="A188" s="211"/>
      <c r="B188" s="201"/>
      <c r="C188" s="202"/>
      <c r="D188" s="202"/>
      <c r="E188" s="203"/>
      <c r="F188" s="207"/>
      <c r="G188" s="208"/>
      <c r="H188" s="209"/>
      <c r="I188" s="207"/>
      <c r="J188" s="209"/>
      <c r="K188" s="208"/>
      <c r="L188" s="209"/>
    </row>
    <row r="189" spans="1:12" ht="15" customHeight="1" x14ac:dyDescent="0.25">
      <c r="A189" s="210">
        <f>A46</f>
        <v>0</v>
      </c>
      <c r="B189" s="198"/>
      <c r="C189" s="199"/>
      <c r="D189" s="199"/>
      <c r="E189" s="200"/>
      <c r="F189" s="204">
        <f>F46</f>
        <v>0</v>
      </c>
      <c r="G189" s="205"/>
      <c r="H189" s="206"/>
      <c r="I189" s="204"/>
      <c r="J189" s="206"/>
      <c r="K189" s="205"/>
      <c r="L189" s="206"/>
    </row>
    <row r="190" spans="1:12" ht="15.75" customHeight="1" thickBot="1" x14ac:dyDescent="0.3">
      <c r="A190" s="211"/>
      <c r="B190" s="201"/>
      <c r="C190" s="202"/>
      <c r="D190" s="202"/>
      <c r="E190" s="203"/>
      <c r="F190" s="207"/>
      <c r="G190" s="208"/>
      <c r="H190" s="209"/>
      <c r="I190" s="207"/>
      <c r="J190" s="209"/>
      <c r="K190" s="208"/>
      <c r="L190" s="209"/>
    </row>
    <row r="191" spans="1:12" ht="15" customHeight="1" x14ac:dyDescent="0.25">
      <c r="A191" s="143" t="str">
        <f>A48</f>
        <v>CORTE PLACAS</v>
      </c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5"/>
    </row>
    <row r="192" spans="1:12" ht="15.75" customHeight="1" thickBot="1" x14ac:dyDescent="0.3">
      <c r="A192" s="146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8"/>
    </row>
    <row r="193" spans="1:12" ht="15" customHeight="1" thickBot="1" x14ac:dyDescent="0.35">
      <c r="A193" s="182" t="str">
        <f>A50</f>
        <v>COR</v>
      </c>
      <c r="B193" s="122" t="str">
        <f>B50</f>
        <v>MOLDE Nº / ALTURA</v>
      </c>
      <c r="C193" s="123"/>
      <c r="D193" s="123"/>
      <c r="E193" s="124"/>
      <c r="F193" s="291" t="str">
        <f>F50</f>
        <v>QTD. MOCH. POR PLC</v>
      </c>
      <c r="G193" s="292"/>
      <c r="H193" s="293"/>
      <c r="I193" s="190" t="s">
        <v>37</v>
      </c>
      <c r="J193" s="191"/>
      <c r="K193" s="191"/>
      <c r="L193" s="192"/>
    </row>
    <row r="194" spans="1:12" ht="15.75" customHeight="1" thickBot="1" x14ac:dyDescent="0.3">
      <c r="A194" s="183"/>
      <c r="B194" s="125"/>
      <c r="C194" s="126"/>
      <c r="D194" s="126"/>
      <c r="E194" s="127"/>
      <c r="F194" s="294"/>
      <c r="G194" s="295"/>
      <c r="H194" s="296"/>
      <c r="I194" s="193" t="s">
        <v>15</v>
      </c>
      <c r="J194" s="194"/>
      <c r="K194" s="195" t="s">
        <v>9</v>
      </c>
      <c r="L194" s="194"/>
    </row>
    <row r="195" spans="1:12" ht="15" customHeight="1" x14ac:dyDescent="0.25">
      <c r="A195" s="210">
        <f>A52</f>
        <v>0</v>
      </c>
      <c r="B195" s="198">
        <f>B52</f>
        <v>0</v>
      </c>
      <c r="C195" s="199"/>
      <c r="D195" s="199"/>
      <c r="E195" s="200"/>
      <c r="F195" s="204">
        <v>0</v>
      </c>
      <c r="G195" s="205"/>
      <c r="H195" s="206"/>
      <c r="I195" s="204"/>
      <c r="J195" s="206"/>
      <c r="K195" s="204"/>
      <c r="L195" s="206"/>
    </row>
    <row r="196" spans="1:12" ht="15.75" customHeight="1" thickBot="1" x14ac:dyDescent="0.3">
      <c r="A196" s="211"/>
      <c r="B196" s="201"/>
      <c r="C196" s="202"/>
      <c r="D196" s="202"/>
      <c r="E196" s="203"/>
      <c r="F196" s="207"/>
      <c r="G196" s="208"/>
      <c r="H196" s="209"/>
      <c r="I196" s="207"/>
      <c r="J196" s="209"/>
      <c r="K196" s="207"/>
      <c r="L196" s="209"/>
    </row>
    <row r="197" spans="1:12" ht="15" customHeight="1" x14ac:dyDescent="0.25">
      <c r="A197" s="143" t="s">
        <v>32</v>
      </c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5"/>
    </row>
    <row r="198" spans="1:12" ht="15.75" customHeight="1" thickBot="1" x14ac:dyDescent="0.3">
      <c r="A198" s="146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8"/>
    </row>
    <row r="199" spans="1:12" ht="15" customHeight="1" thickBot="1" x14ac:dyDescent="0.35">
      <c r="A199" s="182" t="str">
        <f>A56</f>
        <v>COR</v>
      </c>
      <c r="B199" s="122" t="str">
        <f>B56</f>
        <v>NUMERO MOLDE</v>
      </c>
      <c r="C199" s="123"/>
      <c r="D199" s="123"/>
      <c r="E199" s="124"/>
      <c r="F199" s="297" t="str">
        <f>F56</f>
        <v>QUANTIDADE POR PEÇA</v>
      </c>
      <c r="G199" s="298"/>
      <c r="H199" s="299"/>
      <c r="I199" s="190" t="s">
        <v>37</v>
      </c>
      <c r="J199" s="191"/>
      <c r="K199" s="191"/>
      <c r="L199" s="192"/>
    </row>
    <row r="200" spans="1:12" ht="15.75" customHeight="1" thickBot="1" x14ac:dyDescent="0.3">
      <c r="A200" s="183"/>
      <c r="B200" s="125"/>
      <c r="C200" s="126"/>
      <c r="D200" s="126"/>
      <c r="E200" s="127"/>
      <c r="F200" s="300"/>
      <c r="G200" s="301"/>
      <c r="H200" s="302"/>
      <c r="I200" s="193" t="s">
        <v>15</v>
      </c>
      <c r="J200" s="194"/>
      <c r="K200" s="195" t="s">
        <v>9</v>
      </c>
      <c r="L200" s="194"/>
    </row>
    <row r="201" spans="1:12" ht="15" customHeight="1" x14ac:dyDescent="0.25">
      <c r="A201" s="210">
        <f>A58</f>
        <v>0</v>
      </c>
      <c r="B201" s="198">
        <v>0</v>
      </c>
      <c r="C201" s="199"/>
      <c r="D201" s="199"/>
      <c r="E201" s="200"/>
      <c r="F201" s="204">
        <f>F58</f>
        <v>0</v>
      </c>
      <c r="G201" s="205"/>
      <c r="H201" s="206"/>
      <c r="I201" s="204">
        <f>C14*F201</f>
        <v>0</v>
      </c>
      <c r="J201" s="206"/>
      <c r="K201" s="204">
        <f>H14*F201</f>
        <v>0</v>
      </c>
      <c r="L201" s="206"/>
    </row>
    <row r="202" spans="1:12" ht="15.75" customHeight="1" thickBot="1" x14ac:dyDescent="0.3">
      <c r="A202" s="211"/>
      <c r="B202" s="201"/>
      <c r="C202" s="202"/>
      <c r="D202" s="202"/>
      <c r="E202" s="203"/>
      <c r="F202" s="207"/>
      <c r="G202" s="208"/>
      <c r="H202" s="209"/>
      <c r="I202" s="207"/>
      <c r="J202" s="209"/>
      <c r="K202" s="207"/>
      <c r="L202" s="209"/>
    </row>
    <row r="203" spans="1:12" ht="15.75" thickBot="1" x14ac:dyDescent="0.3">
      <c r="A203" s="5" t="s">
        <v>46</v>
      </c>
      <c r="B203" s="5" t="s">
        <v>16</v>
      </c>
      <c r="C203" s="5" t="s">
        <v>4</v>
      </c>
      <c r="D203" s="110" t="s">
        <v>17</v>
      </c>
      <c r="E203" s="111"/>
      <c r="F203" s="110" t="s">
        <v>46</v>
      </c>
      <c r="G203" s="112"/>
      <c r="H203" s="112"/>
      <c r="I203" s="111"/>
      <c r="J203" s="5" t="s">
        <v>16</v>
      </c>
      <c r="K203" s="5" t="s">
        <v>4</v>
      </c>
      <c r="L203" s="5" t="s">
        <v>17</v>
      </c>
    </row>
    <row r="204" spans="1:12" ht="15.75" thickBot="1" x14ac:dyDescent="0.3">
      <c r="A204" s="5" t="s">
        <v>124</v>
      </c>
      <c r="B204" s="5">
        <v>1</v>
      </c>
      <c r="C204" s="5" t="s">
        <v>341</v>
      </c>
      <c r="D204" s="110" t="s">
        <v>361</v>
      </c>
      <c r="E204" s="111"/>
      <c r="F204" s="110"/>
      <c r="G204" s="112"/>
      <c r="H204" s="112"/>
      <c r="I204" s="111"/>
      <c r="J204" s="5">
        <v>40</v>
      </c>
      <c r="K204" s="5"/>
      <c r="L204" s="5"/>
    </row>
    <row r="205" spans="1:12" ht="15.75" thickBot="1" x14ac:dyDescent="0.3">
      <c r="A205" s="5" t="s">
        <v>330</v>
      </c>
      <c r="B205" s="5">
        <v>2</v>
      </c>
      <c r="C205" s="5" t="s">
        <v>331</v>
      </c>
      <c r="D205" s="110" t="s">
        <v>361</v>
      </c>
      <c r="E205" s="111"/>
      <c r="F205" s="110"/>
      <c r="G205" s="112"/>
      <c r="H205" s="112"/>
      <c r="I205" s="111"/>
      <c r="J205" s="5">
        <v>41</v>
      </c>
      <c r="K205" s="5"/>
      <c r="L205" s="5"/>
    </row>
    <row r="206" spans="1:12" ht="15.75" thickBot="1" x14ac:dyDescent="0.3">
      <c r="A206" s="5" t="s">
        <v>362</v>
      </c>
      <c r="B206" s="5">
        <v>3</v>
      </c>
      <c r="C206" s="5" t="s">
        <v>333</v>
      </c>
      <c r="D206" s="110" t="s">
        <v>361</v>
      </c>
      <c r="E206" s="111"/>
      <c r="F206" s="110"/>
      <c r="G206" s="112"/>
      <c r="H206" s="112"/>
      <c r="I206" s="111"/>
      <c r="J206" s="5">
        <v>42</v>
      </c>
      <c r="K206" s="5"/>
      <c r="L206" s="5"/>
    </row>
    <row r="207" spans="1:12" ht="15.75" thickBot="1" x14ac:dyDescent="0.3">
      <c r="A207" s="5" t="s">
        <v>363</v>
      </c>
      <c r="B207" s="5">
        <v>4</v>
      </c>
      <c r="C207" s="5" t="s">
        <v>336</v>
      </c>
      <c r="D207" s="110" t="s">
        <v>361</v>
      </c>
      <c r="E207" s="111"/>
      <c r="F207" s="110"/>
      <c r="G207" s="112"/>
      <c r="H207" s="112"/>
      <c r="I207" s="111"/>
      <c r="J207" s="5">
        <v>43</v>
      </c>
      <c r="K207" s="5"/>
      <c r="L207" s="5"/>
    </row>
    <row r="208" spans="1:12" ht="15.75" thickBot="1" x14ac:dyDescent="0.3">
      <c r="A208" s="5" t="s">
        <v>302</v>
      </c>
      <c r="B208" s="5">
        <v>5</v>
      </c>
      <c r="C208" s="5" t="s">
        <v>181</v>
      </c>
      <c r="D208" s="110">
        <v>3</v>
      </c>
      <c r="E208" s="111"/>
      <c r="F208" s="110"/>
      <c r="G208" s="112"/>
      <c r="H208" s="112"/>
      <c r="I208" s="111"/>
      <c r="J208" s="5">
        <v>44</v>
      </c>
      <c r="K208" s="5"/>
      <c r="L208" s="5"/>
    </row>
    <row r="209" spans="1:12" ht="15.75" thickBot="1" x14ac:dyDescent="0.3">
      <c r="A209" s="5"/>
      <c r="B209" s="5">
        <v>6</v>
      </c>
      <c r="C209" s="5"/>
      <c r="D209" s="110"/>
      <c r="E209" s="111"/>
      <c r="F209" s="110"/>
      <c r="G209" s="112"/>
      <c r="H209" s="112"/>
      <c r="I209" s="111"/>
      <c r="J209" s="5">
        <v>45</v>
      </c>
      <c r="K209" s="5"/>
      <c r="L209" s="5"/>
    </row>
    <row r="210" spans="1:12" ht="15.75" thickBot="1" x14ac:dyDescent="0.3">
      <c r="A210" s="5"/>
      <c r="B210" s="5">
        <v>7</v>
      </c>
      <c r="C210" s="5"/>
      <c r="D210" s="110"/>
      <c r="E210" s="111"/>
      <c r="F210" s="110"/>
      <c r="G210" s="112"/>
      <c r="H210" s="112"/>
      <c r="I210" s="111"/>
      <c r="J210" s="5">
        <v>46</v>
      </c>
      <c r="K210" s="5"/>
      <c r="L210" s="5"/>
    </row>
    <row r="211" spans="1:12" ht="15.75" thickBot="1" x14ac:dyDescent="0.3">
      <c r="A211" s="5"/>
      <c r="B211" s="5">
        <v>8</v>
      </c>
      <c r="C211" s="5"/>
      <c r="D211" s="110"/>
      <c r="E211" s="111"/>
      <c r="F211" s="110"/>
      <c r="G211" s="112"/>
      <c r="H211" s="112"/>
      <c r="I211" s="111"/>
      <c r="J211" s="5">
        <v>47</v>
      </c>
      <c r="K211" s="5"/>
      <c r="L211" s="5"/>
    </row>
    <row r="212" spans="1:12" ht="15.75" thickBot="1" x14ac:dyDescent="0.3">
      <c r="A212" s="5"/>
      <c r="B212" s="5">
        <v>9</v>
      </c>
      <c r="C212" s="5"/>
      <c r="D212" s="110"/>
      <c r="E212" s="111"/>
      <c r="F212" s="110"/>
      <c r="G212" s="112"/>
      <c r="H212" s="112"/>
      <c r="I212" s="111"/>
      <c r="J212" s="5">
        <v>48</v>
      </c>
      <c r="K212" s="5"/>
      <c r="L212" s="5"/>
    </row>
    <row r="213" spans="1:12" ht="15.75" thickBot="1" x14ac:dyDescent="0.3">
      <c r="A213" s="5"/>
      <c r="B213" s="5">
        <v>10</v>
      </c>
      <c r="C213" s="5"/>
      <c r="D213" s="110"/>
      <c r="E213" s="111"/>
      <c r="F213" s="110"/>
      <c r="G213" s="112"/>
      <c r="H213" s="112"/>
      <c r="I213" s="111"/>
      <c r="J213" s="5">
        <v>49</v>
      </c>
      <c r="K213" s="5"/>
      <c r="L213" s="5"/>
    </row>
    <row r="214" spans="1:12" ht="15.75" thickBot="1" x14ac:dyDescent="0.3">
      <c r="A214" s="5"/>
      <c r="B214" s="5">
        <v>11</v>
      </c>
      <c r="C214" s="5"/>
      <c r="D214" s="110"/>
      <c r="E214" s="111"/>
      <c r="F214" s="110"/>
      <c r="G214" s="112"/>
      <c r="H214" s="112"/>
      <c r="I214" s="111"/>
      <c r="J214" s="5">
        <v>50</v>
      </c>
      <c r="K214" s="5"/>
      <c r="L214" s="5"/>
    </row>
    <row r="215" spans="1:12" ht="15.75" thickBot="1" x14ac:dyDescent="0.3">
      <c r="A215" s="5"/>
      <c r="B215" s="5">
        <v>12</v>
      </c>
      <c r="C215" s="5"/>
      <c r="D215" s="110"/>
      <c r="E215" s="111"/>
      <c r="F215" s="110"/>
      <c r="G215" s="112"/>
      <c r="H215" s="112"/>
      <c r="I215" s="111"/>
      <c r="J215" s="5">
        <v>51</v>
      </c>
      <c r="K215" s="5"/>
      <c r="L215" s="5"/>
    </row>
    <row r="216" spans="1:12" ht="15.75" thickBot="1" x14ac:dyDescent="0.3">
      <c r="A216" s="5"/>
      <c r="B216" s="5">
        <v>13</v>
      </c>
      <c r="C216" s="5"/>
      <c r="D216" s="110"/>
      <c r="E216" s="111"/>
      <c r="F216" s="110"/>
      <c r="G216" s="112"/>
      <c r="H216" s="112"/>
      <c r="I216" s="111"/>
      <c r="J216" s="5">
        <v>52</v>
      </c>
      <c r="K216" s="5"/>
      <c r="L216" s="5"/>
    </row>
    <row r="217" spans="1:12" ht="15.75" thickBot="1" x14ac:dyDescent="0.3">
      <c r="A217" s="5"/>
      <c r="B217" s="5">
        <v>14</v>
      </c>
      <c r="C217" s="5"/>
      <c r="D217" s="110"/>
      <c r="E217" s="111"/>
      <c r="F217" s="110"/>
      <c r="G217" s="112"/>
      <c r="H217" s="112"/>
      <c r="I217" s="111"/>
      <c r="J217" s="5">
        <v>53</v>
      </c>
      <c r="K217" s="5"/>
      <c r="L217" s="5"/>
    </row>
    <row r="218" spans="1:12" ht="15.75" thickBot="1" x14ac:dyDescent="0.3">
      <c r="A218" s="5"/>
      <c r="B218" s="5">
        <v>15</v>
      </c>
      <c r="C218" s="5"/>
      <c r="D218" s="110"/>
      <c r="E218" s="111"/>
      <c r="F218" s="110"/>
      <c r="G218" s="112"/>
      <c r="H218" s="112"/>
      <c r="I218" s="111"/>
      <c r="J218" s="5">
        <v>54</v>
      </c>
      <c r="K218" s="5"/>
      <c r="L218" s="5"/>
    </row>
    <row r="219" spans="1:12" ht="15.75" thickBot="1" x14ac:dyDescent="0.3">
      <c r="A219" s="5"/>
      <c r="B219" s="5">
        <v>16</v>
      </c>
      <c r="C219" s="5"/>
      <c r="D219" s="110"/>
      <c r="E219" s="111"/>
      <c r="F219" s="110"/>
      <c r="G219" s="112"/>
      <c r="H219" s="112"/>
      <c r="I219" s="111"/>
      <c r="J219" s="5">
        <v>55</v>
      </c>
      <c r="K219" s="5"/>
      <c r="L219" s="5"/>
    </row>
    <row r="220" spans="1:12" ht="15.75" thickBot="1" x14ac:dyDescent="0.3">
      <c r="A220" s="5"/>
      <c r="B220" s="5">
        <v>17</v>
      </c>
      <c r="C220" s="5"/>
      <c r="D220" s="110"/>
      <c r="E220" s="111"/>
      <c r="F220" s="110"/>
      <c r="G220" s="112"/>
      <c r="H220" s="112"/>
      <c r="I220" s="111"/>
      <c r="J220" s="5">
        <v>56</v>
      </c>
      <c r="K220" s="5"/>
      <c r="L220" s="5"/>
    </row>
    <row r="221" spans="1:12" ht="15.75" thickBot="1" x14ac:dyDescent="0.3">
      <c r="A221" s="5"/>
      <c r="B221" s="5">
        <v>18</v>
      </c>
      <c r="C221" s="5"/>
      <c r="D221" s="110"/>
      <c r="E221" s="111"/>
      <c r="F221" s="110"/>
      <c r="G221" s="112"/>
      <c r="H221" s="112"/>
      <c r="I221" s="111"/>
      <c r="J221" s="5">
        <v>57</v>
      </c>
      <c r="K221" s="5"/>
      <c r="L221" s="5"/>
    </row>
    <row r="222" spans="1:12" ht="15.75" thickBot="1" x14ac:dyDescent="0.3">
      <c r="A222" s="5"/>
      <c r="B222" s="5">
        <v>19</v>
      </c>
      <c r="C222" s="5"/>
      <c r="D222" s="110"/>
      <c r="E222" s="111"/>
      <c r="F222" s="110"/>
      <c r="G222" s="112"/>
      <c r="H222" s="112"/>
      <c r="I222" s="111"/>
      <c r="J222" s="5">
        <v>58</v>
      </c>
      <c r="K222" s="5"/>
      <c r="L222" s="5"/>
    </row>
    <row r="223" spans="1:12" ht="15.75" thickBot="1" x14ac:dyDescent="0.3">
      <c r="A223" s="5"/>
      <c r="B223" s="5">
        <v>20</v>
      </c>
      <c r="C223" s="5"/>
      <c r="D223" s="110"/>
      <c r="E223" s="111"/>
      <c r="F223" s="110"/>
      <c r="G223" s="112"/>
      <c r="H223" s="112"/>
      <c r="I223" s="111"/>
      <c r="J223" s="5">
        <v>59</v>
      </c>
      <c r="K223" s="5"/>
      <c r="L223" s="5"/>
    </row>
    <row r="224" spans="1:12" ht="15.75" thickBot="1" x14ac:dyDescent="0.3">
      <c r="A224" s="5"/>
      <c r="B224" s="5">
        <v>21</v>
      </c>
      <c r="C224" s="5"/>
      <c r="D224" s="110"/>
      <c r="E224" s="111"/>
      <c r="F224" s="110"/>
      <c r="G224" s="112"/>
      <c r="H224" s="112"/>
      <c r="I224" s="111"/>
      <c r="J224" s="5">
        <v>60</v>
      </c>
      <c r="K224" s="5"/>
      <c r="L224" s="5"/>
    </row>
    <row r="225" spans="1:12" ht="15.75" thickBot="1" x14ac:dyDescent="0.3">
      <c r="A225" s="5"/>
      <c r="B225" s="5">
        <v>22</v>
      </c>
      <c r="C225" s="5"/>
      <c r="D225" s="110"/>
      <c r="E225" s="111"/>
      <c r="F225" s="110"/>
      <c r="G225" s="112"/>
      <c r="H225" s="112"/>
      <c r="I225" s="111"/>
      <c r="J225" s="5">
        <v>61</v>
      </c>
      <c r="K225" s="5"/>
      <c r="L225" s="5"/>
    </row>
    <row r="226" spans="1:12" ht="15.75" thickBot="1" x14ac:dyDescent="0.3">
      <c r="A226" s="5"/>
      <c r="B226" s="5">
        <v>23</v>
      </c>
      <c r="C226" s="5"/>
      <c r="D226" s="110"/>
      <c r="E226" s="111"/>
      <c r="F226" s="110"/>
      <c r="G226" s="112"/>
      <c r="H226" s="112"/>
      <c r="I226" s="111"/>
      <c r="J226" s="5">
        <v>62</v>
      </c>
      <c r="K226" s="5"/>
      <c r="L226" s="5"/>
    </row>
    <row r="227" spans="1:12" ht="15.75" thickBot="1" x14ac:dyDescent="0.3">
      <c r="A227" s="5"/>
      <c r="B227" s="5">
        <v>24</v>
      </c>
      <c r="C227" s="5"/>
      <c r="D227" s="110"/>
      <c r="E227" s="111"/>
      <c r="F227" s="110"/>
      <c r="G227" s="112"/>
      <c r="H227" s="112"/>
      <c r="I227" s="111"/>
      <c r="J227" s="5">
        <v>63</v>
      </c>
      <c r="K227" s="5"/>
      <c r="L227" s="5"/>
    </row>
    <row r="228" spans="1:12" ht="15.75" thickBot="1" x14ac:dyDescent="0.3">
      <c r="A228" s="5"/>
      <c r="B228" s="5">
        <v>25</v>
      </c>
      <c r="C228" s="5"/>
      <c r="D228" s="110"/>
      <c r="E228" s="111"/>
      <c r="F228" s="110"/>
      <c r="G228" s="112"/>
      <c r="H228" s="112"/>
      <c r="I228" s="111"/>
      <c r="J228" s="5">
        <v>64</v>
      </c>
      <c r="K228" s="5"/>
      <c r="L228" s="5"/>
    </row>
    <row r="229" spans="1:12" ht="15.75" thickBot="1" x14ac:dyDescent="0.3">
      <c r="A229" s="5"/>
      <c r="B229" s="5">
        <v>26</v>
      </c>
      <c r="C229" s="5"/>
      <c r="D229" s="110"/>
      <c r="E229" s="111"/>
      <c r="F229" s="110"/>
      <c r="G229" s="112"/>
      <c r="H229" s="112"/>
      <c r="I229" s="111"/>
      <c r="J229" s="5">
        <v>65</v>
      </c>
      <c r="K229" s="5"/>
      <c r="L229" s="5"/>
    </row>
    <row r="230" spans="1:12" ht="15.75" thickBot="1" x14ac:dyDescent="0.3">
      <c r="A230" s="5"/>
      <c r="B230" s="5">
        <v>27</v>
      </c>
      <c r="C230" s="5"/>
      <c r="D230" s="110"/>
      <c r="E230" s="111"/>
      <c r="F230" s="110"/>
      <c r="G230" s="112"/>
      <c r="H230" s="112"/>
      <c r="I230" s="111"/>
      <c r="J230" s="5">
        <v>66</v>
      </c>
      <c r="K230" s="5"/>
      <c r="L230" s="5"/>
    </row>
    <row r="231" spans="1:12" ht="15.75" thickBot="1" x14ac:dyDescent="0.3">
      <c r="A231" s="5"/>
      <c r="B231" s="5">
        <v>28</v>
      </c>
      <c r="C231" s="5"/>
      <c r="D231" s="110"/>
      <c r="E231" s="111"/>
      <c r="F231" s="110"/>
      <c r="G231" s="112"/>
      <c r="H231" s="112"/>
      <c r="I231" s="111"/>
      <c r="J231" s="5">
        <v>67</v>
      </c>
      <c r="K231" s="5"/>
      <c r="L231" s="5"/>
    </row>
    <row r="232" spans="1:12" ht="15.75" thickBot="1" x14ac:dyDescent="0.3">
      <c r="A232" s="5"/>
      <c r="B232" s="5">
        <v>29</v>
      </c>
      <c r="C232" s="5"/>
      <c r="D232" s="110"/>
      <c r="E232" s="111"/>
      <c r="F232" s="110"/>
      <c r="G232" s="112"/>
      <c r="H232" s="112"/>
      <c r="I232" s="111"/>
      <c r="J232" s="5">
        <v>68</v>
      </c>
      <c r="K232" s="5"/>
      <c r="L232" s="5"/>
    </row>
    <row r="233" spans="1:12" ht="15.75" thickBot="1" x14ac:dyDescent="0.3">
      <c r="A233" s="5"/>
      <c r="B233" s="5">
        <v>30</v>
      </c>
      <c r="C233" s="5"/>
      <c r="D233" s="110"/>
      <c r="E233" s="111"/>
      <c r="F233" s="110"/>
      <c r="G233" s="112"/>
      <c r="H233" s="112"/>
      <c r="I233" s="111"/>
      <c r="J233" s="5">
        <v>69</v>
      </c>
      <c r="K233" s="5"/>
      <c r="L233" s="5"/>
    </row>
    <row r="234" spans="1:12" ht="15.75" thickBot="1" x14ac:dyDescent="0.3">
      <c r="A234" s="5"/>
      <c r="B234" s="5">
        <v>31</v>
      </c>
      <c r="C234" s="5"/>
      <c r="D234" s="110"/>
      <c r="E234" s="111"/>
      <c r="F234" s="110"/>
      <c r="G234" s="112"/>
      <c r="H234" s="112"/>
      <c r="I234" s="111"/>
      <c r="J234" s="5">
        <v>70</v>
      </c>
      <c r="K234" s="5"/>
      <c r="L234" s="5"/>
    </row>
    <row r="235" spans="1:12" ht="15.75" thickBot="1" x14ac:dyDescent="0.3">
      <c r="A235" s="5"/>
      <c r="B235" s="5">
        <v>32</v>
      </c>
      <c r="C235" s="5"/>
      <c r="D235" s="110"/>
      <c r="E235" s="111"/>
      <c r="F235" s="110"/>
      <c r="G235" s="112"/>
      <c r="H235" s="112"/>
      <c r="I235" s="111"/>
      <c r="J235" s="5">
        <v>71</v>
      </c>
      <c r="K235" s="5"/>
      <c r="L235" s="5"/>
    </row>
    <row r="236" spans="1:12" ht="15.75" thickBot="1" x14ac:dyDescent="0.3">
      <c r="A236" s="5"/>
      <c r="B236" s="5">
        <v>33</v>
      </c>
      <c r="C236" s="5"/>
      <c r="D236" s="110"/>
      <c r="E236" s="111"/>
      <c r="F236" s="110"/>
      <c r="G236" s="112"/>
      <c r="H236" s="112"/>
      <c r="I236" s="111"/>
      <c r="J236" s="5">
        <v>72</v>
      </c>
      <c r="K236" s="5"/>
      <c r="L236" s="5"/>
    </row>
    <row r="237" spans="1:12" ht="15.75" thickBot="1" x14ac:dyDescent="0.3">
      <c r="A237" s="5"/>
      <c r="B237" s="5">
        <v>34</v>
      </c>
      <c r="C237" s="5"/>
      <c r="D237" s="110"/>
      <c r="E237" s="111"/>
      <c r="F237" s="110"/>
      <c r="G237" s="112"/>
      <c r="H237" s="112"/>
      <c r="I237" s="111"/>
      <c r="J237" s="5">
        <v>73</v>
      </c>
      <c r="K237" s="5"/>
      <c r="L237" s="5"/>
    </row>
    <row r="238" spans="1:12" ht="15.75" thickBot="1" x14ac:dyDescent="0.3">
      <c r="A238" s="5"/>
      <c r="B238" s="5">
        <v>35</v>
      </c>
      <c r="C238" s="5"/>
      <c r="D238" s="110"/>
      <c r="E238" s="111"/>
      <c r="F238" s="110"/>
      <c r="G238" s="112"/>
      <c r="H238" s="112"/>
      <c r="I238" s="111"/>
      <c r="J238" s="5">
        <v>74</v>
      </c>
      <c r="K238" s="5"/>
      <c r="L238" s="5"/>
    </row>
    <row r="239" spans="1:12" ht="15.75" thickBot="1" x14ac:dyDescent="0.3">
      <c r="A239" s="5"/>
      <c r="B239" s="5">
        <v>36</v>
      </c>
      <c r="C239" s="5"/>
      <c r="D239" s="110"/>
      <c r="E239" s="111"/>
      <c r="F239" s="110"/>
      <c r="G239" s="112"/>
      <c r="H239" s="112"/>
      <c r="I239" s="111"/>
      <c r="J239" s="5">
        <v>75</v>
      </c>
      <c r="K239" s="5"/>
      <c r="L239" s="5"/>
    </row>
    <row r="240" spans="1:12" ht="15.75" thickBot="1" x14ac:dyDescent="0.3">
      <c r="A240" s="5"/>
      <c r="B240" s="5">
        <v>37</v>
      </c>
      <c r="C240" s="5"/>
      <c r="D240" s="110"/>
      <c r="E240" s="111"/>
      <c r="F240" s="110"/>
      <c r="G240" s="112"/>
      <c r="H240" s="112"/>
      <c r="I240" s="111"/>
      <c r="J240" s="5">
        <v>76</v>
      </c>
      <c r="K240" s="5"/>
      <c r="L240" s="5"/>
    </row>
    <row r="241" spans="1:12" ht="32.25" customHeight="1" thickBot="1" x14ac:dyDescent="0.3">
      <c r="A241" s="5"/>
      <c r="B241" s="5">
        <v>38</v>
      </c>
      <c r="C241" s="5"/>
      <c r="D241" s="110"/>
      <c r="E241" s="111"/>
      <c r="F241" s="110"/>
      <c r="G241" s="112"/>
      <c r="H241" s="112"/>
      <c r="I241" s="111"/>
      <c r="J241" s="5">
        <v>77</v>
      </c>
      <c r="K241" s="5"/>
      <c r="L241" s="5"/>
    </row>
    <row r="242" spans="1:12" x14ac:dyDescent="0.25">
      <c r="A242" s="143" t="str">
        <f>A1</f>
        <v xml:space="preserve">LS </v>
      </c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5"/>
    </row>
    <row r="243" spans="1:12" x14ac:dyDescent="0.25">
      <c r="A243" s="278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80"/>
    </row>
    <row r="244" spans="1:12" ht="15.75" thickBot="1" x14ac:dyDescent="0.3">
      <c r="A244" s="146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8"/>
    </row>
    <row r="245" spans="1:12" x14ac:dyDescent="0.25">
      <c r="A245" s="143" t="s">
        <v>106</v>
      </c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5"/>
    </row>
    <row r="246" spans="1:12" ht="15.75" thickBot="1" x14ac:dyDescent="0.3">
      <c r="A246" s="146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8"/>
    </row>
    <row r="247" spans="1:12" ht="15.75" thickBot="1" x14ac:dyDescent="0.3">
      <c r="A247" s="3" t="str">
        <f t="shared" ref="A247:B249" si="4">A6</f>
        <v xml:space="preserve">CLIENTE: bolovo </v>
      </c>
      <c r="B247" s="149" t="str">
        <f t="shared" si="4"/>
        <v>REPRESENTANTE: Antonio</v>
      </c>
      <c r="C247" s="150"/>
      <c r="D247" s="150"/>
      <c r="E247" s="150"/>
      <c r="F247" s="151"/>
      <c r="G247" s="149" t="str">
        <f>G6</f>
        <v xml:space="preserve">PEDIDO: /19 </v>
      </c>
      <c r="H247" s="150"/>
      <c r="I247" s="151"/>
      <c r="J247" s="110" t="s">
        <v>21</v>
      </c>
      <c r="K247" s="112"/>
      <c r="L247" s="111"/>
    </row>
    <row r="248" spans="1:12" ht="15.75" thickBot="1" x14ac:dyDescent="0.3">
      <c r="A248" s="4" t="str">
        <f t="shared" si="4"/>
        <v xml:space="preserve">REF. CLIENTE:  </v>
      </c>
      <c r="B248" s="149" t="str">
        <f t="shared" si="4"/>
        <v xml:space="preserve">REF. SHO SL - bolovo </v>
      </c>
      <c r="C248" s="150"/>
      <c r="D248" s="150"/>
      <c r="E248" s="150"/>
      <c r="F248" s="151"/>
      <c r="G248" s="149" t="str">
        <f>G7</f>
        <v>COLECAO : VERÃO /2019</v>
      </c>
      <c r="H248" s="150"/>
      <c r="I248" s="151"/>
      <c r="J248" s="143">
        <f>J7</f>
        <v>0</v>
      </c>
      <c r="K248" s="144"/>
      <c r="L248" s="145"/>
    </row>
    <row r="249" spans="1:12" ht="15.75" thickBot="1" x14ac:dyDescent="0.3">
      <c r="A249" s="4" t="str">
        <f t="shared" si="4"/>
        <v xml:space="preserve">REF:  ls :  SHO LS = 01 </v>
      </c>
      <c r="B249" s="149" t="str">
        <f t="shared" si="4"/>
        <v>MODELO: shoulder c/tela chapada</v>
      </c>
      <c r="C249" s="150"/>
      <c r="D249" s="150"/>
      <c r="E249" s="150"/>
      <c r="F249" s="150"/>
      <c r="G249" s="150"/>
      <c r="H249" s="150"/>
      <c r="I249" s="151"/>
      <c r="J249" s="146"/>
      <c r="K249" s="147"/>
      <c r="L249" s="148"/>
    </row>
    <row r="250" spans="1:12" ht="15" customHeight="1" x14ac:dyDescent="0.25">
      <c r="A250" s="326" t="s">
        <v>14</v>
      </c>
      <c r="B250" s="328" t="s">
        <v>343</v>
      </c>
      <c r="C250" s="329"/>
      <c r="D250" s="329"/>
      <c r="E250" s="329"/>
      <c r="F250" s="330"/>
      <c r="G250" s="334" t="s">
        <v>47</v>
      </c>
      <c r="H250" s="335"/>
      <c r="I250" s="272"/>
      <c r="J250" s="273"/>
      <c r="K250" s="273"/>
      <c r="L250" s="274"/>
    </row>
    <row r="251" spans="1:12" ht="15.75" customHeight="1" thickBot="1" x14ac:dyDescent="0.3">
      <c r="A251" s="327"/>
      <c r="B251" s="331"/>
      <c r="C251" s="332"/>
      <c r="D251" s="332"/>
      <c r="E251" s="332"/>
      <c r="F251" s="333"/>
      <c r="G251" s="336"/>
      <c r="H251" s="337"/>
      <c r="I251" s="285"/>
      <c r="J251" s="338"/>
      <c r="K251" s="338"/>
      <c r="L251" s="286"/>
    </row>
    <row r="252" spans="1:12" x14ac:dyDescent="0.25">
      <c r="A252" s="339" t="s">
        <v>1</v>
      </c>
      <c r="B252" s="339" t="s">
        <v>2</v>
      </c>
      <c r="C252" s="341">
        <f>C9</f>
        <v>3</v>
      </c>
      <c r="D252" s="184" t="s">
        <v>23</v>
      </c>
      <c r="E252" s="186"/>
      <c r="F252" s="343">
        <v>80</v>
      </c>
      <c r="G252" s="309" t="s">
        <v>22</v>
      </c>
      <c r="H252" s="313"/>
      <c r="I252" s="310"/>
      <c r="J252" s="303">
        <f>C252*F252</f>
        <v>240</v>
      </c>
      <c r="K252" s="304"/>
      <c r="L252" s="305"/>
    </row>
    <row r="253" spans="1:12" ht="15.75" thickBot="1" x14ac:dyDescent="0.3">
      <c r="A253" s="340"/>
      <c r="B253" s="340"/>
      <c r="C253" s="342"/>
      <c r="D253" s="187"/>
      <c r="E253" s="189"/>
      <c r="F253" s="344"/>
      <c r="G253" s="311"/>
      <c r="H253" s="314"/>
      <c r="I253" s="312"/>
      <c r="J253" s="306"/>
      <c r="K253" s="307"/>
      <c r="L253" s="308"/>
    </row>
    <row r="254" spans="1:12" ht="15" customHeight="1" x14ac:dyDescent="0.25">
      <c r="A254" s="309" t="s">
        <v>94</v>
      </c>
      <c r="B254" s="310"/>
      <c r="C254" s="309" t="s">
        <v>50</v>
      </c>
      <c r="D254" s="313"/>
      <c r="E254" s="313"/>
      <c r="F254" s="313"/>
      <c r="G254" s="313"/>
      <c r="H254" s="310"/>
      <c r="I254" s="309" t="s">
        <v>49</v>
      </c>
      <c r="J254" s="313"/>
      <c r="K254" s="313"/>
      <c r="L254" s="310"/>
    </row>
    <row r="255" spans="1:12" ht="15.75" customHeight="1" thickBot="1" x14ac:dyDescent="0.3">
      <c r="A255" s="311"/>
      <c r="B255" s="312"/>
      <c r="C255" s="311"/>
      <c r="D255" s="314"/>
      <c r="E255" s="314"/>
      <c r="F255" s="314"/>
      <c r="G255" s="314"/>
      <c r="H255" s="312"/>
      <c r="I255" s="311"/>
      <c r="J255" s="314"/>
      <c r="K255" s="314"/>
      <c r="L255" s="312"/>
    </row>
    <row r="256" spans="1:12" x14ac:dyDescent="0.25">
      <c r="A256" s="272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4"/>
    </row>
    <row r="257" spans="1:12" ht="15.75" thickBot="1" x14ac:dyDescent="0.3">
      <c r="A257" s="285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286"/>
    </row>
    <row r="258" spans="1:12" x14ac:dyDescent="0.25">
      <c r="A258" s="272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4"/>
    </row>
    <row r="259" spans="1:12" ht="15.75" thickBot="1" x14ac:dyDescent="0.3">
      <c r="A259" s="285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286"/>
    </row>
    <row r="260" spans="1:12" x14ac:dyDescent="0.25">
      <c r="A260" s="272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4"/>
    </row>
    <row r="261" spans="1:12" ht="15.75" thickBot="1" x14ac:dyDescent="0.3">
      <c r="A261" s="285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286"/>
    </row>
    <row r="262" spans="1:12" ht="15" customHeight="1" x14ac:dyDescent="0.25">
      <c r="A262" s="272"/>
      <c r="B262" s="273"/>
      <c r="C262" s="273"/>
      <c r="D262" s="273"/>
      <c r="E262" s="273"/>
      <c r="F262" s="274"/>
      <c r="G262" s="345" t="s">
        <v>51</v>
      </c>
      <c r="H262" s="346"/>
      <c r="I262" s="346"/>
      <c r="J262" s="347"/>
      <c r="K262" s="345" t="s">
        <v>18</v>
      </c>
      <c r="L262" s="347"/>
    </row>
    <row r="263" spans="1:12" ht="15.75" customHeight="1" thickBot="1" x14ac:dyDescent="0.3">
      <c r="A263" s="285"/>
      <c r="B263" s="338"/>
      <c r="C263" s="338"/>
      <c r="D263" s="338"/>
      <c r="E263" s="338"/>
      <c r="F263" s="286"/>
      <c r="G263" s="348"/>
      <c r="H263" s="349"/>
      <c r="I263" s="349"/>
      <c r="J263" s="350"/>
      <c r="K263" s="348"/>
      <c r="L263" s="350"/>
    </row>
    <row r="264" spans="1:12" x14ac:dyDescent="0.25">
      <c r="A264" s="272"/>
      <c r="B264" s="273"/>
      <c r="C264" s="273"/>
      <c r="D264" s="273"/>
      <c r="E264" s="273"/>
      <c r="F264" s="274"/>
      <c r="G264" s="345" t="s">
        <v>52</v>
      </c>
      <c r="H264" s="346"/>
      <c r="I264" s="346"/>
      <c r="J264" s="347"/>
      <c r="K264" s="345" t="s">
        <v>18</v>
      </c>
      <c r="L264" s="347"/>
    </row>
    <row r="265" spans="1:12" ht="15.75" thickBot="1" x14ac:dyDescent="0.3">
      <c r="A265" s="285"/>
      <c r="B265" s="338"/>
      <c r="C265" s="338"/>
      <c r="D265" s="338"/>
      <c r="E265" s="338"/>
      <c r="F265" s="286"/>
      <c r="G265" s="348"/>
      <c r="H265" s="349"/>
      <c r="I265" s="349"/>
      <c r="J265" s="350"/>
      <c r="K265" s="348"/>
      <c r="L265" s="350"/>
    </row>
    <row r="266" spans="1:12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43" t="s">
        <v>0</v>
      </c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5"/>
    </row>
    <row r="268" spans="1:12" ht="15.75" thickBot="1" x14ac:dyDescent="0.3">
      <c r="A268" s="146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8"/>
    </row>
    <row r="269" spans="1:12" ht="15.75" thickBot="1" x14ac:dyDescent="0.3">
      <c r="A269" s="3" t="str">
        <f t="shared" ref="A269:B271" si="5">A6</f>
        <v xml:space="preserve">CLIENTE: bolovo </v>
      </c>
      <c r="B269" s="149" t="str">
        <f t="shared" si="5"/>
        <v>REPRESENTANTE: Antonio</v>
      </c>
      <c r="C269" s="150"/>
      <c r="D269" s="150"/>
      <c r="E269" s="150"/>
      <c r="F269" s="151"/>
      <c r="G269" s="149" t="str">
        <f>G6</f>
        <v xml:space="preserve">PEDIDO: /19 </v>
      </c>
      <c r="H269" s="150"/>
      <c r="I269" s="151"/>
      <c r="J269" s="110" t="str">
        <f>J6</f>
        <v xml:space="preserve">QTD. MOSTR. LS </v>
      </c>
      <c r="K269" s="112"/>
      <c r="L269" s="111"/>
    </row>
    <row r="270" spans="1:12" ht="15.75" thickBot="1" x14ac:dyDescent="0.3">
      <c r="A270" s="4" t="str">
        <f t="shared" si="5"/>
        <v xml:space="preserve">REF. CLIENTE:  </v>
      </c>
      <c r="B270" s="149" t="str">
        <f t="shared" si="5"/>
        <v xml:space="preserve">REF. SHO SL - bolovo </v>
      </c>
      <c r="C270" s="150"/>
      <c r="D270" s="150"/>
      <c r="E270" s="150"/>
      <c r="F270" s="151"/>
      <c r="G270" s="149" t="str">
        <f>G7</f>
        <v>COLECAO : VERÃO /2019</v>
      </c>
      <c r="H270" s="150"/>
      <c r="I270" s="151"/>
      <c r="J270" s="143">
        <f>J7</f>
        <v>0</v>
      </c>
      <c r="K270" s="144"/>
      <c r="L270" s="145"/>
    </row>
    <row r="271" spans="1:12" ht="15.75" thickBot="1" x14ac:dyDescent="0.3">
      <c r="A271" s="4" t="str">
        <f t="shared" si="5"/>
        <v xml:space="preserve">REF:  ls :  SHO LS = 01 </v>
      </c>
      <c r="B271" s="149" t="str">
        <f t="shared" si="5"/>
        <v>MODELO: shoulder c/tela chapada</v>
      </c>
      <c r="C271" s="150"/>
      <c r="D271" s="150"/>
      <c r="E271" s="150"/>
      <c r="F271" s="150"/>
      <c r="G271" s="150"/>
      <c r="H271" s="150"/>
      <c r="I271" s="151"/>
      <c r="J271" s="146"/>
      <c r="K271" s="147"/>
      <c r="L271" s="148"/>
    </row>
    <row r="272" spans="1:12" ht="15" customHeight="1" x14ac:dyDescent="0.25">
      <c r="A272" s="326" t="s">
        <v>14</v>
      </c>
      <c r="B272" s="328" t="str">
        <f>B250</f>
        <v>EMERSOM</v>
      </c>
      <c r="C272" s="329"/>
      <c r="D272" s="329"/>
      <c r="E272" s="329"/>
      <c r="F272" s="330"/>
      <c r="G272" s="334" t="s">
        <v>47</v>
      </c>
      <c r="H272" s="335"/>
      <c r="I272" s="272"/>
      <c r="J272" s="273"/>
      <c r="K272" s="273"/>
      <c r="L272" s="274"/>
    </row>
    <row r="273" spans="1:12" ht="15.75" customHeight="1" thickBot="1" x14ac:dyDescent="0.3">
      <c r="A273" s="327"/>
      <c r="B273" s="331"/>
      <c r="C273" s="332"/>
      <c r="D273" s="332"/>
      <c r="E273" s="332"/>
      <c r="F273" s="333"/>
      <c r="G273" s="336"/>
      <c r="H273" s="337"/>
      <c r="I273" s="285"/>
      <c r="J273" s="338"/>
      <c r="K273" s="338"/>
      <c r="L273" s="286"/>
    </row>
    <row r="274" spans="1:12" x14ac:dyDescent="0.25">
      <c r="A274" s="339" t="s">
        <v>1</v>
      </c>
      <c r="B274" s="339" t="s">
        <v>2</v>
      </c>
      <c r="C274" s="341">
        <f>C252</f>
        <v>3</v>
      </c>
      <c r="D274" s="184" t="s">
        <v>23</v>
      </c>
      <c r="E274" s="186"/>
      <c r="F274" s="343">
        <f>F252</f>
        <v>80</v>
      </c>
      <c r="G274" s="309" t="s">
        <v>22</v>
      </c>
      <c r="H274" s="313"/>
      <c r="I274" s="310"/>
      <c r="J274" s="357">
        <f>J252</f>
        <v>240</v>
      </c>
      <c r="K274" s="358"/>
      <c r="L274" s="359"/>
    </row>
    <row r="275" spans="1:12" ht="15.75" thickBot="1" x14ac:dyDescent="0.3">
      <c r="A275" s="340"/>
      <c r="B275" s="340"/>
      <c r="C275" s="342"/>
      <c r="D275" s="187"/>
      <c r="E275" s="189"/>
      <c r="F275" s="344"/>
      <c r="G275" s="311"/>
      <c r="H275" s="314"/>
      <c r="I275" s="312"/>
      <c r="J275" s="360"/>
      <c r="K275" s="361"/>
      <c r="L275" s="362"/>
    </row>
    <row r="276" spans="1:12" x14ac:dyDescent="0.25">
      <c r="A276" s="309" t="s">
        <v>48</v>
      </c>
      <c r="B276" s="310"/>
      <c r="C276" s="309" t="s">
        <v>50</v>
      </c>
      <c r="D276" s="313"/>
      <c r="E276" s="313"/>
      <c r="F276" s="313"/>
      <c r="G276" s="313"/>
      <c r="H276" s="310"/>
      <c r="I276" s="309" t="s">
        <v>49</v>
      </c>
      <c r="J276" s="313"/>
      <c r="K276" s="313"/>
      <c r="L276" s="310"/>
    </row>
    <row r="277" spans="1:12" ht="15.75" thickBot="1" x14ac:dyDescent="0.3">
      <c r="A277" s="311"/>
      <c r="B277" s="312"/>
      <c r="C277" s="311"/>
      <c r="D277" s="314"/>
      <c r="E277" s="314"/>
      <c r="F277" s="314"/>
      <c r="G277" s="314"/>
      <c r="H277" s="312"/>
      <c r="I277" s="311"/>
      <c r="J277" s="314"/>
      <c r="K277" s="314"/>
      <c r="L277" s="312"/>
    </row>
    <row r="278" spans="1:12" x14ac:dyDescent="0.25">
      <c r="A278" s="272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4"/>
    </row>
    <row r="279" spans="1:12" ht="15.75" thickBot="1" x14ac:dyDescent="0.3">
      <c r="A279" s="285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286"/>
    </row>
    <row r="280" spans="1:12" x14ac:dyDescent="0.25">
      <c r="A280" s="272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4"/>
    </row>
    <row r="281" spans="1:12" ht="15.75" thickBot="1" x14ac:dyDescent="0.3">
      <c r="A281" s="285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286"/>
    </row>
    <row r="282" spans="1:12" x14ac:dyDescent="0.25">
      <c r="A282" s="272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4"/>
    </row>
    <row r="283" spans="1:12" ht="15.75" thickBot="1" x14ac:dyDescent="0.3">
      <c r="A283" s="285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286"/>
    </row>
    <row r="284" spans="1:12" x14ac:dyDescent="0.25">
      <c r="A284" s="272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4"/>
    </row>
    <row r="285" spans="1:12" ht="15.75" thickBot="1" x14ac:dyDescent="0.3">
      <c r="A285" s="285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286"/>
    </row>
    <row r="286" spans="1:12" x14ac:dyDescent="0.25">
      <c r="A286" s="272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4"/>
    </row>
    <row r="287" spans="1:12" ht="15.75" thickBot="1" x14ac:dyDescent="0.3">
      <c r="A287" s="285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286"/>
    </row>
    <row r="288" spans="1:12" x14ac:dyDescent="0.25">
      <c r="A288" s="272"/>
      <c r="B288" s="273"/>
      <c r="C288" s="273"/>
      <c r="D288" s="273"/>
      <c r="E288" s="273"/>
      <c r="F288" s="274"/>
      <c r="G288" s="345" t="s">
        <v>51</v>
      </c>
      <c r="H288" s="346"/>
      <c r="I288" s="346"/>
      <c r="J288" s="347"/>
      <c r="K288" s="345" t="s">
        <v>18</v>
      </c>
      <c r="L288" s="347"/>
    </row>
    <row r="289" spans="1:12" ht="15.75" thickBot="1" x14ac:dyDescent="0.3">
      <c r="A289" s="285"/>
      <c r="B289" s="338"/>
      <c r="C289" s="338"/>
      <c r="D289" s="338"/>
      <c r="E289" s="338"/>
      <c r="F289" s="286"/>
      <c r="G289" s="348"/>
      <c r="H289" s="349"/>
      <c r="I289" s="349"/>
      <c r="J289" s="350"/>
      <c r="K289" s="348"/>
      <c r="L289" s="350"/>
    </row>
    <row r="290" spans="1:12" x14ac:dyDescent="0.25">
      <c r="A290" s="272"/>
      <c r="B290" s="273"/>
      <c r="C290" s="273"/>
      <c r="D290" s="273"/>
      <c r="E290" s="273"/>
      <c r="F290" s="274"/>
      <c r="G290" s="345" t="s">
        <v>52</v>
      </c>
      <c r="H290" s="346"/>
      <c r="I290" s="346"/>
      <c r="J290" s="347"/>
      <c r="K290" s="345" t="s">
        <v>18</v>
      </c>
      <c r="L290" s="347"/>
    </row>
    <row r="291" spans="1:12" ht="15.75" thickBot="1" x14ac:dyDescent="0.3">
      <c r="A291" s="285"/>
      <c r="B291" s="338"/>
      <c r="C291" s="338"/>
      <c r="D291" s="338"/>
      <c r="E291" s="338"/>
      <c r="F291" s="286"/>
      <c r="G291" s="348"/>
      <c r="H291" s="349"/>
      <c r="I291" s="349"/>
      <c r="J291" s="350"/>
      <c r="K291" s="348"/>
      <c r="L291" s="350"/>
    </row>
    <row r="292" spans="1:12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272"/>
      <c r="B293" s="273"/>
      <c r="C293" s="273"/>
      <c r="D293" s="273"/>
      <c r="E293" s="273"/>
      <c r="F293" s="273"/>
      <c r="G293" s="273"/>
      <c r="H293" s="273"/>
      <c r="I293" s="273"/>
      <c r="J293" s="273"/>
      <c r="K293" s="273"/>
      <c r="L293" s="274"/>
    </row>
    <row r="294" spans="1:12" ht="15.75" thickBot="1" x14ac:dyDescent="0.3">
      <c r="A294" s="285"/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286"/>
    </row>
    <row r="295" spans="1:12" x14ac:dyDescent="0.25">
      <c r="A295" s="143" t="s">
        <v>304</v>
      </c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5"/>
    </row>
    <row r="296" spans="1:12" ht="15.75" thickBot="1" x14ac:dyDescent="0.3">
      <c r="A296" s="146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8"/>
    </row>
    <row r="297" spans="1:12" ht="15.75" thickBot="1" x14ac:dyDescent="0.3">
      <c r="A297" s="3" t="str">
        <f t="shared" ref="A297:B299" si="6">A6</f>
        <v xml:space="preserve">CLIENTE: bolovo </v>
      </c>
      <c r="B297" s="149" t="str">
        <f t="shared" si="6"/>
        <v>REPRESENTANTE: Antonio</v>
      </c>
      <c r="C297" s="150"/>
      <c r="D297" s="150"/>
      <c r="E297" s="150"/>
      <c r="F297" s="151"/>
      <c r="G297" s="149" t="str">
        <f>G6</f>
        <v xml:space="preserve">PEDIDO: /19 </v>
      </c>
      <c r="H297" s="150"/>
      <c r="I297" s="151"/>
      <c r="J297" s="110" t="s">
        <v>21</v>
      </c>
      <c r="K297" s="112"/>
      <c r="L297" s="111"/>
    </row>
    <row r="298" spans="1:12" ht="15.75" thickBot="1" x14ac:dyDescent="0.3">
      <c r="A298" s="4" t="str">
        <f t="shared" si="6"/>
        <v xml:space="preserve">REF. CLIENTE:  </v>
      </c>
      <c r="B298" s="149" t="str">
        <f t="shared" si="6"/>
        <v xml:space="preserve">REF. SHO SL - bolovo </v>
      </c>
      <c r="C298" s="150"/>
      <c r="D298" s="150"/>
      <c r="E298" s="150"/>
      <c r="F298" s="151"/>
      <c r="G298" s="149" t="str">
        <f>G7</f>
        <v>COLECAO : VERÃO /2019</v>
      </c>
      <c r="H298" s="150"/>
      <c r="I298" s="151"/>
      <c r="J298" s="143">
        <f>J7</f>
        <v>0</v>
      </c>
      <c r="K298" s="144"/>
      <c r="L298" s="145"/>
    </row>
    <row r="299" spans="1:12" ht="15.75" thickBot="1" x14ac:dyDescent="0.3">
      <c r="A299" s="4" t="str">
        <f t="shared" si="6"/>
        <v xml:space="preserve">REF:  ls :  SHO LS = 01 </v>
      </c>
      <c r="B299" s="149" t="str">
        <f t="shared" si="6"/>
        <v>MODELO: shoulder c/tela chapada</v>
      </c>
      <c r="C299" s="150"/>
      <c r="D299" s="150"/>
      <c r="E299" s="150"/>
      <c r="F299" s="150"/>
      <c r="G299" s="150"/>
      <c r="H299" s="150"/>
      <c r="I299" s="151"/>
      <c r="J299" s="146"/>
      <c r="K299" s="147"/>
      <c r="L299" s="148"/>
    </row>
    <row r="300" spans="1:12" x14ac:dyDescent="0.25">
      <c r="A300" s="326" t="s">
        <v>14</v>
      </c>
      <c r="B300" s="328" t="str">
        <f>B250</f>
        <v>EMERSOM</v>
      </c>
      <c r="C300" s="329"/>
      <c r="D300" s="329"/>
      <c r="E300" s="329"/>
      <c r="F300" s="330"/>
      <c r="G300" s="334" t="s">
        <v>47</v>
      </c>
      <c r="H300" s="335"/>
      <c r="I300" s="272"/>
      <c r="J300" s="273"/>
      <c r="K300" s="273"/>
      <c r="L300" s="274"/>
    </row>
    <row r="301" spans="1:12" ht="15.75" thickBot="1" x14ac:dyDescent="0.3">
      <c r="A301" s="327"/>
      <c r="B301" s="331"/>
      <c r="C301" s="332"/>
      <c r="D301" s="332"/>
      <c r="E301" s="332"/>
      <c r="F301" s="333"/>
      <c r="G301" s="336"/>
      <c r="H301" s="337"/>
      <c r="I301" s="285"/>
      <c r="J301" s="338"/>
      <c r="K301" s="338"/>
      <c r="L301" s="286"/>
    </row>
    <row r="302" spans="1:12" x14ac:dyDescent="0.25">
      <c r="A302" s="339" t="s">
        <v>1</v>
      </c>
      <c r="B302" s="339" t="s">
        <v>2</v>
      </c>
      <c r="C302" s="341">
        <f>C252</f>
        <v>3</v>
      </c>
      <c r="D302" s="184" t="s">
        <v>23</v>
      </c>
      <c r="E302" s="186"/>
      <c r="F302" s="343">
        <f>F252</f>
        <v>80</v>
      </c>
      <c r="G302" s="309" t="s">
        <v>22</v>
      </c>
      <c r="H302" s="313"/>
      <c r="I302" s="310"/>
      <c r="J302" s="357">
        <f>J252</f>
        <v>240</v>
      </c>
      <c r="K302" s="358"/>
      <c r="L302" s="359"/>
    </row>
    <row r="303" spans="1:12" ht="15.75" thickBot="1" x14ac:dyDescent="0.3">
      <c r="A303" s="340"/>
      <c r="B303" s="340"/>
      <c r="C303" s="342"/>
      <c r="D303" s="187"/>
      <c r="E303" s="189"/>
      <c r="F303" s="344"/>
      <c r="G303" s="311"/>
      <c r="H303" s="314"/>
      <c r="I303" s="312"/>
      <c r="J303" s="360"/>
      <c r="K303" s="361"/>
      <c r="L303" s="362"/>
    </row>
    <row r="304" spans="1:12" ht="15" customHeight="1" x14ac:dyDescent="0.25">
      <c r="A304" s="309" t="s">
        <v>95</v>
      </c>
      <c r="B304" s="310"/>
      <c r="C304" s="309" t="s">
        <v>96</v>
      </c>
      <c r="D304" s="313"/>
      <c r="E304" s="313"/>
      <c r="F304" s="313"/>
      <c r="G304" s="313"/>
      <c r="H304" s="310"/>
      <c r="I304" s="309" t="s">
        <v>49</v>
      </c>
      <c r="J304" s="313"/>
      <c r="K304" s="313"/>
      <c r="L304" s="310"/>
    </row>
    <row r="305" spans="1:12" ht="15.75" customHeight="1" thickBot="1" x14ac:dyDescent="0.3">
      <c r="A305" s="311"/>
      <c r="B305" s="312"/>
      <c r="C305" s="311"/>
      <c r="D305" s="314"/>
      <c r="E305" s="314"/>
      <c r="F305" s="314"/>
      <c r="G305" s="314"/>
      <c r="H305" s="312"/>
      <c r="I305" s="311"/>
      <c r="J305" s="314"/>
      <c r="K305" s="314"/>
      <c r="L305" s="312"/>
    </row>
    <row r="306" spans="1:12" x14ac:dyDescent="0.25">
      <c r="A306" s="272"/>
      <c r="B306" s="273"/>
      <c r="C306" s="273"/>
      <c r="D306" s="273"/>
      <c r="E306" s="273"/>
      <c r="F306" s="273"/>
      <c r="G306" s="273"/>
      <c r="H306" s="273"/>
      <c r="I306" s="273"/>
      <c r="J306" s="273"/>
      <c r="K306" s="273"/>
      <c r="L306" s="274"/>
    </row>
    <row r="307" spans="1:12" ht="15.75" thickBot="1" x14ac:dyDescent="0.3">
      <c r="A307" s="285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286"/>
    </row>
    <row r="308" spans="1:12" x14ac:dyDescent="0.25">
      <c r="A308" s="272"/>
      <c r="B308" s="273"/>
      <c r="C308" s="273"/>
      <c r="D308" s="273"/>
      <c r="E308" s="273"/>
      <c r="F308" s="274"/>
      <c r="G308" s="345" t="s">
        <v>51</v>
      </c>
      <c r="H308" s="346"/>
      <c r="I308" s="346"/>
      <c r="J308" s="347"/>
      <c r="K308" s="345" t="s">
        <v>18</v>
      </c>
      <c r="L308" s="347"/>
    </row>
    <row r="309" spans="1:12" ht="15.75" thickBot="1" x14ac:dyDescent="0.3">
      <c r="A309" s="285"/>
      <c r="B309" s="338"/>
      <c r="C309" s="338"/>
      <c r="D309" s="338"/>
      <c r="E309" s="338"/>
      <c r="F309" s="286"/>
      <c r="G309" s="348"/>
      <c r="H309" s="349"/>
      <c r="I309" s="349"/>
      <c r="J309" s="350"/>
      <c r="K309" s="348"/>
      <c r="L309" s="350"/>
    </row>
    <row r="310" spans="1:12" x14ac:dyDescent="0.25">
      <c r="A310" s="272"/>
      <c r="B310" s="273"/>
      <c r="C310" s="273"/>
      <c r="D310" s="273"/>
      <c r="E310" s="273"/>
      <c r="F310" s="274"/>
      <c r="G310" s="345" t="s">
        <v>52</v>
      </c>
      <c r="H310" s="346"/>
      <c r="I310" s="346"/>
      <c r="J310" s="347"/>
      <c r="K310" s="345" t="s">
        <v>18</v>
      </c>
      <c r="L310" s="347"/>
    </row>
    <row r="311" spans="1:12" ht="15.75" thickBot="1" x14ac:dyDescent="0.3">
      <c r="A311" s="285"/>
      <c r="B311" s="338"/>
      <c r="C311" s="338"/>
      <c r="D311" s="338"/>
      <c r="E311" s="338"/>
      <c r="F311" s="286"/>
      <c r="G311" s="348"/>
      <c r="H311" s="349"/>
      <c r="I311" s="349"/>
      <c r="J311" s="350"/>
      <c r="K311" s="348"/>
      <c r="L311" s="350"/>
    </row>
    <row r="312" spans="1:12" x14ac:dyDescent="0.25">
      <c r="A312" s="198" t="s">
        <v>366</v>
      </c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200"/>
    </row>
    <row r="313" spans="1:12" x14ac:dyDescent="0.25">
      <c r="A313" s="253"/>
      <c r="B313" s="254"/>
      <c r="C313" s="254"/>
      <c r="D313" s="254"/>
      <c r="E313" s="254"/>
      <c r="F313" s="254"/>
      <c r="G313" s="254"/>
      <c r="H313" s="254"/>
      <c r="I313" s="254"/>
      <c r="J313" s="254"/>
      <c r="K313" s="254"/>
      <c r="L313" s="255"/>
    </row>
    <row r="314" spans="1:12" x14ac:dyDescent="0.25">
      <c r="A314" s="253"/>
      <c r="B314" s="254"/>
      <c r="C314" s="254"/>
      <c r="D314" s="254"/>
      <c r="E314" s="254"/>
      <c r="F314" s="254"/>
      <c r="G314" s="254"/>
      <c r="H314" s="254"/>
      <c r="I314" s="254"/>
      <c r="J314" s="254"/>
      <c r="K314" s="254"/>
      <c r="L314" s="255"/>
    </row>
    <row r="315" spans="1:12" x14ac:dyDescent="0.25">
      <c r="A315" s="253"/>
      <c r="B315" s="254"/>
      <c r="C315" s="254"/>
      <c r="D315" s="254"/>
      <c r="E315" s="254"/>
      <c r="F315" s="254"/>
      <c r="G315" s="254"/>
      <c r="H315" s="254"/>
      <c r="I315" s="254"/>
      <c r="J315" s="254"/>
      <c r="K315" s="254"/>
      <c r="L315" s="255"/>
    </row>
    <row r="316" spans="1:12" x14ac:dyDescent="0.25">
      <c r="A316" s="253"/>
      <c r="B316" s="254"/>
      <c r="C316" s="254"/>
      <c r="D316" s="254"/>
      <c r="E316" s="254"/>
      <c r="F316" s="254"/>
      <c r="G316" s="254"/>
      <c r="H316" s="254"/>
      <c r="I316" s="254"/>
      <c r="J316" s="254"/>
      <c r="K316" s="254"/>
      <c r="L316" s="255"/>
    </row>
    <row r="317" spans="1:12" x14ac:dyDescent="0.25">
      <c r="A317" s="253"/>
      <c r="B317" s="254"/>
      <c r="C317" s="254"/>
      <c r="D317" s="254"/>
      <c r="E317" s="254"/>
      <c r="F317" s="254"/>
      <c r="G317" s="254"/>
      <c r="H317" s="254"/>
      <c r="I317" s="254"/>
      <c r="J317" s="254"/>
      <c r="K317" s="254"/>
      <c r="L317" s="255"/>
    </row>
    <row r="318" spans="1:12" x14ac:dyDescent="0.25">
      <c r="A318" s="253"/>
      <c r="B318" s="254"/>
      <c r="C318" s="254"/>
      <c r="D318" s="254"/>
      <c r="E318" s="254"/>
      <c r="F318" s="254"/>
      <c r="G318" s="254"/>
      <c r="H318" s="254"/>
      <c r="I318" s="254"/>
      <c r="J318" s="254"/>
      <c r="K318" s="254"/>
      <c r="L318" s="255"/>
    </row>
    <row r="319" spans="1:12" x14ac:dyDescent="0.25">
      <c r="A319" s="253"/>
      <c r="B319" s="254"/>
      <c r="C319" s="254"/>
      <c r="D319" s="254"/>
      <c r="E319" s="254"/>
      <c r="F319" s="254"/>
      <c r="G319" s="254"/>
      <c r="H319" s="254"/>
      <c r="I319" s="254"/>
      <c r="J319" s="254"/>
      <c r="K319" s="254"/>
      <c r="L319" s="255"/>
    </row>
    <row r="320" spans="1:12" x14ac:dyDescent="0.25">
      <c r="A320" s="253"/>
      <c r="B320" s="254"/>
      <c r="C320" s="254"/>
      <c r="D320" s="254"/>
      <c r="E320" s="254"/>
      <c r="F320" s="254"/>
      <c r="G320" s="254"/>
      <c r="H320" s="254"/>
      <c r="I320" s="254"/>
      <c r="J320" s="254"/>
      <c r="K320" s="254"/>
      <c r="L320" s="255"/>
    </row>
    <row r="321" spans="1:12" x14ac:dyDescent="0.25">
      <c r="A321" s="253"/>
      <c r="B321" s="254"/>
      <c r="C321" s="254"/>
      <c r="D321" s="254"/>
      <c r="E321" s="254"/>
      <c r="F321" s="254"/>
      <c r="G321" s="254"/>
      <c r="H321" s="254"/>
      <c r="I321" s="254"/>
      <c r="J321" s="254"/>
      <c r="K321" s="254"/>
      <c r="L321" s="255"/>
    </row>
    <row r="322" spans="1:12" ht="33.75" customHeight="1" thickBot="1" x14ac:dyDescent="0.3">
      <c r="A322" s="201"/>
      <c r="B322" s="202"/>
      <c r="C322" s="202"/>
      <c r="D322" s="202"/>
      <c r="E322" s="202"/>
      <c r="F322" s="202"/>
      <c r="G322" s="202"/>
      <c r="H322" s="202"/>
      <c r="I322" s="202"/>
      <c r="J322" s="202"/>
      <c r="K322" s="202"/>
      <c r="L322" s="203"/>
    </row>
    <row r="323" spans="1:12" x14ac:dyDescent="0.25">
      <c r="A323" s="143" t="str">
        <f>A1</f>
        <v xml:space="preserve">LS </v>
      </c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5"/>
    </row>
    <row r="324" spans="1:12" ht="15.75" thickBot="1" x14ac:dyDescent="0.3">
      <c r="A324" s="146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8"/>
    </row>
    <row r="325" spans="1:12" x14ac:dyDescent="0.25">
      <c r="A325" s="369" t="s">
        <v>305</v>
      </c>
      <c r="B325" s="370"/>
      <c r="C325" s="370"/>
      <c r="D325" s="370"/>
      <c r="E325" s="370"/>
      <c r="F325" s="370"/>
      <c r="G325" s="370"/>
      <c r="H325" s="370"/>
      <c r="I325" s="370"/>
      <c r="J325" s="370"/>
      <c r="K325" s="370"/>
      <c r="L325" s="371"/>
    </row>
    <row r="326" spans="1:12" ht="15.75" thickBot="1" x14ac:dyDescent="0.3">
      <c r="A326" s="372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4"/>
    </row>
    <row r="327" spans="1:12" ht="15.75" thickBot="1" x14ac:dyDescent="0.3">
      <c r="A327" s="3" t="str">
        <f t="shared" ref="A327:B329" si="7">A6</f>
        <v xml:space="preserve">CLIENTE: bolovo </v>
      </c>
      <c r="B327" s="149" t="str">
        <f t="shared" si="7"/>
        <v>REPRESENTANTE: Antonio</v>
      </c>
      <c r="C327" s="150"/>
      <c r="D327" s="150"/>
      <c r="E327" s="150"/>
      <c r="F327" s="151"/>
      <c r="G327" s="149" t="str">
        <f>G6</f>
        <v xml:space="preserve">PEDIDO: /19 </v>
      </c>
      <c r="H327" s="150"/>
      <c r="I327" s="151"/>
      <c r="J327" s="110" t="str">
        <f>J6</f>
        <v xml:space="preserve">QTD. MOSTR. LS </v>
      </c>
      <c r="K327" s="112"/>
      <c r="L327" s="111"/>
    </row>
    <row r="328" spans="1:12" ht="15.75" thickBot="1" x14ac:dyDescent="0.3">
      <c r="A328" s="4" t="str">
        <f t="shared" si="7"/>
        <v xml:space="preserve">REF. CLIENTE:  </v>
      </c>
      <c r="B328" s="149" t="str">
        <f t="shared" si="7"/>
        <v xml:space="preserve">REF. SHO SL - bolovo </v>
      </c>
      <c r="C328" s="150"/>
      <c r="D328" s="150"/>
      <c r="E328" s="150"/>
      <c r="F328" s="151"/>
      <c r="G328" s="149" t="str">
        <f>G7</f>
        <v>COLECAO : VERÃO /2019</v>
      </c>
      <c r="H328" s="150"/>
      <c r="I328" s="151"/>
      <c r="J328" s="143">
        <f>J7</f>
        <v>0</v>
      </c>
      <c r="K328" s="144"/>
      <c r="L328" s="145"/>
    </row>
    <row r="329" spans="1:12" ht="15.75" thickBot="1" x14ac:dyDescent="0.3">
      <c r="A329" s="4" t="str">
        <f t="shared" si="7"/>
        <v xml:space="preserve">REF:  ls :  SHO LS = 01 </v>
      </c>
      <c r="B329" s="149" t="str">
        <f t="shared" si="7"/>
        <v>MODELO: shoulder c/tela chapada</v>
      </c>
      <c r="C329" s="150"/>
      <c r="D329" s="150"/>
      <c r="E329" s="150"/>
      <c r="F329" s="150"/>
      <c r="G329" s="150"/>
      <c r="H329" s="150"/>
      <c r="I329" s="151"/>
      <c r="J329" s="146"/>
      <c r="K329" s="147"/>
      <c r="L329" s="148"/>
    </row>
    <row r="330" spans="1:12" ht="15.75" thickBot="1" x14ac:dyDescent="0.3">
      <c r="A330" s="110" t="s">
        <v>55</v>
      </c>
      <c r="B330" s="112"/>
      <c r="C330" s="112"/>
      <c r="D330" s="111"/>
      <c r="E330" s="345" t="s">
        <v>59</v>
      </c>
      <c r="F330" s="346"/>
      <c r="G330" s="346"/>
      <c r="H330" s="346"/>
      <c r="I330" s="346"/>
      <c r="J330" s="346"/>
      <c r="K330" s="346"/>
      <c r="L330" s="347"/>
    </row>
    <row r="331" spans="1:12" ht="15.75" thickBot="1" x14ac:dyDescent="0.3">
      <c r="A331" s="184" t="s">
        <v>56</v>
      </c>
      <c r="B331" s="185"/>
      <c r="C331" s="185"/>
      <c r="D331" s="186"/>
      <c r="E331" s="348"/>
      <c r="F331" s="349"/>
      <c r="G331" s="349"/>
      <c r="H331" s="349"/>
      <c r="I331" s="349"/>
      <c r="J331" s="349"/>
      <c r="K331" s="349"/>
      <c r="L331" s="350"/>
    </row>
    <row r="332" spans="1:12" ht="15.75" thickBot="1" x14ac:dyDescent="0.3">
      <c r="A332" s="187"/>
      <c r="B332" s="188"/>
      <c r="C332" s="188"/>
      <c r="D332" s="189"/>
      <c r="E332" s="375" t="s">
        <v>58</v>
      </c>
      <c r="F332" s="376"/>
      <c r="G332" s="376"/>
      <c r="H332" s="376"/>
      <c r="I332" s="376"/>
      <c r="J332" s="376"/>
      <c r="K332" s="376"/>
      <c r="L332" s="377"/>
    </row>
    <row r="333" spans="1:12" x14ac:dyDescent="0.25">
      <c r="A333" s="184" t="s">
        <v>57</v>
      </c>
      <c r="B333" s="185"/>
      <c r="C333" s="185"/>
      <c r="D333" s="186"/>
      <c r="E333" s="378"/>
      <c r="F333" s="379"/>
      <c r="G333" s="379"/>
      <c r="H333" s="379"/>
      <c r="I333" s="379"/>
      <c r="J333" s="379"/>
      <c r="K333" s="379"/>
      <c r="L333" s="380"/>
    </row>
    <row r="334" spans="1:12" ht="15.75" thickBot="1" x14ac:dyDescent="0.3">
      <c r="A334" s="187"/>
      <c r="B334" s="188"/>
      <c r="C334" s="188"/>
      <c r="D334" s="189"/>
      <c r="E334" s="381"/>
      <c r="F334" s="382"/>
      <c r="G334" s="382"/>
      <c r="H334" s="382"/>
      <c r="I334" s="382"/>
      <c r="J334" s="382"/>
      <c r="K334" s="382"/>
      <c r="L334" s="383"/>
    </row>
    <row r="335" spans="1:12" ht="15.75" customHeight="1" thickBot="1" x14ac:dyDescent="0.3">
      <c r="A335" s="5" t="s">
        <v>28</v>
      </c>
      <c r="B335" s="2"/>
      <c r="C335" s="110">
        <f>C92</f>
        <v>100</v>
      </c>
      <c r="D335" s="112"/>
      <c r="E335" s="111"/>
      <c r="F335" s="110" t="s">
        <v>43</v>
      </c>
      <c r="G335" s="111"/>
      <c r="H335" s="110">
        <f>H92</f>
        <v>0</v>
      </c>
      <c r="I335" s="111"/>
      <c r="J335" s="262" t="s">
        <v>43</v>
      </c>
      <c r="K335" s="263"/>
      <c r="L335" s="39" t="s">
        <v>41</v>
      </c>
    </row>
    <row r="336" spans="1:12" ht="15.75" customHeight="1" thickBot="1" x14ac:dyDescent="0.3">
      <c r="A336" s="5" t="s">
        <v>42</v>
      </c>
      <c r="B336" s="4" t="s">
        <v>6</v>
      </c>
      <c r="C336" s="4" t="s">
        <v>15</v>
      </c>
      <c r="D336" s="110" t="s">
        <v>7</v>
      </c>
      <c r="E336" s="111"/>
      <c r="F336" s="234" t="s">
        <v>19</v>
      </c>
      <c r="G336" s="236"/>
      <c r="H336" s="4" t="s">
        <v>9</v>
      </c>
      <c r="I336" s="5" t="s">
        <v>10</v>
      </c>
      <c r="J336" s="234" t="s">
        <v>19</v>
      </c>
      <c r="K336" s="236"/>
      <c r="L336" s="7"/>
    </row>
    <row r="337" spans="1:12" ht="15.75" customHeight="1" thickBot="1" x14ac:dyDescent="0.3">
      <c r="A337" s="13" t="str">
        <f t="shared" ref="A337:C352" si="8">A94</f>
        <v xml:space="preserve">Etiqueta Composição - EC - bolovo </v>
      </c>
      <c r="B337" s="6">
        <f t="shared" si="8"/>
        <v>1</v>
      </c>
      <c r="C337" s="6" t="str">
        <f t="shared" si="8"/>
        <v>Branco</v>
      </c>
      <c r="D337" s="264">
        <f>SUM(B337*C335)</f>
        <v>100</v>
      </c>
      <c r="E337" s="265"/>
      <c r="F337" s="266"/>
      <c r="G337" s="267"/>
      <c r="H337" s="6">
        <f>H94</f>
        <v>0</v>
      </c>
      <c r="I337" s="8">
        <f>SUM(B337*H335)</f>
        <v>0</v>
      </c>
      <c r="J337" s="266"/>
      <c r="K337" s="267"/>
      <c r="L337" s="6"/>
    </row>
    <row r="338" spans="1:12" ht="15.75" customHeight="1" thickBot="1" x14ac:dyDescent="0.3">
      <c r="A338" s="13" t="str">
        <f t="shared" si="8"/>
        <v>Linha 60</v>
      </c>
      <c r="B338" s="6">
        <f t="shared" si="8"/>
        <v>0.01</v>
      </c>
      <c r="C338" s="6" t="str">
        <f t="shared" si="8"/>
        <v xml:space="preserve">Preta </v>
      </c>
      <c r="D338" s="264">
        <f>SUM(B338*C335)</f>
        <v>1</v>
      </c>
      <c r="E338" s="265"/>
      <c r="F338" s="266"/>
      <c r="G338" s="267"/>
      <c r="H338" s="6">
        <f>H95</f>
        <v>0</v>
      </c>
      <c r="I338" s="8">
        <f>SUM(B338*H335)</f>
        <v>0</v>
      </c>
      <c r="J338" s="266"/>
      <c r="K338" s="267"/>
      <c r="L338" s="6"/>
    </row>
    <row r="339" spans="1:12" ht="15.75" customHeight="1" thickBot="1" x14ac:dyDescent="0.3">
      <c r="A339" s="13">
        <f t="shared" si="8"/>
        <v>0</v>
      </c>
      <c r="B339" s="6">
        <f t="shared" si="8"/>
        <v>0.01</v>
      </c>
      <c r="C339" s="6" t="str">
        <f t="shared" si="8"/>
        <v xml:space="preserve">preta </v>
      </c>
      <c r="D339" s="264">
        <f>SUM(B339*C335)</f>
        <v>1</v>
      </c>
      <c r="E339" s="265"/>
      <c r="F339" s="266"/>
      <c r="G339" s="267"/>
      <c r="H339" s="6">
        <f t="shared" ref="H339:H370" si="9">H96</f>
        <v>0</v>
      </c>
      <c r="I339" s="8">
        <f>SUM(B339*H335)</f>
        <v>0</v>
      </c>
      <c r="J339" s="266"/>
      <c r="K339" s="267"/>
      <c r="L339" s="6"/>
    </row>
    <row r="340" spans="1:12" ht="15.75" customHeight="1" thickBot="1" x14ac:dyDescent="0.3">
      <c r="A340" s="13">
        <f t="shared" si="8"/>
        <v>0</v>
      </c>
      <c r="B340" s="6">
        <f t="shared" si="8"/>
        <v>0</v>
      </c>
      <c r="C340" s="6">
        <f t="shared" si="8"/>
        <v>0</v>
      </c>
      <c r="D340" s="264">
        <f>SUM(B340*C335)</f>
        <v>0</v>
      </c>
      <c r="E340" s="265"/>
      <c r="F340" s="266"/>
      <c r="G340" s="267"/>
      <c r="H340" s="6">
        <f t="shared" si="9"/>
        <v>0</v>
      </c>
      <c r="I340" s="8">
        <f>SUM(B340*H335)</f>
        <v>0</v>
      </c>
      <c r="J340" s="266"/>
      <c r="K340" s="267"/>
      <c r="L340" s="6"/>
    </row>
    <row r="341" spans="1:12" ht="15.75" customHeight="1" thickBot="1" x14ac:dyDescent="0.3">
      <c r="A341" s="13" t="str">
        <f t="shared" si="8"/>
        <v>Linha 60</v>
      </c>
      <c r="B341" s="6">
        <f t="shared" si="8"/>
        <v>0.01</v>
      </c>
      <c r="C341" s="6" t="str">
        <f t="shared" si="8"/>
        <v xml:space="preserve">preta </v>
      </c>
      <c r="D341" s="264">
        <f>SUM(B341*C335)</f>
        <v>1</v>
      </c>
      <c r="E341" s="265"/>
      <c r="F341" s="266"/>
      <c r="G341" s="267"/>
      <c r="H341" s="6">
        <f t="shared" si="9"/>
        <v>0</v>
      </c>
      <c r="I341" s="8">
        <f>SUM(B341*H335)</f>
        <v>0</v>
      </c>
      <c r="J341" s="266"/>
      <c r="K341" s="267"/>
      <c r="L341" s="6"/>
    </row>
    <row r="342" spans="1:12" ht="15.75" customHeight="1" thickBot="1" x14ac:dyDescent="0.3">
      <c r="A342" s="13">
        <f t="shared" si="8"/>
        <v>0</v>
      </c>
      <c r="B342" s="6">
        <f t="shared" si="8"/>
        <v>0.01</v>
      </c>
      <c r="C342" s="6" t="str">
        <f t="shared" si="8"/>
        <v xml:space="preserve">preta </v>
      </c>
      <c r="D342" s="264">
        <f>SUM(B342*C335)</f>
        <v>1</v>
      </c>
      <c r="E342" s="265"/>
      <c r="F342" s="266"/>
      <c r="G342" s="267"/>
      <c r="H342" s="6">
        <f t="shared" si="9"/>
        <v>0</v>
      </c>
      <c r="I342" s="8">
        <f>SUM(B342*H335)</f>
        <v>0</v>
      </c>
      <c r="J342" s="266"/>
      <c r="K342" s="267"/>
      <c r="L342" s="6"/>
    </row>
    <row r="343" spans="1:12" ht="15.75" customHeight="1" thickBot="1" x14ac:dyDescent="0.3">
      <c r="A343" s="13" t="str">
        <f t="shared" si="8"/>
        <v>FITA CA 15</v>
      </c>
      <c r="B343" s="6">
        <v>16</v>
      </c>
      <c r="C343" s="16" t="str">
        <f t="shared" si="8"/>
        <v xml:space="preserve">preto </v>
      </c>
      <c r="D343" s="264">
        <f>SUM(B343*C335)</f>
        <v>1600</v>
      </c>
      <c r="E343" s="265"/>
      <c r="F343" s="266"/>
      <c r="G343" s="267"/>
      <c r="H343" s="6">
        <f t="shared" si="9"/>
        <v>0</v>
      </c>
      <c r="I343" s="8">
        <f>SUM(B343*H335)</f>
        <v>0</v>
      </c>
      <c r="J343" s="266"/>
      <c r="K343" s="267"/>
      <c r="L343" s="6"/>
    </row>
    <row r="344" spans="1:12" ht="15.75" customHeight="1" thickBot="1" x14ac:dyDescent="0.3">
      <c r="A344" s="13" t="str">
        <f t="shared" si="8"/>
        <v>Fita alça de ombro  - 1,50m (1x)</v>
      </c>
      <c r="B344" s="6">
        <f t="shared" si="8"/>
        <v>0</v>
      </c>
      <c r="C344" s="6">
        <f t="shared" si="8"/>
        <v>0</v>
      </c>
      <c r="D344" s="264">
        <f>SUM(B344*C335)</f>
        <v>0</v>
      </c>
      <c r="E344" s="265"/>
      <c r="F344" s="266"/>
      <c r="G344" s="267"/>
      <c r="H344" s="6">
        <f t="shared" si="9"/>
        <v>0</v>
      </c>
      <c r="I344" s="8">
        <f>SUM(B344*H335)</f>
        <v>0</v>
      </c>
      <c r="J344" s="266"/>
      <c r="K344" s="267"/>
      <c r="L344" s="6"/>
    </row>
    <row r="345" spans="1:12" ht="15.75" customHeight="1" thickBot="1" x14ac:dyDescent="0.3">
      <c r="A345" s="13" t="str">
        <f>A102</f>
        <v>Fita do regulador  - 0,10m (1x)</v>
      </c>
      <c r="B345" s="6">
        <f t="shared" si="8"/>
        <v>0</v>
      </c>
      <c r="C345" s="6">
        <f t="shared" si="8"/>
        <v>0</v>
      </c>
      <c r="D345" s="264">
        <f>SUM(B345*C335)</f>
        <v>0</v>
      </c>
      <c r="E345" s="265"/>
      <c r="F345" s="266"/>
      <c r="G345" s="267"/>
      <c r="H345" s="6">
        <f t="shared" si="9"/>
        <v>0</v>
      </c>
      <c r="I345" s="8">
        <f>SUM(B345*H335)</f>
        <v>0</v>
      </c>
      <c r="J345" s="266"/>
      <c r="K345" s="267"/>
      <c r="L345" s="6"/>
    </row>
    <row r="346" spans="1:12" ht="15.75" customHeight="1" thickBot="1" x14ac:dyDescent="0.3">
      <c r="A346" s="13" t="str">
        <f t="shared" si="8"/>
        <v xml:space="preserve">Ziper trator </v>
      </c>
      <c r="B346" s="6">
        <f t="shared" si="8"/>
        <v>0.18</v>
      </c>
      <c r="C346" s="6" t="str">
        <f t="shared" si="8"/>
        <v xml:space="preserve">preto </v>
      </c>
      <c r="D346" s="264">
        <f>SUM(B346*C335)</f>
        <v>18</v>
      </c>
      <c r="E346" s="265"/>
      <c r="F346" s="266"/>
      <c r="G346" s="267"/>
      <c r="H346" s="6">
        <f t="shared" si="9"/>
        <v>0</v>
      </c>
      <c r="I346" s="8">
        <f>SUM(B346*H335)</f>
        <v>0</v>
      </c>
      <c r="J346" s="266"/>
      <c r="K346" s="267"/>
      <c r="L346" s="6"/>
    </row>
    <row r="347" spans="1:12" ht="15.75" customHeight="1" thickBot="1" x14ac:dyDescent="0.3">
      <c r="A347" s="13" t="str">
        <f t="shared" si="8"/>
        <v xml:space="preserve">Cursor trator ( puxador quadrado loja boy ) </v>
      </c>
      <c r="B347" s="6">
        <f t="shared" si="8"/>
        <v>1</v>
      </c>
      <c r="C347" s="6" t="str">
        <f t="shared" si="8"/>
        <v xml:space="preserve">preto </v>
      </c>
      <c r="D347" s="264">
        <f>SUM(B347*C335)</f>
        <v>100</v>
      </c>
      <c r="E347" s="265"/>
      <c r="F347" s="266"/>
      <c r="G347" s="267"/>
      <c r="H347" s="6">
        <f t="shared" si="9"/>
        <v>0</v>
      </c>
      <c r="I347" s="8">
        <f>SUM(B347*H335)</f>
        <v>0</v>
      </c>
      <c r="J347" s="266"/>
      <c r="K347" s="267"/>
      <c r="L347" s="6"/>
    </row>
    <row r="348" spans="1:12" ht="15.75" customHeight="1" thickBot="1" x14ac:dyDescent="0.3">
      <c r="A348" s="13" t="str">
        <f t="shared" si="8"/>
        <v xml:space="preserve">Regulador 15 poliacetal baixo </v>
      </c>
      <c r="B348" s="6">
        <f t="shared" si="8"/>
        <v>1</v>
      </c>
      <c r="C348" s="6" t="str">
        <f t="shared" si="8"/>
        <v xml:space="preserve">preta </v>
      </c>
      <c r="D348" s="264">
        <f>SUM(B348*C335)</f>
        <v>100</v>
      </c>
      <c r="E348" s="265"/>
      <c r="F348" s="266"/>
      <c r="G348" s="267"/>
      <c r="H348" s="6">
        <f t="shared" si="9"/>
        <v>0</v>
      </c>
      <c r="I348" s="8">
        <f>SUM(B348*H335)</f>
        <v>0</v>
      </c>
      <c r="J348" s="266"/>
      <c r="K348" s="267"/>
      <c r="L348" s="6"/>
    </row>
    <row r="349" spans="1:12" ht="15.75" customHeight="1" thickBot="1" x14ac:dyDescent="0.3">
      <c r="A349" s="13" t="str">
        <f t="shared" si="8"/>
        <v xml:space="preserve">Regulador 15 poliacetal alto </v>
      </c>
      <c r="B349" s="6">
        <f t="shared" si="8"/>
        <v>1</v>
      </c>
      <c r="C349" s="6" t="str">
        <f t="shared" si="8"/>
        <v xml:space="preserve">preto </v>
      </c>
      <c r="D349" s="264">
        <f>SUM(B349*C335)</f>
        <v>100</v>
      </c>
      <c r="E349" s="265"/>
      <c r="F349" s="266"/>
      <c r="G349" s="267"/>
      <c r="H349" s="6">
        <f t="shared" si="9"/>
        <v>0</v>
      </c>
      <c r="I349" s="8">
        <f>SUM(B349*H335)</f>
        <v>0</v>
      </c>
      <c r="J349" s="266"/>
      <c r="K349" s="267"/>
      <c r="L349" s="6"/>
    </row>
    <row r="350" spans="1:12" ht="15.75" customHeight="1" thickBot="1" x14ac:dyDescent="0.3">
      <c r="A350" s="13" t="str">
        <f t="shared" si="8"/>
        <v>borneon teckla brasão 22</v>
      </c>
      <c r="B350" s="6">
        <f t="shared" si="8"/>
        <v>1</v>
      </c>
      <c r="C350" s="6" t="str">
        <f t="shared" si="8"/>
        <v xml:space="preserve">preto </v>
      </c>
      <c r="D350" s="264">
        <f>SUM(B350*C335)</f>
        <v>100</v>
      </c>
      <c r="E350" s="265"/>
      <c r="F350" s="266"/>
      <c r="G350" s="267"/>
      <c r="H350" s="6">
        <f t="shared" si="9"/>
        <v>0</v>
      </c>
      <c r="I350" s="8">
        <f>SUM(B350*H335)</f>
        <v>0</v>
      </c>
      <c r="J350" s="266"/>
      <c r="K350" s="267"/>
      <c r="L350" s="6"/>
    </row>
    <row r="351" spans="1:12" ht="15.75" customHeight="1" thickBot="1" x14ac:dyDescent="0.3">
      <c r="A351" s="13" t="str">
        <f t="shared" si="8"/>
        <v xml:space="preserve">velcro 0,04 m  (1x) </v>
      </c>
      <c r="B351" s="6">
        <f t="shared" si="8"/>
        <v>0.04</v>
      </c>
      <c r="C351" s="6" t="str">
        <f t="shared" si="8"/>
        <v xml:space="preserve">preto </v>
      </c>
      <c r="D351" s="264">
        <f>SUM(B351*C335)</f>
        <v>4</v>
      </c>
      <c r="E351" s="265"/>
      <c r="F351" s="266"/>
      <c r="G351" s="267"/>
      <c r="H351" s="6">
        <f t="shared" si="9"/>
        <v>0</v>
      </c>
      <c r="I351" s="8">
        <f>SUM(B351*H335)</f>
        <v>0</v>
      </c>
      <c r="J351" s="266"/>
      <c r="K351" s="267"/>
      <c r="L351" s="6"/>
    </row>
    <row r="352" spans="1:12" ht="15.75" customHeight="1" thickBot="1" x14ac:dyDescent="0.3">
      <c r="A352" s="13">
        <f t="shared" si="8"/>
        <v>0</v>
      </c>
      <c r="B352" s="6">
        <f t="shared" si="8"/>
        <v>0</v>
      </c>
      <c r="C352" s="6">
        <f t="shared" si="8"/>
        <v>0</v>
      </c>
      <c r="D352" s="264">
        <f>SUM(B352*C335)</f>
        <v>0</v>
      </c>
      <c r="E352" s="265"/>
      <c r="F352" s="266"/>
      <c r="G352" s="267"/>
      <c r="H352" s="6">
        <f t="shared" si="9"/>
        <v>0</v>
      </c>
      <c r="I352" s="8">
        <f>SUM(B352*H335)</f>
        <v>0</v>
      </c>
      <c r="J352" s="266"/>
      <c r="K352" s="267"/>
      <c r="L352" s="6"/>
    </row>
    <row r="353" spans="1:12" ht="15.75" customHeight="1" thickBot="1" x14ac:dyDescent="0.3">
      <c r="A353" s="13">
        <f t="shared" ref="A353:C368" si="10">A110</f>
        <v>0</v>
      </c>
      <c r="B353" s="6">
        <f t="shared" si="10"/>
        <v>0</v>
      </c>
      <c r="C353" s="6">
        <f t="shared" si="10"/>
        <v>0</v>
      </c>
      <c r="D353" s="264">
        <f>SUM(B353*C335)</f>
        <v>0</v>
      </c>
      <c r="E353" s="265"/>
      <c r="F353" s="266"/>
      <c r="G353" s="267"/>
      <c r="H353" s="6">
        <f t="shared" si="9"/>
        <v>0</v>
      </c>
      <c r="I353" s="8">
        <f>SUM(B353*H335)</f>
        <v>0</v>
      </c>
      <c r="J353" s="266"/>
      <c r="K353" s="267"/>
      <c r="L353" s="6"/>
    </row>
    <row r="354" spans="1:12" ht="15.75" customHeight="1" thickBot="1" x14ac:dyDescent="0.3">
      <c r="A354" s="13">
        <f t="shared" si="10"/>
        <v>0</v>
      </c>
      <c r="B354" s="6">
        <f t="shared" si="10"/>
        <v>0</v>
      </c>
      <c r="C354" s="6">
        <f t="shared" si="10"/>
        <v>0</v>
      </c>
      <c r="D354" s="264">
        <f>SUM(B354*C335)</f>
        <v>0</v>
      </c>
      <c r="E354" s="265"/>
      <c r="F354" s="266"/>
      <c r="G354" s="267"/>
      <c r="H354" s="6">
        <f t="shared" si="9"/>
        <v>0</v>
      </c>
      <c r="I354" s="8">
        <f>SUM(B354*H335)</f>
        <v>0</v>
      </c>
      <c r="J354" s="266"/>
      <c r="K354" s="267"/>
      <c r="L354" s="6"/>
    </row>
    <row r="355" spans="1:12" ht="15.75" customHeight="1" thickBot="1" x14ac:dyDescent="0.3">
      <c r="A355" s="13">
        <f t="shared" si="10"/>
        <v>0</v>
      </c>
      <c r="B355" s="6">
        <f t="shared" si="10"/>
        <v>0</v>
      </c>
      <c r="C355" s="6">
        <f t="shared" si="10"/>
        <v>0</v>
      </c>
      <c r="D355" s="264">
        <f>SUM(B355*C335)</f>
        <v>0</v>
      </c>
      <c r="E355" s="265"/>
      <c r="F355" s="266"/>
      <c r="G355" s="267"/>
      <c r="H355" s="6">
        <f t="shared" si="9"/>
        <v>0</v>
      </c>
      <c r="I355" s="8">
        <f>SUM(B355*H335)</f>
        <v>0</v>
      </c>
      <c r="J355" s="266"/>
      <c r="K355" s="267"/>
      <c r="L355" s="6"/>
    </row>
    <row r="356" spans="1:12" ht="15.75" customHeight="1" thickBot="1" x14ac:dyDescent="0.3">
      <c r="A356" s="13">
        <f t="shared" si="10"/>
        <v>0</v>
      </c>
      <c r="B356" s="6">
        <f t="shared" si="10"/>
        <v>0</v>
      </c>
      <c r="C356" s="6">
        <f t="shared" si="10"/>
        <v>0</v>
      </c>
      <c r="D356" s="264">
        <f>SUM(B356*C335)</f>
        <v>0</v>
      </c>
      <c r="E356" s="265"/>
      <c r="F356" s="266"/>
      <c r="G356" s="267"/>
      <c r="H356" s="6">
        <f t="shared" si="9"/>
        <v>0</v>
      </c>
      <c r="I356" s="8">
        <f>SUM(B356*H335)</f>
        <v>0</v>
      </c>
      <c r="J356" s="266"/>
      <c r="K356" s="267"/>
      <c r="L356" s="6"/>
    </row>
    <row r="357" spans="1:12" ht="15.75" customHeight="1" thickBot="1" x14ac:dyDescent="0.3">
      <c r="A357" s="13">
        <f t="shared" si="10"/>
        <v>0</v>
      </c>
      <c r="B357" s="6">
        <f t="shared" si="10"/>
        <v>0</v>
      </c>
      <c r="C357" s="6">
        <f t="shared" si="10"/>
        <v>0</v>
      </c>
      <c r="D357" s="264">
        <f>SUM(B357*C335)</f>
        <v>0</v>
      </c>
      <c r="E357" s="265"/>
      <c r="F357" s="266"/>
      <c r="G357" s="267"/>
      <c r="H357" s="6">
        <f t="shared" si="9"/>
        <v>0</v>
      </c>
      <c r="I357" s="8">
        <f>SUM(B357*H335)</f>
        <v>0</v>
      </c>
      <c r="J357" s="266"/>
      <c r="K357" s="267"/>
      <c r="L357" s="6"/>
    </row>
    <row r="358" spans="1:12" ht="15.75" customHeight="1" thickBot="1" x14ac:dyDescent="0.3">
      <c r="A358" s="13">
        <f t="shared" si="10"/>
        <v>0</v>
      </c>
      <c r="B358" s="6">
        <f t="shared" si="10"/>
        <v>0</v>
      </c>
      <c r="C358" s="6">
        <f t="shared" si="10"/>
        <v>0</v>
      </c>
      <c r="D358" s="264">
        <f>SUM(B358*C335)</f>
        <v>0</v>
      </c>
      <c r="E358" s="265"/>
      <c r="F358" s="266"/>
      <c r="G358" s="267"/>
      <c r="H358" s="6">
        <f t="shared" si="9"/>
        <v>0</v>
      </c>
      <c r="I358" s="8">
        <f>SUM(B358*H335)</f>
        <v>0</v>
      </c>
      <c r="J358" s="266"/>
      <c r="K358" s="267"/>
      <c r="L358" s="6"/>
    </row>
    <row r="359" spans="1:12" ht="15.75" customHeight="1" thickBot="1" x14ac:dyDescent="0.3">
      <c r="A359" s="13">
        <f t="shared" si="10"/>
        <v>0</v>
      </c>
      <c r="B359" s="6">
        <f t="shared" si="10"/>
        <v>0</v>
      </c>
      <c r="C359" s="6">
        <f t="shared" si="10"/>
        <v>0</v>
      </c>
      <c r="D359" s="264">
        <f>SUM(B359*C335)</f>
        <v>0</v>
      </c>
      <c r="E359" s="265"/>
      <c r="F359" s="266"/>
      <c r="G359" s="267"/>
      <c r="H359" s="6">
        <f t="shared" si="9"/>
        <v>0</v>
      </c>
      <c r="I359" s="8">
        <f>SUM(B359*H335)</f>
        <v>0</v>
      </c>
      <c r="J359" s="266"/>
      <c r="K359" s="267"/>
      <c r="L359" s="6"/>
    </row>
    <row r="360" spans="1:12" ht="15.75" customHeight="1" thickBot="1" x14ac:dyDescent="0.3">
      <c r="A360" s="13">
        <f t="shared" si="10"/>
        <v>0</v>
      </c>
      <c r="B360" s="6">
        <f t="shared" si="10"/>
        <v>0</v>
      </c>
      <c r="C360" s="6">
        <f t="shared" si="10"/>
        <v>0</v>
      </c>
      <c r="D360" s="264">
        <f>SUM(B360*C335)</f>
        <v>0</v>
      </c>
      <c r="E360" s="265"/>
      <c r="F360" s="266"/>
      <c r="G360" s="267"/>
      <c r="H360" s="6">
        <f t="shared" si="9"/>
        <v>0</v>
      </c>
      <c r="I360" s="8">
        <f>SUM(B360*H335)</f>
        <v>0</v>
      </c>
      <c r="J360" s="266"/>
      <c r="K360" s="267"/>
      <c r="L360" s="6"/>
    </row>
    <row r="361" spans="1:12" ht="15.75" customHeight="1" thickBot="1" x14ac:dyDescent="0.3">
      <c r="A361" s="13">
        <f t="shared" si="10"/>
        <v>0</v>
      </c>
      <c r="B361" s="6">
        <f t="shared" si="10"/>
        <v>0</v>
      </c>
      <c r="C361" s="6">
        <f t="shared" si="10"/>
        <v>0</v>
      </c>
      <c r="D361" s="264">
        <f>SUM(B361*C335)</f>
        <v>0</v>
      </c>
      <c r="E361" s="265"/>
      <c r="F361" s="266"/>
      <c r="G361" s="267"/>
      <c r="H361" s="6">
        <f t="shared" si="9"/>
        <v>0</v>
      </c>
      <c r="I361" s="8">
        <f>SUM(B361*H335)</f>
        <v>0</v>
      </c>
      <c r="J361" s="266"/>
      <c r="K361" s="267"/>
      <c r="L361" s="6"/>
    </row>
    <row r="362" spans="1:12" ht="15.75" customHeight="1" thickBot="1" x14ac:dyDescent="0.3">
      <c r="A362" s="13">
        <f t="shared" si="10"/>
        <v>0</v>
      </c>
      <c r="B362" s="6">
        <f t="shared" si="10"/>
        <v>0</v>
      </c>
      <c r="C362" s="6">
        <f t="shared" si="10"/>
        <v>0</v>
      </c>
      <c r="D362" s="264">
        <f>SUM(B362*C335)</f>
        <v>0</v>
      </c>
      <c r="E362" s="265"/>
      <c r="F362" s="266"/>
      <c r="G362" s="267"/>
      <c r="H362" s="6">
        <f t="shared" si="9"/>
        <v>0</v>
      </c>
      <c r="I362" s="8">
        <f>SUM(B362*H335)</f>
        <v>0</v>
      </c>
      <c r="J362" s="266"/>
      <c r="K362" s="267"/>
      <c r="L362" s="6"/>
    </row>
    <row r="363" spans="1:12" ht="15.75" customHeight="1" thickBot="1" x14ac:dyDescent="0.3">
      <c r="A363" s="13">
        <f t="shared" si="10"/>
        <v>0</v>
      </c>
      <c r="B363" s="6">
        <f t="shared" si="10"/>
        <v>0</v>
      </c>
      <c r="C363" s="6">
        <f t="shared" si="10"/>
        <v>0</v>
      </c>
      <c r="D363" s="264">
        <f>SUM(B363*C335)</f>
        <v>0</v>
      </c>
      <c r="E363" s="265"/>
      <c r="F363" s="266"/>
      <c r="G363" s="267"/>
      <c r="H363" s="6">
        <f t="shared" si="9"/>
        <v>0</v>
      </c>
      <c r="I363" s="8">
        <f>SUM(B363*H335)</f>
        <v>0</v>
      </c>
      <c r="J363" s="266"/>
      <c r="K363" s="267"/>
      <c r="L363" s="6"/>
    </row>
    <row r="364" spans="1:12" ht="15.75" customHeight="1" thickBot="1" x14ac:dyDescent="0.3">
      <c r="A364" s="13">
        <f t="shared" si="10"/>
        <v>0</v>
      </c>
      <c r="B364" s="6">
        <f t="shared" si="10"/>
        <v>0</v>
      </c>
      <c r="C364" s="6">
        <f t="shared" si="10"/>
        <v>0</v>
      </c>
      <c r="D364" s="264">
        <f>SUM(B364*C335)</f>
        <v>0</v>
      </c>
      <c r="E364" s="265"/>
      <c r="F364" s="266"/>
      <c r="G364" s="267"/>
      <c r="H364" s="6">
        <f t="shared" si="9"/>
        <v>0</v>
      </c>
      <c r="I364" s="8">
        <f>SUM(B364*H335)</f>
        <v>0</v>
      </c>
      <c r="J364" s="266"/>
      <c r="K364" s="267"/>
      <c r="L364" s="6"/>
    </row>
    <row r="365" spans="1:12" ht="15.75" customHeight="1" thickBot="1" x14ac:dyDescent="0.3">
      <c r="A365" s="13">
        <f t="shared" si="10"/>
        <v>0</v>
      </c>
      <c r="B365" s="6">
        <f t="shared" si="10"/>
        <v>0</v>
      </c>
      <c r="C365" s="6">
        <f t="shared" si="10"/>
        <v>0</v>
      </c>
      <c r="D365" s="264">
        <f>SUM(B365*C335)</f>
        <v>0</v>
      </c>
      <c r="E365" s="265"/>
      <c r="F365" s="266"/>
      <c r="G365" s="267"/>
      <c r="H365" s="6">
        <f t="shared" si="9"/>
        <v>0</v>
      </c>
      <c r="I365" s="8">
        <f>SUM(B365*H335)</f>
        <v>0</v>
      </c>
      <c r="J365" s="266"/>
      <c r="K365" s="267"/>
      <c r="L365" s="6"/>
    </row>
    <row r="366" spans="1:12" ht="15.75" customHeight="1" thickBot="1" x14ac:dyDescent="0.3">
      <c r="A366" s="13">
        <f t="shared" si="10"/>
        <v>0</v>
      </c>
      <c r="B366" s="6">
        <f t="shared" si="10"/>
        <v>0</v>
      </c>
      <c r="C366" s="6">
        <f t="shared" si="10"/>
        <v>0</v>
      </c>
      <c r="D366" s="264">
        <f>SUM(B366*C335)</f>
        <v>0</v>
      </c>
      <c r="E366" s="265"/>
      <c r="F366" s="266"/>
      <c r="G366" s="267"/>
      <c r="H366" s="6">
        <f t="shared" si="9"/>
        <v>0</v>
      </c>
      <c r="I366" s="8">
        <f>SUM(B366*H335)</f>
        <v>0</v>
      </c>
      <c r="J366" s="266"/>
      <c r="K366" s="267"/>
      <c r="L366" s="6"/>
    </row>
    <row r="367" spans="1:12" ht="15.75" customHeight="1" thickBot="1" x14ac:dyDescent="0.3">
      <c r="A367" s="13">
        <f t="shared" si="10"/>
        <v>0</v>
      </c>
      <c r="B367" s="6">
        <f t="shared" si="10"/>
        <v>0</v>
      </c>
      <c r="C367" s="6">
        <f t="shared" si="10"/>
        <v>0</v>
      </c>
      <c r="D367" s="264">
        <f>SUM(B367*C335)</f>
        <v>0</v>
      </c>
      <c r="E367" s="265"/>
      <c r="F367" s="266"/>
      <c r="G367" s="267"/>
      <c r="H367" s="6">
        <f t="shared" si="9"/>
        <v>0</v>
      </c>
      <c r="I367" s="8">
        <f>SUM(B367*H335)</f>
        <v>0</v>
      </c>
      <c r="J367" s="266"/>
      <c r="K367" s="267"/>
      <c r="L367" s="6"/>
    </row>
    <row r="368" spans="1:12" ht="15.75" customHeight="1" thickBot="1" x14ac:dyDescent="0.3">
      <c r="A368" s="13">
        <f t="shared" si="10"/>
        <v>0</v>
      </c>
      <c r="B368" s="6">
        <f t="shared" si="10"/>
        <v>0</v>
      </c>
      <c r="C368" s="6">
        <f t="shared" si="10"/>
        <v>0</v>
      </c>
      <c r="D368" s="264">
        <f>SUM(B368*C335)</f>
        <v>0</v>
      </c>
      <c r="E368" s="265"/>
      <c r="F368" s="266"/>
      <c r="G368" s="267"/>
      <c r="H368" s="6">
        <f t="shared" si="9"/>
        <v>0</v>
      </c>
      <c r="I368" s="8">
        <f>SUM(B368*H335)</f>
        <v>0</v>
      </c>
      <c r="J368" s="266"/>
      <c r="K368" s="267"/>
      <c r="L368" s="6"/>
    </row>
    <row r="369" spans="1:12" ht="15.75" customHeight="1" thickBot="1" x14ac:dyDescent="0.3">
      <c r="A369" s="13">
        <f t="shared" ref="A369:C370" si="11">A126</f>
        <v>0</v>
      </c>
      <c r="B369" s="6">
        <f t="shared" si="11"/>
        <v>0</v>
      </c>
      <c r="C369" s="6">
        <f t="shared" si="11"/>
        <v>0</v>
      </c>
      <c r="D369" s="264">
        <f>SUM(B369*C335)</f>
        <v>0</v>
      </c>
      <c r="E369" s="265"/>
      <c r="F369" s="266"/>
      <c r="G369" s="267"/>
      <c r="H369" s="6">
        <f t="shared" si="9"/>
        <v>0</v>
      </c>
      <c r="I369" s="8">
        <f>SUM(B369*H335)</f>
        <v>0</v>
      </c>
      <c r="J369" s="266"/>
      <c r="K369" s="267"/>
      <c r="L369" s="6"/>
    </row>
    <row r="370" spans="1:12" ht="15.75" customHeight="1" thickBot="1" x14ac:dyDescent="0.3">
      <c r="A370" s="13">
        <f t="shared" si="11"/>
        <v>0</v>
      </c>
      <c r="B370" s="6">
        <f t="shared" si="11"/>
        <v>0</v>
      </c>
      <c r="C370" s="6">
        <f t="shared" si="11"/>
        <v>0</v>
      </c>
      <c r="D370" s="264">
        <f>SUM(B370*C335)</f>
        <v>0</v>
      </c>
      <c r="E370" s="265"/>
      <c r="F370" s="266"/>
      <c r="G370" s="267"/>
      <c r="H370" s="6">
        <f t="shared" si="9"/>
        <v>0</v>
      </c>
      <c r="I370" s="8">
        <f>SUM(B370*H335)</f>
        <v>0</v>
      </c>
      <c r="J370" s="266"/>
      <c r="K370" s="267"/>
      <c r="L370" s="6"/>
    </row>
    <row r="371" spans="1:12" ht="15.75" thickBot="1" x14ac:dyDescent="0.3">
      <c r="A371" s="4" t="s">
        <v>60</v>
      </c>
      <c r="B371" s="149" t="s">
        <v>61</v>
      </c>
      <c r="C371" s="150"/>
      <c r="D371" s="150"/>
      <c r="E371" s="150"/>
      <c r="F371" s="150"/>
      <c r="G371" s="150"/>
      <c r="H371" s="151"/>
      <c r="I371" s="149" t="s">
        <v>62</v>
      </c>
      <c r="J371" s="150"/>
      <c r="K371" s="150"/>
      <c r="L371" s="151"/>
    </row>
    <row r="372" spans="1:12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" customHeight="1" x14ac:dyDescent="0.25">
      <c r="A373" s="143" t="s">
        <v>113</v>
      </c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5"/>
    </row>
    <row r="374" spans="1:12" ht="15.75" customHeight="1" thickBot="1" x14ac:dyDescent="0.3">
      <c r="A374" s="146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8"/>
    </row>
    <row r="375" spans="1:12" ht="15.75" thickBot="1" x14ac:dyDescent="0.3">
      <c r="A375" s="3" t="str">
        <f t="shared" ref="A375:B377" si="12">A6</f>
        <v xml:space="preserve">CLIENTE: bolovo </v>
      </c>
      <c r="B375" s="149" t="str">
        <f t="shared" si="12"/>
        <v>REPRESENTANTE: Antonio</v>
      </c>
      <c r="C375" s="150"/>
      <c r="D375" s="150"/>
      <c r="E375" s="150"/>
      <c r="F375" s="151"/>
      <c r="G375" s="149" t="str">
        <f>G6</f>
        <v xml:space="preserve">PEDIDO: /19 </v>
      </c>
      <c r="H375" s="150"/>
      <c r="I375" s="151"/>
      <c r="J375" s="110" t="s">
        <v>21</v>
      </c>
      <c r="K375" s="112"/>
      <c r="L375" s="111"/>
    </row>
    <row r="376" spans="1:12" ht="15.75" thickBot="1" x14ac:dyDescent="0.3">
      <c r="A376" s="4" t="str">
        <f t="shared" si="12"/>
        <v xml:space="preserve">REF. CLIENTE:  </v>
      </c>
      <c r="B376" s="149" t="str">
        <f t="shared" si="12"/>
        <v xml:space="preserve">REF. SHO SL - bolovo </v>
      </c>
      <c r="C376" s="150"/>
      <c r="D376" s="150"/>
      <c r="E376" s="150"/>
      <c r="F376" s="151"/>
      <c r="G376" s="149" t="str">
        <f>G7</f>
        <v>COLECAO : VERÃO /2019</v>
      </c>
      <c r="H376" s="150"/>
      <c r="I376" s="151"/>
      <c r="J376" s="143">
        <f>J7</f>
        <v>0</v>
      </c>
      <c r="K376" s="144"/>
      <c r="L376" s="145"/>
    </row>
    <row r="377" spans="1:12" ht="15.75" thickBot="1" x14ac:dyDescent="0.3">
      <c r="A377" s="4" t="str">
        <f t="shared" si="12"/>
        <v xml:space="preserve">REF:  ls :  SHO LS = 01 </v>
      </c>
      <c r="B377" s="149" t="str">
        <f t="shared" si="12"/>
        <v>MODELO: shoulder c/tela chapada</v>
      </c>
      <c r="C377" s="150"/>
      <c r="D377" s="150"/>
      <c r="E377" s="150"/>
      <c r="F377" s="150"/>
      <c r="G377" s="150"/>
      <c r="H377" s="150"/>
      <c r="I377" s="151"/>
      <c r="J377" s="146"/>
      <c r="K377" s="147"/>
      <c r="L377" s="148"/>
    </row>
    <row r="378" spans="1:12" ht="15" customHeight="1" thickBot="1" x14ac:dyDescent="0.3">
      <c r="A378" s="39" t="s">
        <v>14</v>
      </c>
      <c r="B378" s="110" t="s">
        <v>65</v>
      </c>
      <c r="C378" s="112"/>
      <c r="D378" s="111"/>
      <c r="E378" s="384" t="s">
        <v>66</v>
      </c>
      <c r="F378" s="385"/>
      <c r="G378" s="385"/>
      <c r="H378" s="386"/>
      <c r="I378" s="110" t="s">
        <v>67</v>
      </c>
      <c r="J378" s="111"/>
      <c r="K378" s="110" t="s">
        <v>68</v>
      </c>
      <c r="L378" s="111"/>
    </row>
    <row r="379" spans="1:12" x14ac:dyDescent="0.25">
      <c r="A379" s="326" t="s">
        <v>63</v>
      </c>
      <c r="B379" s="220" t="s">
        <v>69</v>
      </c>
      <c r="C379" s="221"/>
      <c r="D379" s="222"/>
      <c r="E379" s="220" t="s">
        <v>69</v>
      </c>
      <c r="F379" s="221"/>
      <c r="G379" s="221"/>
      <c r="H379" s="222"/>
      <c r="I379" s="122" t="s">
        <v>70</v>
      </c>
      <c r="J379" s="124"/>
      <c r="K379" s="122" t="s">
        <v>70</v>
      </c>
      <c r="L379" s="124"/>
    </row>
    <row r="380" spans="1:12" ht="15.75" thickBot="1" x14ac:dyDescent="0.3">
      <c r="A380" s="327"/>
      <c r="B380" s="223"/>
      <c r="C380" s="224"/>
      <c r="D380" s="225"/>
      <c r="E380" s="223"/>
      <c r="F380" s="224"/>
      <c r="G380" s="224"/>
      <c r="H380" s="225"/>
      <c r="I380" s="125"/>
      <c r="J380" s="127"/>
      <c r="K380" s="125"/>
      <c r="L380" s="127"/>
    </row>
    <row r="381" spans="1:12" x14ac:dyDescent="0.25">
      <c r="A381" s="326" t="s">
        <v>64</v>
      </c>
      <c r="B381" s="220" t="s">
        <v>69</v>
      </c>
      <c r="C381" s="221"/>
      <c r="D381" s="222"/>
      <c r="E381" s="220" t="s">
        <v>69</v>
      </c>
      <c r="F381" s="221"/>
      <c r="G381" s="221"/>
      <c r="H381" s="222"/>
      <c r="I381" s="122" t="s">
        <v>70</v>
      </c>
      <c r="J381" s="124"/>
      <c r="K381" s="122" t="s">
        <v>70</v>
      </c>
      <c r="L381" s="124"/>
    </row>
    <row r="382" spans="1:12" ht="15.75" thickBot="1" x14ac:dyDescent="0.3">
      <c r="A382" s="327"/>
      <c r="B382" s="223"/>
      <c r="C382" s="224"/>
      <c r="D382" s="225"/>
      <c r="E382" s="223"/>
      <c r="F382" s="224"/>
      <c r="G382" s="224"/>
      <c r="H382" s="225"/>
      <c r="I382" s="125"/>
      <c r="J382" s="127"/>
      <c r="K382" s="125"/>
      <c r="L382" s="127"/>
    </row>
    <row r="383" spans="1:12" ht="15.75" thickBot="1" x14ac:dyDescent="0.3">
      <c r="A383" s="110" t="s">
        <v>71</v>
      </c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1"/>
    </row>
    <row r="384" spans="1:12" x14ac:dyDescent="0.25">
      <c r="A384" s="272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4"/>
    </row>
    <row r="385" spans="1:12" ht="15.75" thickBot="1" x14ac:dyDescent="0.3">
      <c r="A385" s="285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286"/>
    </row>
    <row r="386" spans="1:12" x14ac:dyDescent="0.25">
      <c r="A386" s="272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4"/>
    </row>
    <row r="387" spans="1:12" ht="15.75" thickBot="1" x14ac:dyDescent="0.3">
      <c r="A387" s="285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286"/>
    </row>
    <row r="388" spans="1:12" ht="15.75" thickBo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x14ac:dyDescent="0.25">
      <c r="A389" s="143" t="s">
        <v>114</v>
      </c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5"/>
    </row>
    <row r="390" spans="1:12" ht="15.75" thickBot="1" x14ac:dyDescent="0.3">
      <c r="A390" s="146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8"/>
    </row>
    <row r="391" spans="1:12" ht="15.75" thickBot="1" x14ac:dyDescent="0.3">
      <c r="A391" s="3" t="str">
        <f t="shared" ref="A391:B393" si="13">A6</f>
        <v xml:space="preserve">CLIENTE: bolovo </v>
      </c>
      <c r="B391" s="149" t="str">
        <f t="shared" si="13"/>
        <v>REPRESENTANTE: Antonio</v>
      </c>
      <c r="C391" s="150"/>
      <c r="D391" s="150"/>
      <c r="E391" s="150"/>
      <c r="F391" s="151"/>
      <c r="G391" s="149" t="str">
        <f>G6</f>
        <v xml:space="preserve">PEDIDO: /19 </v>
      </c>
      <c r="H391" s="150"/>
      <c r="I391" s="151"/>
      <c r="J391" s="110" t="s">
        <v>21</v>
      </c>
      <c r="K391" s="112"/>
      <c r="L391" s="111"/>
    </row>
    <row r="392" spans="1:12" ht="15.75" thickBot="1" x14ac:dyDescent="0.3">
      <c r="A392" s="4" t="str">
        <f t="shared" si="13"/>
        <v xml:space="preserve">REF. CLIENTE:  </v>
      </c>
      <c r="B392" s="149" t="str">
        <f t="shared" si="13"/>
        <v xml:space="preserve">REF. SHO SL - bolovo </v>
      </c>
      <c r="C392" s="150"/>
      <c r="D392" s="150"/>
      <c r="E392" s="150"/>
      <c r="F392" s="151"/>
      <c r="G392" s="149" t="str">
        <f>G7</f>
        <v>COLECAO : VERÃO /2019</v>
      </c>
      <c r="H392" s="150"/>
      <c r="I392" s="151"/>
      <c r="J392" s="143">
        <f>J7</f>
        <v>0</v>
      </c>
      <c r="K392" s="144"/>
      <c r="L392" s="145"/>
    </row>
    <row r="393" spans="1:12" ht="15.75" thickBot="1" x14ac:dyDescent="0.3">
      <c r="A393" s="4" t="str">
        <f t="shared" si="13"/>
        <v xml:space="preserve">REF:  ls :  SHO LS = 01 </v>
      </c>
      <c r="B393" s="149" t="str">
        <f t="shared" si="13"/>
        <v>MODELO: shoulder c/tela chapada</v>
      </c>
      <c r="C393" s="150"/>
      <c r="D393" s="150"/>
      <c r="E393" s="150"/>
      <c r="F393" s="150"/>
      <c r="G393" s="150"/>
      <c r="H393" s="150"/>
      <c r="I393" s="151"/>
      <c r="J393" s="146"/>
      <c r="K393" s="147"/>
      <c r="L393" s="148"/>
    </row>
    <row r="394" spans="1:12" ht="15" customHeight="1" thickBot="1" x14ac:dyDescent="0.3">
      <c r="A394" s="39" t="s">
        <v>14</v>
      </c>
      <c r="B394" s="110" t="s">
        <v>72</v>
      </c>
      <c r="C394" s="112"/>
      <c r="D394" s="111"/>
      <c r="E394" s="110" t="s">
        <v>73</v>
      </c>
      <c r="F394" s="112"/>
      <c r="G394" s="112"/>
      <c r="H394" s="111"/>
      <c r="I394" s="193" t="s">
        <v>67</v>
      </c>
      <c r="J394" s="194"/>
      <c r="K394" s="110" t="s">
        <v>68</v>
      </c>
      <c r="L394" s="111"/>
    </row>
    <row r="395" spans="1:12" ht="15" customHeight="1" x14ac:dyDescent="0.25">
      <c r="A395" s="387" t="s">
        <v>20</v>
      </c>
      <c r="B395" s="220" t="s">
        <v>69</v>
      </c>
      <c r="C395" s="221"/>
      <c r="D395" s="222"/>
      <c r="E395" s="220" t="s">
        <v>69</v>
      </c>
      <c r="F395" s="221"/>
      <c r="G395" s="221"/>
      <c r="H395" s="222"/>
      <c r="I395" s="122" t="s">
        <v>70</v>
      </c>
      <c r="J395" s="124"/>
      <c r="K395" s="122" t="s">
        <v>70</v>
      </c>
      <c r="L395" s="124"/>
    </row>
    <row r="396" spans="1:12" ht="15.75" customHeight="1" thickBot="1" x14ac:dyDescent="0.3">
      <c r="A396" s="388"/>
      <c r="B396" s="223"/>
      <c r="C396" s="224"/>
      <c r="D396" s="225"/>
      <c r="E396" s="223"/>
      <c r="F396" s="224"/>
      <c r="G396" s="224"/>
      <c r="H396" s="225"/>
      <c r="I396" s="125"/>
      <c r="J396" s="127"/>
      <c r="K396" s="125"/>
      <c r="L396" s="127"/>
    </row>
    <row r="397" spans="1:12" ht="15" customHeight="1" x14ac:dyDescent="0.25">
      <c r="A397" s="388"/>
      <c r="B397" s="220" t="s">
        <v>74</v>
      </c>
      <c r="C397" s="221"/>
      <c r="D397" s="222"/>
      <c r="E397" s="220" t="s">
        <v>75</v>
      </c>
      <c r="F397" s="221"/>
      <c r="G397" s="221"/>
      <c r="H397" s="222"/>
      <c r="I397" s="122" t="s">
        <v>70</v>
      </c>
      <c r="J397" s="124"/>
      <c r="K397" s="122" t="s">
        <v>70</v>
      </c>
      <c r="L397" s="124"/>
    </row>
    <row r="398" spans="1:12" ht="15.75" customHeight="1" thickBot="1" x14ac:dyDescent="0.3">
      <c r="A398" s="389"/>
      <c r="B398" s="223"/>
      <c r="C398" s="224"/>
      <c r="D398" s="225"/>
      <c r="E398" s="223"/>
      <c r="F398" s="224"/>
      <c r="G398" s="224"/>
      <c r="H398" s="225"/>
      <c r="I398" s="125"/>
      <c r="J398" s="127"/>
      <c r="K398" s="125"/>
      <c r="L398" s="127"/>
    </row>
    <row r="399" spans="1:12" x14ac:dyDescent="0.25">
      <c r="A399" s="272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4"/>
    </row>
    <row r="400" spans="1:12" ht="15.75" thickBot="1" x14ac:dyDescent="0.3">
      <c r="A400" s="285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286"/>
    </row>
    <row r="401" spans="1:12" x14ac:dyDescent="0.25">
      <c r="A401" s="272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4"/>
    </row>
    <row r="402" spans="1:12" ht="15.75" thickBot="1" x14ac:dyDescent="0.3">
      <c r="A402" s="285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286"/>
    </row>
  </sheetData>
  <mergeCells count="846">
    <mergeCell ref="A399:L400"/>
    <mergeCell ref="A401:L402"/>
    <mergeCell ref="A395:A398"/>
    <mergeCell ref="B395:D396"/>
    <mergeCell ref="E395:H396"/>
    <mergeCell ref="I395:J396"/>
    <mergeCell ref="K395:L396"/>
    <mergeCell ref="B397:D398"/>
    <mergeCell ref="E397:H398"/>
    <mergeCell ref="I397:J398"/>
    <mergeCell ref="K397:L398"/>
    <mergeCell ref="B392:F392"/>
    <mergeCell ref="G392:I392"/>
    <mergeCell ref="J392:L393"/>
    <mergeCell ref="B393:I393"/>
    <mergeCell ref="B394:D394"/>
    <mergeCell ref="E394:H394"/>
    <mergeCell ref="I394:J394"/>
    <mergeCell ref="K394:L394"/>
    <mergeCell ref="A384:L385"/>
    <mergeCell ref="A386:L387"/>
    <mergeCell ref="A389:L390"/>
    <mergeCell ref="B391:F391"/>
    <mergeCell ref="G391:I391"/>
    <mergeCell ref="J391:L391"/>
    <mergeCell ref="A381:A382"/>
    <mergeCell ref="B381:D382"/>
    <mergeCell ref="E381:H382"/>
    <mergeCell ref="I381:J382"/>
    <mergeCell ref="K381:L382"/>
    <mergeCell ref="A383:L383"/>
    <mergeCell ref="B378:D378"/>
    <mergeCell ref="E378:H378"/>
    <mergeCell ref="I378:J378"/>
    <mergeCell ref="K378:L378"/>
    <mergeCell ref="A379:A380"/>
    <mergeCell ref="B379:D380"/>
    <mergeCell ref="E379:H380"/>
    <mergeCell ref="I379:J380"/>
    <mergeCell ref="K379:L380"/>
    <mergeCell ref="B375:F375"/>
    <mergeCell ref="G375:I375"/>
    <mergeCell ref="J375:L375"/>
    <mergeCell ref="B376:F376"/>
    <mergeCell ref="G376:I376"/>
    <mergeCell ref="J376:L377"/>
    <mergeCell ref="B377:I377"/>
    <mergeCell ref="D370:E370"/>
    <mergeCell ref="F370:G370"/>
    <mergeCell ref="J370:K370"/>
    <mergeCell ref="B371:H371"/>
    <mergeCell ref="I371:L371"/>
    <mergeCell ref="A373:L374"/>
    <mergeCell ref="D368:E368"/>
    <mergeCell ref="F368:G368"/>
    <mergeCell ref="J368:K368"/>
    <mergeCell ref="D369:E369"/>
    <mergeCell ref="F369:G369"/>
    <mergeCell ref="J369:K369"/>
    <mergeCell ref="D366:E366"/>
    <mergeCell ref="F366:G366"/>
    <mergeCell ref="J366:K366"/>
    <mergeCell ref="D367:E367"/>
    <mergeCell ref="F367:G367"/>
    <mergeCell ref="J367:K367"/>
    <mergeCell ref="D364:E364"/>
    <mergeCell ref="F364:G364"/>
    <mergeCell ref="J364:K364"/>
    <mergeCell ref="D365:E365"/>
    <mergeCell ref="F365:G365"/>
    <mergeCell ref="J365:K365"/>
    <mergeCell ref="D362:E362"/>
    <mergeCell ref="F362:G362"/>
    <mergeCell ref="J362:K362"/>
    <mergeCell ref="D363:E363"/>
    <mergeCell ref="F363:G363"/>
    <mergeCell ref="J363:K363"/>
    <mergeCell ref="D360:E360"/>
    <mergeCell ref="F360:G360"/>
    <mergeCell ref="J360:K360"/>
    <mergeCell ref="D361:E361"/>
    <mergeCell ref="F361:G361"/>
    <mergeCell ref="J361:K361"/>
    <mergeCell ref="D358:E358"/>
    <mergeCell ref="F358:G358"/>
    <mergeCell ref="J358:K358"/>
    <mergeCell ref="D359:E359"/>
    <mergeCell ref="F359:G359"/>
    <mergeCell ref="J359:K359"/>
    <mergeCell ref="D356:E356"/>
    <mergeCell ref="F356:G356"/>
    <mergeCell ref="J356:K356"/>
    <mergeCell ref="D357:E357"/>
    <mergeCell ref="F357:G357"/>
    <mergeCell ref="J357:K357"/>
    <mergeCell ref="D354:E354"/>
    <mergeCell ref="F354:G354"/>
    <mergeCell ref="J354:K354"/>
    <mergeCell ref="D355:E355"/>
    <mergeCell ref="F355:G355"/>
    <mergeCell ref="J355:K355"/>
    <mergeCell ref="D352:E352"/>
    <mergeCell ref="F352:G352"/>
    <mergeCell ref="J352:K352"/>
    <mergeCell ref="D353:E353"/>
    <mergeCell ref="F353:G353"/>
    <mergeCell ref="J353:K353"/>
    <mergeCell ref="D350:E350"/>
    <mergeCell ref="F350:G350"/>
    <mergeCell ref="J350:K350"/>
    <mergeCell ref="D351:E351"/>
    <mergeCell ref="F351:G351"/>
    <mergeCell ref="J351:K351"/>
    <mergeCell ref="D348:E348"/>
    <mergeCell ref="F348:G348"/>
    <mergeCell ref="J348:K348"/>
    <mergeCell ref="D349:E349"/>
    <mergeCell ref="F349:G349"/>
    <mergeCell ref="J349:K349"/>
    <mergeCell ref="D346:E346"/>
    <mergeCell ref="F346:G346"/>
    <mergeCell ref="J346:K346"/>
    <mergeCell ref="D347:E347"/>
    <mergeCell ref="F347:G347"/>
    <mergeCell ref="J347:K347"/>
    <mergeCell ref="D344:E344"/>
    <mergeCell ref="F344:G344"/>
    <mergeCell ref="J344:K344"/>
    <mergeCell ref="D345:E345"/>
    <mergeCell ref="F345:G345"/>
    <mergeCell ref="J345:K345"/>
    <mergeCell ref="D342:E342"/>
    <mergeCell ref="F342:G342"/>
    <mergeCell ref="J342:K342"/>
    <mergeCell ref="D343:E343"/>
    <mergeCell ref="F343:G343"/>
    <mergeCell ref="J343:K343"/>
    <mergeCell ref="D340:E340"/>
    <mergeCell ref="F340:G340"/>
    <mergeCell ref="J340:K340"/>
    <mergeCell ref="D341:E341"/>
    <mergeCell ref="F341:G341"/>
    <mergeCell ref="J341:K341"/>
    <mergeCell ref="D338:E338"/>
    <mergeCell ref="F338:G338"/>
    <mergeCell ref="J338:K338"/>
    <mergeCell ref="D339:E339"/>
    <mergeCell ref="F339:G339"/>
    <mergeCell ref="J339:K339"/>
    <mergeCell ref="D336:E336"/>
    <mergeCell ref="F336:G336"/>
    <mergeCell ref="J336:K336"/>
    <mergeCell ref="D337:E337"/>
    <mergeCell ref="F337:G337"/>
    <mergeCell ref="J337:K337"/>
    <mergeCell ref="A330:D330"/>
    <mergeCell ref="E330:L331"/>
    <mergeCell ref="A331:D332"/>
    <mergeCell ref="E332:L334"/>
    <mergeCell ref="A333:D334"/>
    <mergeCell ref="C335:E335"/>
    <mergeCell ref="F335:G335"/>
    <mergeCell ref="H335:I335"/>
    <mergeCell ref="J335:K335"/>
    <mergeCell ref="B327:F327"/>
    <mergeCell ref="G327:I327"/>
    <mergeCell ref="J327:L327"/>
    <mergeCell ref="B328:F328"/>
    <mergeCell ref="G328:I328"/>
    <mergeCell ref="J328:L329"/>
    <mergeCell ref="B329:I329"/>
    <mergeCell ref="A310:F311"/>
    <mergeCell ref="G310:J311"/>
    <mergeCell ref="K310:L311"/>
    <mergeCell ref="A312:L322"/>
    <mergeCell ref="A323:L324"/>
    <mergeCell ref="A325:L326"/>
    <mergeCell ref="J302:L303"/>
    <mergeCell ref="A304:B305"/>
    <mergeCell ref="C304:H305"/>
    <mergeCell ref="I304:L305"/>
    <mergeCell ref="A306:L307"/>
    <mergeCell ref="A308:F309"/>
    <mergeCell ref="G308:J309"/>
    <mergeCell ref="K308:L309"/>
    <mergeCell ref="A302:A303"/>
    <mergeCell ref="B302:B303"/>
    <mergeCell ref="C302:C303"/>
    <mergeCell ref="D302:E303"/>
    <mergeCell ref="F302:F303"/>
    <mergeCell ref="G302:I303"/>
    <mergeCell ref="B298:F298"/>
    <mergeCell ref="G298:I298"/>
    <mergeCell ref="J298:L299"/>
    <mergeCell ref="B299:I299"/>
    <mergeCell ref="A300:A301"/>
    <mergeCell ref="B300:F301"/>
    <mergeCell ref="G300:H301"/>
    <mergeCell ref="I300:L301"/>
    <mergeCell ref="A290:F291"/>
    <mergeCell ref="G290:J291"/>
    <mergeCell ref="K290:L291"/>
    <mergeCell ref="A293:L294"/>
    <mergeCell ref="A295:L296"/>
    <mergeCell ref="B297:F297"/>
    <mergeCell ref="G297:I297"/>
    <mergeCell ref="J297:L297"/>
    <mergeCell ref="A282:L283"/>
    <mergeCell ref="A284:L285"/>
    <mergeCell ref="A286:L287"/>
    <mergeCell ref="A288:F289"/>
    <mergeCell ref="G288:J289"/>
    <mergeCell ref="K288:L289"/>
    <mergeCell ref="J274:L275"/>
    <mergeCell ref="A276:B277"/>
    <mergeCell ref="C276:H277"/>
    <mergeCell ref="I276:L277"/>
    <mergeCell ref="A278:L279"/>
    <mergeCell ref="A280:L281"/>
    <mergeCell ref="A272:A273"/>
    <mergeCell ref="B272:F273"/>
    <mergeCell ref="G272:H273"/>
    <mergeCell ref="I272:L273"/>
    <mergeCell ref="A274:A275"/>
    <mergeCell ref="B274:B275"/>
    <mergeCell ref="C274:C275"/>
    <mergeCell ref="D274:E275"/>
    <mergeCell ref="F274:F275"/>
    <mergeCell ref="G274:I275"/>
    <mergeCell ref="A267:L268"/>
    <mergeCell ref="B269:F269"/>
    <mergeCell ref="G269:I269"/>
    <mergeCell ref="J269:L269"/>
    <mergeCell ref="B270:F270"/>
    <mergeCell ref="G270:I270"/>
    <mergeCell ref="J270:L271"/>
    <mergeCell ref="B271:I271"/>
    <mergeCell ref="A260:L261"/>
    <mergeCell ref="A262:F263"/>
    <mergeCell ref="G262:J263"/>
    <mergeCell ref="K262:L263"/>
    <mergeCell ref="A264:F265"/>
    <mergeCell ref="G264:J265"/>
    <mergeCell ref="K264:L265"/>
    <mergeCell ref="J252:L253"/>
    <mergeCell ref="A254:B255"/>
    <mergeCell ref="C254:H255"/>
    <mergeCell ref="I254:L255"/>
    <mergeCell ref="A256:L257"/>
    <mergeCell ref="A258:L259"/>
    <mergeCell ref="A250:A251"/>
    <mergeCell ref="B250:F251"/>
    <mergeCell ref="G250:H251"/>
    <mergeCell ref="I250:L251"/>
    <mergeCell ref="A252:A253"/>
    <mergeCell ref="B252:B253"/>
    <mergeCell ref="C252:C253"/>
    <mergeCell ref="D252:E253"/>
    <mergeCell ref="F252:F253"/>
    <mergeCell ref="G252:I253"/>
    <mergeCell ref="B247:F247"/>
    <mergeCell ref="G247:I247"/>
    <mergeCell ref="J247:L247"/>
    <mergeCell ref="B248:F248"/>
    <mergeCell ref="G248:I248"/>
    <mergeCell ref="J248:L249"/>
    <mergeCell ref="B249:I249"/>
    <mergeCell ref="D240:E240"/>
    <mergeCell ref="F240:I240"/>
    <mergeCell ref="D241:E241"/>
    <mergeCell ref="F241:I241"/>
    <mergeCell ref="A242:L244"/>
    <mergeCell ref="A245:L246"/>
    <mergeCell ref="D237:E237"/>
    <mergeCell ref="F237:I237"/>
    <mergeCell ref="D238:E238"/>
    <mergeCell ref="F238:I238"/>
    <mergeCell ref="D239:E239"/>
    <mergeCell ref="F239:I239"/>
    <mergeCell ref="D234:E234"/>
    <mergeCell ref="F234:I234"/>
    <mergeCell ref="D235:E235"/>
    <mergeCell ref="F235:I235"/>
    <mergeCell ref="D236:E236"/>
    <mergeCell ref="F236:I236"/>
    <mergeCell ref="D231:E231"/>
    <mergeCell ref="F231:I231"/>
    <mergeCell ref="D232:E232"/>
    <mergeCell ref="F232:I232"/>
    <mergeCell ref="D233:E233"/>
    <mergeCell ref="F233:I233"/>
    <mergeCell ref="D228:E228"/>
    <mergeCell ref="F228:I228"/>
    <mergeCell ref="D229:E229"/>
    <mergeCell ref="F229:I229"/>
    <mergeCell ref="D230:E230"/>
    <mergeCell ref="F230:I230"/>
    <mergeCell ref="D225:E225"/>
    <mergeCell ref="F225:I225"/>
    <mergeCell ref="D226:E226"/>
    <mergeCell ref="F226:I226"/>
    <mergeCell ref="D227:E227"/>
    <mergeCell ref="F227:I227"/>
    <mergeCell ref="D222:E222"/>
    <mergeCell ref="F222:I222"/>
    <mergeCell ref="D223:E223"/>
    <mergeCell ref="F223:I223"/>
    <mergeCell ref="D224:E224"/>
    <mergeCell ref="F224:I224"/>
    <mergeCell ref="D219:E219"/>
    <mergeCell ref="F219:I219"/>
    <mergeCell ref="D220:E220"/>
    <mergeCell ref="F220:I220"/>
    <mergeCell ref="D221:E221"/>
    <mergeCell ref="F221:I221"/>
    <mergeCell ref="D216:E216"/>
    <mergeCell ref="F216:I216"/>
    <mergeCell ref="D217:E217"/>
    <mergeCell ref="F217:I217"/>
    <mergeCell ref="D218:E218"/>
    <mergeCell ref="F218:I218"/>
    <mergeCell ref="D213:E213"/>
    <mergeCell ref="F213:I213"/>
    <mergeCell ref="D214:E214"/>
    <mergeCell ref="F214:I214"/>
    <mergeCell ref="D215:E215"/>
    <mergeCell ref="F215:I215"/>
    <mergeCell ref="D210:E210"/>
    <mergeCell ref="F210:I210"/>
    <mergeCell ref="D211:E211"/>
    <mergeCell ref="F211:I211"/>
    <mergeCell ref="D212:E212"/>
    <mergeCell ref="F212:I212"/>
    <mergeCell ref="D207:E207"/>
    <mergeCell ref="F207:I207"/>
    <mergeCell ref="D208:E208"/>
    <mergeCell ref="F208:I208"/>
    <mergeCell ref="D209:E209"/>
    <mergeCell ref="F209:I209"/>
    <mergeCell ref="D204:E204"/>
    <mergeCell ref="F204:I204"/>
    <mergeCell ref="D205:E205"/>
    <mergeCell ref="F205:I205"/>
    <mergeCell ref="D206:E206"/>
    <mergeCell ref="F206:I206"/>
    <mergeCell ref="A201:A202"/>
    <mergeCell ref="B201:E202"/>
    <mergeCell ref="F201:H202"/>
    <mergeCell ref="I201:J202"/>
    <mergeCell ref="K201:L202"/>
    <mergeCell ref="D203:E203"/>
    <mergeCell ref="F203:I203"/>
    <mergeCell ref="A199:A200"/>
    <mergeCell ref="B199:E200"/>
    <mergeCell ref="F199:H200"/>
    <mergeCell ref="I199:L199"/>
    <mergeCell ref="I200:J200"/>
    <mergeCell ref="K200:L200"/>
    <mergeCell ref="A195:A196"/>
    <mergeCell ref="B195:E196"/>
    <mergeCell ref="F195:H196"/>
    <mergeCell ref="I195:J196"/>
    <mergeCell ref="K195:L196"/>
    <mergeCell ref="A197:L198"/>
    <mergeCell ref="A191:L192"/>
    <mergeCell ref="A193:A194"/>
    <mergeCell ref="B193:E194"/>
    <mergeCell ref="F193:H194"/>
    <mergeCell ref="I193:L193"/>
    <mergeCell ref="I194:J194"/>
    <mergeCell ref="K194:L194"/>
    <mergeCell ref="A187:A188"/>
    <mergeCell ref="B187:E188"/>
    <mergeCell ref="F187:H188"/>
    <mergeCell ref="I187:J188"/>
    <mergeCell ref="K187:L188"/>
    <mergeCell ref="A189:A190"/>
    <mergeCell ref="B189:E190"/>
    <mergeCell ref="F189:H190"/>
    <mergeCell ref="I189:J190"/>
    <mergeCell ref="K189:L190"/>
    <mergeCell ref="A183:L184"/>
    <mergeCell ref="A185:A186"/>
    <mergeCell ref="B185:E186"/>
    <mergeCell ref="F185:H186"/>
    <mergeCell ref="I185:L185"/>
    <mergeCell ref="I186:J186"/>
    <mergeCell ref="K186:L186"/>
    <mergeCell ref="A181:B182"/>
    <mergeCell ref="C181:C182"/>
    <mergeCell ref="D181:E182"/>
    <mergeCell ref="F181:J182"/>
    <mergeCell ref="K181:K182"/>
    <mergeCell ref="L181:L182"/>
    <mergeCell ref="A179:B180"/>
    <mergeCell ref="C179:C180"/>
    <mergeCell ref="D179:E180"/>
    <mergeCell ref="F179:J180"/>
    <mergeCell ref="K179:K180"/>
    <mergeCell ref="L179:L180"/>
    <mergeCell ref="A177:B178"/>
    <mergeCell ref="C177:C178"/>
    <mergeCell ref="D177:E178"/>
    <mergeCell ref="F177:J178"/>
    <mergeCell ref="K177:K178"/>
    <mergeCell ref="L177:L178"/>
    <mergeCell ref="A175:B176"/>
    <mergeCell ref="C175:C176"/>
    <mergeCell ref="D175:E176"/>
    <mergeCell ref="F175:J176"/>
    <mergeCell ref="K175:K176"/>
    <mergeCell ref="L175:L176"/>
    <mergeCell ref="K171:K172"/>
    <mergeCell ref="L171:L172"/>
    <mergeCell ref="A173:B174"/>
    <mergeCell ref="C173:C174"/>
    <mergeCell ref="D173:E174"/>
    <mergeCell ref="F173:J174"/>
    <mergeCell ref="K173:K174"/>
    <mergeCell ref="L173:L174"/>
    <mergeCell ref="A170:B170"/>
    <mergeCell ref="D170:E170"/>
    <mergeCell ref="F170:J170"/>
    <mergeCell ref="A171:B172"/>
    <mergeCell ref="C171:C172"/>
    <mergeCell ref="D171:E172"/>
    <mergeCell ref="F171:J172"/>
    <mergeCell ref="B167:F167"/>
    <mergeCell ref="G167:I167"/>
    <mergeCell ref="J167:L167"/>
    <mergeCell ref="B168:F168"/>
    <mergeCell ref="G168:I168"/>
    <mergeCell ref="J168:L169"/>
    <mergeCell ref="B169:I169"/>
    <mergeCell ref="D147:E147"/>
    <mergeCell ref="F147:G147"/>
    <mergeCell ref="J147:K147"/>
    <mergeCell ref="A148:L161"/>
    <mergeCell ref="A162:L164"/>
    <mergeCell ref="A165:L166"/>
    <mergeCell ref="D145:E145"/>
    <mergeCell ref="F145:G145"/>
    <mergeCell ref="J145:K145"/>
    <mergeCell ref="D146:E146"/>
    <mergeCell ref="F146:G146"/>
    <mergeCell ref="J146:K146"/>
    <mergeCell ref="D143:E143"/>
    <mergeCell ref="F143:G143"/>
    <mergeCell ref="J143:K143"/>
    <mergeCell ref="D144:E144"/>
    <mergeCell ref="F144:G144"/>
    <mergeCell ref="J144:K144"/>
    <mergeCell ref="D141:E141"/>
    <mergeCell ref="F141:G141"/>
    <mergeCell ref="J141:K141"/>
    <mergeCell ref="D142:E142"/>
    <mergeCell ref="F142:G142"/>
    <mergeCell ref="J142:K142"/>
    <mergeCell ref="D139:E139"/>
    <mergeCell ref="F139:G139"/>
    <mergeCell ref="J139:K139"/>
    <mergeCell ref="D140:E140"/>
    <mergeCell ref="F140:G140"/>
    <mergeCell ref="J140:K140"/>
    <mergeCell ref="D137:E137"/>
    <mergeCell ref="F137:G137"/>
    <mergeCell ref="J137:K137"/>
    <mergeCell ref="D138:E138"/>
    <mergeCell ref="F138:G138"/>
    <mergeCell ref="J138:K138"/>
    <mergeCell ref="D135:E135"/>
    <mergeCell ref="F135:G135"/>
    <mergeCell ref="J135:K135"/>
    <mergeCell ref="D136:E136"/>
    <mergeCell ref="F136:G136"/>
    <mergeCell ref="J136:K136"/>
    <mergeCell ref="D133:E133"/>
    <mergeCell ref="F133:G133"/>
    <mergeCell ref="J133:K133"/>
    <mergeCell ref="D134:E134"/>
    <mergeCell ref="F134:G134"/>
    <mergeCell ref="J134:K134"/>
    <mergeCell ref="D131:E131"/>
    <mergeCell ref="F131:G131"/>
    <mergeCell ref="J131:K131"/>
    <mergeCell ref="D132:E132"/>
    <mergeCell ref="F132:G132"/>
    <mergeCell ref="J132:K132"/>
    <mergeCell ref="D129:E129"/>
    <mergeCell ref="F129:G129"/>
    <mergeCell ref="J129:K129"/>
    <mergeCell ref="D130:E130"/>
    <mergeCell ref="F130:G130"/>
    <mergeCell ref="J130:K130"/>
    <mergeCell ref="D127:E127"/>
    <mergeCell ref="F127:G127"/>
    <mergeCell ref="J127:K127"/>
    <mergeCell ref="D128:E128"/>
    <mergeCell ref="F128:G128"/>
    <mergeCell ref="J128:K128"/>
    <mergeCell ref="D125:E125"/>
    <mergeCell ref="F125:G125"/>
    <mergeCell ref="J125:K125"/>
    <mergeCell ref="D126:E126"/>
    <mergeCell ref="F126:G126"/>
    <mergeCell ref="J126:K126"/>
    <mergeCell ref="D123:E123"/>
    <mergeCell ref="F123:G123"/>
    <mergeCell ref="J123:K123"/>
    <mergeCell ref="D124:E124"/>
    <mergeCell ref="F124:G124"/>
    <mergeCell ref="J124:K124"/>
    <mergeCell ref="D121:E121"/>
    <mergeCell ref="F121:G121"/>
    <mergeCell ref="J121:K121"/>
    <mergeCell ref="D122:E122"/>
    <mergeCell ref="F122:G122"/>
    <mergeCell ref="J122:K122"/>
    <mergeCell ref="D119:E119"/>
    <mergeCell ref="F119:G119"/>
    <mergeCell ref="J119:K119"/>
    <mergeCell ref="D120:E120"/>
    <mergeCell ref="F120:G120"/>
    <mergeCell ref="J120:K120"/>
    <mergeCell ref="D117:E117"/>
    <mergeCell ref="F117:G117"/>
    <mergeCell ref="J117:K117"/>
    <mergeCell ref="D118:E118"/>
    <mergeCell ref="F118:G118"/>
    <mergeCell ref="J118:K118"/>
    <mergeCell ref="D115:E115"/>
    <mergeCell ref="F115:G115"/>
    <mergeCell ref="J115:K115"/>
    <mergeCell ref="D116:E116"/>
    <mergeCell ref="F116:G116"/>
    <mergeCell ref="J116:K116"/>
    <mergeCell ref="D113:E113"/>
    <mergeCell ref="F113:G113"/>
    <mergeCell ref="J113:K113"/>
    <mergeCell ref="D114:E114"/>
    <mergeCell ref="F114:G114"/>
    <mergeCell ref="J114:K114"/>
    <mergeCell ref="D111:E111"/>
    <mergeCell ref="F111:G111"/>
    <mergeCell ref="J111:K111"/>
    <mergeCell ref="D112:E112"/>
    <mergeCell ref="F112:G112"/>
    <mergeCell ref="J112:K112"/>
    <mergeCell ref="D109:E109"/>
    <mergeCell ref="F109:G109"/>
    <mergeCell ref="J109:K109"/>
    <mergeCell ref="D110:E110"/>
    <mergeCell ref="F110:G110"/>
    <mergeCell ref="J110:K110"/>
    <mergeCell ref="D107:E107"/>
    <mergeCell ref="F107:G107"/>
    <mergeCell ref="J107:K107"/>
    <mergeCell ref="D108:E108"/>
    <mergeCell ref="F108:G108"/>
    <mergeCell ref="J108:K108"/>
    <mergeCell ref="D105:E105"/>
    <mergeCell ref="F105:G105"/>
    <mergeCell ref="J105:K105"/>
    <mergeCell ref="D106:E106"/>
    <mergeCell ref="F106:G106"/>
    <mergeCell ref="J106:K106"/>
    <mergeCell ref="D103:E103"/>
    <mergeCell ref="F103:G103"/>
    <mergeCell ref="J103:K103"/>
    <mergeCell ref="D104:E104"/>
    <mergeCell ref="F104:G104"/>
    <mergeCell ref="J104:K104"/>
    <mergeCell ref="D101:E101"/>
    <mergeCell ref="F101:G101"/>
    <mergeCell ref="J101:K101"/>
    <mergeCell ref="D102:E102"/>
    <mergeCell ref="F102:G102"/>
    <mergeCell ref="J102:K102"/>
    <mergeCell ref="D99:E99"/>
    <mergeCell ref="F99:G99"/>
    <mergeCell ref="J99:K99"/>
    <mergeCell ref="D100:E100"/>
    <mergeCell ref="F100:G100"/>
    <mergeCell ref="J100:K100"/>
    <mergeCell ref="D97:E97"/>
    <mergeCell ref="F97:G97"/>
    <mergeCell ref="J97:K97"/>
    <mergeCell ref="D98:E98"/>
    <mergeCell ref="F98:G98"/>
    <mergeCell ref="J98:K98"/>
    <mergeCell ref="D95:E95"/>
    <mergeCell ref="F95:G95"/>
    <mergeCell ref="J95:K95"/>
    <mergeCell ref="D96:E96"/>
    <mergeCell ref="F96:G96"/>
    <mergeCell ref="J96:K96"/>
    <mergeCell ref="D93:E93"/>
    <mergeCell ref="F93:G93"/>
    <mergeCell ref="J93:K93"/>
    <mergeCell ref="D94:E94"/>
    <mergeCell ref="F94:G94"/>
    <mergeCell ref="J94:K94"/>
    <mergeCell ref="A90:A91"/>
    <mergeCell ref="B90:F91"/>
    <mergeCell ref="G90:I91"/>
    <mergeCell ref="J90:L91"/>
    <mergeCell ref="C92:E92"/>
    <mergeCell ref="F92:G92"/>
    <mergeCell ref="H92:I92"/>
    <mergeCell ref="J92:K92"/>
    <mergeCell ref="B87:F87"/>
    <mergeCell ref="G87:I87"/>
    <mergeCell ref="J87:L87"/>
    <mergeCell ref="B88:F88"/>
    <mergeCell ref="G88:I88"/>
    <mergeCell ref="J88:L89"/>
    <mergeCell ref="B89:I89"/>
    <mergeCell ref="A69:L80"/>
    <mergeCell ref="B81:D81"/>
    <mergeCell ref="F81:I81"/>
    <mergeCell ref="J81:L81"/>
    <mergeCell ref="A82:L84"/>
    <mergeCell ref="A85:L86"/>
    <mergeCell ref="A66:K66"/>
    <mergeCell ref="A67:B67"/>
    <mergeCell ref="D67:G67"/>
    <mergeCell ref="H67:K67"/>
    <mergeCell ref="L67:L68"/>
    <mergeCell ref="A68:B68"/>
    <mergeCell ref="D68:G68"/>
    <mergeCell ref="H68:K68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</mergeCells>
  <pageMargins left="0.25" right="0.25" top="0.75" bottom="0.75" header="0.3" footer="0.3"/>
  <pageSetup paperSize="9" scale="6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0385-24AB-4FC3-A94B-DD9924BA3019}">
  <dimension ref="A1:L402"/>
  <sheetViews>
    <sheetView zoomScale="112" zoomScaleNormal="112" workbookViewId="0">
      <selection activeCell="A16" sqref="A16:A17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109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130</v>
      </c>
      <c r="B6" s="149" t="s">
        <v>115</v>
      </c>
      <c r="C6" s="150"/>
      <c r="D6" s="150"/>
      <c r="E6" s="150"/>
      <c r="F6" s="151"/>
      <c r="G6" s="149" t="s">
        <v>317</v>
      </c>
      <c r="H6" s="150"/>
      <c r="I6" s="151"/>
      <c r="J6" s="110" t="s">
        <v>116</v>
      </c>
      <c r="K6" s="112"/>
      <c r="L6" s="111"/>
    </row>
    <row r="7" spans="1:12" ht="15.75" thickBot="1" x14ac:dyDescent="0.3">
      <c r="A7" s="4" t="s">
        <v>306</v>
      </c>
      <c r="B7" s="149" t="s">
        <v>307</v>
      </c>
      <c r="C7" s="150"/>
      <c r="D7" s="150"/>
      <c r="E7" s="150"/>
      <c r="F7" s="151"/>
      <c r="G7" s="149" t="s">
        <v>117</v>
      </c>
      <c r="H7" s="150"/>
      <c r="I7" s="151"/>
      <c r="J7" s="143">
        <v>1</v>
      </c>
      <c r="K7" s="144"/>
      <c r="L7" s="145"/>
    </row>
    <row r="8" spans="1:12" ht="15.75" thickBot="1" x14ac:dyDescent="0.3">
      <c r="A8" s="4" t="s">
        <v>293</v>
      </c>
      <c r="B8" s="149" t="s">
        <v>308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36" t="s">
        <v>1</v>
      </c>
      <c r="B9" s="35" t="s">
        <v>2</v>
      </c>
      <c r="C9" s="14">
        <v>5.5</v>
      </c>
      <c r="D9" s="110" t="s">
        <v>23</v>
      </c>
      <c r="E9" s="111"/>
      <c r="F9" s="15">
        <v>80</v>
      </c>
      <c r="G9" s="110" t="s">
        <v>22</v>
      </c>
      <c r="H9" s="112"/>
      <c r="I9" s="111"/>
      <c r="J9" s="113">
        <f>SUM(C9*F9)</f>
        <v>440</v>
      </c>
      <c r="K9" s="112"/>
      <c r="L9" s="111"/>
    </row>
    <row r="10" spans="1:12" x14ac:dyDescent="0.25">
      <c r="A10" s="114" t="s">
        <v>26</v>
      </c>
      <c r="B10" s="116" t="s">
        <v>309</v>
      </c>
      <c r="C10" s="117"/>
      <c r="D10" s="117"/>
      <c r="E10" s="117"/>
      <c r="F10" s="118"/>
      <c r="G10" s="122" t="s">
        <v>25</v>
      </c>
      <c r="H10" s="123"/>
      <c r="I10" s="124"/>
      <c r="J10" s="390">
        <v>43768</v>
      </c>
      <c r="K10" s="391"/>
      <c r="L10" s="392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393"/>
      <c r="K11" s="394"/>
      <c r="L11" s="395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80</v>
      </c>
      <c r="D14" s="112"/>
      <c r="E14" s="111"/>
      <c r="F14" s="158" t="s">
        <v>3</v>
      </c>
      <c r="G14" s="36" t="s">
        <v>30</v>
      </c>
      <c r="H14" s="110"/>
      <c r="I14" s="111"/>
      <c r="J14" s="158" t="s">
        <v>3</v>
      </c>
      <c r="K14" s="36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37" t="s">
        <v>8</v>
      </c>
      <c r="H15" s="4" t="s">
        <v>110</v>
      </c>
      <c r="I15" s="5" t="s">
        <v>10</v>
      </c>
      <c r="J15" s="159"/>
      <c r="K15" s="37" t="s">
        <v>8</v>
      </c>
      <c r="L15" s="161"/>
    </row>
    <row r="16" spans="1:12" x14ac:dyDescent="0.25">
      <c r="A16" s="178" t="s">
        <v>311</v>
      </c>
      <c r="B16" s="174">
        <v>2.7E-2</v>
      </c>
      <c r="C16" s="166" t="s">
        <v>312</v>
      </c>
      <c r="D16" s="168">
        <f>SUM(B16*C14)</f>
        <v>2.16</v>
      </c>
      <c r="E16" s="169"/>
      <c r="F16" s="166"/>
      <c r="G16" s="158"/>
      <c r="H16" s="166"/>
      <c r="I16" s="176">
        <f>SUM(B16*H14)</f>
        <v>0</v>
      </c>
      <c r="J16" s="166"/>
      <c r="K16" s="166"/>
      <c r="L16" s="166"/>
    </row>
    <row r="17" spans="1:12" ht="15.75" thickBot="1" x14ac:dyDescent="0.3">
      <c r="A17" s="179"/>
      <c r="B17" s="175"/>
      <c r="C17" s="167"/>
      <c r="D17" s="170"/>
      <c r="E17" s="171"/>
      <c r="F17" s="167"/>
      <c r="G17" s="159"/>
      <c r="H17" s="167"/>
      <c r="I17" s="177"/>
      <c r="J17" s="167"/>
      <c r="K17" s="167"/>
      <c r="L17" s="167"/>
    </row>
    <row r="18" spans="1:12" ht="15" customHeight="1" x14ac:dyDescent="0.25">
      <c r="A18" s="178" t="s">
        <v>310</v>
      </c>
      <c r="B18" s="164">
        <v>3.9199999999999999E-2</v>
      </c>
      <c r="C18" s="166" t="s">
        <v>161</v>
      </c>
      <c r="D18" s="168">
        <f>SUM(B18*C$14)</f>
        <v>3.1360000000000001</v>
      </c>
      <c r="E18" s="169"/>
      <c r="F18" s="166"/>
      <c r="G18" s="166"/>
      <c r="H18" s="166"/>
      <c r="I18" s="176">
        <f>SUM(B18*H14)</f>
        <v>0</v>
      </c>
      <c r="J18" s="166"/>
      <c r="K18" s="166"/>
      <c r="L18" s="166"/>
    </row>
    <row r="19" spans="1:12" ht="15.75" customHeight="1" thickBot="1" x14ac:dyDescent="0.3">
      <c r="A19" s="179"/>
      <c r="B19" s="165"/>
      <c r="C19" s="167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2" ht="15" customHeight="1" x14ac:dyDescent="0.25">
      <c r="A20" s="178" t="s">
        <v>313</v>
      </c>
      <c r="B20" s="164">
        <v>0.02</v>
      </c>
      <c r="C20" s="166" t="s">
        <v>147</v>
      </c>
      <c r="D20" s="168">
        <f>SUM(B20*C$14)</f>
        <v>1.6</v>
      </c>
      <c r="E20" s="169"/>
      <c r="F20" s="166"/>
      <c r="G20" s="166"/>
      <c r="H20" s="166"/>
      <c r="I20" s="176">
        <f>SUM(B20*H14)</f>
        <v>0</v>
      </c>
      <c r="J20" s="166"/>
      <c r="K20" s="166"/>
      <c r="L20" s="166"/>
    </row>
    <row r="21" spans="1:12" ht="15.75" customHeight="1" thickBot="1" x14ac:dyDescent="0.3">
      <c r="A21" s="179"/>
      <c r="B21" s="165"/>
      <c r="C21" s="167"/>
      <c r="D21" s="170"/>
      <c r="E21" s="171"/>
      <c r="F21" s="167"/>
      <c r="G21" s="167"/>
      <c r="H21" s="167"/>
      <c r="I21" s="177"/>
      <c r="J21" s="167"/>
      <c r="K21" s="167"/>
      <c r="L21" s="167"/>
    </row>
    <row r="22" spans="1:12" ht="15" customHeight="1" x14ac:dyDescent="0.25">
      <c r="A22" s="178" t="s">
        <v>294</v>
      </c>
      <c r="B22" s="164">
        <v>6.9000000000000006E-2</v>
      </c>
      <c r="C22" s="166" t="s">
        <v>160</v>
      </c>
      <c r="D22" s="168">
        <f>SUM(B22*C$14)</f>
        <v>5.5200000000000005</v>
      </c>
      <c r="E22" s="169"/>
      <c r="F22" s="166"/>
      <c r="G22" s="166"/>
      <c r="H22" s="166"/>
      <c r="I22" s="176">
        <f>SUM(B22*H14)</f>
        <v>0</v>
      </c>
      <c r="J22" s="166"/>
      <c r="K22" s="166"/>
      <c r="L22" s="166"/>
    </row>
    <row r="23" spans="1:12" ht="15.75" customHeight="1" thickBot="1" x14ac:dyDescent="0.3">
      <c r="A23" s="179"/>
      <c r="B23" s="165"/>
      <c r="C23" s="167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2" ht="15" customHeight="1" x14ac:dyDescent="0.25">
      <c r="A24" s="178" t="s">
        <v>314</v>
      </c>
      <c r="B24" s="164">
        <v>2.5000000000000001E-2</v>
      </c>
      <c r="C24" s="166" t="s">
        <v>136</v>
      </c>
      <c r="D24" s="168">
        <f>SUM(B24*C14)</f>
        <v>2</v>
      </c>
      <c r="E24" s="169"/>
      <c r="F24" s="166"/>
      <c r="G24" s="166"/>
      <c r="H24" s="166"/>
      <c r="I24" s="176">
        <f>SUM(B24*H14)</f>
        <v>0</v>
      </c>
      <c r="J24" s="166"/>
      <c r="K24" s="166"/>
      <c r="L24" s="166"/>
    </row>
    <row r="25" spans="1:12" ht="15.75" customHeight="1" thickBot="1" x14ac:dyDescent="0.3">
      <c r="A25" s="179"/>
      <c r="B25" s="165"/>
      <c r="C25" s="167"/>
      <c r="D25" s="170"/>
      <c r="E25" s="171"/>
      <c r="F25" s="167"/>
      <c r="G25" s="167"/>
      <c r="H25" s="167"/>
      <c r="I25" s="177"/>
      <c r="J25" s="167"/>
      <c r="K25" s="167"/>
      <c r="L25" s="167"/>
    </row>
    <row r="26" spans="1:12" ht="15" customHeight="1" x14ac:dyDescent="0.25">
      <c r="A26" s="178" t="s">
        <v>328</v>
      </c>
      <c r="B26" s="164">
        <v>0.15</v>
      </c>
      <c r="C26" s="166" t="s">
        <v>160</v>
      </c>
      <c r="D26" s="168">
        <f>SUM(B26*C14)</f>
        <v>12</v>
      </c>
      <c r="E26" s="169"/>
      <c r="F26" s="166"/>
      <c r="G26" s="166"/>
      <c r="H26" s="166"/>
      <c r="I26" s="176">
        <f>SUM(B26*H14)</f>
        <v>0</v>
      </c>
      <c r="J26" s="166"/>
      <c r="K26" s="166"/>
      <c r="L26" s="166"/>
    </row>
    <row r="27" spans="1:12" ht="15.75" customHeight="1" thickBot="1" x14ac:dyDescent="0.3">
      <c r="A27" s="179"/>
      <c r="B27" s="165"/>
      <c r="C27" s="167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2" ht="15" customHeight="1" x14ac:dyDescent="0.25">
      <c r="A28" s="178"/>
      <c r="B28" s="164">
        <v>0</v>
      </c>
      <c r="C28" s="166"/>
      <c r="D28" s="168">
        <f>SUM(B28*C14)</f>
        <v>0</v>
      </c>
      <c r="E28" s="169"/>
      <c r="F28" s="166"/>
      <c r="G28" s="166"/>
      <c r="H28" s="166"/>
      <c r="I28" s="176">
        <f>SUM(B28*H14)</f>
        <v>0</v>
      </c>
      <c r="J28" s="166"/>
      <c r="K28" s="166"/>
      <c r="L28" s="166"/>
    </row>
    <row r="29" spans="1:12" ht="15.75" customHeight="1" thickBot="1" x14ac:dyDescent="0.3">
      <c r="A29" s="179"/>
      <c r="B29" s="165"/>
      <c r="C29" s="167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2" x14ac:dyDescent="0.25">
      <c r="A30" s="178"/>
      <c r="B30" s="164">
        <v>0</v>
      </c>
      <c r="C30" s="166"/>
      <c r="D30" s="168">
        <f>SUM(B30*C14)</f>
        <v>0</v>
      </c>
      <c r="E30" s="169"/>
      <c r="F30" s="166"/>
      <c r="G30" s="166"/>
      <c r="H30" s="166"/>
      <c r="I30" s="176">
        <f>SUM(B30*H14)</f>
        <v>0</v>
      </c>
      <c r="J30" s="166"/>
      <c r="K30" s="166"/>
      <c r="L30" s="166"/>
    </row>
    <row r="31" spans="1:12" ht="15.75" thickBot="1" x14ac:dyDescent="0.3">
      <c r="A31" s="179"/>
      <c r="B31" s="165"/>
      <c r="C31" s="167"/>
      <c r="D31" s="170"/>
      <c r="E31" s="171"/>
      <c r="F31" s="167"/>
      <c r="G31" s="167"/>
      <c r="H31" s="167"/>
      <c r="I31" s="177"/>
      <c r="J31" s="167"/>
      <c r="K31" s="167"/>
      <c r="L31" s="167"/>
    </row>
    <row r="32" spans="1:12" x14ac:dyDescent="0.25">
      <c r="A32" s="178"/>
      <c r="B32" s="164">
        <v>0</v>
      </c>
      <c r="C32" s="166"/>
      <c r="D32" s="168">
        <f>SUM(B32*C14)</f>
        <v>0</v>
      </c>
      <c r="E32" s="169"/>
      <c r="F32" s="166"/>
      <c r="G32" s="166"/>
      <c r="H32" s="166"/>
      <c r="I32" s="176">
        <f>SUM(B32*H14)</f>
        <v>0</v>
      </c>
      <c r="J32" s="166"/>
      <c r="K32" s="166"/>
      <c r="L32" s="166"/>
    </row>
    <row r="33" spans="1:12" ht="15.75" thickBot="1" x14ac:dyDescent="0.3">
      <c r="A33" s="179"/>
      <c r="B33" s="165"/>
      <c r="C33" s="167"/>
      <c r="D33" s="170"/>
      <c r="E33" s="171"/>
      <c r="F33" s="167"/>
      <c r="G33" s="167"/>
      <c r="H33" s="167"/>
      <c r="I33" s="177"/>
      <c r="J33" s="167"/>
      <c r="K33" s="167"/>
      <c r="L33" s="167"/>
    </row>
    <row r="34" spans="1:12" x14ac:dyDescent="0.25">
      <c r="A34" s="178"/>
      <c r="B34" s="164">
        <v>0</v>
      </c>
      <c r="C34" s="166"/>
      <c r="D34" s="168">
        <f>SUM(B34*C14)</f>
        <v>0</v>
      </c>
      <c r="E34" s="169"/>
      <c r="F34" s="166"/>
      <c r="G34" s="166"/>
      <c r="H34" s="166"/>
      <c r="I34" s="176">
        <f>SUM(B34*H14)</f>
        <v>0</v>
      </c>
      <c r="J34" s="166"/>
      <c r="K34" s="166"/>
      <c r="L34" s="166"/>
    </row>
    <row r="35" spans="1:12" ht="15.75" thickBot="1" x14ac:dyDescent="0.3">
      <c r="A35" s="179"/>
      <c r="B35" s="165"/>
      <c r="C35" s="167"/>
      <c r="D35" s="170"/>
      <c r="E35" s="171"/>
      <c r="F35" s="167"/>
      <c r="G35" s="167"/>
      <c r="H35" s="167"/>
      <c r="I35" s="177"/>
      <c r="J35" s="167"/>
      <c r="K35" s="167"/>
      <c r="L35" s="167"/>
    </row>
    <row r="36" spans="1:12" x14ac:dyDescent="0.25">
      <c r="A36" s="180"/>
      <c r="B36" s="164">
        <v>0</v>
      </c>
      <c r="C36" s="166"/>
      <c r="D36" s="168">
        <f>SUM(B36*C14)</f>
        <v>0</v>
      </c>
      <c r="E36" s="169"/>
      <c r="F36" s="166"/>
      <c r="G36" s="166"/>
      <c r="H36" s="166"/>
      <c r="I36" s="176">
        <f>SUM(B36*H14)</f>
        <v>0</v>
      </c>
      <c r="J36" s="166"/>
      <c r="K36" s="166"/>
      <c r="L36" s="166"/>
    </row>
    <row r="37" spans="1:12" ht="15.75" thickBot="1" x14ac:dyDescent="0.3">
      <c r="A37" s="181"/>
      <c r="B37" s="165"/>
      <c r="C37" s="167"/>
      <c r="D37" s="170"/>
      <c r="E37" s="171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168">
        <f>SUM(B38*C14)</f>
        <v>0</v>
      </c>
      <c r="E38" s="169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170"/>
      <c r="E39" s="171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33</v>
      </c>
      <c r="C42" s="123"/>
      <c r="D42" s="123"/>
      <c r="E42" s="124"/>
      <c r="F42" s="184" t="s">
        <v>34</v>
      </c>
      <c r="G42" s="185"/>
      <c r="H42" s="186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187"/>
      <c r="G43" s="188"/>
      <c r="H43" s="189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398" t="str">
        <f>A24</f>
        <v xml:space="preserve">Cor 5 - oksford </v>
      </c>
      <c r="B44" s="198">
        <v>2.5</v>
      </c>
      <c r="C44" s="199"/>
      <c r="D44" s="199"/>
      <c r="E44" s="200"/>
      <c r="F44" s="204">
        <v>1.6</v>
      </c>
      <c r="G44" s="205"/>
      <c r="H44" s="206"/>
      <c r="I44" s="204">
        <f>C14*F44</f>
        <v>128</v>
      </c>
      <c r="J44" s="206"/>
      <c r="K44" s="205">
        <f>SUM(F44*H14)</f>
        <v>0</v>
      </c>
      <c r="L44" s="206"/>
    </row>
    <row r="45" spans="1:12" ht="15.75" customHeight="1" thickBot="1" x14ac:dyDescent="0.3">
      <c r="A45" s="399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/>
      <c r="B46" s="198"/>
      <c r="C46" s="199"/>
      <c r="D46" s="199"/>
      <c r="E46" s="200"/>
      <c r="F46" s="204"/>
      <c r="G46" s="205"/>
      <c r="H46" s="206"/>
      <c r="I46" s="204"/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34" t="s">
        <v>41</v>
      </c>
    </row>
    <row r="61" spans="1:12" ht="15.75" customHeight="1" thickBot="1" x14ac:dyDescent="0.3">
      <c r="A61" s="237" t="s">
        <v>198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 t="s">
        <v>315</v>
      </c>
      <c r="B62" s="407"/>
      <c r="C62" s="12">
        <v>1.4</v>
      </c>
      <c r="D62" s="241" t="s">
        <v>81</v>
      </c>
      <c r="E62" s="242"/>
      <c r="F62" s="242"/>
      <c r="G62" s="243"/>
      <c r="H62" s="226" t="s">
        <v>81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34" t="s">
        <v>41</v>
      </c>
    </row>
    <row r="64" spans="1:12" ht="15.75" customHeight="1" thickBot="1" x14ac:dyDescent="0.3">
      <c r="A64" s="229" t="s">
        <v>38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39</v>
      </c>
      <c r="B65" s="151"/>
      <c r="C65" s="12">
        <v>0</v>
      </c>
      <c r="D65" s="231" t="s">
        <v>81</v>
      </c>
      <c r="E65" s="232"/>
      <c r="F65" s="232"/>
      <c r="G65" s="233"/>
      <c r="H65" s="110" t="s">
        <v>81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34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20.25" customHeight="1" thickBot="1" x14ac:dyDescent="0.3">
      <c r="A80" s="250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2"/>
    </row>
    <row r="81" spans="1:12" ht="15.75" customHeight="1" thickBot="1" x14ac:dyDescent="0.3">
      <c r="A81" s="4" t="s">
        <v>87</v>
      </c>
      <c r="B81" s="110">
        <v>7</v>
      </c>
      <c r="C81" s="112"/>
      <c r="D81" s="111"/>
      <c r="E81" s="10"/>
      <c r="F81" s="149" t="s">
        <v>88</v>
      </c>
      <c r="G81" s="150"/>
      <c r="H81" s="150"/>
      <c r="I81" s="151"/>
      <c r="J81" s="110" t="s">
        <v>316</v>
      </c>
      <c r="K81" s="112"/>
      <c r="L81" s="111"/>
    </row>
    <row r="82" spans="1:12" ht="15" customHeight="1" x14ac:dyDescent="0.25">
      <c r="A82" s="198" t="str">
        <f>A1</f>
        <v xml:space="preserve">LS </v>
      </c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200"/>
    </row>
    <row r="83" spans="1:12" ht="15" customHeight="1" x14ac:dyDescent="0.25">
      <c r="A83" s="253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5"/>
    </row>
    <row r="84" spans="1:12" ht="15.75" customHeight="1" thickBot="1" x14ac:dyDescent="0.3">
      <c r="A84" s="201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3"/>
    </row>
    <row r="85" spans="1:12" ht="15" customHeight="1" x14ac:dyDescent="0.25">
      <c r="A85" s="143" t="s">
        <v>79</v>
      </c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5"/>
    </row>
    <row r="86" spans="1:12" ht="15.75" customHeight="1" thickBot="1" x14ac:dyDescent="0.3">
      <c r="A86" s="146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8"/>
    </row>
    <row r="87" spans="1:12" ht="15.75" customHeight="1" thickBot="1" x14ac:dyDescent="0.3">
      <c r="A87" s="3" t="str">
        <f t="shared" ref="A87:B89" si="0">A6</f>
        <v xml:space="preserve">CLIENTE: bolovo </v>
      </c>
      <c r="B87" s="149" t="str">
        <f t="shared" si="0"/>
        <v>REPRESENTANTE: Antonio</v>
      </c>
      <c r="C87" s="150"/>
      <c r="D87" s="150"/>
      <c r="E87" s="150"/>
      <c r="F87" s="151"/>
      <c r="G87" s="149" t="str">
        <f>G6</f>
        <v xml:space="preserve">PEDIDO: /19 </v>
      </c>
      <c r="H87" s="150"/>
      <c r="I87" s="151"/>
      <c r="J87" s="110" t="str">
        <f>J6</f>
        <v xml:space="preserve">QTD. MOSTR. LS </v>
      </c>
      <c r="K87" s="112"/>
      <c r="L87" s="111"/>
    </row>
    <row r="88" spans="1:12" ht="15.75" customHeight="1" thickBot="1" x14ac:dyDescent="0.3">
      <c r="A88" s="4" t="str">
        <f t="shared" si="0"/>
        <v xml:space="preserve">REF. CLIENTE:  </v>
      </c>
      <c r="B88" s="149" t="str">
        <f t="shared" si="0"/>
        <v xml:space="preserve">REF. SHO SL - bolovo </v>
      </c>
      <c r="C88" s="150"/>
      <c r="D88" s="150"/>
      <c r="E88" s="150"/>
      <c r="F88" s="151"/>
      <c r="G88" s="149" t="str">
        <f>G7</f>
        <v>COLECAO : VERÃO /2019</v>
      </c>
      <c r="H88" s="150"/>
      <c r="I88" s="151"/>
      <c r="J88" s="143">
        <f>J7</f>
        <v>1</v>
      </c>
      <c r="K88" s="144"/>
      <c r="L88" s="145"/>
    </row>
    <row r="89" spans="1:12" ht="15.75" customHeight="1" thickBot="1" x14ac:dyDescent="0.3">
      <c r="A89" s="4" t="str">
        <f t="shared" si="0"/>
        <v xml:space="preserve">REF:  ls :  SHO LS : 692 </v>
      </c>
      <c r="B89" s="149" t="str">
        <f t="shared" si="0"/>
        <v xml:space="preserve">MODELO: shoulder  com bolso frente redondo </v>
      </c>
      <c r="C89" s="150"/>
      <c r="D89" s="150"/>
      <c r="E89" s="150"/>
      <c r="F89" s="150"/>
      <c r="G89" s="150"/>
      <c r="H89" s="150"/>
      <c r="I89" s="151"/>
      <c r="J89" s="146"/>
      <c r="K89" s="147"/>
      <c r="L89" s="148"/>
    </row>
    <row r="90" spans="1:12" ht="15" customHeight="1" x14ac:dyDescent="0.25">
      <c r="A90" s="114" t="s">
        <v>26</v>
      </c>
      <c r="B90" s="116">
        <v>43709</v>
      </c>
      <c r="C90" s="117"/>
      <c r="D90" s="117"/>
      <c r="E90" s="117"/>
      <c r="F90" s="118"/>
      <c r="G90" s="122" t="s">
        <v>25</v>
      </c>
      <c r="H90" s="123"/>
      <c r="I90" s="124"/>
      <c r="J90" s="116">
        <v>43721</v>
      </c>
      <c r="K90" s="117"/>
      <c r="L90" s="118"/>
    </row>
    <row r="91" spans="1:12" ht="15.75" customHeight="1" thickBot="1" x14ac:dyDescent="0.3">
      <c r="A91" s="115"/>
      <c r="B91" s="119"/>
      <c r="C91" s="120"/>
      <c r="D91" s="120"/>
      <c r="E91" s="120"/>
      <c r="F91" s="121"/>
      <c r="G91" s="125"/>
      <c r="H91" s="126"/>
      <c r="I91" s="127"/>
      <c r="J91" s="119"/>
      <c r="K91" s="120"/>
      <c r="L91" s="121"/>
    </row>
    <row r="92" spans="1:12" ht="15.75" customHeight="1" thickBot="1" x14ac:dyDescent="0.3">
      <c r="A92" s="5" t="s">
        <v>28</v>
      </c>
      <c r="B92" s="2"/>
      <c r="C92" s="110">
        <f>C14</f>
        <v>80</v>
      </c>
      <c r="D92" s="112"/>
      <c r="E92" s="111"/>
      <c r="F92" s="262" t="s">
        <v>43</v>
      </c>
      <c r="G92" s="263"/>
      <c r="H92" s="110">
        <f>H14</f>
        <v>0</v>
      </c>
      <c r="I92" s="111"/>
      <c r="J92" s="262" t="s">
        <v>43</v>
      </c>
      <c r="K92" s="263"/>
      <c r="L92" s="36" t="s">
        <v>41</v>
      </c>
    </row>
    <row r="93" spans="1:12" ht="15.75" customHeight="1" thickBot="1" x14ac:dyDescent="0.3">
      <c r="A93" s="5" t="s">
        <v>42</v>
      </c>
      <c r="B93" s="4" t="s">
        <v>6</v>
      </c>
      <c r="C93" s="4" t="s">
        <v>15</v>
      </c>
      <c r="D93" s="110" t="s">
        <v>7</v>
      </c>
      <c r="E93" s="111"/>
      <c r="F93" s="234" t="s">
        <v>19</v>
      </c>
      <c r="G93" s="236"/>
      <c r="H93" s="4" t="s">
        <v>9</v>
      </c>
      <c r="I93" s="5" t="s">
        <v>10</v>
      </c>
      <c r="J93" s="234" t="s">
        <v>19</v>
      </c>
      <c r="K93" s="236"/>
      <c r="L93" s="7"/>
    </row>
    <row r="94" spans="1:12" ht="15.75" customHeight="1" thickBot="1" x14ac:dyDescent="0.3">
      <c r="A94" s="13" t="s">
        <v>216</v>
      </c>
      <c r="B94" s="13">
        <v>1</v>
      </c>
      <c r="C94" s="6" t="s">
        <v>89</v>
      </c>
      <c r="D94" s="264">
        <f>SUM(B94*C92)</f>
        <v>80</v>
      </c>
      <c r="E94" s="265"/>
      <c r="F94" s="266"/>
      <c r="G94" s="267"/>
      <c r="H94" s="6"/>
      <c r="I94" s="8">
        <f>SUM(B94*H92)</f>
        <v>0</v>
      </c>
      <c r="J94" s="266"/>
      <c r="K94" s="267"/>
      <c r="L94" s="6"/>
    </row>
    <row r="95" spans="1:12" ht="15.75" customHeight="1" thickBot="1" x14ac:dyDescent="0.3">
      <c r="A95" s="13" t="s">
        <v>82</v>
      </c>
      <c r="B95" s="13">
        <v>0.02</v>
      </c>
      <c r="C95" s="6" t="s">
        <v>318</v>
      </c>
      <c r="D95" s="264">
        <f>SUM(B95*C92)</f>
        <v>1.6</v>
      </c>
      <c r="E95" s="265"/>
      <c r="F95" s="266"/>
      <c r="G95" s="267"/>
      <c r="H95" s="6"/>
      <c r="I95" s="8">
        <f>SUM(B95*H92)</f>
        <v>0</v>
      </c>
      <c r="J95" s="266"/>
      <c r="K95" s="267"/>
      <c r="L95" s="6"/>
    </row>
    <row r="96" spans="1:12" ht="15.75" customHeight="1" thickBot="1" x14ac:dyDescent="0.3">
      <c r="A96" s="13"/>
      <c r="B96" s="13">
        <v>0.02</v>
      </c>
      <c r="C96" s="6" t="s">
        <v>155</v>
      </c>
      <c r="D96" s="264">
        <f>SUM(B96*C92)</f>
        <v>1.6</v>
      </c>
      <c r="E96" s="265"/>
      <c r="F96" s="266"/>
      <c r="G96" s="267"/>
      <c r="H96" s="6"/>
      <c r="I96" s="8">
        <f>SUM(B96*H92)</f>
        <v>0</v>
      </c>
      <c r="J96" s="266"/>
      <c r="K96" s="267"/>
      <c r="L96" s="6"/>
    </row>
    <row r="97" spans="1:12" ht="15.75" customHeight="1" thickBot="1" x14ac:dyDescent="0.3">
      <c r="A97" s="13"/>
      <c r="B97" s="13">
        <v>0.02</v>
      </c>
      <c r="C97" s="6" t="s">
        <v>148</v>
      </c>
      <c r="D97" s="264">
        <f>SUM(B97*C92)</f>
        <v>1.6</v>
      </c>
      <c r="E97" s="265"/>
      <c r="F97" s="266"/>
      <c r="G97" s="267"/>
      <c r="H97" s="6"/>
      <c r="I97" s="8">
        <f>SUM(B97*H92)</f>
        <v>0</v>
      </c>
      <c r="J97" s="266"/>
      <c r="K97" s="267"/>
      <c r="L97" s="6"/>
    </row>
    <row r="98" spans="1:12" ht="15.75" customHeight="1" thickBot="1" x14ac:dyDescent="0.3">
      <c r="A98" s="13" t="s">
        <v>82</v>
      </c>
      <c r="B98" s="13">
        <v>0.02</v>
      </c>
      <c r="C98" s="6" t="s">
        <v>288</v>
      </c>
      <c r="D98" s="264">
        <f>SUM(B98*C92)</f>
        <v>1.6</v>
      </c>
      <c r="E98" s="265"/>
      <c r="F98" s="266"/>
      <c r="G98" s="267"/>
      <c r="H98" s="6"/>
      <c r="I98" s="8">
        <f>SUM(B98*H92)</f>
        <v>0</v>
      </c>
      <c r="J98" s="266"/>
      <c r="K98" s="267"/>
      <c r="L98" s="6"/>
    </row>
    <row r="99" spans="1:12" ht="15.75" customHeight="1" thickBot="1" x14ac:dyDescent="0.3">
      <c r="A99" s="13"/>
      <c r="B99" s="13"/>
      <c r="C99" s="6"/>
      <c r="D99" s="264"/>
      <c r="E99" s="265"/>
      <c r="F99" s="266"/>
      <c r="G99" s="267"/>
      <c r="H99" s="6"/>
      <c r="I99" s="8">
        <f>SUM(B99*H92)</f>
        <v>0</v>
      </c>
      <c r="J99" s="266"/>
      <c r="K99" s="267"/>
      <c r="L99" s="6"/>
    </row>
    <row r="100" spans="1:12" ht="15.75" customHeight="1" thickBot="1" x14ac:dyDescent="0.3">
      <c r="A100" s="32" t="s">
        <v>295</v>
      </c>
      <c r="B100" s="13">
        <v>1.5</v>
      </c>
      <c r="C100" s="42" t="s">
        <v>288</v>
      </c>
      <c r="D100" s="264">
        <f>SUM(B100*C$92)</f>
        <v>120</v>
      </c>
      <c r="E100" s="265"/>
      <c r="F100" s="266"/>
      <c r="G100" s="267"/>
      <c r="H100" s="6"/>
      <c r="I100" s="8">
        <f>SUM(B100*H92)</f>
        <v>0</v>
      </c>
      <c r="J100" s="266"/>
      <c r="K100" s="267"/>
      <c r="L100" s="6"/>
    </row>
    <row r="101" spans="1:12" ht="15.75" customHeight="1" thickBot="1" x14ac:dyDescent="0.3">
      <c r="A101" s="13" t="s">
        <v>319</v>
      </c>
      <c r="B101" s="13">
        <v>0</v>
      </c>
      <c r="C101" s="16"/>
      <c r="D101" s="264">
        <f t="shared" ref="D101:D115" si="1">SUM(B101*C$92)</f>
        <v>0</v>
      </c>
      <c r="E101" s="265"/>
      <c r="F101" s="266"/>
      <c r="G101" s="267"/>
      <c r="H101" s="6"/>
      <c r="I101" s="8">
        <f>SUM(B101*H92)</f>
        <v>0</v>
      </c>
      <c r="J101" s="266"/>
      <c r="K101" s="267"/>
      <c r="L101" s="6"/>
    </row>
    <row r="102" spans="1:12" ht="15.75" customHeight="1" thickBot="1" x14ac:dyDescent="0.3">
      <c r="A102" s="13" t="s">
        <v>296</v>
      </c>
      <c r="B102" s="13">
        <v>0</v>
      </c>
      <c r="C102" s="6"/>
      <c r="D102" s="264">
        <f t="shared" si="1"/>
        <v>0</v>
      </c>
      <c r="E102" s="265"/>
      <c r="F102" s="266"/>
      <c r="G102" s="267"/>
      <c r="H102" s="6"/>
      <c r="I102" s="8">
        <f>SUM(B102*H92)</f>
        <v>0</v>
      </c>
      <c r="J102" s="266"/>
      <c r="K102" s="267"/>
      <c r="L102" s="6"/>
    </row>
    <row r="103" spans="1:12" ht="15.75" customHeight="1" thickBot="1" x14ac:dyDescent="0.3">
      <c r="A103" s="13" t="s">
        <v>297</v>
      </c>
      <c r="B103" s="13">
        <v>0.56000000000000005</v>
      </c>
      <c r="C103" s="16" t="s">
        <v>288</v>
      </c>
      <c r="D103" s="264">
        <f t="shared" si="1"/>
        <v>44.800000000000004</v>
      </c>
      <c r="E103" s="265"/>
      <c r="F103" s="266"/>
      <c r="G103" s="267"/>
      <c r="H103" s="6"/>
      <c r="I103" s="8">
        <f>SUM(B103*H92)</f>
        <v>0</v>
      </c>
      <c r="J103" s="266"/>
      <c r="K103" s="267"/>
      <c r="L103" s="6"/>
    </row>
    <row r="104" spans="1:12" ht="15.75" customHeight="1" thickBot="1" x14ac:dyDescent="0.3">
      <c r="A104" s="13" t="s">
        <v>298</v>
      </c>
      <c r="B104" s="13">
        <v>3</v>
      </c>
      <c r="C104" s="6" t="s">
        <v>136</v>
      </c>
      <c r="D104" s="264">
        <f t="shared" si="1"/>
        <v>240</v>
      </c>
      <c r="E104" s="265"/>
      <c r="F104" s="266"/>
      <c r="G104" s="267"/>
      <c r="H104" s="6"/>
      <c r="I104" s="8">
        <f>SUM(B104*H92)</f>
        <v>0</v>
      </c>
      <c r="J104" s="266"/>
      <c r="K104" s="267"/>
      <c r="L104" s="6"/>
    </row>
    <row r="105" spans="1:12" ht="15.75" customHeight="1" thickBot="1" x14ac:dyDescent="0.3">
      <c r="A105" s="13" t="s">
        <v>107</v>
      </c>
      <c r="B105" s="13">
        <v>2</v>
      </c>
      <c r="C105" s="6" t="s">
        <v>148</v>
      </c>
      <c r="D105" s="264">
        <f t="shared" si="1"/>
        <v>160</v>
      </c>
      <c r="E105" s="265"/>
      <c r="F105" s="266"/>
      <c r="G105" s="267"/>
      <c r="H105" s="6"/>
      <c r="I105" s="8">
        <f>SUM(B105*H92)</f>
        <v>0</v>
      </c>
      <c r="J105" s="266"/>
      <c r="K105" s="267"/>
      <c r="L105" s="6"/>
    </row>
    <row r="106" spans="1:12" ht="15.75" customHeight="1" thickBot="1" x14ac:dyDescent="0.3">
      <c r="A106" s="13" t="s">
        <v>320</v>
      </c>
      <c r="B106" s="13">
        <v>2</v>
      </c>
      <c r="C106" s="6" t="s">
        <v>288</v>
      </c>
      <c r="D106" s="264">
        <f t="shared" si="1"/>
        <v>160</v>
      </c>
      <c r="E106" s="265"/>
      <c r="F106" s="266"/>
      <c r="G106" s="267"/>
      <c r="H106" s="6"/>
      <c r="I106" s="8">
        <v>0</v>
      </c>
      <c r="J106" s="266"/>
      <c r="K106" s="267"/>
      <c r="L106" s="6"/>
    </row>
    <row r="107" spans="1:12" ht="15.75" customHeight="1" thickBot="1" x14ac:dyDescent="0.3">
      <c r="A107" s="32" t="s">
        <v>321</v>
      </c>
      <c r="B107" s="13">
        <v>0</v>
      </c>
      <c r="C107" s="6" t="s">
        <v>135</v>
      </c>
      <c r="D107" s="264">
        <f t="shared" si="1"/>
        <v>0</v>
      </c>
      <c r="E107" s="265"/>
      <c r="F107" s="266"/>
      <c r="G107" s="267"/>
      <c r="H107" s="6"/>
      <c r="I107" s="8">
        <f>SUM(B107*H$92)</f>
        <v>0</v>
      </c>
      <c r="J107" s="266"/>
      <c r="K107" s="267"/>
      <c r="L107" s="6"/>
    </row>
    <row r="108" spans="1:12" ht="15.75" customHeight="1" thickBot="1" x14ac:dyDescent="0.3">
      <c r="A108" s="13" t="s">
        <v>322</v>
      </c>
      <c r="B108" s="13">
        <v>0</v>
      </c>
      <c r="C108" s="6"/>
      <c r="D108" s="264">
        <f t="shared" si="1"/>
        <v>0</v>
      </c>
      <c r="E108" s="265"/>
      <c r="F108" s="266"/>
      <c r="G108" s="267"/>
      <c r="H108" s="6"/>
      <c r="I108" s="8">
        <f>SUM(B108*H$92)</f>
        <v>0</v>
      </c>
      <c r="J108" s="266"/>
      <c r="K108" s="267"/>
      <c r="L108" s="6"/>
    </row>
    <row r="109" spans="1:12" ht="15.75" customHeight="1" thickBot="1" x14ac:dyDescent="0.3">
      <c r="A109" s="13" t="s">
        <v>323</v>
      </c>
      <c r="B109" s="13">
        <v>1</v>
      </c>
      <c r="C109" s="6"/>
      <c r="D109" s="264">
        <f t="shared" si="1"/>
        <v>80</v>
      </c>
      <c r="E109" s="265"/>
      <c r="F109" s="266"/>
      <c r="G109" s="267"/>
      <c r="H109" s="6"/>
      <c r="I109" s="8">
        <f>SUM(B109*H92)</f>
        <v>0</v>
      </c>
      <c r="J109" s="266"/>
      <c r="K109" s="267"/>
      <c r="L109" s="6"/>
    </row>
    <row r="110" spans="1:12" ht="15.75" customHeight="1" thickBot="1" x14ac:dyDescent="0.3">
      <c r="A110" s="13" t="s">
        <v>324</v>
      </c>
      <c r="B110" s="13">
        <v>1</v>
      </c>
      <c r="C110" s="6" t="s">
        <v>162</v>
      </c>
      <c r="D110" s="264">
        <f t="shared" si="1"/>
        <v>80</v>
      </c>
      <c r="E110" s="265"/>
      <c r="F110" s="266"/>
      <c r="G110" s="267"/>
      <c r="H110" s="6"/>
      <c r="I110" s="8">
        <f>SUM(B110*H92)</f>
        <v>0</v>
      </c>
      <c r="J110" s="266"/>
      <c r="K110" s="267"/>
      <c r="L110" s="6"/>
    </row>
    <row r="111" spans="1:12" ht="15.75" customHeight="1" thickBot="1" x14ac:dyDescent="0.3">
      <c r="A111" s="13" t="s">
        <v>325</v>
      </c>
      <c r="B111" s="13">
        <v>0.04</v>
      </c>
      <c r="C111" s="16" t="s">
        <v>136</v>
      </c>
      <c r="D111" s="264">
        <f t="shared" si="1"/>
        <v>3.2</v>
      </c>
      <c r="E111" s="265"/>
      <c r="F111" s="266"/>
      <c r="G111" s="267"/>
      <c r="H111" s="6"/>
      <c r="I111" s="8">
        <f>SUM(B111*H92)</f>
        <v>0</v>
      </c>
      <c r="J111" s="266"/>
      <c r="K111" s="267"/>
      <c r="L111" s="6"/>
    </row>
    <row r="112" spans="1:12" ht="15.75" customHeight="1" thickBot="1" x14ac:dyDescent="0.3">
      <c r="A112" s="13" t="s">
        <v>299</v>
      </c>
      <c r="B112" s="13">
        <v>1.5</v>
      </c>
      <c r="C112" s="16" t="s">
        <v>101</v>
      </c>
      <c r="D112" s="264">
        <f t="shared" si="1"/>
        <v>120</v>
      </c>
      <c r="E112" s="265"/>
      <c r="F112" s="266"/>
      <c r="G112" s="267"/>
      <c r="H112" s="6"/>
      <c r="I112" s="8">
        <f>SUM(B112*H92)</f>
        <v>0</v>
      </c>
      <c r="J112" s="266"/>
      <c r="K112" s="267"/>
      <c r="L112" s="6"/>
    </row>
    <row r="113" spans="1:12" ht="15.75" customHeight="1" thickBot="1" x14ac:dyDescent="0.3">
      <c r="A113" s="13"/>
      <c r="B113" s="13">
        <v>0</v>
      </c>
      <c r="C113" s="6"/>
      <c r="D113" s="264">
        <f t="shared" si="1"/>
        <v>0</v>
      </c>
      <c r="E113" s="265"/>
      <c r="F113" s="266"/>
      <c r="G113" s="267"/>
      <c r="H113" s="6"/>
      <c r="I113" s="8">
        <f>SUM(B113*H92)</f>
        <v>0</v>
      </c>
      <c r="J113" s="266"/>
      <c r="K113" s="267"/>
      <c r="L113" s="6"/>
    </row>
    <row r="114" spans="1:12" ht="15.75" customHeight="1" thickBot="1" x14ac:dyDescent="0.3">
      <c r="A114" s="13"/>
      <c r="B114" s="13">
        <v>0</v>
      </c>
      <c r="C114" s="6"/>
      <c r="D114" s="264">
        <f t="shared" si="1"/>
        <v>0</v>
      </c>
      <c r="E114" s="265"/>
      <c r="F114" s="266"/>
      <c r="G114" s="267"/>
      <c r="H114" s="6"/>
      <c r="I114" s="8">
        <f>SUM(B114*H92)</f>
        <v>0</v>
      </c>
      <c r="J114" s="266"/>
      <c r="K114" s="267"/>
      <c r="L114" s="6"/>
    </row>
    <row r="115" spans="1:12" ht="15.75" customHeight="1" thickBot="1" x14ac:dyDescent="0.3">
      <c r="A115" s="13"/>
      <c r="B115" s="13">
        <v>0</v>
      </c>
      <c r="C115" s="6"/>
      <c r="D115" s="264">
        <f t="shared" si="1"/>
        <v>0</v>
      </c>
      <c r="E115" s="265"/>
      <c r="F115" s="266" t="s">
        <v>300</v>
      </c>
      <c r="G115" s="267"/>
      <c r="H115" s="6"/>
      <c r="I115" s="8">
        <f>SUM(B115*H92)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SUM(B116*C92)</f>
        <v>0</v>
      </c>
      <c r="E116" s="265"/>
      <c r="F116" s="266"/>
      <c r="G116" s="267"/>
      <c r="H116" s="6"/>
      <c r="I116" s="8">
        <f>SUM(B116*H92)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>SUM(B117*C92)</f>
        <v>0</v>
      </c>
      <c r="E117" s="265"/>
      <c r="F117" s="266"/>
      <c r="G117" s="267"/>
      <c r="H117" s="6"/>
      <c r="I117" s="8">
        <f>SUM(B117*H92)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>SUM(B118*C92)</f>
        <v>0</v>
      </c>
      <c r="E118" s="265"/>
      <c r="F118" s="266"/>
      <c r="G118" s="267"/>
      <c r="H118" s="6"/>
      <c r="I118" s="8">
        <f>SUM(B118*H92)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>SUM(B119*C92)</f>
        <v>0</v>
      </c>
      <c r="E119" s="265"/>
      <c r="F119" s="266"/>
      <c r="G119" s="267"/>
      <c r="H119" s="6"/>
      <c r="I119" s="8">
        <f>SUM(B119*H92)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>SUM(B120*C92)</f>
        <v>0</v>
      </c>
      <c r="E120" s="265"/>
      <c r="F120" s="266"/>
      <c r="G120" s="267"/>
      <c r="H120" s="6"/>
      <c r="I120" s="8">
        <f>SUM(B120*H92)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>SUM(B121*C92)</f>
        <v>0</v>
      </c>
      <c r="E121" s="265"/>
      <c r="F121" s="266"/>
      <c r="G121" s="267"/>
      <c r="H121" s="6"/>
      <c r="I121" s="8">
        <f>SUM(B121*H92)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>SUM(B122*C92)</f>
        <v>0</v>
      </c>
      <c r="E122" s="265"/>
      <c r="F122" s="266"/>
      <c r="G122" s="267"/>
      <c r="H122" s="6"/>
      <c r="I122" s="8">
        <f>SUM(B122*H92)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>SUM(B123*C92)</f>
        <v>0</v>
      </c>
      <c r="E123" s="265"/>
      <c r="F123" s="266"/>
      <c r="G123" s="267"/>
      <c r="H123" s="6"/>
      <c r="I123" s="8">
        <f>SUM(B123*H92)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>SUM(B124*C92)</f>
        <v>0</v>
      </c>
      <c r="E124" s="265"/>
      <c r="F124" s="266"/>
      <c r="G124" s="267"/>
      <c r="H124" s="6"/>
      <c r="I124" s="8">
        <f>SUM(B124*H92)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>SUM(B125*C92)</f>
        <v>0</v>
      </c>
      <c r="E125" s="265"/>
      <c r="F125" s="266"/>
      <c r="G125" s="267"/>
      <c r="H125" s="6"/>
      <c r="I125" s="8">
        <f>SUM(B125*H92)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>SUM(B126*C92)</f>
        <v>0</v>
      </c>
      <c r="E126" s="265"/>
      <c r="F126" s="266"/>
      <c r="G126" s="267"/>
      <c r="H126" s="6"/>
      <c r="I126" s="8">
        <f>SUM(B126*H92)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>SUM(B127*C92)</f>
        <v>0</v>
      </c>
      <c r="E127" s="265"/>
      <c r="F127" s="266"/>
      <c r="G127" s="267"/>
      <c r="H127" s="6"/>
      <c r="I127" s="8">
        <f>SUM(B127*H92)</f>
        <v>0</v>
      </c>
      <c r="J127" s="266"/>
      <c r="K127" s="267"/>
      <c r="L127" s="6"/>
    </row>
    <row r="128" spans="1:12" ht="15.75" customHeight="1" thickBot="1" x14ac:dyDescent="0.3">
      <c r="A128" s="5" t="s">
        <v>12</v>
      </c>
      <c r="B128" s="5" t="s">
        <v>6</v>
      </c>
      <c r="C128" s="5" t="s">
        <v>15</v>
      </c>
      <c r="D128" s="110" t="s">
        <v>7</v>
      </c>
      <c r="E128" s="111"/>
      <c r="F128" s="110" t="s">
        <v>45</v>
      </c>
      <c r="G128" s="111"/>
      <c r="H128" s="5" t="s">
        <v>9</v>
      </c>
      <c r="I128" s="5" t="s">
        <v>10</v>
      </c>
      <c r="J128" s="110" t="s">
        <v>45</v>
      </c>
      <c r="K128" s="111"/>
      <c r="L128" s="36" t="s">
        <v>41</v>
      </c>
    </row>
    <row r="129" spans="1:12" ht="15.75" customHeight="1" thickBot="1" x14ac:dyDescent="0.3">
      <c r="A129" s="13" t="s">
        <v>103</v>
      </c>
      <c r="B129" s="13">
        <v>1</v>
      </c>
      <c r="C129" s="6" t="s">
        <v>98</v>
      </c>
      <c r="D129" s="264">
        <f>SUM(B129*C92)</f>
        <v>80</v>
      </c>
      <c r="E129" s="265"/>
      <c r="F129" s="266"/>
      <c r="G129" s="267"/>
      <c r="H129" s="6"/>
      <c r="I129" s="8">
        <f>SUM(B129*H92)</f>
        <v>0</v>
      </c>
      <c r="J129" s="266"/>
      <c r="K129" s="267"/>
      <c r="L129" s="6"/>
    </row>
    <row r="130" spans="1:12" ht="15.75" customHeight="1" thickBot="1" x14ac:dyDescent="0.3">
      <c r="A130" s="13" t="s">
        <v>84</v>
      </c>
      <c r="B130" s="13">
        <v>0.03</v>
      </c>
      <c r="C130" s="6" t="s">
        <v>99</v>
      </c>
      <c r="D130" s="264">
        <f>SUM(B130*C92)</f>
        <v>2.4</v>
      </c>
      <c r="E130" s="265"/>
      <c r="F130" s="266"/>
      <c r="G130" s="267"/>
      <c r="H130" s="6"/>
      <c r="I130" s="8">
        <f>SUM(B130*H92)</f>
        <v>0</v>
      </c>
      <c r="J130" s="266"/>
      <c r="K130" s="267"/>
      <c r="L130" s="6"/>
    </row>
    <row r="131" spans="1:12" ht="15.75" customHeight="1" thickBot="1" x14ac:dyDescent="0.3">
      <c r="A131" s="13" t="s">
        <v>85</v>
      </c>
      <c r="B131" s="13">
        <v>0</v>
      </c>
      <c r="C131" s="6"/>
      <c r="D131" s="264">
        <f>SUM(B131*C92)</f>
        <v>0</v>
      </c>
      <c r="E131" s="265"/>
      <c r="F131" s="266"/>
      <c r="G131" s="267"/>
      <c r="H131" s="6"/>
      <c r="I131" s="8">
        <f>SUM(B131*H92)</f>
        <v>0</v>
      </c>
      <c r="J131" s="266"/>
      <c r="K131" s="267"/>
      <c r="L131" s="6"/>
    </row>
    <row r="132" spans="1:12" ht="15.75" customHeight="1" thickBot="1" x14ac:dyDescent="0.3">
      <c r="A132" s="13" t="s">
        <v>86</v>
      </c>
      <c r="B132" s="13">
        <v>0.12</v>
      </c>
      <c r="C132" s="6" t="s">
        <v>99</v>
      </c>
      <c r="D132" s="264">
        <f>SUM(B132*C92)</f>
        <v>9.6</v>
      </c>
      <c r="E132" s="265"/>
      <c r="F132" s="266"/>
      <c r="G132" s="267"/>
      <c r="H132" s="6"/>
      <c r="I132" s="8">
        <f>SUM(B132*H92)</f>
        <v>0</v>
      </c>
      <c r="J132" s="266"/>
      <c r="K132" s="267"/>
      <c r="L132" s="6"/>
    </row>
    <row r="133" spans="1:12" ht="15.75" customHeight="1" thickBot="1" x14ac:dyDescent="0.3">
      <c r="A133" s="13"/>
      <c r="B133" s="13"/>
      <c r="C133" s="6"/>
      <c r="D133" s="264">
        <f>SUM(B133*C92)</f>
        <v>0</v>
      </c>
      <c r="E133" s="265"/>
      <c r="F133" s="266"/>
      <c r="G133" s="267"/>
      <c r="H133" s="6"/>
      <c r="I133" s="8">
        <f>SUM(B133*H92)</f>
        <v>0</v>
      </c>
      <c r="J133" s="266"/>
      <c r="K133" s="267"/>
      <c r="L133" s="6"/>
    </row>
    <row r="134" spans="1:12" ht="15.75" customHeight="1" thickBot="1" x14ac:dyDescent="0.3">
      <c r="A134" s="6"/>
      <c r="B134" s="13">
        <v>2</v>
      </c>
      <c r="C134" s="6"/>
      <c r="D134" s="264">
        <f>SUM(B134*C92)</f>
        <v>160</v>
      </c>
      <c r="E134" s="265"/>
      <c r="F134" s="266"/>
      <c r="G134" s="267"/>
      <c r="H134" s="6"/>
      <c r="I134" s="8">
        <f>SUM(B134*H92)</f>
        <v>0</v>
      </c>
      <c r="J134" s="266"/>
      <c r="K134" s="267"/>
      <c r="L134" s="6"/>
    </row>
    <row r="135" spans="1:12" ht="15.75" customHeight="1" thickBot="1" x14ac:dyDescent="0.3">
      <c r="A135" s="6"/>
      <c r="B135" s="13">
        <v>0</v>
      </c>
      <c r="C135" s="6"/>
      <c r="D135" s="264">
        <f>SUM(B135*C92)</f>
        <v>0</v>
      </c>
      <c r="E135" s="265"/>
      <c r="F135" s="266"/>
      <c r="G135" s="267"/>
      <c r="H135" s="6"/>
      <c r="I135" s="8">
        <f>SUM(B135*H92)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SUM(B136*C92)</f>
        <v>0</v>
      </c>
      <c r="E136" s="265"/>
      <c r="F136" s="266"/>
      <c r="G136" s="267"/>
      <c r="H136" s="6"/>
      <c r="I136" s="8">
        <f>SUM(B136*H92)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SUM(B137*C92)</f>
        <v>0</v>
      </c>
      <c r="E137" s="265"/>
      <c r="F137" s="266"/>
      <c r="G137" s="267"/>
      <c r="H137" s="6"/>
      <c r="I137" s="8">
        <f>SUM(B137*H92)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SUM(B138*C92)</f>
        <v>0</v>
      </c>
      <c r="E138" s="265"/>
      <c r="F138" s="266"/>
      <c r="G138" s="267"/>
      <c r="H138" s="6"/>
      <c r="I138" s="8">
        <f>SUM(B138*H92)</f>
        <v>0</v>
      </c>
      <c r="J138" s="266"/>
      <c r="K138" s="267"/>
      <c r="L138" s="6"/>
    </row>
    <row r="139" spans="1:12" ht="15.75" customHeight="1" thickBot="1" x14ac:dyDescent="0.3">
      <c r="A139" s="5" t="s">
        <v>44</v>
      </c>
      <c r="B139" s="5" t="s">
        <v>6</v>
      </c>
      <c r="C139" s="5" t="s">
        <v>15</v>
      </c>
      <c r="D139" s="110" t="s">
        <v>7</v>
      </c>
      <c r="E139" s="111"/>
      <c r="F139" s="110" t="s">
        <v>45</v>
      </c>
      <c r="G139" s="111"/>
      <c r="H139" s="5" t="s">
        <v>9</v>
      </c>
      <c r="I139" s="5" t="s">
        <v>10</v>
      </c>
      <c r="J139" s="110" t="s">
        <v>45</v>
      </c>
      <c r="K139" s="111"/>
      <c r="L139" s="36" t="s">
        <v>41</v>
      </c>
    </row>
    <row r="140" spans="1:12" ht="15.75" customHeight="1" thickBot="1" x14ac:dyDescent="0.3">
      <c r="A140" s="13" t="s">
        <v>326</v>
      </c>
      <c r="B140" s="13">
        <v>1</v>
      </c>
      <c r="C140" s="6" t="s">
        <v>186</v>
      </c>
      <c r="D140" s="264">
        <f>SUM(B140*C92)</f>
        <v>80</v>
      </c>
      <c r="E140" s="265"/>
      <c r="F140" s="266"/>
      <c r="G140" s="267"/>
      <c r="H140" s="6"/>
      <c r="I140" s="8">
        <f>SUM(B140*H92)</f>
        <v>0</v>
      </c>
      <c r="J140" s="266"/>
      <c r="K140" s="267"/>
      <c r="L140" s="6"/>
    </row>
    <row r="141" spans="1:12" ht="15.75" customHeight="1" thickBot="1" x14ac:dyDescent="0.3">
      <c r="A141" s="13" t="s">
        <v>327</v>
      </c>
      <c r="B141" s="13">
        <v>1</v>
      </c>
      <c r="C141" s="6" t="s">
        <v>186</v>
      </c>
      <c r="D141" s="264">
        <f>SUM(B141*C92)</f>
        <v>80</v>
      </c>
      <c r="E141" s="265"/>
      <c r="F141" s="266"/>
      <c r="G141" s="267"/>
      <c r="H141" s="6"/>
      <c r="I141" s="8">
        <f>SUM(B141*H92)</f>
        <v>0</v>
      </c>
      <c r="J141" s="266"/>
      <c r="K141" s="267"/>
      <c r="L141" s="6"/>
    </row>
    <row r="142" spans="1:12" ht="15.75" customHeight="1" thickBot="1" x14ac:dyDescent="0.3">
      <c r="A142" s="6"/>
      <c r="B142" s="13">
        <v>0</v>
      </c>
      <c r="C142" s="6"/>
      <c r="D142" s="264">
        <f>SUM(B142*C92)</f>
        <v>0</v>
      </c>
      <c r="E142" s="265"/>
      <c r="F142" s="266"/>
      <c r="G142" s="267"/>
      <c r="H142" s="6"/>
      <c r="I142" s="8">
        <f>SUM(B142*H92)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SUM(B143*C92)</f>
        <v>0</v>
      </c>
      <c r="E143" s="265"/>
      <c r="F143" s="266"/>
      <c r="G143" s="267"/>
      <c r="H143" s="6"/>
      <c r="I143" s="8">
        <f>SUM(B143*H92)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SUM(B144*C92)</f>
        <v>0</v>
      </c>
      <c r="E144" s="265"/>
      <c r="F144" s="266"/>
      <c r="G144" s="267"/>
      <c r="H144" s="6"/>
      <c r="I144" s="8">
        <f>SUM(B144*H92)</f>
        <v>0</v>
      </c>
      <c r="J144" s="266"/>
      <c r="K144" s="267"/>
      <c r="L144" s="6"/>
    </row>
    <row r="145" spans="1:12" ht="15.75" customHeight="1" thickBot="1" x14ac:dyDescent="0.3">
      <c r="A145" s="5" t="s">
        <v>13</v>
      </c>
      <c r="B145" s="5" t="s">
        <v>6</v>
      </c>
      <c r="C145" s="5" t="s">
        <v>15</v>
      </c>
      <c r="D145" s="110" t="s">
        <v>7</v>
      </c>
      <c r="E145" s="111"/>
      <c r="F145" s="110" t="s">
        <v>45</v>
      </c>
      <c r="G145" s="111"/>
      <c r="H145" s="5" t="s">
        <v>9</v>
      </c>
      <c r="I145" s="5" t="s">
        <v>10</v>
      </c>
      <c r="J145" s="110" t="s">
        <v>45</v>
      </c>
      <c r="K145" s="111"/>
      <c r="L145" s="36" t="s">
        <v>41</v>
      </c>
    </row>
    <row r="146" spans="1:12" ht="15.75" customHeight="1" thickBot="1" x14ac:dyDescent="0.3">
      <c r="A146" s="13"/>
      <c r="B146" s="13"/>
      <c r="C146" s="6" t="s">
        <v>110</v>
      </c>
      <c r="D146" s="264">
        <f>SUM(B146*C92)</f>
        <v>0</v>
      </c>
      <c r="E146" s="265"/>
      <c r="F146" s="266"/>
      <c r="G146" s="267"/>
      <c r="H146" s="6" t="s">
        <v>110</v>
      </c>
      <c r="I146" s="8">
        <f>SUM(B146*H92)</f>
        <v>0</v>
      </c>
      <c r="J146" s="266"/>
      <c r="K146" s="267"/>
      <c r="L146" s="6"/>
    </row>
    <row r="147" spans="1:12" ht="15.75" customHeight="1" thickBot="1" x14ac:dyDescent="0.3">
      <c r="A147" s="13"/>
      <c r="B147" s="13">
        <v>0</v>
      </c>
      <c r="C147" s="6"/>
      <c r="D147" s="264">
        <f>SUM(B147*C92)</f>
        <v>0</v>
      </c>
      <c r="E147" s="265"/>
      <c r="F147" s="266"/>
      <c r="G147" s="267"/>
      <c r="H147" s="6"/>
      <c r="I147" s="8">
        <f>SUM(B147*H92)</f>
        <v>0</v>
      </c>
      <c r="J147" s="266"/>
      <c r="K147" s="267"/>
      <c r="L147" s="6"/>
    </row>
    <row r="148" spans="1:12" ht="15" customHeight="1" x14ac:dyDescent="0.25">
      <c r="A148" s="272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4"/>
    </row>
    <row r="149" spans="1:12" ht="15" customHeight="1" x14ac:dyDescent="0.25">
      <c r="A149" s="275"/>
      <c r="B149" s="276"/>
      <c r="C149" s="276"/>
      <c r="D149" s="276"/>
      <c r="E149" s="276"/>
      <c r="F149" s="276"/>
      <c r="G149" s="276"/>
      <c r="H149" s="276"/>
      <c r="I149" s="276"/>
      <c r="J149" s="276"/>
      <c r="K149" s="276"/>
      <c r="L149" s="277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21" customHeight="1" thickBot="1" x14ac:dyDescent="0.3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x14ac:dyDescent="0.25">
      <c r="A162" s="143" t="str">
        <f>A1</f>
        <v xml:space="preserve">LS </v>
      </c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5"/>
    </row>
    <row r="163" spans="1:12" x14ac:dyDescent="0.25">
      <c r="A163" s="278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80"/>
    </row>
    <row r="164" spans="1:12" ht="15.75" thickBot="1" x14ac:dyDescent="0.3">
      <c r="A164" s="146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8"/>
    </row>
    <row r="165" spans="1:12" ht="15" customHeight="1" x14ac:dyDescent="0.25">
      <c r="A165" s="143" t="s">
        <v>80</v>
      </c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5"/>
    </row>
    <row r="166" spans="1:12" ht="15.75" customHeight="1" thickBot="1" x14ac:dyDescent="0.3">
      <c r="A166" s="146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8"/>
    </row>
    <row r="167" spans="1:12" ht="15.75" thickBot="1" x14ac:dyDescent="0.3">
      <c r="A167" s="3" t="str">
        <f t="shared" ref="A167:B169" si="2">A6</f>
        <v xml:space="preserve">CLIENTE: bolovo </v>
      </c>
      <c r="B167" s="149" t="str">
        <f t="shared" si="2"/>
        <v>REPRESENTANTE: Antonio</v>
      </c>
      <c r="C167" s="150"/>
      <c r="D167" s="150"/>
      <c r="E167" s="150"/>
      <c r="F167" s="151"/>
      <c r="G167" s="149" t="str">
        <f>G6</f>
        <v xml:space="preserve">PEDIDO: /19 </v>
      </c>
      <c r="H167" s="150"/>
      <c r="I167" s="151"/>
      <c r="J167" s="110" t="str">
        <f>J6</f>
        <v xml:space="preserve">QTD. MOSTR. LS </v>
      </c>
      <c r="K167" s="112"/>
      <c r="L167" s="111"/>
    </row>
    <row r="168" spans="1:12" ht="15.75" thickBot="1" x14ac:dyDescent="0.3">
      <c r="A168" s="4" t="str">
        <f t="shared" si="2"/>
        <v xml:space="preserve">REF. CLIENTE:  </v>
      </c>
      <c r="B168" s="149" t="str">
        <f>B7</f>
        <v xml:space="preserve">REF. SHO SL - bolovo </v>
      </c>
      <c r="C168" s="150"/>
      <c r="D168" s="150"/>
      <c r="E168" s="150"/>
      <c r="F168" s="151"/>
      <c r="G168" s="149" t="str">
        <f>G7</f>
        <v>COLECAO : VERÃO /2019</v>
      </c>
      <c r="H168" s="150"/>
      <c r="I168" s="151"/>
      <c r="J168" s="143">
        <f>J7</f>
        <v>1</v>
      </c>
      <c r="K168" s="144"/>
      <c r="L168" s="145"/>
    </row>
    <row r="169" spans="1:12" ht="15.75" thickBot="1" x14ac:dyDescent="0.3">
      <c r="A169" s="4" t="str">
        <f t="shared" si="2"/>
        <v xml:space="preserve">REF:  ls :  SHO LS : 692 </v>
      </c>
      <c r="B169" s="149" t="str">
        <f t="shared" si="2"/>
        <v xml:space="preserve">MODELO: shoulder  com bolso frente redondo </v>
      </c>
      <c r="C169" s="150"/>
      <c r="D169" s="150"/>
      <c r="E169" s="150"/>
      <c r="F169" s="150"/>
      <c r="G169" s="150"/>
      <c r="H169" s="150"/>
      <c r="I169" s="151"/>
      <c r="J169" s="146"/>
      <c r="K169" s="147"/>
      <c r="L169" s="148"/>
    </row>
    <row r="170" spans="1:12" ht="15.75" thickBot="1" x14ac:dyDescent="0.3">
      <c r="A170" s="110" t="s">
        <v>29</v>
      </c>
      <c r="B170" s="236"/>
      <c r="C170" s="7" t="s">
        <v>15</v>
      </c>
      <c r="D170" s="234" t="s">
        <v>9</v>
      </c>
      <c r="E170" s="236"/>
      <c r="F170" s="110" t="s">
        <v>29</v>
      </c>
      <c r="G170" s="112"/>
      <c r="H170" s="112"/>
      <c r="I170" s="112"/>
      <c r="J170" s="111"/>
      <c r="K170" s="7" t="s">
        <v>15</v>
      </c>
      <c r="L170" s="4" t="s">
        <v>9</v>
      </c>
    </row>
    <row r="171" spans="1:12" x14ac:dyDescent="0.25">
      <c r="A171" s="281" t="str">
        <f>A16</f>
        <v xml:space="preserve">Cor 1 - oksford Frente </v>
      </c>
      <c r="B171" s="282"/>
      <c r="C171" s="166" t="str">
        <f>C16</f>
        <v xml:space="preserve">amarelo </v>
      </c>
      <c r="D171" s="272">
        <f>H16</f>
        <v>0</v>
      </c>
      <c r="E171" s="274"/>
      <c r="F171" s="281"/>
      <c r="G171" s="287"/>
      <c r="H171" s="287"/>
      <c r="I171" s="287"/>
      <c r="J171" s="282"/>
      <c r="K171" s="289">
        <f>C28</f>
        <v>0</v>
      </c>
      <c r="L171" s="289">
        <f>H28</f>
        <v>0</v>
      </c>
    </row>
    <row r="172" spans="1:12" ht="15.75" thickBot="1" x14ac:dyDescent="0.3">
      <c r="A172" s="283"/>
      <c r="B172" s="284"/>
      <c r="C172" s="167"/>
      <c r="D172" s="285"/>
      <c r="E172" s="286"/>
      <c r="F172" s="283"/>
      <c r="G172" s="288"/>
      <c r="H172" s="288"/>
      <c r="I172" s="288"/>
      <c r="J172" s="284"/>
      <c r="K172" s="290"/>
      <c r="L172" s="290"/>
    </row>
    <row r="173" spans="1:12" x14ac:dyDescent="0.25">
      <c r="A173" s="281" t="str">
        <f>A18</f>
        <v xml:space="preserve">Cor 2- oksford </v>
      </c>
      <c r="B173" s="282"/>
      <c r="C173" s="166" t="str">
        <f>C18</f>
        <v>vermelho</v>
      </c>
      <c r="D173" s="272">
        <f>H18</f>
        <v>0</v>
      </c>
      <c r="E173" s="274"/>
      <c r="F173" s="281">
        <f>A30</f>
        <v>0</v>
      </c>
      <c r="G173" s="287"/>
      <c r="H173" s="287"/>
      <c r="I173" s="287"/>
      <c r="J173" s="282"/>
      <c r="K173" s="289">
        <f>C30</f>
        <v>0</v>
      </c>
      <c r="L173" s="289">
        <f>H30</f>
        <v>0</v>
      </c>
    </row>
    <row r="174" spans="1:12" ht="15.75" thickBot="1" x14ac:dyDescent="0.3">
      <c r="A174" s="283"/>
      <c r="B174" s="284"/>
      <c r="C174" s="167"/>
      <c r="D174" s="285"/>
      <c r="E174" s="286"/>
      <c r="F174" s="283"/>
      <c r="G174" s="288"/>
      <c r="H174" s="288"/>
      <c r="I174" s="288"/>
      <c r="J174" s="284"/>
      <c r="K174" s="290"/>
      <c r="L174" s="290"/>
    </row>
    <row r="175" spans="1:12" x14ac:dyDescent="0.25">
      <c r="A175" s="281" t="str">
        <f>A20</f>
        <v xml:space="preserve">COR 3 - oksford </v>
      </c>
      <c r="B175" s="282"/>
      <c r="C175" s="166" t="str">
        <f>C20</f>
        <v>verde</v>
      </c>
      <c r="D175" s="272">
        <f>H20</f>
        <v>0</v>
      </c>
      <c r="E175" s="274"/>
      <c r="F175" s="281">
        <f>A32</f>
        <v>0</v>
      </c>
      <c r="G175" s="287"/>
      <c r="H175" s="287"/>
      <c r="I175" s="287"/>
      <c r="J175" s="282"/>
      <c r="K175" s="289">
        <f>C32</f>
        <v>0</v>
      </c>
      <c r="L175" s="289">
        <f>H32</f>
        <v>0</v>
      </c>
    </row>
    <row r="176" spans="1:12" ht="15.75" thickBot="1" x14ac:dyDescent="0.3">
      <c r="A176" s="283"/>
      <c r="B176" s="284"/>
      <c r="C176" s="167"/>
      <c r="D176" s="285"/>
      <c r="E176" s="286"/>
      <c r="F176" s="283"/>
      <c r="G176" s="288"/>
      <c r="H176" s="288"/>
      <c r="I176" s="288"/>
      <c r="J176" s="284"/>
      <c r="K176" s="290"/>
      <c r="L176" s="290"/>
    </row>
    <row r="177" spans="1:12" x14ac:dyDescent="0.25">
      <c r="A177" s="281" t="str">
        <f>A22</f>
        <v xml:space="preserve">Cor 4 - oksford </v>
      </c>
      <c r="B177" s="282"/>
      <c r="C177" s="166" t="str">
        <f>C22</f>
        <v xml:space="preserve">azul royal </v>
      </c>
      <c r="D177" s="272">
        <f>H22</f>
        <v>0</v>
      </c>
      <c r="E177" s="274"/>
      <c r="F177" s="281">
        <f>A34</f>
        <v>0</v>
      </c>
      <c r="G177" s="287"/>
      <c r="H177" s="287"/>
      <c r="I177" s="287"/>
      <c r="J177" s="282"/>
      <c r="K177" s="289">
        <f>C34</f>
        <v>0</v>
      </c>
      <c r="L177" s="289">
        <f>H34</f>
        <v>0</v>
      </c>
    </row>
    <row r="178" spans="1:12" ht="15.75" thickBot="1" x14ac:dyDescent="0.3">
      <c r="A178" s="283"/>
      <c r="B178" s="284"/>
      <c r="C178" s="167"/>
      <c r="D178" s="285"/>
      <c r="E178" s="286"/>
      <c r="F178" s="283"/>
      <c r="G178" s="288"/>
      <c r="H178" s="288"/>
      <c r="I178" s="288"/>
      <c r="J178" s="284"/>
      <c r="K178" s="290"/>
      <c r="L178" s="290"/>
    </row>
    <row r="179" spans="1:12" x14ac:dyDescent="0.25">
      <c r="A179" s="281" t="str">
        <f>A24</f>
        <v xml:space="preserve">Cor 5 - oksford </v>
      </c>
      <c r="B179" s="282"/>
      <c r="C179" s="166" t="str">
        <f>C24</f>
        <v xml:space="preserve">Branco </v>
      </c>
      <c r="D179" s="272">
        <f>H24</f>
        <v>0</v>
      </c>
      <c r="E179" s="274"/>
      <c r="F179" s="281">
        <f>A36</f>
        <v>0</v>
      </c>
      <c r="G179" s="287"/>
      <c r="H179" s="287"/>
      <c r="I179" s="287"/>
      <c r="J179" s="282"/>
      <c r="K179" s="289">
        <f>C36</f>
        <v>0</v>
      </c>
      <c r="L179" s="289">
        <f>H36</f>
        <v>0</v>
      </c>
    </row>
    <row r="180" spans="1:12" ht="15.75" thickBot="1" x14ac:dyDescent="0.3">
      <c r="A180" s="283"/>
      <c r="B180" s="284"/>
      <c r="C180" s="167"/>
      <c r="D180" s="285"/>
      <c r="E180" s="286"/>
      <c r="F180" s="283"/>
      <c r="G180" s="288"/>
      <c r="H180" s="288"/>
      <c r="I180" s="288"/>
      <c r="J180" s="284"/>
      <c r="K180" s="290"/>
      <c r="L180" s="290"/>
    </row>
    <row r="181" spans="1:12" x14ac:dyDescent="0.25">
      <c r="A181" s="281" t="str">
        <f>A26</f>
        <v xml:space="preserve">COR 6 - nylon 210 resinado </v>
      </c>
      <c r="B181" s="282"/>
      <c r="C181" s="166" t="str">
        <f>C26</f>
        <v xml:space="preserve">azul royal </v>
      </c>
      <c r="D181" s="272">
        <f>H26</f>
        <v>0</v>
      </c>
      <c r="E181" s="274"/>
      <c r="F181" s="281">
        <f>A38</f>
        <v>0</v>
      </c>
      <c r="G181" s="287"/>
      <c r="H181" s="287"/>
      <c r="I181" s="287"/>
      <c r="J181" s="282"/>
      <c r="K181" s="289">
        <f>C38</f>
        <v>0</v>
      </c>
      <c r="L181" s="289">
        <f>H38</f>
        <v>0</v>
      </c>
    </row>
    <row r="182" spans="1:12" ht="15.75" thickBot="1" x14ac:dyDescent="0.3">
      <c r="A182" s="283"/>
      <c r="B182" s="284"/>
      <c r="C182" s="167"/>
      <c r="D182" s="285"/>
      <c r="E182" s="286"/>
      <c r="F182" s="283"/>
      <c r="G182" s="288"/>
      <c r="H182" s="288"/>
      <c r="I182" s="288"/>
      <c r="J182" s="284"/>
      <c r="K182" s="290"/>
      <c r="L182" s="290"/>
    </row>
    <row r="183" spans="1:12" x14ac:dyDescent="0.25">
      <c r="A183" s="143" t="s">
        <v>31</v>
      </c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5"/>
    </row>
    <row r="184" spans="1:12" ht="15.75" thickBot="1" x14ac:dyDescent="0.3">
      <c r="A184" s="146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8"/>
    </row>
    <row r="185" spans="1:12" ht="15" customHeight="1" thickBot="1" x14ac:dyDescent="0.35">
      <c r="A185" s="182" t="s">
        <v>17</v>
      </c>
      <c r="B185" s="122" t="s">
        <v>33</v>
      </c>
      <c r="C185" s="123"/>
      <c r="D185" s="123"/>
      <c r="E185" s="124"/>
      <c r="F185" s="184" t="s">
        <v>34</v>
      </c>
      <c r="G185" s="185"/>
      <c r="H185" s="186"/>
      <c r="I185" s="190" t="s">
        <v>11</v>
      </c>
      <c r="J185" s="191"/>
      <c r="K185" s="191"/>
      <c r="L185" s="192"/>
    </row>
    <row r="186" spans="1:12" ht="15.75" customHeight="1" thickBot="1" x14ac:dyDescent="0.3">
      <c r="A186" s="183"/>
      <c r="B186" s="125"/>
      <c r="C186" s="126"/>
      <c r="D186" s="126"/>
      <c r="E186" s="127"/>
      <c r="F186" s="187"/>
      <c r="G186" s="188"/>
      <c r="H186" s="189"/>
      <c r="I186" s="193" t="s">
        <v>15</v>
      </c>
      <c r="J186" s="194"/>
      <c r="K186" s="195" t="s">
        <v>9</v>
      </c>
      <c r="L186" s="194"/>
    </row>
    <row r="187" spans="1:12" ht="15" customHeight="1" x14ac:dyDescent="0.25">
      <c r="A187" s="210"/>
      <c r="B187" s="198"/>
      <c r="C187" s="199"/>
      <c r="D187" s="199"/>
      <c r="E187" s="200"/>
      <c r="F187" s="204"/>
      <c r="G187" s="205"/>
      <c r="H187" s="206"/>
      <c r="I187" s="204"/>
      <c r="J187" s="206"/>
      <c r="K187" s="205"/>
      <c r="L187" s="206"/>
    </row>
    <row r="188" spans="1:12" ht="15.75" customHeight="1" thickBot="1" x14ac:dyDescent="0.3">
      <c r="A188" s="211"/>
      <c r="B188" s="201"/>
      <c r="C188" s="202"/>
      <c r="D188" s="202"/>
      <c r="E188" s="203"/>
      <c r="F188" s="207"/>
      <c r="G188" s="208"/>
      <c r="H188" s="209"/>
      <c r="I188" s="207"/>
      <c r="J188" s="209"/>
      <c r="K188" s="208"/>
      <c r="L188" s="209"/>
    </row>
    <row r="189" spans="1:12" ht="15" customHeight="1" x14ac:dyDescent="0.25">
      <c r="A189" s="210">
        <f>A46</f>
        <v>0</v>
      </c>
      <c r="B189" s="198"/>
      <c r="C189" s="199"/>
      <c r="D189" s="199"/>
      <c r="E189" s="200"/>
      <c r="F189" s="204">
        <f>F46</f>
        <v>0</v>
      </c>
      <c r="G189" s="205"/>
      <c r="H189" s="206"/>
      <c r="I189" s="204"/>
      <c r="J189" s="206"/>
      <c r="K189" s="205"/>
      <c r="L189" s="206"/>
    </row>
    <row r="190" spans="1:12" ht="15.75" customHeight="1" thickBot="1" x14ac:dyDescent="0.3">
      <c r="A190" s="211"/>
      <c r="B190" s="201"/>
      <c r="C190" s="202"/>
      <c r="D190" s="202"/>
      <c r="E190" s="203"/>
      <c r="F190" s="207"/>
      <c r="G190" s="208"/>
      <c r="H190" s="209"/>
      <c r="I190" s="207"/>
      <c r="J190" s="209"/>
      <c r="K190" s="208"/>
      <c r="L190" s="209"/>
    </row>
    <row r="191" spans="1:12" ht="15" customHeight="1" x14ac:dyDescent="0.25">
      <c r="A191" s="143" t="str">
        <f>A48</f>
        <v>CORTE PLACAS</v>
      </c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5"/>
    </row>
    <row r="192" spans="1:12" ht="15.75" customHeight="1" thickBot="1" x14ac:dyDescent="0.3">
      <c r="A192" s="146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8"/>
    </row>
    <row r="193" spans="1:12" ht="15" customHeight="1" thickBot="1" x14ac:dyDescent="0.35">
      <c r="A193" s="182" t="str">
        <f>A50</f>
        <v>COR</v>
      </c>
      <c r="B193" s="122" t="str">
        <f>B50</f>
        <v>MOLDE Nº / ALTURA</v>
      </c>
      <c r="C193" s="123"/>
      <c r="D193" s="123"/>
      <c r="E193" s="124"/>
      <c r="F193" s="291" t="str">
        <f>F50</f>
        <v>QTD. MOCH. POR PLC</v>
      </c>
      <c r="G193" s="292"/>
      <c r="H193" s="293"/>
      <c r="I193" s="190" t="s">
        <v>37</v>
      </c>
      <c r="J193" s="191"/>
      <c r="K193" s="191"/>
      <c r="L193" s="192"/>
    </row>
    <row r="194" spans="1:12" ht="15.75" customHeight="1" thickBot="1" x14ac:dyDescent="0.3">
      <c r="A194" s="183"/>
      <c r="B194" s="125"/>
      <c r="C194" s="126"/>
      <c r="D194" s="126"/>
      <c r="E194" s="127"/>
      <c r="F194" s="294"/>
      <c r="G194" s="295"/>
      <c r="H194" s="296"/>
      <c r="I194" s="193" t="s">
        <v>15</v>
      </c>
      <c r="J194" s="194"/>
      <c r="K194" s="195" t="s">
        <v>9</v>
      </c>
      <c r="L194" s="194"/>
    </row>
    <row r="195" spans="1:12" ht="15" customHeight="1" x14ac:dyDescent="0.25">
      <c r="A195" s="210">
        <f>A52</f>
        <v>0</v>
      </c>
      <c r="B195" s="198">
        <f>B52</f>
        <v>0</v>
      </c>
      <c r="C195" s="199"/>
      <c r="D195" s="199"/>
      <c r="E195" s="200"/>
      <c r="F195" s="204">
        <v>0</v>
      </c>
      <c r="G195" s="205"/>
      <c r="H195" s="206"/>
      <c r="I195" s="204"/>
      <c r="J195" s="206"/>
      <c r="K195" s="204"/>
      <c r="L195" s="206"/>
    </row>
    <row r="196" spans="1:12" ht="15.75" customHeight="1" thickBot="1" x14ac:dyDescent="0.3">
      <c r="A196" s="211"/>
      <c r="B196" s="201"/>
      <c r="C196" s="202"/>
      <c r="D196" s="202"/>
      <c r="E196" s="203"/>
      <c r="F196" s="207"/>
      <c r="G196" s="208"/>
      <c r="H196" s="209"/>
      <c r="I196" s="207"/>
      <c r="J196" s="209"/>
      <c r="K196" s="207"/>
      <c r="L196" s="209"/>
    </row>
    <row r="197" spans="1:12" ht="15" customHeight="1" x14ac:dyDescent="0.25">
      <c r="A197" s="143" t="s">
        <v>32</v>
      </c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5"/>
    </row>
    <row r="198" spans="1:12" ht="15.75" customHeight="1" thickBot="1" x14ac:dyDescent="0.3">
      <c r="A198" s="146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8"/>
    </row>
    <row r="199" spans="1:12" ht="15" customHeight="1" thickBot="1" x14ac:dyDescent="0.35">
      <c r="A199" s="182" t="str">
        <f>A56</f>
        <v>COR</v>
      </c>
      <c r="B199" s="122" t="str">
        <f>B56</f>
        <v>NUMERO MOLDE</v>
      </c>
      <c r="C199" s="123"/>
      <c r="D199" s="123"/>
      <c r="E199" s="124"/>
      <c r="F199" s="297" t="str">
        <f>F56</f>
        <v>QUANTIDADE POR PEÇA</v>
      </c>
      <c r="G199" s="298"/>
      <c r="H199" s="299"/>
      <c r="I199" s="190" t="s">
        <v>37</v>
      </c>
      <c r="J199" s="191"/>
      <c r="K199" s="191"/>
      <c r="L199" s="192"/>
    </row>
    <row r="200" spans="1:12" ht="15.75" customHeight="1" thickBot="1" x14ac:dyDescent="0.3">
      <c r="A200" s="183"/>
      <c r="B200" s="125"/>
      <c r="C200" s="126"/>
      <c r="D200" s="126"/>
      <c r="E200" s="127"/>
      <c r="F200" s="300"/>
      <c r="G200" s="301"/>
      <c r="H200" s="302"/>
      <c r="I200" s="193" t="s">
        <v>15</v>
      </c>
      <c r="J200" s="194"/>
      <c r="K200" s="195" t="s">
        <v>9</v>
      </c>
      <c r="L200" s="194"/>
    </row>
    <row r="201" spans="1:12" ht="15" customHeight="1" x14ac:dyDescent="0.25">
      <c r="A201" s="210">
        <f>A58</f>
        <v>0</v>
      </c>
      <c r="B201" s="198">
        <v>0</v>
      </c>
      <c r="C201" s="199"/>
      <c r="D201" s="199"/>
      <c r="E201" s="200"/>
      <c r="F201" s="204">
        <f>F58</f>
        <v>0</v>
      </c>
      <c r="G201" s="205"/>
      <c r="H201" s="206"/>
      <c r="I201" s="204">
        <f>C14*F201</f>
        <v>0</v>
      </c>
      <c r="J201" s="206"/>
      <c r="K201" s="204">
        <f>H14*F201</f>
        <v>0</v>
      </c>
      <c r="L201" s="206"/>
    </row>
    <row r="202" spans="1:12" ht="15.75" customHeight="1" thickBot="1" x14ac:dyDescent="0.3">
      <c r="A202" s="211"/>
      <c r="B202" s="201"/>
      <c r="C202" s="202"/>
      <c r="D202" s="202"/>
      <c r="E202" s="203"/>
      <c r="F202" s="207"/>
      <c r="G202" s="208"/>
      <c r="H202" s="209"/>
      <c r="I202" s="207"/>
      <c r="J202" s="209"/>
      <c r="K202" s="207"/>
      <c r="L202" s="209"/>
    </row>
    <row r="203" spans="1:12" ht="15.75" thickBot="1" x14ac:dyDescent="0.3">
      <c r="A203" s="5" t="s">
        <v>46</v>
      </c>
      <c r="B203" s="5" t="s">
        <v>16</v>
      </c>
      <c r="C203" s="5" t="s">
        <v>4</v>
      </c>
      <c r="D203" s="110" t="s">
        <v>17</v>
      </c>
      <c r="E203" s="111"/>
      <c r="F203" s="110" t="s">
        <v>46</v>
      </c>
      <c r="G203" s="112"/>
      <c r="H203" s="112"/>
      <c r="I203" s="111"/>
      <c r="J203" s="5" t="s">
        <v>16</v>
      </c>
      <c r="K203" s="5" t="s">
        <v>4</v>
      </c>
      <c r="L203" s="5" t="s">
        <v>17</v>
      </c>
    </row>
    <row r="204" spans="1:12" ht="15.75" thickBot="1" x14ac:dyDescent="0.3">
      <c r="A204" s="5" t="s">
        <v>124</v>
      </c>
      <c r="B204" s="5">
        <v>1</v>
      </c>
      <c r="C204" s="5" t="s">
        <v>341</v>
      </c>
      <c r="D204" s="110" t="s">
        <v>340</v>
      </c>
      <c r="E204" s="111"/>
      <c r="F204" s="110"/>
      <c r="G204" s="112"/>
      <c r="H204" s="112"/>
      <c r="I204" s="111"/>
      <c r="J204" s="5">
        <v>40</v>
      </c>
      <c r="K204" s="5"/>
      <c r="L204" s="5"/>
    </row>
    <row r="205" spans="1:12" ht="15.75" thickBot="1" x14ac:dyDescent="0.3">
      <c r="A205" s="5" t="s">
        <v>330</v>
      </c>
      <c r="B205" s="5">
        <v>2</v>
      </c>
      <c r="C205" s="5" t="s">
        <v>331</v>
      </c>
      <c r="D205" s="110" t="s">
        <v>332</v>
      </c>
      <c r="E205" s="111"/>
      <c r="F205" s="110"/>
      <c r="G205" s="112"/>
      <c r="H205" s="112"/>
      <c r="I205" s="111"/>
      <c r="J205" s="5">
        <v>41</v>
      </c>
      <c r="K205" s="5"/>
      <c r="L205" s="5"/>
    </row>
    <row r="206" spans="1:12" ht="15.75" thickBot="1" x14ac:dyDescent="0.3">
      <c r="A206" s="5" t="s">
        <v>329</v>
      </c>
      <c r="B206" s="5">
        <v>3</v>
      </c>
      <c r="C206" s="5" t="s">
        <v>333</v>
      </c>
      <c r="D206" s="110" t="s">
        <v>334</v>
      </c>
      <c r="E206" s="111"/>
      <c r="F206" s="110"/>
      <c r="G206" s="112"/>
      <c r="H206" s="112"/>
      <c r="I206" s="111"/>
      <c r="J206" s="5">
        <v>42</v>
      </c>
      <c r="K206" s="5"/>
      <c r="L206" s="5"/>
    </row>
    <row r="207" spans="1:12" ht="15.75" thickBot="1" x14ac:dyDescent="0.3">
      <c r="A207" s="5" t="s">
        <v>335</v>
      </c>
      <c r="B207" s="5">
        <v>4</v>
      </c>
      <c r="C207" s="5" t="s">
        <v>336</v>
      </c>
      <c r="D207" s="110" t="s">
        <v>334</v>
      </c>
      <c r="E207" s="111"/>
      <c r="F207" s="110"/>
      <c r="G207" s="112"/>
      <c r="H207" s="112"/>
      <c r="I207" s="111"/>
      <c r="J207" s="5">
        <v>43</v>
      </c>
      <c r="K207" s="5"/>
      <c r="L207" s="5"/>
    </row>
    <row r="208" spans="1:12" ht="15.75" thickBot="1" x14ac:dyDescent="0.3">
      <c r="A208" s="5" t="s">
        <v>301</v>
      </c>
      <c r="B208" s="5">
        <v>5</v>
      </c>
      <c r="C208" s="5" t="s">
        <v>337</v>
      </c>
      <c r="D208" s="110" t="s">
        <v>338</v>
      </c>
      <c r="E208" s="111"/>
      <c r="F208" s="110"/>
      <c r="G208" s="112"/>
      <c r="H208" s="112"/>
      <c r="I208" s="111"/>
      <c r="J208" s="5">
        <v>44</v>
      </c>
      <c r="K208" s="5"/>
      <c r="L208" s="5"/>
    </row>
    <row r="209" spans="1:12" ht="15.75" thickBot="1" x14ac:dyDescent="0.3">
      <c r="A209" s="5" t="s">
        <v>302</v>
      </c>
      <c r="B209" s="5">
        <v>6</v>
      </c>
      <c r="C209" s="5" t="s">
        <v>333</v>
      </c>
      <c r="D209" s="110" t="s">
        <v>339</v>
      </c>
      <c r="E209" s="111"/>
      <c r="F209" s="110"/>
      <c r="G209" s="112"/>
      <c r="H209" s="112"/>
      <c r="I209" s="111"/>
      <c r="J209" s="5">
        <v>45</v>
      </c>
      <c r="K209" s="5"/>
      <c r="L209" s="5"/>
    </row>
    <row r="210" spans="1:12" ht="15.75" thickBot="1" x14ac:dyDescent="0.3">
      <c r="A210" s="5" t="s">
        <v>105</v>
      </c>
      <c r="B210" s="5">
        <v>7</v>
      </c>
      <c r="C210" s="5" t="s">
        <v>341</v>
      </c>
      <c r="D210" s="110" t="s">
        <v>342</v>
      </c>
      <c r="E210" s="111"/>
      <c r="F210" s="110"/>
      <c r="G210" s="112"/>
      <c r="H210" s="112"/>
      <c r="I210" s="111"/>
      <c r="J210" s="5">
        <v>46</v>
      </c>
      <c r="K210" s="5"/>
      <c r="L210" s="5"/>
    </row>
    <row r="211" spans="1:12" ht="15.75" thickBot="1" x14ac:dyDescent="0.3">
      <c r="A211" s="5" t="s">
        <v>303</v>
      </c>
      <c r="B211" s="5">
        <v>8</v>
      </c>
      <c r="C211" s="5"/>
      <c r="D211" s="110"/>
      <c r="E211" s="111"/>
      <c r="F211" s="110"/>
      <c r="G211" s="112"/>
      <c r="H211" s="112"/>
      <c r="I211" s="111"/>
      <c r="J211" s="5">
        <v>47</v>
      </c>
      <c r="K211" s="5"/>
      <c r="L211" s="5"/>
    </row>
    <row r="212" spans="1:12" ht="15.75" thickBot="1" x14ac:dyDescent="0.3">
      <c r="A212" s="5"/>
      <c r="B212" s="5">
        <v>9</v>
      </c>
      <c r="C212" s="5"/>
      <c r="D212" s="110"/>
      <c r="E212" s="111"/>
      <c r="F212" s="110"/>
      <c r="G212" s="112"/>
      <c r="H212" s="112"/>
      <c r="I212" s="111"/>
      <c r="J212" s="5">
        <v>48</v>
      </c>
      <c r="K212" s="5"/>
      <c r="L212" s="5"/>
    </row>
    <row r="213" spans="1:12" ht="15.75" thickBot="1" x14ac:dyDescent="0.3">
      <c r="A213" s="5"/>
      <c r="B213" s="5">
        <v>10</v>
      </c>
      <c r="C213" s="5"/>
      <c r="D213" s="110"/>
      <c r="E213" s="111"/>
      <c r="F213" s="110"/>
      <c r="G213" s="112"/>
      <c r="H213" s="112"/>
      <c r="I213" s="111"/>
      <c r="J213" s="5">
        <v>49</v>
      </c>
      <c r="K213" s="5"/>
      <c r="L213" s="5"/>
    </row>
    <row r="214" spans="1:12" ht="15.75" thickBot="1" x14ac:dyDescent="0.3">
      <c r="A214" s="5"/>
      <c r="B214" s="5">
        <v>11</v>
      </c>
      <c r="C214" s="5"/>
      <c r="D214" s="110"/>
      <c r="E214" s="111"/>
      <c r="F214" s="110"/>
      <c r="G214" s="112"/>
      <c r="H214" s="112"/>
      <c r="I214" s="111"/>
      <c r="J214" s="5">
        <v>50</v>
      </c>
      <c r="K214" s="5"/>
      <c r="L214" s="5"/>
    </row>
    <row r="215" spans="1:12" ht="15.75" thickBot="1" x14ac:dyDescent="0.3">
      <c r="A215" s="5"/>
      <c r="B215" s="5">
        <v>12</v>
      </c>
      <c r="C215" s="5"/>
      <c r="D215" s="110"/>
      <c r="E215" s="111"/>
      <c r="F215" s="110"/>
      <c r="G215" s="112"/>
      <c r="H215" s="112"/>
      <c r="I215" s="111"/>
      <c r="J215" s="5">
        <v>51</v>
      </c>
      <c r="K215" s="5"/>
      <c r="L215" s="5"/>
    </row>
    <row r="216" spans="1:12" ht="15.75" thickBot="1" x14ac:dyDescent="0.3">
      <c r="A216" s="5"/>
      <c r="B216" s="5">
        <v>13</v>
      </c>
      <c r="C216" s="5"/>
      <c r="D216" s="110"/>
      <c r="E216" s="111"/>
      <c r="F216" s="110"/>
      <c r="G216" s="112"/>
      <c r="H216" s="112"/>
      <c r="I216" s="111"/>
      <c r="J216" s="5">
        <v>52</v>
      </c>
      <c r="K216" s="5"/>
      <c r="L216" s="5"/>
    </row>
    <row r="217" spans="1:12" ht="15.75" thickBot="1" x14ac:dyDescent="0.3">
      <c r="A217" s="5"/>
      <c r="B217" s="5">
        <v>14</v>
      </c>
      <c r="C217" s="5"/>
      <c r="D217" s="110"/>
      <c r="E217" s="111"/>
      <c r="F217" s="110"/>
      <c r="G217" s="112"/>
      <c r="H217" s="112"/>
      <c r="I217" s="111"/>
      <c r="J217" s="5">
        <v>53</v>
      </c>
      <c r="K217" s="5"/>
      <c r="L217" s="5"/>
    </row>
    <row r="218" spans="1:12" ht="15.75" thickBot="1" x14ac:dyDescent="0.3">
      <c r="A218" s="5"/>
      <c r="B218" s="5">
        <v>15</v>
      </c>
      <c r="C218" s="5"/>
      <c r="D218" s="110"/>
      <c r="E218" s="111"/>
      <c r="F218" s="110"/>
      <c r="G218" s="112"/>
      <c r="H218" s="112"/>
      <c r="I218" s="111"/>
      <c r="J218" s="5">
        <v>54</v>
      </c>
      <c r="K218" s="5"/>
      <c r="L218" s="5"/>
    </row>
    <row r="219" spans="1:12" ht="15.75" thickBot="1" x14ac:dyDescent="0.3">
      <c r="A219" s="5"/>
      <c r="B219" s="5">
        <v>16</v>
      </c>
      <c r="C219" s="5"/>
      <c r="D219" s="110"/>
      <c r="E219" s="111"/>
      <c r="F219" s="110"/>
      <c r="G219" s="112"/>
      <c r="H219" s="112"/>
      <c r="I219" s="111"/>
      <c r="J219" s="5">
        <v>55</v>
      </c>
      <c r="K219" s="5"/>
      <c r="L219" s="5"/>
    </row>
    <row r="220" spans="1:12" ht="15.75" thickBot="1" x14ac:dyDescent="0.3">
      <c r="A220" s="5"/>
      <c r="B220" s="5">
        <v>17</v>
      </c>
      <c r="C220" s="5"/>
      <c r="D220" s="110"/>
      <c r="E220" s="111"/>
      <c r="F220" s="110"/>
      <c r="G220" s="112"/>
      <c r="H220" s="112"/>
      <c r="I220" s="111"/>
      <c r="J220" s="5">
        <v>56</v>
      </c>
      <c r="K220" s="5"/>
      <c r="L220" s="5"/>
    </row>
    <row r="221" spans="1:12" ht="15.75" thickBot="1" x14ac:dyDescent="0.3">
      <c r="A221" s="5"/>
      <c r="B221" s="5">
        <v>18</v>
      </c>
      <c r="C221" s="5"/>
      <c r="D221" s="110"/>
      <c r="E221" s="111"/>
      <c r="F221" s="110"/>
      <c r="G221" s="112"/>
      <c r="H221" s="112"/>
      <c r="I221" s="111"/>
      <c r="J221" s="5">
        <v>57</v>
      </c>
      <c r="K221" s="5"/>
      <c r="L221" s="5"/>
    </row>
    <row r="222" spans="1:12" ht="15.75" thickBot="1" x14ac:dyDescent="0.3">
      <c r="A222" s="5"/>
      <c r="B222" s="5">
        <v>19</v>
      </c>
      <c r="C222" s="5"/>
      <c r="D222" s="110"/>
      <c r="E222" s="111"/>
      <c r="F222" s="110"/>
      <c r="G222" s="112"/>
      <c r="H222" s="112"/>
      <c r="I222" s="111"/>
      <c r="J222" s="5">
        <v>58</v>
      </c>
      <c r="K222" s="5"/>
      <c r="L222" s="5"/>
    </row>
    <row r="223" spans="1:12" ht="15.75" thickBot="1" x14ac:dyDescent="0.3">
      <c r="A223" s="5"/>
      <c r="B223" s="5">
        <v>20</v>
      </c>
      <c r="C223" s="5"/>
      <c r="D223" s="110"/>
      <c r="E223" s="111"/>
      <c r="F223" s="110"/>
      <c r="G223" s="112"/>
      <c r="H223" s="112"/>
      <c r="I223" s="111"/>
      <c r="J223" s="5">
        <v>59</v>
      </c>
      <c r="K223" s="5"/>
      <c r="L223" s="5"/>
    </row>
    <row r="224" spans="1:12" ht="15.75" thickBot="1" x14ac:dyDescent="0.3">
      <c r="A224" s="5"/>
      <c r="B224" s="5">
        <v>21</v>
      </c>
      <c r="C224" s="5"/>
      <c r="D224" s="110"/>
      <c r="E224" s="111"/>
      <c r="F224" s="110"/>
      <c r="G224" s="112"/>
      <c r="H224" s="112"/>
      <c r="I224" s="111"/>
      <c r="J224" s="5">
        <v>60</v>
      </c>
      <c r="K224" s="5"/>
      <c r="L224" s="5"/>
    </row>
    <row r="225" spans="1:12" ht="15.75" thickBot="1" x14ac:dyDescent="0.3">
      <c r="A225" s="5"/>
      <c r="B225" s="5">
        <v>22</v>
      </c>
      <c r="C225" s="5"/>
      <c r="D225" s="110"/>
      <c r="E225" s="111"/>
      <c r="F225" s="110"/>
      <c r="G225" s="112"/>
      <c r="H225" s="112"/>
      <c r="I225" s="111"/>
      <c r="J225" s="5">
        <v>61</v>
      </c>
      <c r="K225" s="5"/>
      <c r="L225" s="5"/>
    </row>
    <row r="226" spans="1:12" ht="15.75" thickBot="1" x14ac:dyDescent="0.3">
      <c r="A226" s="5"/>
      <c r="B226" s="5">
        <v>23</v>
      </c>
      <c r="C226" s="5"/>
      <c r="D226" s="110"/>
      <c r="E226" s="111"/>
      <c r="F226" s="110"/>
      <c r="G226" s="112"/>
      <c r="H226" s="112"/>
      <c r="I226" s="111"/>
      <c r="J226" s="5">
        <v>62</v>
      </c>
      <c r="K226" s="5"/>
      <c r="L226" s="5"/>
    </row>
    <row r="227" spans="1:12" ht="15.75" thickBot="1" x14ac:dyDescent="0.3">
      <c r="A227" s="5"/>
      <c r="B227" s="5">
        <v>24</v>
      </c>
      <c r="C227" s="5"/>
      <c r="D227" s="110"/>
      <c r="E227" s="111"/>
      <c r="F227" s="110"/>
      <c r="G227" s="112"/>
      <c r="H227" s="112"/>
      <c r="I227" s="111"/>
      <c r="J227" s="5">
        <v>63</v>
      </c>
      <c r="K227" s="5"/>
      <c r="L227" s="5"/>
    </row>
    <row r="228" spans="1:12" ht="15.75" thickBot="1" x14ac:dyDescent="0.3">
      <c r="A228" s="5"/>
      <c r="B228" s="5">
        <v>25</v>
      </c>
      <c r="C228" s="5"/>
      <c r="D228" s="110"/>
      <c r="E228" s="111"/>
      <c r="F228" s="110"/>
      <c r="G228" s="112"/>
      <c r="H228" s="112"/>
      <c r="I228" s="111"/>
      <c r="J228" s="5">
        <v>64</v>
      </c>
      <c r="K228" s="5"/>
      <c r="L228" s="5"/>
    </row>
    <row r="229" spans="1:12" ht="15.75" thickBot="1" x14ac:dyDescent="0.3">
      <c r="A229" s="5"/>
      <c r="B229" s="5">
        <v>26</v>
      </c>
      <c r="C229" s="5"/>
      <c r="D229" s="110"/>
      <c r="E229" s="111"/>
      <c r="F229" s="110"/>
      <c r="G229" s="112"/>
      <c r="H229" s="112"/>
      <c r="I229" s="111"/>
      <c r="J229" s="5">
        <v>65</v>
      </c>
      <c r="K229" s="5"/>
      <c r="L229" s="5"/>
    </row>
    <row r="230" spans="1:12" ht="15.75" thickBot="1" x14ac:dyDescent="0.3">
      <c r="A230" s="5"/>
      <c r="B230" s="5">
        <v>27</v>
      </c>
      <c r="C230" s="5"/>
      <c r="D230" s="110"/>
      <c r="E230" s="111"/>
      <c r="F230" s="110"/>
      <c r="G230" s="112"/>
      <c r="H230" s="112"/>
      <c r="I230" s="111"/>
      <c r="J230" s="5">
        <v>66</v>
      </c>
      <c r="K230" s="5"/>
      <c r="L230" s="5"/>
    </row>
    <row r="231" spans="1:12" ht="15.75" thickBot="1" x14ac:dyDescent="0.3">
      <c r="A231" s="5"/>
      <c r="B231" s="5">
        <v>28</v>
      </c>
      <c r="C231" s="5"/>
      <c r="D231" s="110"/>
      <c r="E231" s="111"/>
      <c r="F231" s="110"/>
      <c r="G231" s="112"/>
      <c r="H231" s="112"/>
      <c r="I231" s="111"/>
      <c r="J231" s="5">
        <v>67</v>
      </c>
      <c r="K231" s="5"/>
      <c r="L231" s="5"/>
    </row>
    <row r="232" spans="1:12" ht="15.75" thickBot="1" x14ac:dyDescent="0.3">
      <c r="A232" s="5"/>
      <c r="B232" s="5">
        <v>29</v>
      </c>
      <c r="C232" s="5"/>
      <c r="D232" s="110"/>
      <c r="E232" s="111"/>
      <c r="F232" s="110"/>
      <c r="G232" s="112"/>
      <c r="H232" s="112"/>
      <c r="I232" s="111"/>
      <c r="J232" s="5">
        <v>68</v>
      </c>
      <c r="K232" s="5"/>
      <c r="L232" s="5"/>
    </row>
    <row r="233" spans="1:12" ht="15.75" thickBot="1" x14ac:dyDescent="0.3">
      <c r="A233" s="5"/>
      <c r="B233" s="5">
        <v>30</v>
      </c>
      <c r="C233" s="5"/>
      <c r="D233" s="110"/>
      <c r="E233" s="111"/>
      <c r="F233" s="110"/>
      <c r="G233" s="112"/>
      <c r="H233" s="112"/>
      <c r="I233" s="111"/>
      <c r="J233" s="5">
        <v>69</v>
      </c>
      <c r="K233" s="5"/>
      <c r="L233" s="5"/>
    </row>
    <row r="234" spans="1:12" ht="15.75" thickBot="1" x14ac:dyDescent="0.3">
      <c r="A234" s="5"/>
      <c r="B234" s="5">
        <v>31</v>
      </c>
      <c r="C234" s="5"/>
      <c r="D234" s="110"/>
      <c r="E234" s="111"/>
      <c r="F234" s="110"/>
      <c r="G234" s="112"/>
      <c r="H234" s="112"/>
      <c r="I234" s="111"/>
      <c r="J234" s="5">
        <v>70</v>
      </c>
      <c r="K234" s="5"/>
      <c r="L234" s="5"/>
    </row>
    <row r="235" spans="1:12" ht="15.75" thickBot="1" x14ac:dyDescent="0.3">
      <c r="A235" s="5"/>
      <c r="B235" s="5">
        <v>32</v>
      </c>
      <c r="C235" s="5"/>
      <c r="D235" s="110"/>
      <c r="E235" s="111"/>
      <c r="F235" s="110"/>
      <c r="G235" s="112"/>
      <c r="H235" s="112"/>
      <c r="I235" s="111"/>
      <c r="J235" s="5">
        <v>71</v>
      </c>
      <c r="K235" s="5"/>
      <c r="L235" s="5"/>
    </row>
    <row r="236" spans="1:12" ht="15.75" thickBot="1" x14ac:dyDescent="0.3">
      <c r="A236" s="5"/>
      <c r="B236" s="5">
        <v>33</v>
      </c>
      <c r="C236" s="5"/>
      <c r="D236" s="110"/>
      <c r="E236" s="111"/>
      <c r="F236" s="110"/>
      <c r="G236" s="112"/>
      <c r="H236" s="112"/>
      <c r="I236" s="111"/>
      <c r="J236" s="5">
        <v>72</v>
      </c>
      <c r="K236" s="5"/>
      <c r="L236" s="5"/>
    </row>
    <row r="237" spans="1:12" ht="15.75" thickBot="1" x14ac:dyDescent="0.3">
      <c r="A237" s="5"/>
      <c r="B237" s="5">
        <v>34</v>
      </c>
      <c r="C237" s="5"/>
      <c r="D237" s="110"/>
      <c r="E237" s="111"/>
      <c r="F237" s="110"/>
      <c r="G237" s="112"/>
      <c r="H237" s="112"/>
      <c r="I237" s="111"/>
      <c r="J237" s="5">
        <v>73</v>
      </c>
      <c r="K237" s="5"/>
      <c r="L237" s="5"/>
    </row>
    <row r="238" spans="1:12" ht="15.75" thickBot="1" x14ac:dyDescent="0.3">
      <c r="A238" s="5"/>
      <c r="B238" s="5">
        <v>35</v>
      </c>
      <c r="C238" s="5"/>
      <c r="D238" s="110"/>
      <c r="E238" s="111"/>
      <c r="F238" s="110"/>
      <c r="G238" s="112"/>
      <c r="H238" s="112"/>
      <c r="I238" s="111"/>
      <c r="J238" s="5">
        <v>74</v>
      </c>
      <c r="K238" s="5"/>
      <c r="L238" s="5"/>
    </row>
    <row r="239" spans="1:12" ht="15.75" thickBot="1" x14ac:dyDescent="0.3">
      <c r="A239" s="5"/>
      <c r="B239" s="5">
        <v>36</v>
      </c>
      <c r="C239" s="5"/>
      <c r="D239" s="110"/>
      <c r="E239" s="111"/>
      <c r="F239" s="110"/>
      <c r="G239" s="112"/>
      <c r="H239" s="112"/>
      <c r="I239" s="111"/>
      <c r="J239" s="5">
        <v>75</v>
      </c>
      <c r="K239" s="5"/>
      <c r="L239" s="5"/>
    </row>
    <row r="240" spans="1:12" ht="15.75" thickBot="1" x14ac:dyDescent="0.3">
      <c r="A240" s="5"/>
      <c r="B240" s="5">
        <v>37</v>
      </c>
      <c r="C240" s="5"/>
      <c r="D240" s="110"/>
      <c r="E240" s="111"/>
      <c r="F240" s="110"/>
      <c r="G240" s="112"/>
      <c r="H240" s="112"/>
      <c r="I240" s="111"/>
      <c r="J240" s="5">
        <v>76</v>
      </c>
      <c r="K240" s="5"/>
      <c r="L240" s="5"/>
    </row>
    <row r="241" spans="1:12" ht="32.25" customHeight="1" thickBot="1" x14ac:dyDescent="0.3">
      <c r="A241" s="5"/>
      <c r="B241" s="5">
        <v>38</v>
      </c>
      <c r="C241" s="5"/>
      <c r="D241" s="110"/>
      <c r="E241" s="111"/>
      <c r="F241" s="110"/>
      <c r="G241" s="112"/>
      <c r="H241" s="112"/>
      <c r="I241" s="111"/>
      <c r="J241" s="5">
        <v>77</v>
      </c>
      <c r="K241" s="5"/>
      <c r="L241" s="5"/>
    </row>
    <row r="242" spans="1:12" x14ac:dyDescent="0.25">
      <c r="A242" s="143" t="str">
        <f>A1</f>
        <v xml:space="preserve">LS </v>
      </c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5"/>
    </row>
    <row r="243" spans="1:12" x14ac:dyDescent="0.25">
      <c r="A243" s="278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80"/>
    </row>
    <row r="244" spans="1:12" ht="15.75" thickBot="1" x14ac:dyDescent="0.3">
      <c r="A244" s="146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8"/>
    </row>
    <row r="245" spans="1:12" x14ac:dyDescent="0.25">
      <c r="A245" s="143" t="s">
        <v>106</v>
      </c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5"/>
    </row>
    <row r="246" spans="1:12" ht="15.75" thickBot="1" x14ac:dyDescent="0.3">
      <c r="A246" s="146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8"/>
    </row>
    <row r="247" spans="1:12" ht="15.75" thickBot="1" x14ac:dyDescent="0.3">
      <c r="A247" s="3" t="str">
        <f t="shared" ref="A247:B249" si="3">A6</f>
        <v xml:space="preserve">CLIENTE: bolovo </v>
      </c>
      <c r="B247" s="149" t="str">
        <f t="shared" si="3"/>
        <v>REPRESENTANTE: Antonio</v>
      </c>
      <c r="C247" s="150"/>
      <c r="D247" s="150"/>
      <c r="E247" s="150"/>
      <c r="F247" s="151"/>
      <c r="G247" s="149" t="str">
        <f>G6</f>
        <v xml:space="preserve">PEDIDO: /19 </v>
      </c>
      <c r="H247" s="150"/>
      <c r="I247" s="151"/>
      <c r="J247" s="110" t="s">
        <v>21</v>
      </c>
      <c r="K247" s="112"/>
      <c r="L247" s="111"/>
    </row>
    <row r="248" spans="1:12" ht="15.75" thickBot="1" x14ac:dyDescent="0.3">
      <c r="A248" s="4" t="str">
        <f t="shared" si="3"/>
        <v xml:space="preserve">REF. CLIENTE:  </v>
      </c>
      <c r="B248" s="149" t="str">
        <f t="shared" si="3"/>
        <v xml:space="preserve">REF. SHO SL - bolovo </v>
      </c>
      <c r="C248" s="150"/>
      <c r="D248" s="150"/>
      <c r="E248" s="150"/>
      <c r="F248" s="151"/>
      <c r="G248" s="149" t="str">
        <f>G7</f>
        <v>COLECAO : VERÃO /2019</v>
      </c>
      <c r="H248" s="150"/>
      <c r="I248" s="151"/>
      <c r="J248" s="143">
        <f>J7</f>
        <v>1</v>
      </c>
      <c r="K248" s="144"/>
      <c r="L248" s="145"/>
    </row>
    <row r="249" spans="1:12" ht="15.75" thickBot="1" x14ac:dyDescent="0.3">
      <c r="A249" s="4" t="str">
        <f t="shared" si="3"/>
        <v xml:space="preserve">REF:  ls :  SHO LS : 692 </v>
      </c>
      <c r="B249" s="149" t="str">
        <f t="shared" si="3"/>
        <v xml:space="preserve">MODELO: shoulder  com bolso frente redondo </v>
      </c>
      <c r="C249" s="150"/>
      <c r="D249" s="150"/>
      <c r="E249" s="150"/>
      <c r="F249" s="150"/>
      <c r="G249" s="150"/>
      <c r="H249" s="150"/>
      <c r="I249" s="151"/>
      <c r="J249" s="146"/>
      <c r="K249" s="147"/>
      <c r="L249" s="148"/>
    </row>
    <row r="250" spans="1:12" ht="15" customHeight="1" x14ac:dyDescent="0.25">
      <c r="A250" s="326" t="s">
        <v>14</v>
      </c>
      <c r="B250" s="328" t="s">
        <v>343</v>
      </c>
      <c r="C250" s="329"/>
      <c r="D250" s="329"/>
      <c r="E250" s="329"/>
      <c r="F250" s="330"/>
      <c r="G250" s="334" t="s">
        <v>47</v>
      </c>
      <c r="H250" s="335"/>
      <c r="I250" s="272"/>
      <c r="J250" s="273"/>
      <c r="K250" s="273"/>
      <c r="L250" s="274"/>
    </row>
    <row r="251" spans="1:12" ht="15.75" customHeight="1" thickBot="1" x14ac:dyDescent="0.3">
      <c r="A251" s="327"/>
      <c r="B251" s="331"/>
      <c r="C251" s="332"/>
      <c r="D251" s="332"/>
      <c r="E251" s="332"/>
      <c r="F251" s="333"/>
      <c r="G251" s="336"/>
      <c r="H251" s="337"/>
      <c r="I251" s="285"/>
      <c r="J251" s="338"/>
      <c r="K251" s="338"/>
      <c r="L251" s="286"/>
    </row>
    <row r="252" spans="1:12" x14ac:dyDescent="0.25">
      <c r="A252" s="339" t="s">
        <v>1</v>
      </c>
      <c r="B252" s="339" t="s">
        <v>2</v>
      </c>
      <c r="C252" s="341">
        <f>C9</f>
        <v>5.5</v>
      </c>
      <c r="D252" s="184" t="s">
        <v>23</v>
      </c>
      <c r="E252" s="186"/>
      <c r="F252" s="343">
        <v>80</v>
      </c>
      <c r="G252" s="309" t="s">
        <v>22</v>
      </c>
      <c r="H252" s="313"/>
      <c r="I252" s="310"/>
      <c r="J252" s="303">
        <f>C252*F252</f>
        <v>440</v>
      </c>
      <c r="K252" s="304"/>
      <c r="L252" s="305"/>
    </row>
    <row r="253" spans="1:12" ht="15.75" thickBot="1" x14ac:dyDescent="0.3">
      <c r="A253" s="340"/>
      <c r="B253" s="340"/>
      <c r="C253" s="342"/>
      <c r="D253" s="187"/>
      <c r="E253" s="189"/>
      <c r="F253" s="344"/>
      <c r="G253" s="311"/>
      <c r="H253" s="314"/>
      <c r="I253" s="312"/>
      <c r="J253" s="306"/>
      <c r="K253" s="307"/>
      <c r="L253" s="308"/>
    </row>
    <row r="254" spans="1:12" ht="15" customHeight="1" x14ac:dyDescent="0.25">
      <c r="A254" s="309" t="s">
        <v>94</v>
      </c>
      <c r="B254" s="310"/>
      <c r="C254" s="309" t="s">
        <v>50</v>
      </c>
      <c r="D254" s="313"/>
      <c r="E254" s="313"/>
      <c r="F254" s="313"/>
      <c r="G254" s="313"/>
      <c r="H254" s="310"/>
      <c r="I254" s="309" t="s">
        <v>49</v>
      </c>
      <c r="J254" s="313"/>
      <c r="K254" s="313"/>
      <c r="L254" s="310"/>
    </row>
    <row r="255" spans="1:12" ht="15.75" customHeight="1" thickBot="1" x14ac:dyDescent="0.3">
      <c r="A255" s="311"/>
      <c r="B255" s="312"/>
      <c r="C255" s="311"/>
      <c r="D255" s="314"/>
      <c r="E255" s="314"/>
      <c r="F255" s="314"/>
      <c r="G255" s="314"/>
      <c r="H255" s="312"/>
      <c r="I255" s="311"/>
      <c r="J255" s="314"/>
      <c r="K255" s="314"/>
      <c r="L255" s="312"/>
    </row>
    <row r="256" spans="1:12" x14ac:dyDescent="0.25">
      <c r="A256" s="272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4"/>
    </row>
    <row r="257" spans="1:12" ht="15.75" thickBot="1" x14ac:dyDescent="0.3">
      <c r="A257" s="285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286"/>
    </row>
    <row r="258" spans="1:12" x14ac:dyDescent="0.25">
      <c r="A258" s="272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4"/>
    </row>
    <row r="259" spans="1:12" ht="15.75" thickBot="1" x14ac:dyDescent="0.3">
      <c r="A259" s="285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286"/>
    </row>
    <row r="260" spans="1:12" x14ac:dyDescent="0.25">
      <c r="A260" s="272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4"/>
    </row>
    <row r="261" spans="1:12" ht="15.75" thickBot="1" x14ac:dyDescent="0.3">
      <c r="A261" s="285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286"/>
    </row>
    <row r="262" spans="1:12" ht="15" customHeight="1" x14ac:dyDescent="0.25">
      <c r="A262" s="272"/>
      <c r="B262" s="273"/>
      <c r="C262" s="273"/>
      <c r="D262" s="273"/>
      <c r="E262" s="273"/>
      <c r="F262" s="274"/>
      <c r="G262" s="345" t="s">
        <v>51</v>
      </c>
      <c r="H262" s="346"/>
      <c r="I262" s="346"/>
      <c r="J262" s="347"/>
      <c r="K262" s="345" t="s">
        <v>18</v>
      </c>
      <c r="L262" s="347"/>
    </row>
    <row r="263" spans="1:12" ht="15.75" customHeight="1" thickBot="1" x14ac:dyDescent="0.3">
      <c r="A263" s="285"/>
      <c r="B263" s="338"/>
      <c r="C263" s="338"/>
      <c r="D263" s="338"/>
      <c r="E263" s="338"/>
      <c r="F263" s="286"/>
      <c r="G263" s="348"/>
      <c r="H263" s="349"/>
      <c r="I263" s="349"/>
      <c r="J263" s="350"/>
      <c r="K263" s="348"/>
      <c r="L263" s="350"/>
    </row>
    <row r="264" spans="1:12" x14ac:dyDescent="0.25">
      <c r="A264" s="272"/>
      <c r="B264" s="273"/>
      <c r="C264" s="273"/>
      <c r="D264" s="273"/>
      <c r="E264" s="273"/>
      <c r="F264" s="274"/>
      <c r="G264" s="345" t="s">
        <v>52</v>
      </c>
      <c r="H264" s="346"/>
      <c r="I264" s="346"/>
      <c r="J264" s="347"/>
      <c r="K264" s="345" t="s">
        <v>18</v>
      </c>
      <c r="L264" s="347"/>
    </row>
    <row r="265" spans="1:12" ht="15.75" thickBot="1" x14ac:dyDescent="0.3">
      <c r="A265" s="285"/>
      <c r="B265" s="338"/>
      <c r="C265" s="338"/>
      <c r="D265" s="338"/>
      <c r="E265" s="338"/>
      <c r="F265" s="286"/>
      <c r="G265" s="348"/>
      <c r="H265" s="349"/>
      <c r="I265" s="349"/>
      <c r="J265" s="350"/>
      <c r="K265" s="348"/>
      <c r="L265" s="350"/>
    </row>
    <row r="266" spans="1:12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43" t="s">
        <v>0</v>
      </c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5"/>
    </row>
    <row r="268" spans="1:12" ht="15.75" thickBot="1" x14ac:dyDescent="0.3">
      <c r="A268" s="146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8"/>
    </row>
    <row r="269" spans="1:12" ht="15.75" thickBot="1" x14ac:dyDescent="0.3">
      <c r="A269" s="3" t="str">
        <f t="shared" ref="A269:B271" si="4">A6</f>
        <v xml:space="preserve">CLIENTE: bolovo </v>
      </c>
      <c r="B269" s="149" t="str">
        <f t="shared" si="4"/>
        <v>REPRESENTANTE: Antonio</v>
      </c>
      <c r="C269" s="150"/>
      <c r="D269" s="150"/>
      <c r="E269" s="150"/>
      <c r="F269" s="151"/>
      <c r="G269" s="149" t="str">
        <f>G6</f>
        <v xml:space="preserve">PEDIDO: /19 </v>
      </c>
      <c r="H269" s="150"/>
      <c r="I269" s="151"/>
      <c r="J269" s="110" t="str">
        <f>J6</f>
        <v xml:space="preserve">QTD. MOSTR. LS </v>
      </c>
      <c r="K269" s="112"/>
      <c r="L269" s="111"/>
    </row>
    <row r="270" spans="1:12" ht="15.75" thickBot="1" x14ac:dyDescent="0.3">
      <c r="A270" s="4" t="str">
        <f t="shared" si="4"/>
        <v xml:space="preserve">REF. CLIENTE:  </v>
      </c>
      <c r="B270" s="149" t="str">
        <f t="shared" si="4"/>
        <v xml:space="preserve">REF. SHO SL - bolovo </v>
      </c>
      <c r="C270" s="150"/>
      <c r="D270" s="150"/>
      <c r="E270" s="150"/>
      <c r="F270" s="151"/>
      <c r="G270" s="149" t="str">
        <f>G7</f>
        <v>COLECAO : VERÃO /2019</v>
      </c>
      <c r="H270" s="150"/>
      <c r="I270" s="151"/>
      <c r="J270" s="143">
        <f>J7</f>
        <v>1</v>
      </c>
      <c r="K270" s="144"/>
      <c r="L270" s="145"/>
    </row>
    <row r="271" spans="1:12" ht="15.75" thickBot="1" x14ac:dyDescent="0.3">
      <c r="A271" s="4" t="str">
        <f t="shared" si="4"/>
        <v xml:space="preserve">REF:  ls :  SHO LS : 692 </v>
      </c>
      <c r="B271" s="149" t="str">
        <f t="shared" si="4"/>
        <v xml:space="preserve">MODELO: shoulder  com bolso frente redondo </v>
      </c>
      <c r="C271" s="150"/>
      <c r="D271" s="150"/>
      <c r="E271" s="150"/>
      <c r="F271" s="150"/>
      <c r="G271" s="150"/>
      <c r="H271" s="150"/>
      <c r="I271" s="151"/>
      <c r="J271" s="146"/>
      <c r="K271" s="147"/>
      <c r="L271" s="148"/>
    </row>
    <row r="272" spans="1:12" ht="15" customHeight="1" x14ac:dyDescent="0.25">
      <c r="A272" s="326" t="s">
        <v>14</v>
      </c>
      <c r="B272" s="328" t="str">
        <f>B250</f>
        <v>EMERSOM</v>
      </c>
      <c r="C272" s="329"/>
      <c r="D272" s="329"/>
      <c r="E272" s="329"/>
      <c r="F272" s="330"/>
      <c r="G272" s="334" t="s">
        <v>47</v>
      </c>
      <c r="H272" s="335"/>
      <c r="I272" s="272"/>
      <c r="J272" s="273"/>
      <c r="K272" s="273"/>
      <c r="L272" s="274"/>
    </row>
    <row r="273" spans="1:12" ht="15.75" customHeight="1" thickBot="1" x14ac:dyDescent="0.3">
      <c r="A273" s="327"/>
      <c r="B273" s="331"/>
      <c r="C273" s="332"/>
      <c r="D273" s="332"/>
      <c r="E273" s="332"/>
      <c r="F273" s="333"/>
      <c r="G273" s="336"/>
      <c r="H273" s="337"/>
      <c r="I273" s="285"/>
      <c r="J273" s="338"/>
      <c r="K273" s="338"/>
      <c r="L273" s="286"/>
    </row>
    <row r="274" spans="1:12" x14ac:dyDescent="0.25">
      <c r="A274" s="339" t="s">
        <v>1</v>
      </c>
      <c r="B274" s="339" t="s">
        <v>2</v>
      </c>
      <c r="C274" s="341">
        <f>C252</f>
        <v>5.5</v>
      </c>
      <c r="D274" s="184" t="s">
        <v>23</v>
      </c>
      <c r="E274" s="186"/>
      <c r="F274" s="343">
        <f>F252</f>
        <v>80</v>
      </c>
      <c r="G274" s="309" t="s">
        <v>22</v>
      </c>
      <c r="H274" s="313"/>
      <c r="I274" s="310"/>
      <c r="J274" s="357">
        <f>J252</f>
        <v>440</v>
      </c>
      <c r="K274" s="358"/>
      <c r="L274" s="359"/>
    </row>
    <row r="275" spans="1:12" ht="15.75" thickBot="1" x14ac:dyDescent="0.3">
      <c r="A275" s="340"/>
      <c r="B275" s="340"/>
      <c r="C275" s="342"/>
      <c r="D275" s="187"/>
      <c r="E275" s="189"/>
      <c r="F275" s="344"/>
      <c r="G275" s="311"/>
      <c r="H275" s="314"/>
      <c r="I275" s="312"/>
      <c r="J275" s="360"/>
      <c r="K275" s="361"/>
      <c r="L275" s="362"/>
    </row>
    <row r="276" spans="1:12" x14ac:dyDescent="0.25">
      <c r="A276" s="309" t="s">
        <v>48</v>
      </c>
      <c r="B276" s="310"/>
      <c r="C276" s="309" t="s">
        <v>50</v>
      </c>
      <c r="D276" s="313"/>
      <c r="E276" s="313"/>
      <c r="F276" s="313"/>
      <c r="G276" s="313"/>
      <c r="H276" s="310"/>
      <c r="I276" s="309" t="s">
        <v>49</v>
      </c>
      <c r="J276" s="313"/>
      <c r="K276" s="313"/>
      <c r="L276" s="310"/>
    </row>
    <row r="277" spans="1:12" ht="15.75" thickBot="1" x14ac:dyDescent="0.3">
      <c r="A277" s="311"/>
      <c r="B277" s="312"/>
      <c r="C277" s="311"/>
      <c r="D277" s="314"/>
      <c r="E277" s="314"/>
      <c r="F277" s="314"/>
      <c r="G277" s="314"/>
      <c r="H277" s="312"/>
      <c r="I277" s="311"/>
      <c r="J277" s="314"/>
      <c r="K277" s="314"/>
      <c r="L277" s="312"/>
    </row>
    <row r="278" spans="1:12" x14ac:dyDescent="0.25">
      <c r="A278" s="272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4"/>
    </row>
    <row r="279" spans="1:12" ht="15.75" thickBot="1" x14ac:dyDescent="0.3">
      <c r="A279" s="285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286"/>
    </row>
    <row r="280" spans="1:12" x14ac:dyDescent="0.25">
      <c r="A280" s="272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4"/>
    </row>
    <row r="281" spans="1:12" ht="15.75" thickBot="1" x14ac:dyDescent="0.3">
      <c r="A281" s="285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286"/>
    </row>
    <row r="282" spans="1:12" x14ac:dyDescent="0.25">
      <c r="A282" s="272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4"/>
    </row>
    <row r="283" spans="1:12" ht="15.75" thickBot="1" x14ac:dyDescent="0.3">
      <c r="A283" s="285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286"/>
    </row>
    <row r="284" spans="1:12" x14ac:dyDescent="0.25">
      <c r="A284" s="272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4"/>
    </row>
    <row r="285" spans="1:12" ht="15.75" thickBot="1" x14ac:dyDescent="0.3">
      <c r="A285" s="285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286"/>
    </row>
    <row r="286" spans="1:12" x14ac:dyDescent="0.25">
      <c r="A286" s="272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4"/>
    </row>
    <row r="287" spans="1:12" ht="15.75" thickBot="1" x14ac:dyDescent="0.3">
      <c r="A287" s="285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286"/>
    </row>
    <row r="288" spans="1:12" x14ac:dyDescent="0.25">
      <c r="A288" s="272"/>
      <c r="B288" s="273"/>
      <c r="C288" s="273"/>
      <c r="D288" s="273"/>
      <c r="E288" s="273"/>
      <c r="F288" s="274"/>
      <c r="G288" s="345" t="s">
        <v>51</v>
      </c>
      <c r="H288" s="346"/>
      <c r="I288" s="346"/>
      <c r="J288" s="347"/>
      <c r="K288" s="345" t="s">
        <v>18</v>
      </c>
      <c r="L288" s="347"/>
    </row>
    <row r="289" spans="1:12" ht="15.75" thickBot="1" x14ac:dyDescent="0.3">
      <c r="A289" s="285"/>
      <c r="B289" s="338"/>
      <c r="C289" s="338"/>
      <c r="D289" s="338"/>
      <c r="E289" s="338"/>
      <c r="F289" s="286"/>
      <c r="G289" s="348"/>
      <c r="H289" s="349"/>
      <c r="I289" s="349"/>
      <c r="J289" s="350"/>
      <c r="K289" s="348"/>
      <c r="L289" s="350"/>
    </row>
    <row r="290" spans="1:12" x14ac:dyDescent="0.25">
      <c r="A290" s="272"/>
      <c r="B290" s="273"/>
      <c r="C290" s="273"/>
      <c r="D290" s="273"/>
      <c r="E290" s="273"/>
      <c r="F290" s="274"/>
      <c r="G290" s="345" t="s">
        <v>52</v>
      </c>
      <c r="H290" s="346"/>
      <c r="I290" s="346"/>
      <c r="J290" s="347"/>
      <c r="K290" s="345" t="s">
        <v>18</v>
      </c>
      <c r="L290" s="347"/>
    </row>
    <row r="291" spans="1:12" ht="15.75" thickBot="1" x14ac:dyDescent="0.3">
      <c r="A291" s="285"/>
      <c r="B291" s="338"/>
      <c r="C291" s="338"/>
      <c r="D291" s="338"/>
      <c r="E291" s="338"/>
      <c r="F291" s="286"/>
      <c r="G291" s="348"/>
      <c r="H291" s="349"/>
      <c r="I291" s="349"/>
      <c r="J291" s="350"/>
      <c r="K291" s="348"/>
      <c r="L291" s="350"/>
    </row>
    <row r="292" spans="1:12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272"/>
      <c r="B293" s="273"/>
      <c r="C293" s="273"/>
      <c r="D293" s="273"/>
      <c r="E293" s="273"/>
      <c r="F293" s="273"/>
      <c r="G293" s="273"/>
      <c r="H293" s="273"/>
      <c r="I293" s="273"/>
      <c r="J293" s="273"/>
      <c r="K293" s="273"/>
      <c r="L293" s="274"/>
    </row>
    <row r="294" spans="1:12" ht="15.75" thickBot="1" x14ac:dyDescent="0.3">
      <c r="A294" s="285"/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286"/>
    </row>
    <row r="295" spans="1:12" x14ac:dyDescent="0.25">
      <c r="A295" s="143" t="s">
        <v>304</v>
      </c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5"/>
    </row>
    <row r="296" spans="1:12" ht="15.75" thickBot="1" x14ac:dyDescent="0.3">
      <c r="A296" s="146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8"/>
    </row>
    <row r="297" spans="1:12" ht="15.75" thickBot="1" x14ac:dyDescent="0.3">
      <c r="A297" s="3" t="str">
        <f t="shared" ref="A297:B299" si="5">A6</f>
        <v xml:space="preserve">CLIENTE: bolovo </v>
      </c>
      <c r="B297" s="149" t="str">
        <f t="shared" si="5"/>
        <v>REPRESENTANTE: Antonio</v>
      </c>
      <c r="C297" s="150"/>
      <c r="D297" s="150"/>
      <c r="E297" s="150"/>
      <c r="F297" s="151"/>
      <c r="G297" s="149" t="str">
        <f>G6</f>
        <v xml:space="preserve">PEDIDO: /19 </v>
      </c>
      <c r="H297" s="150"/>
      <c r="I297" s="151"/>
      <c r="J297" s="110" t="s">
        <v>21</v>
      </c>
      <c r="K297" s="112"/>
      <c r="L297" s="111"/>
    </row>
    <row r="298" spans="1:12" ht="15.75" thickBot="1" x14ac:dyDescent="0.3">
      <c r="A298" s="4" t="str">
        <f t="shared" si="5"/>
        <v xml:space="preserve">REF. CLIENTE:  </v>
      </c>
      <c r="B298" s="149" t="str">
        <f t="shared" si="5"/>
        <v xml:space="preserve">REF. SHO SL - bolovo </v>
      </c>
      <c r="C298" s="150"/>
      <c r="D298" s="150"/>
      <c r="E298" s="150"/>
      <c r="F298" s="151"/>
      <c r="G298" s="149" t="str">
        <f>G7</f>
        <v>COLECAO : VERÃO /2019</v>
      </c>
      <c r="H298" s="150"/>
      <c r="I298" s="151"/>
      <c r="J298" s="143">
        <f>J7</f>
        <v>1</v>
      </c>
      <c r="K298" s="144"/>
      <c r="L298" s="145"/>
    </row>
    <row r="299" spans="1:12" ht="15.75" thickBot="1" x14ac:dyDescent="0.3">
      <c r="A299" s="4" t="str">
        <f t="shared" si="5"/>
        <v xml:space="preserve">REF:  ls :  SHO LS : 692 </v>
      </c>
      <c r="B299" s="149" t="str">
        <f t="shared" si="5"/>
        <v xml:space="preserve">MODELO: shoulder  com bolso frente redondo </v>
      </c>
      <c r="C299" s="150"/>
      <c r="D299" s="150"/>
      <c r="E299" s="150"/>
      <c r="F299" s="150"/>
      <c r="G299" s="150"/>
      <c r="H299" s="150"/>
      <c r="I299" s="151"/>
      <c r="J299" s="146"/>
      <c r="K299" s="147"/>
      <c r="L299" s="148"/>
    </row>
    <row r="300" spans="1:12" x14ac:dyDescent="0.25">
      <c r="A300" s="326" t="s">
        <v>14</v>
      </c>
      <c r="B300" s="328" t="str">
        <f>B250</f>
        <v>EMERSOM</v>
      </c>
      <c r="C300" s="329"/>
      <c r="D300" s="329"/>
      <c r="E300" s="329"/>
      <c r="F300" s="330"/>
      <c r="G300" s="334" t="s">
        <v>47</v>
      </c>
      <c r="H300" s="335"/>
      <c r="I300" s="272"/>
      <c r="J300" s="273"/>
      <c r="K300" s="273"/>
      <c r="L300" s="274"/>
    </row>
    <row r="301" spans="1:12" ht="15.75" thickBot="1" x14ac:dyDescent="0.3">
      <c r="A301" s="327"/>
      <c r="B301" s="331"/>
      <c r="C301" s="332"/>
      <c r="D301" s="332"/>
      <c r="E301" s="332"/>
      <c r="F301" s="333"/>
      <c r="G301" s="336"/>
      <c r="H301" s="337"/>
      <c r="I301" s="285"/>
      <c r="J301" s="338"/>
      <c r="K301" s="338"/>
      <c r="L301" s="286"/>
    </row>
    <row r="302" spans="1:12" x14ac:dyDescent="0.25">
      <c r="A302" s="339" t="s">
        <v>1</v>
      </c>
      <c r="B302" s="339" t="s">
        <v>2</v>
      </c>
      <c r="C302" s="341">
        <f>C252</f>
        <v>5.5</v>
      </c>
      <c r="D302" s="184" t="s">
        <v>23</v>
      </c>
      <c r="E302" s="186"/>
      <c r="F302" s="343">
        <f>F252</f>
        <v>80</v>
      </c>
      <c r="G302" s="309" t="s">
        <v>22</v>
      </c>
      <c r="H302" s="313"/>
      <c r="I302" s="310"/>
      <c r="J302" s="357">
        <f>J252</f>
        <v>440</v>
      </c>
      <c r="K302" s="358"/>
      <c r="L302" s="359"/>
    </row>
    <row r="303" spans="1:12" ht="15.75" thickBot="1" x14ac:dyDescent="0.3">
      <c r="A303" s="340"/>
      <c r="B303" s="340"/>
      <c r="C303" s="342"/>
      <c r="D303" s="187"/>
      <c r="E303" s="189"/>
      <c r="F303" s="344"/>
      <c r="G303" s="311"/>
      <c r="H303" s="314"/>
      <c r="I303" s="312"/>
      <c r="J303" s="360"/>
      <c r="K303" s="361"/>
      <c r="L303" s="362"/>
    </row>
    <row r="304" spans="1:12" ht="15" customHeight="1" x14ac:dyDescent="0.25">
      <c r="A304" s="309" t="s">
        <v>95</v>
      </c>
      <c r="B304" s="310"/>
      <c r="C304" s="309" t="s">
        <v>96</v>
      </c>
      <c r="D304" s="313"/>
      <c r="E304" s="313"/>
      <c r="F304" s="313"/>
      <c r="G304" s="313"/>
      <c r="H304" s="310"/>
      <c r="I304" s="309" t="s">
        <v>49</v>
      </c>
      <c r="J304" s="313"/>
      <c r="K304" s="313"/>
      <c r="L304" s="310"/>
    </row>
    <row r="305" spans="1:12" ht="15.75" customHeight="1" thickBot="1" x14ac:dyDescent="0.3">
      <c r="A305" s="311"/>
      <c r="B305" s="312"/>
      <c r="C305" s="311"/>
      <c r="D305" s="314"/>
      <c r="E305" s="314"/>
      <c r="F305" s="314"/>
      <c r="G305" s="314"/>
      <c r="H305" s="312"/>
      <c r="I305" s="311"/>
      <c r="J305" s="314"/>
      <c r="K305" s="314"/>
      <c r="L305" s="312"/>
    </row>
    <row r="306" spans="1:12" x14ac:dyDescent="0.25">
      <c r="A306" s="272"/>
      <c r="B306" s="273"/>
      <c r="C306" s="273"/>
      <c r="D306" s="273"/>
      <c r="E306" s="273"/>
      <c r="F306" s="273"/>
      <c r="G306" s="273"/>
      <c r="H306" s="273"/>
      <c r="I306" s="273"/>
      <c r="J306" s="273"/>
      <c r="K306" s="273"/>
      <c r="L306" s="274"/>
    </row>
    <row r="307" spans="1:12" ht="15.75" thickBot="1" x14ac:dyDescent="0.3">
      <c r="A307" s="285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286"/>
    </row>
    <row r="308" spans="1:12" x14ac:dyDescent="0.25">
      <c r="A308" s="272"/>
      <c r="B308" s="273"/>
      <c r="C308" s="273"/>
      <c r="D308" s="273"/>
      <c r="E308" s="273"/>
      <c r="F308" s="274"/>
      <c r="G308" s="345" t="s">
        <v>51</v>
      </c>
      <c r="H308" s="346"/>
      <c r="I308" s="346"/>
      <c r="J308" s="347"/>
      <c r="K308" s="345" t="s">
        <v>18</v>
      </c>
      <c r="L308" s="347"/>
    </row>
    <row r="309" spans="1:12" ht="15.75" thickBot="1" x14ac:dyDescent="0.3">
      <c r="A309" s="285"/>
      <c r="B309" s="338"/>
      <c r="C309" s="338"/>
      <c r="D309" s="338"/>
      <c r="E309" s="338"/>
      <c r="F309" s="286"/>
      <c r="G309" s="348"/>
      <c r="H309" s="349"/>
      <c r="I309" s="349"/>
      <c r="J309" s="350"/>
      <c r="K309" s="348"/>
      <c r="L309" s="350"/>
    </row>
    <row r="310" spans="1:12" x14ac:dyDescent="0.25">
      <c r="A310" s="272"/>
      <c r="B310" s="273"/>
      <c r="C310" s="273"/>
      <c r="D310" s="273"/>
      <c r="E310" s="273"/>
      <c r="F310" s="274"/>
      <c r="G310" s="345" t="s">
        <v>52</v>
      </c>
      <c r="H310" s="346"/>
      <c r="I310" s="346"/>
      <c r="J310" s="347"/>
      <c r="K310" s="345" t="s">
        <v>18</v>
      </c>
      <c r="L310" s="347"/>
    </row>
    <row r="311" spans="1:12" ht="15.75" thickBot="1" x14ac:dyDescent="0.3">
      <c r="A311" s="285"/>
      <c r="B311" s="338"/>
      <c r="C311" s="338"/>
      <c r="D311" s="338"/>
      <c r="E311" s="338"/>
      <c r="F311" s="286"/>
      <c r="G311" s="348"/>
      <c r="H311" s="349"/>
      <c r="I311" s="349"/>
      <c r="J311" s="350"/>
      <c r="K311" s="348"/>
      <c r="L311" s="350"/>
    </row>
    <row r="312" spans="1:12" x14ac:dyDescent="0.25">
      <c r="A312" s="272"/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4"/>
    </row>
    <row r="313" spans="1:12" x14ac:dyDescent="0.25">
      <c r="A313" s="275"/>
      <c r="B313" s="276"/>
      <c r="C313" s="276"/>
      <c r="D313" s="276"/>
      <c r="E313" s="276"/>
      <c r="F313" s="276"/>
      <c r="G313" s="276"/>
      <c r="H313" s="276"/>
      <c r="I313" s="276"/>
      <c r="J313" s="276"/>
      <c r="K313" s="276"/>
      <c r="L313" s="277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ht="33.75" customHeight="1" thickBot="1" x14ac:dyDescent="0.3">
      <c r="A322" s="285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286"/>
    </row>
    <row r="323" spans="1:12" x14ac:dyDescent="0.25">
      <c r="A323" s="143" t="str">
        <f>A1</f>
        <v xml:space="preserve">LS </v>
      </c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5"/>
    </row>
    <row r="324" spans="1:12" ht="15.75" thickBot="1" x14ac:dyDescent="0.3">
      <c r="A324" s="146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8"/>
    </row>
    <row r="325" spans="1:12" x14ac:dyDescent="0.25">
      <c r="A325" s="369" t="s">
        <v>305</v>
      </c>
      <c r="B325" s="370"/>
      <c r="C325" s="370"/>
      <c r="D325" s="370"/>
      <c r="E325" s="370"/>
      <c r="F325" s="370"/>
      <c r="G325" s="370"/>
      <c r="H325" s="370"/>
      <c r="I325" s="370"/>
      <c r="J325" s="370"/>
      <c r="K325" s="370"/>
      <c r="L325" s="371"/>
    </row>
    <row r="326" spans="1:12" ht="15.75" thickBot="1" x14ac:dyDescent="0.3">
      <c r="A326" s="372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4"/>
    </row>
    <row r="327" spans="1:12" ht="15.75" thickBot="1" x14ac:dyDescent="0.3">
      <c r="A327" s="3" t="str">
        <f t="shared" ref="A327:B329" si="6">A6</f>
        <v xml:space="preserve">CLIENTE: bolovo </v>
      </c>
      <c r="B327" s="149" t="str">
        <f t="shared" si="6"/>
        <v>REPRESENTANTE: Antonio</v>
      </c>
      <c r="C327" s="150"/>
      <c r="D327" s="150"/>
      <c r="E327" s="150"/>
      <c r="F327" s="151"/>
      <c r="G327" s="149" t="str">
        <f>G6</f>
        <v xml:space="preserve">PEDIDO: /19 </v>
      </c>
      <c r="H327" s="150"/>
      <c r="I327" s="151"/>
      <c r="J327" s="110" t="str">
        <f>J6</f>
        <v xml:space="preserve">QTD. MOSTR. LS </v>
      </c>
      <c r="K327" s="112"/>
      <c r="L327" s="111"/>
    </row>
    <row r="328" spans="1:12" ht="15.75" thickBot="1" x14ac:dyDescent="0.3">
      <c r="A328" s="4" t="str">
        <f t="shared" si="6"/>
        <v xml:space="preserve">REF. CLIENTE:  </v>
      </c>
      <c r="B328" s="149" t="str">
        <f t="shared" si="6"/>
        <v xml:space="preserve">REF. SHO SL - bolovo </v>
      </c>
      <c r="C328" s="150"/>
      <c r="D328" s="150"/>
      <c r="E328" s="150"/>
      <c r="F328" s="151"/>
      <c r="G328" s="149" t="str">
        <f>G7</f>
        <v>COLECAO : VERÃO /2019</v>
      </c>
      <c r="H328" s="150"/>
      <c r="I328" s="151"/>
      <c r="J328" s="143">
        <f>J7</f>
        <v>1</v>
      </c>
      <c r="K328" s="144"/>
      <c r="L328" s="145"/>
    </row>
    <row r="329" spans="1:12" ht="15.75" thickBot="1" x14ac:dyDescent="0.3">
      <c r="A329" s="4" t="str">
        <f t="shared" si="6"/>
        <v xml:space="preserve">REF:  ls :  SHO LS : 692 </v>
      </c>
      <c r="B329" s="149" t="str">
        <f t="shared" si="6"/>
        <v xml:space="preserve">MODELO: shoulder  com bolso frente redondo </v>
      </c>
      <c r="C329" s="150"/>
      <c r="D329" s="150"/>
      <c r="E329" s="150"/>
      <c r="F329" s="150"/>
      <c r="G329" s="150"/>
      <c r="H329" s="150"/>
      <c r="I329" s="151"/>
      <c r="J329" s="146"/>
      <c r="K329" s="147"/>
      <c r="L329" s="148"/>
    </row>
    <row r="330" spans="1:12" ht="15.75" thickBot="1" x14ac:dyDescent="0.3">
      <c r="A330" s="110" t="s">
        <v>55</v>
      </c>
      <c r="B330" s="112"/>
      <c r="C330" s="112"/>
      <c r="D330" s="111"/>
      <c r="E330" s="345" t="s">
        <v>59</v>
      </c>
      <c r="F330" s="346"/>
      <c r="G330" s="346"/>
      <c r="H330" s="346"/>
      <c r="I330" s="346"/>
      <c r="J330" s="346"/>
      <c r="K330" s="346"/>
      <c r="L330" s="347"/>
    </row>
    <row r="331" spans="1:12" ht="15.75" thickBot="1" x14ac:dyDescent="0.3">
      <c r="A331" s="184" t="s">
        <v>56</v>
      </c>
      <c r="B331" s="185"/>
      <c r="C331" s="185"/>
      <c r="D331" s="186"/>
      <c r="E331" s="348"/>
      <c r="F331" s="349"/>
      <c r="G331" s="349"/>
      <c r="H331" s="349"/>
      <c r="I331" s="349"/>
      <c r="J331" s="349"/>
      <c r="K331" s="349"/>
      <c r="L331" s="350"/>
    </row>
    <row r="332" spans="1:12" ht="15.75" thickBot="1" x14ac:dyDescent="0.3">
      <c r="A332" s="187"/>
      <c r="B332" s="188"/>
      <c r="C332" s="188"/>
      <c r="D332" s="189"/>
      <c r="E332" s="375" t="s">
        <v>58</v>
      </c>
      <c r="F332" s="376"/>
      <c r="G332" s="376"/>
      <c r="H332" s="376"/>
      <c r="I332" s="376"/>
      <c r="J332" s="376"/>
      <c r="K332" s="376"/>
      <c r="L332" s="377"/>
    </row>
    <row r="333" spans="1:12" x14ac:dyDescent="0.25">
      <c r="A333" s="184" t="s">
        <v>57</v>
      </c>
      <c r="B333" s="185"/>
      <c r="C333" s="185"/>
      <c r="D333" s="186"/>
      <c r="E333" s="378"/>
      <c r="F333" s="379"/>
      <c r="G333" s="379"/>
      <c r="H333" s="379"/>
      <c r="I333" s="379"/>
      <c r="J333" s="379"/>
      <c r="K333" s="379"/>
      <c r="L333" s="380"/>
    </row>
    <row r="334" spans="1:12" ht="15.75" thickBot="1" x14ac:dyDescent="0.3">
      <c r="A334" s="187"/>
      <c r="B334" s="188"/>
      <c r="C334" s="188"/>
      <c r="D334" s="189"/>
      <c r="E334" s="381"/>
      <c r="F334" s="382"/>
      <c r="G334" s="382"/>
      <c r="H334" s="382"/>
      <c r="I334" s="382"/>
      <c r="J334" s="382"/>
      <c r="K334" s="382"/>
      <c r="L334" s="383"/>
    </row>
    <row r="335" spans="1:12" ht="15.75" customHeight="1" thickBot="1" x14ac:dyDescent="0.3">
      <c r="A335" s="5" t="s">
        <v>28</v>
      </c>
      <c r="B335" s="2"/>
      <c r="C335" s="110">
        <f>C92</f>
        <v>80</v>
      </c>
      <c r="D335" s="112"/>
      <c r="E335" s="111"/>
      <c r="F335" s="110" t="s">
        <v>43</v>
      </c>
      <c r="G335" s="111"/>
      <c r="H335" s="110">
        <f>H92</f>
        <v>0</v>
      </c>
      <c r="I335" s="111"/>
      <c r="J335" s="262" t="s">
        <v>43</v>
      </c>
      <c r="K335" s="263"/>
      <c r="L335" s="36" t="s">
        <v>41</v>
      </c>
    </row>
    <row r="336" spans="1:12" ht="15.75" customHeight="1" thickBot="1" x14ac:dyDescent="0.3">
      <c r="A336" s="5" t="s">
        <v>42</v>
      </c>
      <c r="B336" s="4" t="s">
        <v>6</v>
      </c>
      <c r="C336" s="4" t="s">
        <v>15</v>
      </c>
      <c r="D336" s="110" t="s">
        <v>7</v>
      </c>
      <c r="E336" s="111"/>
      <c r="F336" s="234" t="s">
        <v>19</v>
      </c>
      <c r="G336" s="236"/>
      <c r="H336" s="4" t="s">
        <v>9</v>
      </c>
      <c r="I336" s="5" t="s">
        <v>10</v>
      </c>
      <c r="J336" s="234" t="s">
        <v>19</v>
      </c>
      <c r="K336" s="236"/>
      <c r="L336" s="7"/>
    </row>
    <row r="337" spans="1:12" ht="15.75" customHeight="1" thickBot="1" x14ac:dyDescent="0.3">
      <c r="A337" s="13" t="str">
        <f t="shared" ref="A337:C352" si="7">A94</f>
        <v xml:space="preserve">Etiqueta Composição - EC - bolovo </v>
      </c>
      <c r="B337" s="6">
        <f t="shared" si="7"/>
        <v>1</v>
      </c>
      <c r="C337" s="6" t="str">
        <f t="shared" si="7"/>
        <v>Branco</v>
      </c>
      <c r="D337" s="264">
        <f>SUM(B337*C335)</f>
        <v>80</v>
      </c>
      <c r="E337" s="265"/>
      <c r="F337" s="266"/>
      <c r="G337" s="267"/>
      <c r="H337" s="6">
        <f>H94</f>
        <v>0</v>
      </c>
      <c r="I337" s="8">
        <f>SUM(B337*H335)</f>
        <v>0</v>
      </c>
      <c r="J337" s="266"/>
      <c r="K337" s="267"/>
      <c r="L337" s="6"/>
    </row>
    <row r="338" spans="1:12" ht="15.75" customHeight="1" thickBot="1" x14ac:dyDescent="0.3">
      <c r="A338" s="13" t="str">
        <f t="shared" si="7"/>
        <v>Linha 60</v>
      </c>
      <c r="B338" s="6">
        <f t="shared" si="7"/>
        <v>0.02</v>
      </c>
      <c r="C338" s="6" t="str">
        <f t="shared" si="7"/>
        <v xml:space="preserve">Vermelha </v>
      </c>
      <c r="D338" s="264">
        <f>SUM(B338*C335)</f>
        <v>1.6</v>
      </c>
      <c r="E338" s="265"/>
      <c r="F338" s="266"/>
      <c r="G338" s="267"/>
      <c r="H338" s="6">
        <f>H95</f>
        <v>0</v>
      </c>
      <c r="I338" s="8">
        <f>SUM(B338*H335)</f>
        <v>0</v>
      </c>
      <c r="J338" s="266"/>
      <c r="K338" s="267"/>
      <c r="L338" s="6"/>
    </row>
    <row r="339" spans="1:12" ht="15.75" customHeight="1" thickBot="1" x14ac:dyDescent="0.3">
      <c r="A339" s="13">
        <f t="shared" si="7"/>
        <v>0</v>
      </c>
      <c r="B339" s="6">
        <f t="shared" si="7"/>
        <v>0.02</v>
      </c>
      <c r="C339" s="6" t="str">
        <f t="shared" si="7"/>
        <v xml:space="preserve">verde </v>
      </c>
      <c r="D339" s="264">
        <f>SUM(B339*C335)</f>
        <v>1.6</v>
      </c>
      <c r="E339" s="265"/>
      <c r="F339" s="266"/>
      <c r="G339" s="267"/>
      <c r="H339" s="6">
        <f t="shared" ref="H339:H370" si="8">H96</f>
        <v>0</v>
      </c>
      <c r="I339" s="8">
        <f>SUM(B339*H335)</f>
        <v>0</v>
      </c>
      <c r="J339" s="266"/>
      <c r="K339" s="267"/>
      <c r="L339" s="6"/>
    </row>
    <row r="340" spans="1:12" ht="15.75" customHeight="1" thickBot="1" x14ac:dyDescent="0.3">
      <c r="A340" s="13">
        <f t="shared" si="7"/>
        <v>0</v>
      </c>
      <c r="B340" s="6">
        <f t="shared" si="7"/>
        <v>0.02</v>
      </c>
      <c r="C340" s="6" t="str">
        <f t="shared" si="7"/>
        <v>azul royal</v>
      </c>
      <c r="D340" s="264">
        <f>SUM(B340*C335)</f>
        <v>1.6</v>
      </c>
      <c r="E340" s="265"/>
      <c r="F340" s="266"/>
      <c r="G340" s="267"/>
      <c r="H340" s="6">
        <f t="shared" si="8"/>
        <v>0</v>
      </c>
      <c r="I340" s="8">
        <f>SUM(B340*H335)</f>
        <v>0</v>
      </c>
      <c r="J340" s="266"/>
      <c r="K340" s="267"/>
      <c r="L340" s="6"/>
    </row>
    <row r="341" spans="1:12" ht="15.75" customHeight="1" thickBot="1" x14ac:dyDescent="0.3">
      <c r="A341" s="13" t="str">
        <f t="shared" si="7"/>
        <v>Linha 60</v>
      </c>
      <c r="B341" s="6">
        <f t="shared" si="7"/>
        <v>0.02</v>
      </c>
      <c r="C341" s="6" t="str">
        <f t="shared" si="7"/>
        <v xml:space="preserve">branca </v>
      </c>
      <c r="D341" s="264">
        <f>SUM(B341*C335)</f>
        <v>1.6</v>
      </c>
      <c r="E341" s="265"/>
      <c r="F341" s="266"/>
      <c r="G341" s="267"/>
      <c r="H341" s="6">
        <f t="shared" si="8"/>
        <v>0</v>
      </c>
      <c r="I341" s="8">
        <f>SUM(B341*H335)</f>
        <v>0</v>
      </c>
      <c r="J341" s="266"/>
      <c r="K341" s="267"/>
      <c r="L341" s="6"/>
    </row>
    <row r="342" spans="1:12" ht="15.75" customHeight="1" thickBot="1" x14ac:dyDescent="0.3">
      <c r="A342" s="13">
        <f t="shared" si="7"/>
        <v>0</v>
      </c>
      <c r="B342" s="6">
        <f t="shared" si="7"/>
        <v>0</v>
      </c>
      <c r="C342" s="6">
        <f t="shared" si="7"/>
        <v>0</v>
      </c>
      <c r="D342" s="264">
        <f>SUM(B342*C335)</f>
        <v>0</v>
      </c>
      <c r="E342" s="265"/>
      <c r="F342" s="266"/>
      <c r="G342" s="267"/>
      <c r="H342" s="6">
        <f t="shared" si="8"/>
        <v>0</v>
      </c>
      <c r="I342" s="8">
        <f>SUM(B342*H335)</f>
        <v>0</v>
      </c>
      <c r="J342" s="266"/>
      <c r="K342" s="267"/>
      <c r="L342" s="6"/>
    </row>
    <row r="343" spans="1:12" ht="15.75" customHeight="1" thickBot="1" x14ac:dyDescent="0.3">
      <c r="A343" s="13" t="str">
        <f t="shared" si="7"/>
        <v>FITA CA 25</v>
      </c>
      <c r="B343" s="6">
        <v>16</v>
      </c>
      <c r="C343" s="16" t="str">
        <f t="shared" si="7"/>
        <v xml:space="preserve">branca </v>
      </c>
      <c r="D343" s="264">
        <f>SUM(B343*C335)</f>
        <v>1280</v>
      </c>
      <c r="E343" s="265"/>
      <c r="F343" s="266"/>
      <c r="G343" s="267"/>
      <c r="H343" s="6">
        <f t="shared" si="8"/>
        <v>0</v>
      </c>
      <c r="I343" s="8">
        <f>SUM(B343*H335)</f>
        <v>0</v>
      </c>
      <c r="J343" s="266"/>
      <c r="K343" s="267"/>
      <c r="L343" s="6"/>
    </row>
    <row r="344" spans="1:12" ht="15.75" customHeight="1" thickBot="1" x14ac:dyDescent="0.3">
      <c r="A344" s="13" t="str">
        <f t="shared" si="7"/>
        <v>Fita alça de ombro  - 1,40m (1x)</v>
      </c>
      <c r="B344" s="6">
        <f t="shared" si="7"/>
        <v>0</v>
      </c>
      <c r="C344" s="6">
        <f t="shared" si="7"/>
        <v>0</v>
      </c>
      <c r="D344" s="264">
        <f>SUM(B344*C335)</f>
        <v>0</v>
      </c>
      <c r="E344" s="265"/>
      <c r="F344" s="266"/>
      <c r="G344" s="267"/>
      <c r="H344" s="6">
        <f t="shared" si="8"/>
        <v>0</v>
      </c>
      <c r="I344" s="8">
        <f>SUM(B344*H335)</f>
        <v>0</v>
      </c>
      <c r="J344" s="266"/>
      <c r="K344" s="267"/>
      <c r="L344" s="6"/>
    </row>
    <row r="345" spans="1:12" ht="15.75" customHeight="1" thickBot="1" x14ac:dyDescent="0.3">
      <c r="A345" s="13" t="str">
        <f>A102</f>
        <v>Fita do regulador  - 0,10m (1x)</v>
      </c>
      <c r="B345" s="6">
        <f t="shared" si="7"/>
        <v>0</v>
      </c>
      <c r="C345" s="6">
        <f t="shared" si="7"/>
        <v>0</v>
      </c>
      <c r="D345" s="264">
        <f>SUM(B345*C335)</f>
        <v>0</v>
      </c>
      <c r="E345" s="265"/>
      <c r="F345" s="266"/>
      <c r="G345" s="267"/>
      <c r="H345" s="6">
        <f t="shared" si="8"/>
        <v>0</v>
      </c>
      <c r="I345" s="8">
        <f>SUM(B345*H335)</f>
        <v>0</v>
      </c>
      <c r="J345" s="266"/>
      <c r="K345" s="267"/>
      <c r="L345" s="6"/>
    </row>
    <row r="346" spans="1:12" ht="15.75" customHeight="1" thickBot="1" x14ac:dyDescent="0.3">
      <c r="A346" s="13" t="str">
        <f t="shared" si="7"/>
        <v xml:space="preserve">Ziper 8 vista </v>
      </c>
      <c r="B346" s="6">
        <f t="shared" si="7"/>
        <v>0.56000000000000005</v>
      </c>
      <c r="C346" s="6" t="str">
        <f t="shared" si="7"/>
        <v xml:space="preserve">branca </v>
      </c>
      <c r="D346" s="264">
        <f>SUM(B346*C335)</f>
        <v>44.800000000000004</v>
      </c>
      <c r="E346" s="265"/>
      <c r="F346" s="266"/>
      <c r="G346" s="267"/>
      <c r="H346" s="6">
        <f t="shared" si="8"/>
        <v>0</v>
      </c>
      <c r="I346" s="8">
        <f>SUM(B346*H335)</f>
        <v>0</v>
      </c>
      <c r="J346" s="266"/>
      <c r="K346" s="267"/>
      <c r="L346" s="6"/>
    </row>
    <row r="347" spans="1:12" ht="15.75" customHeight="1" thickBot="1" x14ac:dyDescent="0.3">
      <c r="A347" s="13" t="str">
        <f t="shared" si="7"/>
        <v>Cursor 8</v>
      </c>
      <c r="B347" s="6">
        <f t="shared" si="7"/>
        <v>3</v>
      </c>
      <c r="C347" s="6" t="str">
        <f t="shared" si="7"/>
        <v xml:space="preserve">Branco </v>
      </c>
      <c r="D347" s="264">
        <f>SUM(B347*C335)</f>
        <v>240</v>
      </c>
      <c r="E347" s="265"/>
      <c r="F347" s="266"/>
      <c r="G347" s="267"/>
      <c r="H347" s="6">
        <f t="shared" si="8"/>
        <v>0</v>
      </c>
      <c r="I347" s="8">
        <f>SUM(B347*H335)</f>
        <v>0</v>
      </c>
      <c r="J347" s="266"/>
      <c r="K347" s="267"/>
      <c r="L347" s="6"/>
    </row>
    <row r="348" spans="1:12" ht="15.75" customHeight="1" thickBot="1" x14ac:dyDescent="0.3">
      <c r="A348" s="13" t="str">
        <f t="shared" si="7"/>
        <v xml:space="preserve">Gorgurão Acabamento  </v>
      </c>
      <c r="B348" s="6">
        <f t="shared" si="7"/>
        <v>2</v>
      </c>
      <c r="C348" s="6" t="str">
        <f t="shared" si="7"/>
        <v>azul royal</v>
      </c>
      <c r="D348" s="264">
        <f>SUM(B348*C335)</f>
        <v>160</v>
      </c>
      <c r="E348" s="265"/>
      <c r="F348" s="266"/>
      <c r="G348" s="267"/>
      <c r="H348" s="6">
        <f t="shared" si="8"/>
        <v>0</v>
      </c>
      <c r="I348" s="8">
        <f>SUM(B348*H335)</f>
        <v>0</v>
      </c>
      <c r="J348" s="266"/>
      <c r="K348" s="267"/>
      <c r="L348" s="6"/>
    </row>
    <row r="349" spans="1:12" ht="15.75" customHeight="1" thickBot="1" x14ac:dyDescent="0.3">
      <c r="A349" s="13" t="str">
        <f t="shared" si="7"/>
        <v>Regulador 25 poliacetal</v>
      </c>
      <c r="B349" s="6">
        <f t="shared" si="7"/>
        <v>2</v>
      </c>
      <c r="C349" s="6" t="str">
        <f t="shared" si="7"/>
        <v xml:space="preserve">branca </v>
      </c>
      <c r="D349" s="264">
        <f>SUM(B349*C335)</f>
        <v>160</v>
      </c>
      <c r="E349" s="265"/>
      <c r="F349" s="266"/>
      <c r="G349" s="267"/>
      <c r="H349" s="6">
        <f t="shared" si="8"/>
        <v>0</v>
      </c>
      <c r="I349" s="8">
        <f>SUM(B349*H335)</f>
        <v>0</v>
      </c>
      <c r="J349" s="266"/>
      <c r="K349" s="267"/>
      <c r="L349" s="6"/>
    </row>
    <row r="350" spans="1:12" ht="15.75" customHeight="1" thickBot="1" x14ac:dyDescent="0.3">
      <c r="A350" s="13" t="str">
        <f t="shared" si="7"/>
        <v xml:space="preserve">fita Ca 10  </v>
      </c>
      <c r="B350" s="6">
        <f t="shared" si="7"/>
        <v>0</v>
      </c>
      <c r="C350" s="6" t="str">
        <f t="shared" si="7"/>
        <v xml:space="preserve">Branca </v>
      </c>
      <c r="D350" s="264">
        <f>SUM(B350*C335)</f>
        <v>0</v>
      </c>
      <c r="E350" s="265"/>
      <c r="F350" s="266"/>
      <c r="G350" s="267"/>
      <c r="H350" s="6">
        <f t="shared" si="8"/>
        <v>0</v>
      </c>
      <c r="I350" s="8">
        <f>SUM(B350*H335)</f>
        <v>0</v>
      </c>
      <c r="J350" s="266"/>
      <c r="K350" s="267"/>
      <c r="L350" s="6"/>
    </row>
    <row r="351" spans="1:12" ht="15.75" customHeight="1" thickBot="1" x14ac:dyDescent="0.3">
      <c r="A351" s="13" t="str">
        <f t="shared" si="7"/>
        <v>puxador do cursor 0,10m (3x)</v>
      </c>
      <c r="B351" s="6">
        <f t="shared" si="7"/>
        <v>0</v>
      </c>
      <c r="C351" s="6">
        <f t="shared" si="7"/>
        <v>0</v>
      </c>
      <c r="D351" s="264">
        <f>SUM(B351*C335)</f>
        <v>0</v>
      </c>
      <c r="E351" s="265"/>
      <c r="F351" s="266"/>
      <c r="G351" s="267"/>
      <c r="H351" s="6">
        <f t="shared" si="8"/>
        <v>0</v>
      </c>
      <c r="I351" s="8">
        <f>SUM(B351*H335)</f>
        <v>0</v>
      </c>
      <c r="J351" s="266"/>
      <c r="K351" s="267"/>
      <c r="L351" s="6"/>
    </row>
    <row r="352" spans="1:12" ht="15.75" customHeight="1" thickBot="1" x14ac:dyDescent="0.3">
      <c r="A352" s="13" t="str">
        <f t="shared" si="7"/>
        <v xml:space="preserve">suporte do mosquetinho 0,10 (1x) </v>
      </c>
      <c r="B352" s="6">
        <f t="shared" si="7"/>
        <v>1</v>
      </c>
      <c r="C352" s="6">
        <f t="shared" si="7"/>
        <v>0</v>
      </c>
      <c r="D352" s="264">
        <f>SUM(B352*C335)</f>
        <v>80</v>
      </c>
      <c r="E352" s="265"/>
      <c r="F352" s="266"/>
      <c r="G352" s="267"/>
      <c r="H352" s="6">
        <f t="shared" si="8"/>
        <v>0</v>
      </c>
      <c r="I352" s="8">
        <f>SUM(B352*H335)</f>
        <v>0</v>
      </c>
      <c r="J352" s="266"/>
      <c r="K352" s="267"/>
      <c r="L352" s="6"/>
    </row>
    <row r="353" spans="1:12" ht="15.75" customHeight="1" thickBot="1" x14ac:dyDescent="0.3">
      <c r="A353" s="13" t="str">
        <f t="shared" ref="A353:C368" si="9">A110</f>
        <v xml:space="preserve">mosquetinho piterpan </v>
      </c>
      <c r="B353" s="6">
        <f t="shared" si="9"/>
        <v>1</v>
      </c>
      <c r="C353" s="6" t="str">
        <f t="shared" si="9"/>
        <v xml:space="preserve">preto </v>
      </c>
      <c r="D353" s="264">
        <f>SUM(B353*C335)</f>
        <v>80</v>
      </c>
      <c r="E353" s="265"/>
      <c r="F353" s="266"/>
      <c r="G353" s="267"/>
      <c r="H353" s="6">
        <f t="shared" si="8"/>
        <v>0</v>
      </c>
      <c r="I353" s="8">
        <f>SUM(B353*H335)</f>
        <v>0</v>
      </c>
      <c r="J353" s="266"/>
      <c r="K353" s="267"/>
      <c r="L353" s="6"/>
    </row>
    <row r="354" spans="1:12" ht="15.75" customHeight="1" thickBot="1" x14ac:dyDescent="0.3">
      <c r="A354" s="13" t="str">
        <f t="shared" si="9"/>
        <v xml:space="preserve">velcro 0,04 m  (1x) </v>
      </c>
      <c r="B354" s="6">
        <f t="shared" si="9"/>
        <v>0.04</v>
      </c>
      <c r="C354" s="6" t="str">
        <f t="shared" si="9"/>
        <v xml:space="preserve">Branco </v>
      </c>
      <c r="D354" s="264">
        <f>SUM(B354*C335)</f>
        <v>3.2</v>
      </c>
      <c r="E354" s="265"/>
      <c r="F354" s="266"/>
      <c r="G354" s="267"/>
      <c r="H354" s="6">
        <f t="shared" si="8"/>
        <v>0</v>
      </c>
      <c r="I354" s="8">
        <f>SUM(B354*H335)</f>
        <v>0</v>
      </c>
      <c r="J354" s="266"/>
      <c r="K354" s="267"/>
      <c r="L354" s="6"/>
    </row>
    <row r="355" spans="1:12" ht="15.75" customHeight="1" thickBot="1" x14ac:dyDescent="0.3">
      <c r="A355" s="13" t="str">
        <f t="shared" si="9"/>
        <v xml:space="preserve">vivo </v>
      </c>
      <c r="B355" s="6">
        <f t="shared" si="9"/>
        <v>1.5</v>
      </c>
      <c r="C355" s="6" t="str">
        <f t="shared" si="9"/>
        <v>preto</v>
      </c>
      <c r="D355" s="264">
        <f>SUM(B355*C335)</f>
        <v>120</v>
      </c>
      <c r="E355" s="265"/>
      <c r="F355" s="266"/>
      <c r="G355" s="267"/>
      <c r="H355" s="6">
        <f t="shared" si="8"/>
        <v>0</v>
      </c>
      <c r="I355" s="8">
        <f>SUM(B355*H335)</f>
        <v>0</v>
      </c>
      <c r="J355" s="266"/>
      <c r="K355" s="267"/>
      <c r="L355" s="6"/>
    </row>
    <row r="356" spans="1:12" ht="15.75" customHeight="1" thickBot="1" x14ac:dyDescent="0.3">
      <c r="A356" s="13">
        <f t="shared" si="9"/>
        <v>0</v>
      </c>
      <c r="B356" s="6">
        <f t="shared" si="9"/>
        <v>0</v>
      </c>
      <c r="C356" s="6">
        <f t="shared" si="9"/>
        <v>0</v>
      </c>
      <c r="D356" s="264">
        <f>SUM(B356*C335)</f>
        <v>0</v>
      </c>
      <c r="E356" s="265"/>
      <c r="F356" s="266"/>
      <c r="G356" s="267"/>
      <c r="H356" s="6">
        <f t="shared" si="8"/>
        <v>0</v>
      </c>
      <c r="I356" s="8">
        <f>SUM(B356*H335)</f>
        <v>0</v>
      </c>
      <c r="J356" s="266"/>
      <c r="K356" s="267"/>
      <c r="L356" s="6"/>
    </row>
    <row r="357" spans="1:12" ht="15.75" customHeight="1" thickBot="1" x14ac:dyDescent="0.3">
      <c r="A357" s="13">
        <f t="shared" si="9"/>
        <v>0</v>
      </c>
      <c r="B357" s="6">
        <f t="shared" si="9"/>
        <v>0</v>
      </c>
      <c r="C357" s="6">
        <f t="shared" si="9"/>
        <v>0</v>
      </c>
      <c r="D357" s="264">
        <f>SUM(B357*C335)</f>
        <v>0</v>
      </c>
      <c r="E357" s="265"/>
      <c r="F357" s="266"/>
      <c r="G357" s="267"/>
      <c r="H357" s="6">
        <f t="shared" si="8"/>
        <v>0</v>
      </c>
      <c r="I357" s="8">
        <f>SUM(B357*H335)</f>
        <v>0</v>
      </c>
      <c r="J357" s="266"/>
      <c r="K357" s="267"/>
      <c r="L357" s="6"/>
    </row>
    <row r="358" spans="1:12" ht="15.75" customHeight="1" thickBot="1" x14ac:dyDescent="0.3">
      <c r="A358" s="13">
        <f t="shared" si="9"/>
        <v>0</v>
      </c>
      <c r="B358" s="6">
        <f t="shared" si="9"/>
        <v>0</v>
      </c>
      <c r="C358" s="6">
        <f t="shared" si="9"/>
        <v>0</v>
      </c>
      <c r="D358" s="264">
        <f>SUM(B358*C335)</f>
        <v>0</v>
      </c>
      <c r="E358" s="265"/>
      <c r="F358" s="266"/>
      <c r="G358" s="267"/>
      <c r="H358" s="6">
        <f t="shared" si="8"/>
        <v>0</v>
      </c>
      <c r="I358" s="8">
        <f>SUM(B358*H335)</f>
        <v>0</v>
      </c>
      <c r="J358" s="266"/>
      <c r="K358" s="267"/>
      <c r="L358" s="6"/>
    </row>
    <row r="359" spans="1:12" ht="15.75" customHeight="1" thickBot="1" x14ac:dyDescent="0.3">
      <c r="A359" s="13">
        <f t="shared" si="9"/>
        <v>0</v>
      </c>
      <c r="B359" s="6">
        <f t="shared" si="9"/>
        <v>0</v>
      </c>
      <c r="C359" s="6">
        <f t="shared" si="9"/>
        <v>0</v>
      </c>
      <c r="D359" s="264">
        <f>SUM(B359*C335)</f>
        <v>0</v>
      </c>
      <c r="E359" s="265"/>
      <c r="F359" s="266"/>
      <c r="G359" s="267"/>
      <c r="H359" s="6">
        <f t="shared" si="8"/>
        <v>0</v>
      </c>
      <c r="I359" s="8">
        <f>SUM(B359*H335)</f>
        <v>0</v>
      </c>
      <c r="J359" s="266"/>
      <c r="K359" s="267"/>
      <c r="L359" s="6"/>
    </row>
    <row r="360" spans="1:12" ht="15.75" customHeight="1" thickBot="1" x14ac:dyDescent="0.3">
      <c r="A360" s="13">
        <f t="shared" si="9"/>
        <v>0</v>
      </c>
      <c r="B360" s="6">
        <f t="shared" si="9"/>
        <v>0</v>
      </c>
      <c r="C360" s="6">
        <f t="shared" si="9"/>
        <v>0</v>
      </c>
      <c r="D360" s="264">
        <f>SUM(B360*C335)</f>
        <v>0</v>
      </c>
      <c r="E360" s="265"/>
      <c r="F360" s="266"/>
      <c r="G360" s="267"/>
      <c r="H360" s="6">
        <f t="shared" si="8"/>
        <v>0</v>
      </c>
      <c r="I360" s="8">
        <f>SUM(B360*H335)</f>
        <v>0</v>
      </c>
      <c r="J360" s="266"/>
      <c r="K360" s="267"/>
      <c r="L360" s="6"/>
    </row>
    <row r="361" spans="1:12" ht="15.75" customHeight="1" thickBot="1" x14ac:dyDescent="0.3">
      <c r="A361" s="13">
        <f t="shared" si="9"/>
        <v>0</v>
      </c>
      <c r="B361" s="6">
        <f t="shared" si="9"/>
        <v>0</v>
      </c>
      <c r="C361" s="6">
        <f t="shared" si="9"/>
        <v>0</v>
      </c>
      <c r="D361" s="264">
        <f>SUM(B361*C335)</f>
        <v>0</v>
      </c>
      <c r="E361" s="265"/>
      <c r="F361" s="266"/>
      <c r="G361" s="267"/>
      <c r="H361" s="6">
        <f t="shared" si="8"/>
        <v>0</v>
      </c>
      <c r="I361" s="8">
        <f>SUM(B361*H335)</f>
        <v>0</v>
      </c>
      <c r="J361" s="266"/>
      <c r="K361" s="267"/>
      <c r="L361" s="6"/>
    </row>
    <row r="362" spans="1:12" ht="15.75" customHeight="1" thickBot="1" x14ac:dyDescent="0.3">
      <c r="A362" s="13">
        <f t="shared" si="9"/>
        <v>0</v>
      </c>
      <c r="B362" s="6">
        <f t="shared" si="9"/>
        <v>0</v>
      </c>
      <c r="C362" s="6">
        <f t="shared" si="9"/>
        <v>0</v>
      </c>
      <c r="D362" s="264">
        <f>SUM(B362*C335)</f>
        <v>0</v>
      </c>
      <c r="E362" s="265"/>
      <c r="F362" s="266"/>
      <c r="G362" s="267"/>
      <c r="H362" s="6">
        <f t="shared" si="8"/>
        <v>0</v>
      </c>
      <c r="I362" s="8">
        <f>SUM(B362*H335)</f>
        <v>0</v>
      </c>
      <c r="J362" s="266"/>
      <c r="K362" s="267"/>
      <c r="L362" s="6"/>
    </row>
    <row r="363" spans="1:12" ht="15.75" customHeight="1" thickBot="1" x14ac:dyDescent="0.3">
      <c r="A363" s="13">
        <f t="shared" si="9"/>
        <v>0</v>
      </c>
      <c r="B363" s="6">
        <f t="shared" si="9"/>
        <v>0</v>
      </c>
      <c r="C363" s="6">
        <f t="shared" si="9"/>
        <v>0</v>
      </c>
      <c r="D363" s="264">
        <f>SUM(B363*C335)</f>
        <v>0</v>
      </c>
      <c r="E363" s="265"/>
      <c r="F363" s="266"/>
      <c r="G363" s="267"/>
      <c r="H363" s="6">
        <f t="shared" si="8"/>
        <v>0</v>
      </c>
      <c r="I363" s="8">
        <f>SUM(B363*H335)</f>
        <v>0</v>
      </c>
      <c r="J363" s="266"/>
      <c r="K363" s="267"/>
      <c r="L363" s="6"/>
    </row>
    <row r="364" spans="1:12" ht="15.75" customHeight="1" thickBot="1" x14ac:dyDescent="0.3">
      <c r="A364" s="13">
        <f t="shared" si="9"/>
        <v>0</v>
      </c>
      <c r="B364" s="6">
        <f t="shared" si="9"/>
        <v>0</v>
      </c>
      <c r="C364" s="6">
        <f t="shared" si="9"/>
        <v>0</v>
      </c>
      <c r="D364" s="264">
        <f>SUM(B364*C335)</f>
        <v>0</v>
      </c>
      <c r="E364" s="265"/>
      <c r="F364" s="266"/>
      <c r="G364" s="267"/>
      <c r="H364" s="6">
        <f t="shared" si="8"/>
        <v>0</v>
      </c>
      <c r="I364" s="8">
        <f>SUM(B364*H335)</f>
        <v>0</v>
      </c>
      <c r="J364" s="266"/>
      <c r="K364" s="267"/>
      <c r="L364" s="6"/>
    </row>
    <row r="365" spans="1:12" ht="15.75" customHeight="1" thickBot="1" x14ac:dyDescent="0.3">
      <c r="A365" s="13">
        <f t="shared" si="9"/>
        <v>0</v>
      </c>
      <c r="B365" s="6">
        <f t="shared" si="9"/>
        <v>0</v>
      </c>
      <c r="C365" s="6">
        <f t="shared" si="9"/>
        <v>0</v>
      </c>
      <c r="D365" s="264">
        <f>SUM(B365*C335)</f>
        <v>0</v>
      </c>
      <c r="E365" s="265"/>
      <c r="F365" s="266"/>
      <c r="G365" s="267"/>
      <c r="H365" s="6">
        <f t="shared" si="8"/>
        <v>0</v>
      </c>
      <c r="I365" s="8">
        <f>SUM(B365*H335)</f>
        <v>0</v>
      </c>
      <c r="J365" s="266"/>
      <c r="K365" s="267"/>
      <c r="L365" s="6"/>
    </row>
    <row r="366" spans="1:12" ht="15.75" customHeight="1" thickBot="1" x14ac:dyDescent="0.3">
      <c r="A366" s="13">
        <f t="shared" si="9"/>
        <v>0</v>
      </c>
      <c r="B366" s="6">
        <f t="shared" si="9"/>
        <v>0</v>
      </c>
      <c r="C366" s="6">
        <f t="shared" si="9"/>
        <v>0</v>
      </c>
      <c r="D366" s="264">
        <f>SUM(B366*C335)</f>
        <v>0</v>
      </c>
      <c r="E366" s="265"/>
      <c r="F366" s="266"/>
      <c r="G366" s="267"/>
      <c r="H366" s="6">
        <f t="shared" si="8"/>
        <v>0</v>
      </c>
      <c r="I366" s="8">
        <f>SUM(B366*H335)</f>
        <v>0</v>
      </c>
      <c r="J366" s="266"/>
      <c r="K366" s="267"/>
      <c r="L366" s="6"/>
    </row>
    <row r="367" spans="1:12" ht="15.75" customHeight="1" thickBot="1" x14ac:dyDescent="0.3">
      <c r="A367" s="13">
        <f t="shared" si="9"/>
        <v>0</v>
      </c>
      <c r="B367" s="6">
        <f t="shared" si="9"/>
        <v>0</v>
      </c>
      <c r="C367" s="6">
        <f t="shared" si="9"/>
        <v>0</v>
      </c>
      <c r="D367" s="264">
        <f>SUM(B367*C335)</f>
        <v>0</v>
      </c>
      <c r="E367" s="265"/>
      <c r="F367" s="266"/>
      <c r="G367" s="267"/>
      <c r="H367" s="6">
        <f t="shared" si="8"/>
        <v>0</v>
      </c>
      <c r="I367" s="8">
        <f>SUM(B367*H335)</f>
        <v>0</v>
      </c>
      <c r="J367" s="266"/>
      <c r="K367" s="267"/>
      <c r="L367" s="6"/>
    </row>
    <row r="368" spans="1:12" ht="15.75" customHeight="1" thickBot="1" x14ac:dyDescent="0.3">
      <c r="A368" s="13">
        <f t="shared" si="9"/>
        <v>0</v>
      </c>
      <c r="B368" s="6">
        <f t="shared" si="9"/>
        <v>0</v>
      </c>
      <c r="C368" s="6">
        <f t="shared" si="9"/>
        <v>0</v>
      </c>
      <c r="D368" s="264">
        <f>SUM(B368*C335)</f>
        <v>0</v>
      </c>
      <c r="E368" s="265"/>
      <c r="F368" s="266"/>
      <c r="G368" s="267"/>
      <c r="H368" s="6">
        <f t="shared" si="8"/>
        <v>0</v>
      </c>
      <c r="I368" s="8">
        <f>SUM(B368*H335)</f>
        <v>0</v>
      </c>
      <c r="J368" s="266"/>
      <c r="K368" s="267"/>
      <c r="L368" s="6"/>
    </row>
    <row r="369" spans="1:12" ht="15.75" customHeight="1" thickBot="1" x14ac:dyDescent="0.3">
      <c r="A369" s="13">
        <f t="shared" ref="A369:C370" si="10">A126</f>
        <v>0</v>
      </c>
      <c r="B369" s="6">
        <f t="shared" si="10"/>
        <v>0</v>
      </c>
      <c r="C369" s="6">
        <f t="shared" si="10"/>
        <v>0</v>
      </c>
      <c r="D369" s="264">
        <f>SUM(B369*C335)</f>
        <v>0</v>
      </c>
      <c r="E369" s="265"/>
      <c r="F369" s="266"/>
      <c r="G369" s="267"/>
      <c r="H369" s="6">
        <f t="shared" si="8"/>
        <v>0</v>
      </c>
      <c r="I369" s="8">
        <f>SUM(B369*H335)</f>
        <v>0</v>
      </c>
      <c r="J369" s="266"/>
      <c r="K369" s="267"/>
      <c r="L369" s="6"/>
    </row>
    <row r="370" spans="1:12" ht="15.75" customHeight="1" thickBot="1" x14ac:dyDescent="0.3">
      <c r="A370" s="13">
        <f t="shared" si="10"/>
        <v>0</v>
      </c>
      <c r="B370" s="6">
        <f t="shared" si="10"/>
        <v>0</v>
      </c>
      <c r="C370" s="6">
        <f t="shared" si="10"/>
        <v>0</v>
      </c>
      <c r="D370" s="264">
        <f>SUM(B370*C335)</f>
        <v>0</v>
      </c>
      <c r="E370" s="265"/>
      <c r="F370" s="266"/>
      <c r="G370" s="267"/>
      <c r="H370" s="6">
        <f t="shared" si="8"/>
        <v>0</v>
      </c>
      <c r="I370" s="8">
        <f>SUM(B370*H335)</f>
        <v>0</v>
      </c>
      <c r="J370" s="266"/>
      <c r="K370" s="267"/>
      <c r="L370" s="6"/>
    </row>
    <row r="371" spans="1:12" ht="15.75" thickBot="1" x14ac:dyDescent="0.3">
      <c r="A371" s="4" t="s">
        <v>60</v>
      </c>
      <c r="B371" s="149" t="s">
        <v>61</v>
      </c>
      <c r="C371" s="150"/>
      <c r="D371" s="150"/>
      <c r="E371" s="150"/>
      <c r="F371" s="150"/>
      <c r="G371" s="150"/>
      <c r="H371" s="151"/>
      <c r="I371" s="149" t="s">
        <v>62</v>
      </c>
      <c r="J371" s="150"/>
      <c r="K371" s="150"/>
      <c r="L371" s="151"/>
    </row>
    <row r="372" spans="1:12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" customHeight="1" x14ac:dyDescent="0.25">
      <c r="A373" s="143" t="s">
        <v>113</v>
      </c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5"/>
    </row>
    <row r="374" spans="1:12" ht="15.75" customHeight="1" thickBot="1" x14ac:dyDescent="0.3">
      <c r="A374" s="146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8"/>
    </row>
    <row r="375" spans="1:12" ht="15.75" thickBot="1" x14ac:dyDescent="0.3">
      <c r="A375" s="3" t="str">
        <f t="shared" ref="A375:B377" si="11">A6</f>
        <v xml:space="preserve">CLIENTE: bolovo </v>
      </c>
      <c r="B375" s="149" t="str">
        <f t="shared" si="11"/>
        <v>REPRESENTANTE: Antonio</v>
      </c>
      <c r="C375" s="150"/>
      <c r="D375" s="150"/>
      <c r="E375" s="150"/>
      <c r="F375" s="151"/>
      <c r="G375" s="149" t="str">
        <f>G6</f>
        <v xml:space="preserve">PEDIDO: /19 </v>
      </c>
      <c r="H375" s="150"/>
      <c r="I375" s="151"/>
      <c r="J375" s="110" t="s">
        <v>21</v>
      </c>
      <c r="K375" s="112"/>
      <c r="L375" s="111"/>
    </row>
    <row r="376" spans="1:12" ht="15.75" thickBot="1" x14ac:dyDescent="0.3">
      <c r="A376" s="4" t="str">
        <f t="shared" si="11"/>
        <v xml:space="preserve">REF. CLIENTE:  </v>
      </c>
      <c r="B376" s="149" t="str">
        <f t="shared" si="11"/>
        <v xml:space="preserve">REF. SHO SL - bolovo </v>
      </c>
      <c r="C376" s="150"/>
      <c r="D376" s="150"/>
      <c r="E376" s="150"/>
      <c r="F376" s="151"/>
      <c r="G376" s="149" t="str">
        <f>G7</f>
        <v>COLECAO : VERÃO /2019</v>
      </c>
      <c r="H376" s="150"/>
      <c r="I376" s="151"/>
      <c r="J376" s="143">
        <f>J7</f>
        <v>1</v>
      </c>
      <c r="K376" s="144"/>
      <c r="L376" s="145"/>
    </row>
    <row r="377" spans="1:12" ht="15.75" thickBot="1" x14ac:dyDescent="0.3">
      <c r="A377" s="4" t="str">
        <f t="shared" si="11"/>
        <v xml:space="preserve">REF:  ls :  SHO LS : 692 </v>
      </c>
      <c r="B377" s="149" t="str">
        <f t="shared" si="11"/>
        <v xml:space="preserve">MODELO: shoulder  com bolso frente redondo </v>
      </c>
      <c r="C377" s="150"/>
      <c r="D377" s="150"/>
      <c r="E377" s="150"/>
      <c r="F377" s="150"/>
      <c r="G377" s="150"/>
      <c r="H377" s="150"/>
      <c r="I377" s="151"/>
      <c r="J377" s="146"/>
      <c r="K377" s="147"/>
      <c r="L377" s="148"/>
    </row>
    <row r="378" spans="1:12" ht="15" customHeight="1" thickBot="1" x14ac:dyDescent="0.3">
      <c r="A378" s="36" t="s">
        <v>14</v>
      </c>
      <c r="B378" s="110" t="s">
        <v>65</v>
      </c>
      <c r="C378" s="112"/>
      <c r="D378" s="111"/>
      <c r="E378" s="384" t="s">
        <v>66</v>
      </c>
      <c r="F378" s="385"/>
      <c r="G378" s="385"/>
      <c r="H378" s="386"/>
      <c r="I378" s="110" t="s">
        <v>67</v>
      </c>
      <c r="J378" s="111"/>
      <c r="K378" s="110" t="s">
        <v>68</v>
      </c>
      <c r="L378" s="111"/>
    </row>
    <row r="379" spans="1:12" x14ac:dyDescent="0.25">
      <c r="A379" s="326" t="s">
        <v>63</v>
      </c>
      <c r="B379" s="220" t="s">
        <v>69</v>
      </c>
      <c r="C379" s="221"/>
      <c r="D379" s="222"/>
      <c r="E379" s="220" t="s">
        <v>69</v>
      </c>
      <c r="F379" s="221"/>
      <c r="G379" s="221"/>
      <c r="H379" s="222"/>
      <c r="I379" s="122" t="s">
        <v>70</v>
      </c>
      <c r="J379" s="124"/>
      <c r="K379" s="122" t="s">
        <v>70</v>
      </c>
      <c r="L379" s="124"/>
    </row>
    <row r="380" spans="1:12" ht="15.75" thickBot="1" x14ac:dyDescent="0.3">
      <c r="A380" s="327"/>
      <c r="B380" s="223"/>
      <c r="C380" s="224"/>
      <c r="D380" s="225"/>
      <c r="E380" s="223"/>
      <c r="F380" s="224"/>
      <c r="G380" s="224"/>
      <c r="H380" s="225"/>
      <c r="I380" s="125"/>
      <c r="J380" s="127"/>
      <c r="K380" s="125"/>
      <c r="L380" s="127"/>
    </row>
    <row r="381" spans="1:12" x14ac:dyDescent="0.25">
      <c r="A381" s="326" t="s">
        <v>64</v>
      </c>
      <c r="B381" s="220" t="s">
        <v>69</v>
      </c>
      <c r="C381" s="221"/>
      <c r="D381" s="222"/>
      <c r="E381" s="220" t="s">
        <v>69</v>
      </c>
      <c r="F381" s="221"/>
      <c r="G381" s="221"/>
      <c r="H381" s="222"/>
      <c r="I381" s="122" t="s">
        <v>70</v>
      </c>
      <c r="J381" s="124"/>
      <c r="K381" s="122" t="s">
        <v>70</v>
      </c>
      <c r="L381" s="124"/>
    </row>
    <row r="382" spans="1:12" ht="15.75" thickBot="1" x14ac:dyDescent="0.3">
      <c r="A382" s="327"/>
      <c r="B382" s="223"/>
      <c r="C382" s="224"/>
      <c r="D382" s="225"/>
      <c r="E382" s="223"/>
      <c r="F382" s="224"/>
      <c r="G382" s="224"/>
      <c r="H382" s="225"/>
      <c r="I382" s="125"/>
      <c r="J382" s="127"/>
      <c r="K382" s="125"/>
      <c r="L382" s="127"/>
    </row>
    <row r="383" spans="1:12" ht="15.75" thickBot="1" x14ac:dyDescent="0.3">
      <c r="A383" s="110" t="s">
        <v>71</v>
      </c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1"/>
    </row>
    <row r="384" spans="1:12" x14ac:dyDescent="0.25">
      <c r="A384" s="272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4"/>
    </row>
    <row r="385" spans="1:12" ht="15.75" thickBot="1" x14ac:dyDescent="0.3">
      <c r="A385" s="285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286"/>
    </row>
    <row r="386" spans="1:12" x14ac:dyDescent="0.25">
      <c r="A386" s="272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4"/>
    </row>
    <row r="387" spans="1:12" ht="15.75" thickBot="1" x14ac:dyDescent="0.3">
      <c r="A387" s="285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286"/>
    </row>
    <row r="388" spans="1:12" ht="15.75" thickBo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x14ac:dyDescent="0.25">
      <c r="A389" s="143" t="s">
        <v>114</v>
      </c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5"/>
    </row>
    <row r="390" spans="1:12" ht="15.75" thickBot="1" x14ac:dyDescent="0.3">
      <c r="A390" s="146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8"/>
    </row>
    <row r="391" spans="1:12" ht="15.75" thickBot="1" x14ac:dyDescent="0.3">
      <c r="A391" s="3" t="str">
        <f t="shared" ref="A391:B393" si="12">A6</f>
        <v xml:space="preserve">CLIENTE: bolovo </v>
      </c>
      <c r="B391" s="149" t="str">
        <f t="shared" si="12"/>
        <v>REPRESENTANTE: Antonio</v>
      </c>
      <c r="C391" s="150"/>
      <c r="D391" s="150"/>
      <c r="E391" s="150"/>
      <c r="F391" s="151"/>
      <c r="G391" s="149" t="str">
        <f>G6</f>
        <v xml:space="preserve">PEDIDO: /19 </v>
      </c>
      <c r="H391" s="150"/>
      <c r="I391" s="151"/>
      <c r="J391" s="110" t="s">
        <v>21</v>
      </c>
      <c r="K391" s="112"/>
      <c r="L391" s="111"/>
    </row>
    <row r="392" spans="1:12" ht="15.75" thickBot="1" x14ac:dyDescent="0.3">
      <c r="A392" s="4" t="str">
        <f t="shared" si="12"/>
        <v xml:space="preserve">REF. CLIENTE:  </v>
      </c>
      <c r="B392" s="149" t="str">
        <f t="shared" si="12"/>
        <v xml:space="preserve">REF. SHO SL - bolovo </v>
      </c>
      <c r="C392" s="150"/>
      <c r="D392" s="150"/>
      <c r="E392" s="150"/>
      <c r="F392" s="151"/>
      <c r="G392" s="149" t="str">
        <f>G7</f>
        <v>COLECAO : VERÃO /2019</v>
      </c>
      <c r="H392" s="150"/>
      <c r="I392" s="151"/>
      <c r="J392" s="143">
        <f>J7</f>
        <v>1</v>
      </c>
      <c r="K392" s="144"/>
      <c r="L392" s="145"/>
    </row>
    <row r="393" spans="1:12" ht="15.75" thickBot="1" x14ac:dyDescent="0.3">
      <c r="A393" s="4" t="str">
        <f t="shared" si="12"/>
        <v xml:space="preserve">REF:  ls :  SHO LS : 692 </v>
      </c>
      <c r="B393" s="149" t="str">
        <f t="shared" si="12"/>
        <v xml:space="preserve">MODELO: shoulder  com bolso frente redondo </v>
      </c>
      <c r="C393" s="150"/>
      <c r="D393" s="150"/>
      <c r="E393" s="150"/>
      <c r="F393" s="150"/>
      <c r="G393" s="150"/>
      <c r="H393" s="150"/>
      <c r="I393" s="151"/>
      <c r="J393" s="146"/>
      <c r="K393" s="147"/>
      <c r="L393" s="148"/>
    </row>
    <row r="394" spans="1:12" ht="15" customHeight="1" thickBot="1" x14ac:dyDescent="0.3">
      <c r="A394" s="36" t="s">
        <v>14</v>
      </c>
      <c r="B394" s="110" t="s">
        <v>72</v>
      </c>
      <c r="C394" s="112"/>
      <c r="D394" s="111"/>
      <c r="E394" s="110" t="s">
        <v>73</v>
      </c>
      <c r="F394" s="112"/>
      <c r="G394" s="112"/>
      <c r="H394" s="111"/>
      <c r="I394" s="193" t="s">
        <v>67</v>
      </c>
      <c r="J394" s="194"/>
      <c r="K394" s="110" t="s">
        <v>68</v>
      </c>
      <c r="L394" s="111"/>
    </row>
    <row r="395" spans="1:12" ht="15" customHeight="1" x14ac:dyDescent="0.25">
      <c r="A395" s="387" t="s">
        <v>20</v>
      </c>
      <c r="B395" s="220" t="s">
        <v>69</v>
      </c>
      <c r="C395" s="221"/>
      <c r="D395" s="222"/>
      <c r="E395" s="220" t="s">
        <v>69</v>
      </c>
      <c r="F395" s="221"/>
      <c r="G395" s="221"/>
      <c r="H395" s="222"/>
      <c r="I395" s="122" t="s">
        <v>70</v>
      </c>
      <c r="J395" s="124"/>
      <c r="K395" s="122" t="s">
        <v>70</v>
      </c>
      <c r="L395" s="124"/>
    </row>
    <row r="396" spans="1:12" ht="15.75" customHeight="1" thickBot="1" x14ac:dyDescent="0.3">
      <c r="A396" s="388"/>
      <c r="B396" s="223"/>
      <c r="C396" s="224"/>
      <c r="D396" s="225"/>
      <c r="E396" s="223"/>
      <c r="F396" s="224"/>
      <c r="G396" s="224"/>
      <c r="H396" s="225"/>
      <c r="I396" s="125"/>
      <c r="J396" s="127"/>
      <c r="K396" s="125"/>
      <c r="L396" s="127"/>
    </row>
    <row r="397" spans="1:12" ht="15" customHeight="1" x14ac:dyDescent="0.25">
      <c r="A397" s="388"/>
      <c r="B397" s="220" t="s">
        <v>74</v>
      </c>
      <c r="C397" s="221"/>
      <c r="D397" s="222"/>
      <c r="E397" s="220" t="s">
        <v>75</v>
      </c>
      <c r="F397" s="221"/>
      <c r="G397" s="221"/>
      <c r="H397" s="222"/>
      <c r="I397" s="122" t="s">
        <v>70</v>
      </c>
      <c r="J397" s="124"/>
      <c r="K397" s="122" t="s">
        <v>70</v>
      </c>
      <c r="L397" s="124"/>
    </row>
    <row r="398" spans="1:12" ht="15.75" customHeight="1" thickBot="1" x14ac:dyDescent="0.3">
      <c r="A398" s="389"/>
      <c r="B398" s="223"/>
      <c r="C398" s="224"/>
      <c r="D398" s="225"/>
      <c r="E398" s="223"/>
      <c r="F398" s="224"/>
      <c r="G398" s="224"/>
      <c r="H398" s="225"/>
      <c r="I398" s="125"/>
      <c r="J398" s="127"/>
      <c r="K398" s="125"/>
      <c r="L398" s="127"/>
    </row>
    <row r="399" spans="1:12" x14ac:dyDescent="0.25">
      <c r="A399" s="272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4"/>
    </row>
    <row r="400" spans="1:12" ht="15.75" thickBot="1" x14ac:dyDescent="0.3">
      <c r="A400" s="285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286"/>
    </row>
    <row r="401" spans="1:12" x14ac:dyDescent="0.25">
      <c r="A401" s="272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4"/>
    </row>
    <row r="402" spans="1:12" ht="15.75" thickBot="1" x14ac:dyDescent="0.3">
      <c r="A402" s="285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286"/>
    </row>
  </sheetData>
  <mergeCells count="846"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69:L80"/>
    <mergeCell ref="B81:D81"/>
    <mergeCell ref="F81:I81"/>
    <mergeCell ref="J81:L81"/>
    <mergeCell ref="A82:L84"/>
    <mergeCell ref="A85:L86"/>
    <mergeCell ref="A66:K66"/>
    <mergeCell ref="A67:B67"/>
    <mergeCell ref="D67:G67"/>
    <mergeCell ref="H67:K67"/>
    <mergeCell ref="L67:L68"/>
    <mergeCell ref="A68:B68"/>
    <mergeCell ref="D68:G68"/>
    <mergeCell ref="H68:K68"/>
    <mergeCell ref="A90:A91"/>
    <mergeCell ref="B90:F91"/>
    <mergeCell ref="G90:I91"/>
    <mergeCell ref="J90:L91"/>
    <mergeCell ref="C92:E92"/>
    <mergeCell ref="F92:G92"/>
    <mergeCell ref="H92:I92"/>
    <mergeCell ref="J92:K92"/>
    <mergeCell ref="B87:F87"/>
    <mergeCell ref="G87:I87"/>
    <mergeCell ref="J87:L87"/>
    <mergeCell ref="B88:F88"/>
    <mergeCell ref="G88:I88"/>
    <mergeCell ref="J88:L89"/>
    <mergeCell ref="B89:I89"/>
    <mergeCell ref="D95:E95"/>
    <mergeCell ref="F95:G95"/>
    <mergeCell ref="J95:K95"/>
    <mergeCell ref="D96:E96"/>
    <mergeCell ref="F96:G96"/>
    <mergeCell ref="J96:K96"/>
    <mergeCell ref="D93:E93"/>
    <mergeCell ref="F93:G93"/>
    <mergeCell ref="J93:K93"/>
    <mergeCell ref="D94:E94"/>
    <mergeCell ref="F94:G94"/>
    <mergeCell ref="J94:K94"/>
    <mergeCell ref="D99:E99"/>
    <mergeCell ref="F99:G99"/>
    <mergeCell ref="J99:K99"/>
    <mergeCell ref="D100:E100"/>
    <mergeCell ref="F100:G100"/>
    <mergeCell ref="J100:K100"/>
    <mergeCell ref="D97:E97"/>
    <mergeCell ref="F97:G97"/>
    <mergeCell ref="J97:K97"/>
    <mergeCell ref="D98:E98"/>
    <mergeCell ref="F98:G98"/>
    <mergeCell ref="J98:K98"/>
    <mergeCell ref="D103:E103"/>
    <mergeCell ref="F103:G103"/>
    <mergeCell ref="J103:K103"/>
    <mergeCell ref="D104:E104"/>
    <mergeCell ref="F104:G104"/>
    <mergeCell ref="J104:K104"/>
    <mergeCell ref="D101:E101"/>
    <mergeCell ref="F101:G101"/>
    <mergeCell ref="J101:K101"/>
    <mergeCell ref="D102:E102"/>
    <mergeCell ref="F102:G102"/>
    <mergeCell ref="J102:K102"/>
    <mergeCell ref="D107:E107"/>
    <mergeCell ref="F107:G107"/>
    <mergeCell ref="J107:K107"/>
    <mergeCell ref="D108:E108"/>
    <mergeCell ref="F108:G108"/>
    <mergeCell ref="J108:K108"/>
    <mergeCell ref="D105:E105"/>
    <mergeCell ref="F105:G105"/>
    <mergeCell ref="J105:K105"/>
    <mergeCell ref="D106:E106"/>
    <mergeCell ref="F106:G106"/>
    <mergeCell ref="J106:K106"/>
    <mergeCell ref="D111:E111"/>
    <mergeCell ref="F111:G111"/>
    <mergeCell ref="J111:K111"/>
    <mergeCell ref="D112:E112"/>
    <mergeCell ref="F112:G112"/>
    <mergeCell ref="J112:K112"/>
    <mergeCell ref="D109:E109"/>
    <mergeCell ref="F109:G109"/>
    <mergeCell ref="J109:K109"/>
    <mergeCell ref="D110:E110"/>
    <mergeCell ref="F110:G110"/>
    <mergeCell ref="J110:K110"/>
    <mergeCell ref="D115:E115"/>
    <mergeCell ref="F115:G115"/>
    <mergeCell ref="J115:K115"/>
    <mergeCell ref="D116:E116"/>
    <mergeCell ref="F116:G116"/>
    <mergeCell ref="J116:K116"/>
    <mergeCell ref="D113:E113"/>
    <mergeCell ref="F113:G113"/>
    <mergeCell ref="J113:K113"/>
    <mergeCell ref="D114:E114"/>
    <mergeCell ref="F114:G114"/>
    <mergeCell ref="J114:K114"/>
    <mergeCell ref="D119:E119"/>
    <mergeCell ref="F119:G119"/>
    <mergeCell ref="J119:K119"/>
    <mergeCell ref="D120:E120"/>
    <mergeCell ref="F120:G120"/>
    <mergeCell ref="J120:K120"/>
    <mergeCell ref="D117:E117"/>
    <mergeCell ref="F117:G117"/>
    <mergeCell ref="J117:K117"/>
    <mergeCell ref="D118:E118"/>
    <mergeCell ref="F118:G118"/>
    <mergeCell ref="J118:K118"/>
    <mergeCell ref="D123:E123"/>
    <mergeCell ref="F123:G123"/>
    <mergeCell ref="J123:K123"/>
    <mergeCell ref="D124:E124"/>
    <mergeCell ref="F124:G124"/>
    <mergeCell ref="J124:K124"/>
    <mergeCell ref="D121:E121"/>
    <mergeCell ref="F121:G121"/>
    <mergeCell ref="J121:K121"/>
    <mergeCell ref="D122:E122"/>
    <mergeCell ref="F122:G122"/>
    <mergeCell ref="J122:K122"/>
    <mergeCell ref="D127:E127"/>
    <mergeCell ref="F127:G127"/>
    <mergeCell ref="J127:K127"/>
    <mergeCell ref="D128:E128"/>
    <mergeCell ref="F128:G128"/>
    <mergeCell ref="J128:K128"/>
    <mergeCell ref="D125:E125"/>
    <mergeCell ref="F125:G125"/>
    <mergeCell ref="J125:K125"/>
    <mergeCell ref="D126:E126"/>
    <mergeCell ref="F126:G126"/>
    <mergeCell ref="J126:K126"/>
    <mergeCell ref="D131:E131"/>
    <mergeCell ref="F131:G131"/>
    <mergeCell ref="J131:K131"/>
    <mergeCell ref="D132:E132"/>
    <mergeCell ref="F132:G132"/>
    <mergeCell ref="J132:K132"/>
    <mergeCell ref="D129:E129"/>
    <mergeCell ref="F129:G129"/>
    <mergeCell ref="J129:K129"/>
    <mergeCell ref="D130:E130"/>
    <mergeCell ref="F130:G130"/>
    <mergeCell ref="J130:K130"/>
    <mergeCell ref="D135:E135"/>
    <mergeCell ref="F135:G135"/>
    <mergeCell ref="J135:K135"/>
    <mergeCell ref="D136:E136"/>
    <mergeCell ref="F136:G136"/>
    <mergeCell ref="J136:K136"/>
    <mergeCell ref="D133:E133"/>
    <mergeCell ref="F133:G133"/>
    <mergeCell ref="J133:K133"/>
    <mergeCell ref="D134:E134"/>
    <mergeCell ref="F134:G134"/>
    <mergeCell ref="J134:K134"/>
    <mergeCell ref="D139:E139"/>
    <mergeCell ref="F139:G139"/>
    <mergeCell ref="J139:K139"/>
    <mergeCell ref="D140:E140"/>
    <mergeCell ref="F140:G140"/>
    <mergeCell ref="J140:K140"/>
    <mergeCell ref="D137:E137"/>
    <mergeCell ref="F137:G137"/>
    <mergeCell ref="J137:K137"/>
    <mergeCell ref="D138:E138"/>
    <mergeCell ref="F138:G138"/>
    <mergeCell ref="J138:K138"/>
    <mergeCell ref="D143:E143"/>
    <mergeCell ref="F143:G143"/>
    <mergeCell ref="J143:K143"/>
    <mergeCell ref="D144:E144"/>
    <mergeCell ref="F144:G144"/>
    <mergeCell ref="J144:K144"/>
    <mergeCell ref="D141:E141"/>
    <mergeCell ref="F141:G141"/>
    <mergeCell ref="J141:K141"/>
    <mergeCell ref="D142:E142"/>
    <mergeCell ref="F142:G142"/>
    <mergeCell ref="J142:K142"/>
    <mergeCell ref="D147:E147"/>
    <mergeCell ref="F147:G147"/>
    <mergeCell ref="J147:K147"/>
    <mergeCell ref="A148:L161"/>
    <mergeCell ref="A162:L164"/>
    <mergeCell ref="A165:L166"/>
    <mergeCell ref="D145:E145"/>
    <mergeCell ref="F145:G145"/>
    <mergeCell ref="J145:K145"/>
    <mergeCell ref="D146:E146"/>
    <mergeCell ref="F146:G146"/>
    <mergeCell ref="J146:K146"/>
    <mergeCell ref="A170:B170"/>
    <mergeCell ref="D170:E170"/>
    <mergeCell ref="F170:J170"/>
    <mergeCell ref="A171:B172"/>
    <mergeCell ref="C171:C172"/>
    <mergeCell ref="D171:E172"/>
    <mergeCell ref="F171:J172"/>
    <mergeCell ref="B167:F167"/>
    <mergeCell ref="G167:I167"/>
    <mergeCell ref="J167:L167"/>
    <mergeCell ref="B168:F168"/>
    <mergeCell ref="G168:I168"/>
    <mergeCell ref="J168:L169"/>
    <mergeCell ref="B169:I169"/>
    <mergeCell ref="A175:B176"/>
    <mergeCell ref="C175:C176"/>
    <mergeCell ref="D175:E176"/>
    <mergeCell ref="F175:J176"/>
    <mergeCell ref="K175:K176"/>
    <mergeCell ref="L175:L176"/>
    <mergeCell ref="K171:K172"/>
    <mergeCell ref="L171:L172"/>
    <mergeCell ref="A173:B174"/>
    <mergeCell ref="C173:C174"/>
    <mergeCell ref="D173:E174"/>
    <mergeCell ref="F173:J174"/>
    <mergeCell ref="K173:K174"/>
    <mergeCell ref="L173:L174"/>
    <mergeCell ref="A179:B180"/>
    <mergeCell ref="C179:C180"/>
    <mergeCell ref="D179:E180"/>
    <mergeCell ref="F179:J180"/>
    <mergeCell ref="K179:K180"/>
    <mergeCell ref="L179:L180"/>
    <mergeCell ref="A177:B178"/>
    <mergeCell ref="C177:C178"/>
    <mergeCell ref="D177:E178"/>
    <mergeCell ref="F177:J178"/>
    <mergeCell ref="K177:K178"/>
    <mergeCell ref="L177:L178"/>
    <mergeCell ref="A183:L184"/>
    <mergeCell ref="A185:A186"/>
    <mergeCell ref="B185:E186"/>
    <mergeCell ref="F185:H186"/>
    <mergeCell ref="I185:L185"/>
    <mergeCell ref="I186:J186"/>
    <mergeCell ref="K186:L186"/>
    <mergeCell ref="A181:B182"/>
    <mergeCell ref="C181:C182"/>
    <mergeCell ref="D181:E182"/>
    <mergeCell ref="F181:J182"/>
    <mergeCell ref="K181:K182"/>
    <mergeCell ref="L181:L182"/>
    <mergeCell ref="A187:A188"/>
    <mergeCell ref="B187:E188"/>
    <mergeCell ref="F187:H188"/>
    <mergeCell ref="I187:J188"/>
    <mergeCell ref="K187:L188"/>
    <mergeCell ref="A189:A190"/>
    <mergeCell ref="B189:E190"/>
    <mergeCell ref="F189:H190"/>
    <mergeCell ref="I189:J190"/>
    <mergeCell ref="K189:L190"/>
    <mergeCell ref="A195:A196"/>
    <mergeCell ref="B195:E196"/>
    <mergeCell ref="F195:H196"/>
    <mergeCell ref="I195:J196"/>
    <mergeCell ref="K195:L196"/>
    <mergeCell ref="A197:L198"/>
    <mergeCell ref="A191:L192"/>
    <mergeCell ref="A193:A194"/>
    <mergeCell ref="B193:E194"/>
    <mergeCell ref="F193:H194"/>
    <mergeCell ref="I193:L193"/>
    <mergeCell ref="I194:J194"/>
    <mergeCell ref="K194:L194"/>
    <mergeCell ref="A201:A202"/>
    <mergeCell ref="B201:E202"/>
    <mergeCell ref="F201:H202"/>
    <mergeCell ref="I201:J202"/>
    <mergeCell ref="K201:L202"/>
    <mergeCell ref="D203:E203"/>
    <mergeCell ref="F203:I203"/>
    <mergeCell ref="A199:A200"/>
    <mergeCell ref="B199:E200"/>
    <mergeCell ref="F199:H200"/>
    <mergeCell ref="I199:L199"/>
    <mergeCell ref="I200:J200"/>
    <mergeCell ref="K200:L200"/>
    <mergeCell ref="D207:E207"/>
    <mergeCell ref="F207:I207"/>
    <mergeCell ref="D208:E208"/>
    <mergeCell ref="F208:I208"/>
    <mergeCell ref="D209:E209"/>
    <mergeCell ref="F209:I209"/>
    <mergeCell ref="D204:E204"/>
    <mergeCell ref="F204:I204"/>
    <mergeCell ref="D205:E205"/>
    <mergeCell ref="F205:I205"/>
    <mergeCell ref="D206:E206"/>
    <mergeCell ref="F206:I206"/>
    <mergeCell ref="D213:E213"/>
    <mergeCell ref="F213:I213"/>
    <mergeCell ref="D214:E214"/>
    <mergeCell ref="F214:I214"/>
    <mergeCell ref="D215:E215"/>
    <mergeCell ref="F215:I215"/>
    <mergeCell ref="D210:E210"/>
    <mergeCell ref="F210:I210"/>
    <mergeCell ref="D211:E211"/>
    <mergeCell ref="F211:I211"/>
    <mergeCell ref="D212:E212"/>
    <mergeCell ref="F212:I212"/>
    <mergeCell ref="D219:E219"/>
    <mergeCell ref="F219:I219"/>
    <mergeCell ref="D220:E220"/>
    <mergeCell ref="F220:I220"/>
    <mergeCell ref="D221:E221"/>
    <mergeCell ref="F221:I221"/>
    <mergeCell ref="D216:E216"/>
    <mergeCell ref="F216:I216"/>
    <mergeCell ref="D217:E217"/>
    <mergeCell ref="F217:I217"/>
    <mergeCell ref="D218:E218"/>
    <mergeCell ref="F218:I218"/>
    <mergeCell ref="D225:E225"/>
    <mergeCell ref="F225:I225"/>
    <mergeCell ref="D226:E226"/>
    <mergeCell ref="F226:I226"/>
    <mergeCell ref="D227:E227"/>
    <mergeCell ref="F227:I227"/>
    <mergeCell ref="D222:E222"/>
    <mergeCell ref="F222:I222"/>
    <mergeCell ref="D223:E223"/>
    <mergeCell ref="F223:I223"/>
    <mergeCell ref="D224:E224"/>
    <mergeCell ref="F224:I224"/>
    <mergeCell ref="D231:E231"/>
    <mergeCell ref="F231:I231"/>
    <mergeCell ref="D232:E232"/>
    <mergeCell ref="F232:I232"/>
    <mergeCell ref="D233:E233"/>
    <mergeCell ref="F233:I233"/>
    <mergeCell ref="D228:E228"/>
    <mergeCell ref="F228:I228"/>
    <mergeCell ref="D229:E229"/>
    <mergeCell ref="F229:I229"/>
    <mergeCell ref="D230:E230"/>
    <mergeCell ref="F230:I230"/>
    <mergeCell ref="D237:E237"/>
    <mergeCell ref="F237:I237"/>
    <mergeCell ref="D238:E238"/>
    <mergeCell ref="F238:I238"/>
    <mergeCell ref="D239:E239"/>
    <mergeCell ref="F239:I239"/>
    <mergeCell ref="D234:E234"/>
    <mergeCell ref="F234:I234"/>
    <mergeCell ref="D235:E235"/>
    <mergeCell ref="F235:I235"/>
    <mergeCell ref="D236:E236"/>
    <mergeCell ref="F236:I236"/>
    <mergeCell ref="B247:F247"/>
    <mergeCell ref="G247:I247"/>
    <mergeCell ref="J247:L247"/>
    <mergeCell ref="B248:F248"/>
    <mergeCell ref="G248:I248"/>
    <mergeCell ref="J248:L249"/>
    <mergeCell ref="B249:I249"/>
    <mergeCell ref="D240:E240"/>
    <mergeCell ref="F240:I240"/>
    <mergeCell ref="D241:E241"/>
    <mergeCell ref="F241:I241"/>
    <mergeCell ref="A242:L244"/>
    <mergeCell ref="A245:L246"/>
    <mergeCell ref="J252:L253"/>
    <mergeCell ref="A254:B255"/>
    <mergeCell ref="C254:H255"/>
    <mergeCell ref="I254:L255"/>
    <mergeCell ref="A256:L257"/>
    <mergeCell ref="A258:L259"/>
    <mergeCell ref="A250:A251"/>
    <mergeCell ref="B250:F251"/>
    <mergeCell ref="G250:H251"/>
    <mergeCell ref="I250:L251"/>
    <mergeCell ref="A252:A253"/>
    <mergeCell ref="B252:B253"/>
    <mergeCell ref="C252:C253"/>
    <mergeCell ref="D252:E253"/>
    <mergeCell ref="F252:F253"/>
    <mergeCell ref="G252:I253"/>
    <mergeCell ref="A267:L268"/>
    <mergeCell ref="B269:F269"/>
    <mergeCell ref="G269:I269"/>
    <mergeCell ref="J269:L269"/>
    <mergeCell ref="B270:F270"/>
    <mergeCell ref="G270:I270"/>
    <mergeCell ref="J270:L271"/>
    <mergeCell ref="B271:I271"/>
    <mergeCell ref="A260:L261"/>
    <mergeCell ref="A262:F263"/>
    <mergeCell ref="G262:J263"/>
    <mergeCell ref="K262:L263"/>
    <mergeCell ref="A264:F265"/>
    <mergeCell ref="G264:J265"/>
    <mergeCell ref="K264:L265"/>
    <mergeCell ref="A272:A273"/>
    <mergeCell ref="B272:F273"/>
    <mergeCell ref="G272:H273"/>
    <mergeCell ref="I272:L273"/>
    <mergeCell ref="A274:A275"/>
    <mergeCell ref="B274:B275"/>
    <mergeCell ref="C274:C275"/>
    <mergeCell ref="D274:E275"/>
    <mergeCell ref="F274:F275"/>
    <mergeCell ref="G274:I275"/>
    <mergeCell ref="A282:L283"/>
    <mergeCell ref="A284:L285"/>
    <mergeCell ref="A286:L287"/>
    <mergeCell ref="A288:F289"/>
    <mergeCell ref="G288:J289"/>
    <mergeCell ref="K288:L289"/>
    <mergeCell ref="J274:L275"/>
    <mergeCell ref="A276:B277"/>
    <mergeCell ref="C276:H277"/>
    <mergeCell ref="I276:L277"/>
    <mergeCell ref="A278:L279"/>
    <mergeCell ref="A280:L281"/>
    <mergeCell ref="B298:F298"/>
    <mergeCell ref="G298:I298"/>
    <mergeCell ref="J298:L299"/>
    <mergeCell ref="B299:I299"/>
    <mergeCell ref="A300:A301"/>
    <mergeCell ref="B300:F301"/>
    <mergeCell ref="G300:H301"/>
    <mergeCell ref="I300:L301"/>
    <mergeCell ref="A290:F291"/>
    <mergeCell ref="G290:J291"/>
    <mergeCell ref="K290:L291"/>
    <mergeCell ref="A293:L294"/>
    <mergeCell ref="A295:L296"/>
    <mergeCell ref="B297:F297"/>
    <mergeCell ref="G297:I297"/>
    <mergeCell ref="J297:L297"/>
    <mergeCell ref="J302:L303"/>
    <mergeCell ref="A304:B305"/>
    <mergeCell ref="C304:H305"/>
    <mergeCell ref="I304:L305"/>
    <mergeCell ref="A306:L307"/>
    <mergeCell ref="A308:F309"/>
    <mergeCell ref="G308:J309"/>
    <mergeCell ref="K308:L309"/>
    <mergeCell ref="A302:A303"/>
    <mergeCell ref="B302:B303"/>
    <mergeCell ref="C302:C303"/>
    <mergeCell ref="D302:E303"/>
    <mergeCell ref="F302:F303"/>
    <mergeCell ref="G302:I303"/>
    <mergeCell ref="B327:F327"/>
    <mergeCell ref="G327:I327"/>
    <mergeCell ref="J327:L327"/>
    <mergeCell ref="B328:F328"/>
    <mergeCell ref="G328:I328"/>
    <mergeCell ref="J328:L329"/>
    <mergeCell ref="B329:I329"/>
    <mergeCell ref="A310:F311"/>
    <mergeCell ref="G310:J311"/>
    <mergeCell ref="K310:L311"/>
    <mergeCell ref="A312:L322"/>
    <mergeCell ref="A323:L324"/>
    <mergeCell ref="A325:L326"/>
    <mergeCell ref="D336:E336"/>
    <mergeCell ref="F336:G336"/>
    <mergeCell ref="J336:K336"/>
    <mergeCell ref="D337:E337"/>
    <mergeCell ref="F337:G337"/>
    <mergeCell ref="J337:K337"/>
    <mergeCell ref="A330:D330"/>
    <mergeCell ref="E330:L331"/>
    <mergeCell ref="A331:D332"/>
    <mergeCell ref="E332:L334"/>
    <mergeCell ref="A333:D334"/>
    <mergeCell ref="C335:E335"/>
    <mergeCell ref="F335:G335"/>
    <mergeCell ref="H335:I335"/>
    <mergeCell ref="J335:K335"/>
    <mergeCell ref="D340:E340"/>
    <mergeCell ref="F340:G340"/>
    <mergeCell ref="J340:K340"/>
    <mergeCell ref="D341:E341"/>
    <mergeCell ref="F341:G341"/>
    <mergeCell ref="J341:K341"/>
    <mergeCell ref="D338:E338"/>
    <mergeCell ref="F338:G338"/>
    <mergeCell ref="J338:K338"/>
    <mergeCell ref="D339:E339"/>
    <mergeCell ref="F339:G339"/>
    <mergeCell ref="J339:K339"/>
    <mergeCell ref="D344:E344"/>
    <mergeCell ref="F344:G344"/>
    <mergeCell ref="J344:K344"/>
    <mergeCell ref="D345:E345"/>
    <mergeCell ref="F345:G345"/>
    <mergeCell ref="J345:K345"/>
    <mergeCell ref="D342:E342"/>
    <mergeCell ref="F342:G342"/>
    <mergeCell ref="J342:K342"/>
    <mergeCell ref="D343:E343"/>
    <mergeCell ref="F343:G343"/>
    <mergeCell ref="J343:K343"/>
    <mergeCell ref="D348:E348"/>
    <mergeCell ref="F348:G348"/>
    <mergeCell ref="J348:K348"/>
    <mergeCell ref="D349:E349"/>
    <mergeCell ref="F349:G349"/>
    <mergeCell ref="J349:K349"/>
    <mergeCell ref="D346:E346"/>
    <mergeCell ref="F346:G346"/>
    <mergeCell ref="J346:K346"/>
    <mergeCell ref="D347:E347"/>
    <mergeCell ref="F347:G347"/>
    <mergeCell ref="J347:K347"/>
    <mergeCell ref="D352:E352"/>
    <mergeCell ref="F352:G352"/>
    <mergeCell ref="J352:K352"/>
    <mergeCell ref="D353:E353"/>
    <mergeCell ref="F353:G353"/>
    <mergeCell ref="J353:K353"/>
    <mergeCell ref="D350:E350"/>
    <mergeCell ref="F350:G350"/>
    <mergeCell ref="J350:K350"/>
    <mergeCell ref="D351:E351"/>
    <mergeCell ref="F351:G351"/>
    <mergeCell ref="J351:K351"/>
    <mergeCell ref="D356:E356"/>
    <mergeCell ref="F356:G356"/>
    <mergeCell ref="J356:K356"/>
    <mergeCell ref="D357:E357"/>
    <mergeCell ref="F357:G357"/>
    <mergeCell ref="J357:K357"/>
    <mergeCell ref="D354:E354"/>
    <mergeCell ref="F354:G354"/>
    <mergeCell ref="J354:K354"/>
    <mergeCell ref="D355:E355"/>
    <mergeCell ref="F355:G355"/>
    <mergeCell ref="J355:K355"/>
    <mergeCell ref="D360:E360"/>
    <mergeCell ref="F360:G360"/>
    <mergeCell ref="J360:K360"/>
    <mergeCell ref="D361:E361"/>
    <mergeCell ref="F361:G361"/>
    <mergeCell ref="J361:K361"/>
    <mergeCell ref="D358:E358"/>
    <mergeCell ref="F358:G358"/>
    <mergeCell ref="J358:K358"/>
    <mergeCell ref="D359:E359"/>
    <mergeCell ref="F359:G359"/>
    <mergeCell ref="J359:K359"/>
    <mergeCell ref="D364:E364"/>
    <mergeCell ref="F364:G364"/>
    <mergeCell ref="J364:K364"/>
    <mergeCell ref="D365:E365"/>
    <mergeCell ref="F365:G365"/>
    <mergeCell ref="J365:K365"/>
    <mergeCell ref="D362:E362"/>
    <mergeCell ref="F362:G362"/>
    <mergeCell ref="J362:K362"/>
    <mergeCell ref="D363:E363"/>
    <mergeCell ref="F363:G363"/>
    <mergeCell ref="J363:K363"/>
    <mergeCell ref="D368:E368"/>
    <mergeCell ref="F368:G368"/>
    <mergeCell ref="J368:K368"/>
    <mergeCell ref="D369:E369"/>
    <mergeCell ref="F369:G369"/>
    <mergeCell ref="J369:K369"/>
    <mergeCell ref="D366:E366"/>
    <mergeCell ref="F366:G366"/>
    <mergeCell ref="J366:K366"/>
    <mergeCell ref="D367:E367"/>
    <mergeCell ref="F367:G367"/>
    <mergeCell ref="J367:K367"/>
    <mergeCell ref="B375:F375"/>
    <mergeCell ref="G375:I375"/>
    <mergeCell ref="J375:L375"/>
    <mergeCell ref="B376:F376"/>
    <mergeCell ref="G376:I376"/>
    <mergeCell ref="J376:L377"/>
    <mergeCell ref="B377:I377"/>
    <mergeCell ref="D370:E370"/>
    <mergeCell ref="F370:G370"/>
    <mergeCell ref="J370:K370"/>
    <mergeCell ref="B371:H371"/>
    <mergeCell ref="I371:L371"/>
    <mergeCell ref="A373:L374"/>
    <mergeCell ref="A381:A382"/>
    <mergeCell ref="B381:D382"/>
    <mergeCell ref="E381:H382"/>
    <mergeCell ref="I381:J382"/>
    <mergeCell ref="K381:L382"/>
    <mergeCell ref="A383:L383"/>
    <mergeCell ref="B378:D378"/>
    <mergeCell ref="E378:H378"/>
    <mergeCell ref="I378:J378"/>
    <mergeCell ref="K378:L378"/>
    <mergeCell ref="A379:A380"/>
    <mergeCell ref="B379:D380"/>
    <mergeCell ref="E379:H380"/>
    <mergeCell ref="I379:J380"/>
    <mergeCell ref="K379:L380"/>
    <mergeCell ref="B392:F392"/>
    <mergeCell ref="G392:I392"/>
    <mergeCell ref="J392:L393"/>
    <mergeCell ref="B393:I393"/>
    <mergeCell ref="B394:D394"/>
    <mergeCell ref="E394:H394"/>
    <mergeCell ref="I394:J394"/>
    <mergeCell ref="K394:L394"/>
    <mergeCell ref="A384:L385"/>
    <mergeCell ref="A386:L387"/>
    <mergeCell ref="A389:L390"/>
    <mergeCell ref="B391:F391"/>
    <mergeCell ref="G391:I391"/>
    <mergeCell ref="J391:L391"/>
    <mergeCell ref="A399:L400"/>
    <mergeCell ref="A401:L402"/>
    <mergeCell ref="A395:A398"/>
    <mergeCell ref="B395:D396"/>
    <mergeCell ref="E395:H396"/>
    <mergeCell ref="I395:J396"/>
    <mergeCell ref="K395:L396"/>
    <mergeCell ref="B397:D398"/>
    <mergeCell ref="E397:H398"/>
    <mergeCell ref="I397:J398"/>
    <mergeCell ref="K397:L398"/>
  </mergeCells>
  <pageMargins left="0.25" right="0.25" top="0.75" bottom="0.75" header="0.3" footer="0.3"/>
  <pageSetup paperSize="9" scale="6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452CB-9FB6-4F1A-AF15-D4D5C1219C21}">
  <dimension ref="A1:L402"/>
  <sheetViews>
    <sheetView topLeftCell="A46" zoomScaleNormal="100" workbookViewId="0">
      <selection activeCell="C181" sqref="C181:C182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109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130</v>
      </c>
      <c r="B6" s="149" t="s">
        <v>115</v>
      </c>
      <c r="C6" s="150"/>
      <c r="D6" s="150"/>
      <c r="E6" s="150"/>
      <c r="F6" s="151"/>
      <c r="G6" s="149" t="s">
        <v>221</v>
      </c>
      <c r="H6" s="150"/>
      <c r="I6" s="151"/>
      <c r="J6" s="110" t="s">
        <v>116</v>
      </c>
      <c r="K6" s="112"/>
      <c r="L6" s="111"/>
    </row>
    <row r="7" spans="1:12" ht="15.75" thickBot="1" x14ac:dyDescent="0.3">
      <c r="A7" s="4" t="s">
        <v>222</v>
      </c>
      <c r="B7" s="149" t="s">
        <v>241</v>
      </c>
      <c r="C7" s="150"/>
      <c r="D7" s="150"/>
      <c r="E7" s="150"/>
      <c r="F7" s="151"/>
      <c r="G7" s="149" t="s">
        <v>117</v>
      </c>
      <c r="H7" s="150"/>
      <c r="I7" s="151"/>
      <c r="J7" s="143">
        <v>2</v>
      </c>
      <c r="K7" s="144"/>
      <c r="L7" s="145"/>
    </row>
    <row r="8" spans="1:12" ht="15.75" thickBot="1" x14ac:dyDescent="0.3">
      <c r="A8" s="4" t="s">
        <v>240</v>
      </c>
      <c r="B8" s="149" t="s">
        <v>242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27" t="s">
        <v>1</v>
      </c>
      <c r="B9" s="26" t="s">
        <v>2</v>
      </c>
      <c r="C9" s="14">
        <v>10.5</v>
      </c>
      <c r="D9" s="110" t="s">
        <v>23</v>
      </c>
      <c r="E9" s="111"/>
      <c r="F9" s="15">
        <v>60</v>
      </c>
      <c r="G9" s="110" t="s">
        <v>22</v>
      </c>
      <c r="H9" s="112"/>
      <c r="I9" s="111"/>
      <c r="J9" s="113">
        <f>SUM(C9*F9)</f>
        <v>630</v>
      </c>
      <c r="K9" s="112"/>
      <c r="L9" s="111"/>
    </row>
    <row r="10" spans="1:12" x14ac:dyDescent="0.25">
      <c r="A10" s="114" t="s">
        <v>26</v>
      </c>
      <c r="B10" s="116">
        <v>43720</v>
      </c>
      <c r="C10" s="117"/>
      <c r="D10" s="117"/>
      <c r="E10" s="117"/>
      <c r="F10" s="118"/>
      <c r="G10" s="122" t="s">
        <v>25</v>
      </c>
      <c r="H10" s="123"/>
      <c r="I10" s="124"/>
      <c r="J10" s="390">
        <v>43745</v>
      </c>
      <c r="K10" s="391"/>
      <c r="L10" s="392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393"/>
      <c r="K11" s="394"/>
      <c r="L11" s="395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60</v>
      </c>
      <c r="D14" s="112"/>
      <c r="E14" s="111"/>
      <c r="F14" s="158" t="s">
        <v>3</v>
      </c>
      <c r="G14" s="27" t="s">
        <v>30</v>
      </c>
      <c r="H14" s="110"/>
      <c r="I14" s="111"/>
      <c r="J14" s="158" t="s">
        <v>3</v>
      </c>
      <c r="K14" s="27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28" t="s">
        <v>8</v>
      </c>
      <c r="H15" s="4" t="s">
        <v>110</v>
      </c>
      <c r="I15" s="5" t="s">
        <v>10</v>
      </c>
      <c r="J15" s="159"/>
      <c r="K15" s="28" t="s">
        <v>8</v>
      </c>
      <c r="L15" s="161"/>
    </row>
    <row r="16" spans="1:12" x14ac:dyDescent="0.25">
      <c r="A16" s="178" t="s">
        <v>223</v>
      </c>
      <c r="B16" s="174">
        <v>0.23014598540145981</v>
      </c>
      <c r="C16" s="459" t="s">
        <v>246</v>
      </c>
      <c r="D16" s="168">
        <f>SUM(B16*C$14)</f>
        <v>13.808759124087588</v>
      </c>
      <c r="E16" s="169"/>
      <c r="F16" s="166"/>
      <c r="G16" s="158"/>
      <c r="H16" s="166"/>
      <c r="I16" s="176">
        <f>SUM(B16*H14)</f>
        <v>0</v>
      </c>
      <c r="J16" s="166"/>
      <c r="K16" s="166"/>
      <c r="L16" s="166"/>
    </row>
    <row r="17" spans="1:12" ht="15.75" thickBot="1" x14ac:dyDescent="0.3">
      <c r="A17" s="179"/>
      <c r="B17" s="175"/>
      <c r="C17" s="460"/>
      <c r="D17" s="170"/>
      <c r="E17" s="171"/>
      <c r="F17" s="167"/>
      <c r="G17" s="159"/>
      <c r="H17" s="167"/>
      <c r="I17" s="177"/>
      <c r="J17" s="167"/>
      <c r="K17" s="167"/>
      <c r="L17" s="167"/>
    </row>
    <row r="18" spans="1:12" ht="15" customHeight="1" x14ac:dyDescent="0.25">
      <c r="A18" s="178" t="s">
        <v>243</v>
      </c>
      <c r="B18" s="164">
        <v>0.16106751824817517</v>
      </c>
      <c r="C18" s="459" t="s">
        <v>213</v>
      </c>
      <c r="D18" s="168">
        <f t="shared" ref="D18" si="0">SUM(B18*C$14)</f>
        <v>9.6640510948905103</v>
      </c>
      <c r="E18" s="169"/>
      <c r="F18" s="166"/>
      <c r="G18" s="166"/>
      <c r="H18" s="166"/>
      <c r="I18" s="176">
        <f>SUM(B18*H14)</f>
        <v>0</v>
      </c>
      <c r="J18" s="166"/>
      <c r="K18" s="166"/>
      <c r="L18" s="166"/>
    </row>
    <row r="19" spans="1:12" ht="15.75" customHeight="1" thickBot="1" x14ac:dyDescent="0.3">
      <c r="A19" s="179"/>
      <c r="B19" s="165"/>
      <c r="C19" s="460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2" ht="15" customHeight="1" x14ac:dyDescent="0.25">
      <c r="A20" s="178" t="s">
        <v>244</v>
      </c>
      <c r="B20" s="164">
        <v>0.21486496350364964</v>
      </c>
      <c r="C20" s="459" t="s">
        <v>209</v>
      </c>
      <c r="D20" s="168">
        <f t="shared" ref="D20" si="1">SUM(B20*C$14)</f>
        <v>12.891897810218978</v>
      </c>
      <c r="E20" s="169"/>
      <c r="F20" s="166"/>
      <c r="G20" s="166"/>
      <c r="H20" s="166"/>
      <c r="I20" s="176">
        <f>SUM(B20*H14)</f>
        <v>0</v>
      </c>
      <c r="J20" s="166"/>
      <c r="K20" s="166"/>
      <c r="L20" s="166"/>
    </row>
    <row r="21" spans="1:12" ht="15.75" customHeight="1" thickBot="1" x14ac:dyDescent="0.3">
      <c r="A21" s="179"/>
      <c r="B21" s="165"/>
      <c r="C21" s="460"/>
      <c r="D21" s="170"/>
      <c r="E21" s="171"/>
      <c r="F21" s="167"/>
      <c r="G21" s="167"/>
      <c r="H21" s="167"/>
      <c r="I21" s="177"/>
      <c r="J21" s="167"/>
      <c r="K21" s="167"/>
      <c r="L21" s="167"/>
    </row>
    <row r="22" spans="1:12" ht="15" customHeight="1" x14ac:dyDescent="0.25">
      <c r="A22" s="178" t="s">
        <v>245</v>
      </c>
      <c r="B22" s="164">
        <v>8.2139330184628601E-2</v>
      </c>
      <c r="C22" s="459" t="s">
        <v>247</v>
      </c>
      <c r="D22" s="168">
        <f t="shared" ref="D22" si="2">SUM(B22*C$14)</f>
        <v>4.9283598110777156</v>
      </c>
      <c r="E22" s="169"/>
      <c r="F22" s="166"/>
      <c r="G22" s="166"/>
      <c r="H22" s="166"/>
      <c r="I22" s="176">
        <f>SUM(B22*H14)</f>
        <v>0</v>
      </c>
      <c r="J22" s="166"/>
      <c r="K22" s="166"/>
      <c r="L22" s="166"/>
    </row>
    <row r="23" spans="1:12" ht="15.75" customHeight="1" thickBot="1" x14ac:dyDescent="0.3">
      <c r="A23" s="179"/>
      <c r="B23" s="165"/>
      <c r="C23" s="460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2" ht="15" customHeight="1" x14ac:dyDescent="0.25">
      <c r="A24" s="178" t="s">
        <v>224</v>
      </c>
      <c r="B24" s="164">
        <v>0.14299999999999999</v>
      </c>
      <c r="C24" s="459" t="s">
        <v>225</v>
      </c>
      <c r="D24" s="168">
        <f t="shared" ref="D24" si="3">SUM(B24*C$14)</f>
        <v>8.58</v>
      </c>
      <c r="E24" s="169"/>
      <c r="F24" s="166"/>
      <c r="G24" s="166"/>
      <c r="H24" s="166"/>
      <c r="I24" s="176">
        <f>SUM(B24*H14)</f>
        <v>0</v>
      </c>
      <c r="J24" s="166"/>
      <c r="K24" s="166"/>
      <c r="L24" s="166"/>
    </row>
    <row r="25" spans="1:12" ht="15.75" customHeight="1" thickBot="1" x14ac:dyDescent="0.3">
      <c r="A25" s="179"/>
      <c r="B25" s="165"/>
      <c r="C25" s="460"/>
      <c r="D25" s="170"/>
      <c r="E25" s="171"/>
      <c r="F25" s="167"/>
      <c r="G25" s="167"/>
      <c r="H25" s="167"/>
      <c r="I25" s="177"/>
      <c r="J25" s="167"/>
      <c r="K25" s="167"/>
      <c r="L25" s="167"/>
    </row>
    <row r="26" spans="1:12" ht="15" customHeight="1" x14ac:dyDescent="0.25">
      <c r="A26" s="461" t="s">
        <v>248</v>
      </c>
      <c r="B26" s="164">
        <v>9.5000000000000001E-2</v>
      </c>
      <c r="C26" s="459" t="s">
        <v>225</v>
      </c>
      <c r="D26" s="168">
        <f t="shared" ref="D26" si="4">SUM(B26*C$14)</f>
        <v>5.7</v>
      </c>
      <c r="E26" s="169"/>
      <c r="F26" s="166"/>
      <c r="G26" s="166"/>
      <c r="H26" s="166"/>
      <c r="I26" s="176">
        <f>SUM(B26*H14)</f>
        <v>0</v>
      </c>
      <c r="J26" s="166"/>
      <c r="K26" s="166"/>
      <c r="L26" s="166"/>
    </row>
    <row r="27" spans="1:12" ht="15.75" customHeight="1" thickBot="1" x14ac:dyDescent="0.3">
      <c r="A27" s="462"/>
      <c r="B27" s="165"/>
      <c r="C27" s="460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2" ht="15" customHeight="1" x14ac:dyDescent="0.25">
      <c r="A28" s="178" t="s">
        <v>285</v>
      </c>
      <c r="B28" s="164">
        <v>0.245</v>
      </c>
      <c r="C28" s="459" t="s">
        <v>208</v>
      </c>
      <c r="D28" s="168">
        <f t="shared" ref="D28" si="5">SUM(B28*C$14)</f>
        <v>14.7</v>
      </c>
      <c r="E28" s="169"/>
      <c r="F28" s="166"/>
      <c r="G28" s="166"/>
      <c r="H28" s="166"/>
      <c r="I28" s="176">
        <f>SUM(B28*H24)</f>
        <v>0</v>
      </c>
      <c r="J28" s="166"/>
      <c r="K28" s="166"/>
      <c r="L28" s="166"/>
    </row>
    <row r="29" spans="1:12" ht="15.75" customHeight="1" thickBot="1" x14ac:dyDescent="0.3">
      <c r="A29" s="179"/>
      <c r="B29" s="165"/>
      <c r="C29" s="460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2" ht="15" customHeight="1" x14ac:dyDescent="0.25">
      <c r="A30" s="178" t="s">
        <v>268</v>
      </c>
      <c r="B30" s="164">
        <v>0.11</v>
      </c>
      <c r="C30" s="459" t="s">
        <v>162</v>
      </c>
      <c r="D30" s="168">
        <f t="shared" ref="D30" si="6">SUM(B30*C$14)</f>
        <v>6.6</v>
      </c>
      <c r="E30" s="169"/>
      <c r="F30" s="166"/>
      <c r="G30" s="166"/>
      <c r="H30" s="166"/>
      <c r="I30" s="176">
        <f>SUM(B30*H24)</f>
        <v>0</v>
      </c>
      <c r="J30" s="166"/>
      <c r="K30" s="166"/>
      <c r="L30" s="166"/>
    </row>
    <row r="31" spans="1:12" ht="15.75" customHeight="1" thickBot="1" x14ac:dyDescent="0.3">
      <c r="A31" s="179"/>
      <c r="B31" s="165"/>
      <c r="C31" s="460"/>
      <c r="D31" s="170"/>
      <c r="E31" s="171"/>
      <c r="F31" s="167"/>
      <c r="G31" s="167"/>
      <c r="H31" s="167"/>
      <c r="I31" s="177"/>
      <c r="J31" s="167"/>
      <c r="K31" s="167"/>
      <c r="L31" s="167"/>
    </row>
    <row r="32" spans="1:12" ht="15" customHeight="1" x14ac:dyDescent="0.25">
      <c r="A32" s="178" t="s">
        <v>274</v>
      </c>
      <c r="B32" s="164">
        <f>B20</f>
        <v>0.21486496350364964</v>
      </c>
      <c r="C32" s="459" t="s">
        <v>209</v>
      </c>
      <c r="D32" s="168">
        <f t="shared" ref="D32" si="7">SUM(B32*C$14)</f>
        <v>12.891897810218978</v>
      </c>
      <c r="E32" s="169"/>
      <c r="F32" s="166"/>
      <c r="G32" s="166"/>
      <c r="H32" s="166"/>
      <c r="I32" s="176">
        <f>SUM(B32*H24)</f>
        <v>0</v>
      </c>
      <c r="J32" s="166"/>
      <c r="K32" s="166"/>
      <c r="L32" s="166"/>
    </row>
    <row r="33" spans="1:12" ht="15.75" customHeight="1" thickBot="1" x14ac:dyDescent="0.3">
      <c r="A33" s="179"/>
      <c r="B33" s="165"/>
      <c r="C33" s="460"/>
      <c r="D33" s="170"/>
      <c r="E33" s="171"/>
      <c r="F33" s="167"/>
      <c r="G33" s="167"/>
      <c r="H33" s="167"/>
      <c r="I33" s="177"/>
      <c r="J33" s="167"/>
      <c r="K33" s="167"/>
      <c r="L33" s="167"/>
    </row>
    <row r="34" spans="1:12" ht="15" customHeight="1" x14ac:dyDescent="0.25">
      <c r="A34" s="178"/>
      <c r="B34" s="164">
        <v>0</v>
      </c>
      <c r="C34" s="459" t="s">
        <v>225</v>
      </c>
      <c r="D34" s="168">
        <f t="shared" ref="D34" si="8">SUM(B34*C$14)</f>
        <v>0</v>
      </c>
      <c r="E34" s="169"/>
      <c r="F34" s="166"/>
      <c r="G34" s="166"/>
      <c r="H34" s="166"/>
      <c r="I34" s="176">
        <f>SUM(B34*H24)</f>
        <v>0</v>
      </c>
      <c r="J34" s="166"/>
      <c r="K34" s="166"/>
      <c r="L34" s="166"/>
    </row>
    <row r="35" spans="1:12" ht="15.75" customHeight="1" thickBot="1" x14ac:dyDescent="0.3">
      <c r="A35" s="179"/>
      <c r="B35" s="165"/>
      <c r="C35" s="460"/>
      <c r="D35" s="170"/>
      <c r="E35" s="171"/>
      <c r="F35" s="167"/>
      <c r="G35" s="167"/>
      <c r="H35" s="167"/>
      <c r="I35" s="177"/>
      <c r="J35" s="167"/>
      <c r="K35" s="167"/>
      <c r="L35" s="167"/>
    </row>
    <row r="36" spans="1:12" ht="15" customHeight="1" x14ac:dyDescent="0.25">
      <c r="A36" s="180"/>
      <c r="B36" s="164">
        <v>0</v>
      </c>
      <c r="C36" s="459" t="s">
        <v>225</v>
      </c>
      <c r="D36" s="168">
        <f t="shared" ref="D36" si="9">SUM(B36*C$14)</f>
        <v>0</v>
      </c>
      <c r="E36" s="169"/>
      <c r="F36" s="166"/>
      <c r="G36" s="166"/>
      <c r="H36" s="166"/>
      <c r="I36" s="176">
        <f>SUM(B36*H24)</f>
        <v>0</v>
      </c>
      <c r="J36" s="166"/>
      <c r="K36" s="166"/>
      <c r="L36" s="166"/>
    </row>
    <row r="37" spans="1:12" ht="15.75" customHeight="1" thickBot="1" x14ac:dyDescent="0.3">
      <c r="A37" s="181"/>
      <c r="B37" s="165"/>
      <c r="C37" s="460"/>
      <c r="D37" s="170"/>
      <c r="E37" s="171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459"/>
      <c r="D38" s="168">
        <f>SUM(B38*C14)</f>
        <v>0</v>
      </c>
      <c r="E38" s="169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460"/>
      <c r="D39" s="170"/>
      <c r="E39" s="171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33</v>
      </c>
      <c r="C42" s="123"/>
      <c r="D42" s="123"/>
      <c r="E42" s="124"/>
      <c r="F42" s="184" t="s">
        <v>34</v>
      </c>
      <c r="G42" s="185"/>
      <c r="H42" s="186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187"/>
      <c r="G43" s="188"/>
      <c r="H43" s="189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398"/>
      <c r="B44" s="198"/>
      <c r="C44" s="199"/>
      <c r="D44" s="199"/>
      <c r="E44" s="200"/>
      <c r="F44" s="204"/>
      <c r="G44" s="205"/>
      <c r="H44" s="206"/>
      <c r="I44" s="204">
        <f>C14*F44</f>
        <v>0</v>
      </c>
      <c r="J44" s="206"/>
      <c r="K44" s="205">
        <f>SUM(F44*H14)</f>
        <v>0</v>
      </c>
      <c r="L44" s="206"/>
    </row>
    <row r="45" spans="1:12" ht="15.75" customHeight="1" thickBot="1" x14ac:dyDescent="0.3">
      <c r="A45" s="399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/>
      <c r="B46" s="198"/>
      <c r="C46" s="199"/>
      <c r="D46" s="199"/>
      <c r="E46" s="200"/>
      <c r="F46" s="204"/>
      <c r="G46" s="205"/>
      <c r="H46" s="206"/>
      <c r="I46" s="204"/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25" t="s">
        <v>41</v>
      </c>
    </row>
    <row r="61" spans="1:12" ht="15.75" customHeight="1" thickBot="1" x14ac:dyDescent="0.3">
      <c r="A61" s="237" t="s">
        <v>134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 t="s">
        <v>249</v>
      </c>
      <c r="B62" s="407"/>
      <c r="C62" s="12">
        <v>1.8</v>
      </c>
      <c r="D62" s="241" t="s">
        <v>81</v>
      </c>
      <c r="E62" s="242"/>
      <c r="F62" s="242"/>
      <c r="G62" s="243"/>
      <c r="H62" s="226" t="s">
        <v>81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25" t="s">
        <v>41</v>
      </c>
    </row>
    <row r="64" spans="1:12" ht="15.75" customHeight="1" thickBot="1" x14ac:dyDescent="0.3">
      <c r="A64" s="229" t="s">
        <v>38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39</v>
      </c>
      <c r="B65" s="151"/>
      <c r="C65" s="12">
        <v>0</v>
      </c>
      <c r="D65" s="231" t="s">
        <v>81</v>
      </c>
      <c r="E65" s="232"/>
      <c r="F65" s="232"/>
      <c r="G65" s="233"/>
      <c r="H65" s="110" t="s">
        <v>81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25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26.2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26.25" customHeight="1" thickBot="1" x14ac:dyDescent="0.3">
      <c r="A80" s="250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2"/>
    </row>
    <row r="81" spans="1:12" ht="26.25" customHeight="1" thickBot="1" x14ac:dyDescent="0.3">
      <c r="A81" s="4" t="s">
        <v>87</v>
      </c>
      <c r="B81" s="110">
        <v>13</v>
      </c>
      <c r="C81" s="112"/>
      <c r="D81" s="111"/>
      <c r="E81" s="10"/>
      <c r="F81" s="149" t="s">
        <v>88</v>
      </c>
      <c r="G81" s="150"/>
      <c r="H81" s="150"/>
      <c r="I81" s="151"/>
      <c r="J81" s="110">
        <v>2</v>
      </c>
      <c r="K81" s="112"/>
      <c r="L81" s="111"/>
    </row>
    <row r="82" spans="1:12" ht="26.25" customHeight="1" x14ac:dyDescent="0.25">
      <c r="A82" s="198" t="str">
        <f>A1</f>
        <v xml:space="preserve">LS </v>
      </c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200"/>
    </row>
    <row r="83" spans="1:12" ht="15" customHeight="1" x14ac:dyDescent="0.25">
      <c r="A83" s="253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5"/>
    </row>
    <row r="84" spans="1:12" ht="15.75" customHeight="1" thickBot="1" x14ac:dyDescent="0.3">
      <c r="A84" s="201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3"/>
    </row>
    <row r="85" spans="1:12" ht="15" customHeight="1" x14ac:dyDescent="0.25">
      <c r="A85" s="143" t="s">
        <v>79</v>
      </c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5"/>
    </row>
    <row r="86" spans="1:12" ht="15.75" customHeight="1" thickBot="1" x14ac:dyDescent="0.3">
      <c r="A86" s="146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8"/>
    </row>
    <row r="87" spans="1:12" ht="15.75" customHeight="1" thickBot="1" x14ac:dyDescent="0.3">
      <c r="A87" s="3" t="str">
        <f t="shared" ref="A87:B89" si="10">A6</f>
        <v xml:space="preserve">CLIENTE: bolovo </v>
      </c>
      <c r="B87" s="149" t="str">
        <f t="shared" si="10"/>
        <v>REPRESENTANTE: Antonio</v>
      </c>
      <c r="C87" s="150"/>
      <c r="D87" s="150"/>
      <c r="E87" s="150"/>
      <c r="F87" s="151"/>
      <c r="G87" s="149" t="str">
        <f>G6</f>
        <v>PEDIDO: 01/19</v>
      </c>
      <c r="H87" s="150"/>
      <c r="I87" s="151"/>
      <c r="J87" s="110" t="str">
        <f>J6</f>
        <v xml:space="preserve">QTD. MOSTR. LS </v>
      </c>
      <c r="K87" s="112"/>
      <c r="L87" s="111"/>
    </row>
    <row r="88" spans="1:12" ht="15.75" customHeight="1" thickBot="1" x14ac:dyDescent="0.3">
      <c r="A88" s="4" t="str">
        <f t="shared" si="10"/>
        <v xml:space="preserve">REF. CLIENTE: </v>
      </c>
      <c r="B88" s="149" t="str">
        <f t="shared" si="10"/>
        <v>REF: MOC. LS 04</v>
      </c>
      <c r="C88" s="150"/>
      <c r="D88" s="150"/>
      <c r="E88" s="150"/>
      <c r="F88" s="151"/>
      <c r="G88" s="149" t="str">
        <f>G7</f>
        <v>COLECAO : VERÃO /2019</v>
      </c>
      <c r="H88" s="150"/>
      <c r="I88" s="151"/>
      <c r="J88" s="143">
        <f>J7</f>
        <v>2</v>
      </c>
      <c r="K88" s="144"/>
      <c r="L88" s="145"/>
    </row>
    <row r="89" spans="1:12" ht="15.75" customHeight="1" thickBot="1" x14ac:dyDescent="0.3">
      <c r="A89" s="4" t="str">
        <f t="shared" si="10"/>
        <v xml:space="preserve">REF: MOCH. LS 04 </v>
      </c>
      <c r="B89" s="149" t="str">
        <f t="shared" si="10"/>
        <v xml:space="preserve">MODELO: MOCHILAS BOLOVO BOLSO REDONDO </v>
      </c>
      <c r="C89" s="150"/>
      <c r="D89" s="150"/>
      <c r="E89" s="150"/>
      <c r="F89" s="150"/>
      <c r="G89" s="150"/>
      <c r="H89" s="150"/>
      <c r="I89" s="151"/>
      <c r="J89" s="146"/>
      <c r="K89" s="147"/>
      <c r="L89" s="148"/>
    </row>
    <row r="90" spans="1:12" ht="15" customHeight="1" x14ac:dyDescent="0.25">
      <c r="A90" s="114" t="s">
        <v>26</v>
      </c>
      <c r="B90" s="116">
        <f>B10</f>
        <v>43720</v>
      </c>
      <c r="C90" s="117"/>
      <c r="D90" s="117"/>
      <c r="E90" s="117"/>
      <c r="F90" s="118"/>
      <c r="G90" s="122" t="s">
        <v>25</v>
      </c>
      <c r="H90" s="123"/>
      <c r="I90" s="124"/>
      <c r="J90" s="116">
        <f>J10</f>
        <v>43745</v>
      </c>
      <c r="K90" s="117"/>
      <c r="L90" s="118"/>
    </row>
    <row r="91" spans="1:12" ht="15.75" customHeight="1" thickBot="1" x14ac:dyDescent="0.3">
      <c r="A91" s="115"/>
      <c r="B91" s="119"/>
      <c r="C91" s="120"/>
      <c r="D91" s="120"/>
      <c r="E91" s="120"/>
      <c r="F91" s="121"/>
      <c r="G91" s="125"/>
      <c r="H91" s="126"/>
      <c r="I91" s="127"/>
      <c r="J91" s="119"/>
      <c r="K91" s="120"/>
      <c r="L91" s="121"/>
    </row>
    <row r="92" spans="1:12" ht="15.75" customHeight="1" thickBot="1" x14ac:dyDescent="0.3">
      <c r="A92" s="5" t="s">
        <v>28</v>
      </c>
      <c r="B92" s="2"/>
      <c r="C92" s="110">
        <f>C14</f>
        <v>60</v>
      </c>
      <c r="D92" s="112"/>
      <c r="E92" s="111"/>
      <c r="F92" s="262" t="s">
        <v>43</v>
      </c>
      <c r="G92" s="263"/>
      <c r="H92" s="110">
        <f>H14</f>
        <v>0</v>
      </c>
      <c r="I92" s="111"/>
      <c r="J92" s="262" t="s">
        <v>43</v>
      </c>
      <c r="K92" s="263"/>
      <c r="L92" s="27" t="s">
        <v>41</v>
      </c>
    </row>
    <row r="93" spans="1:12" ht="15.75" customHeight="1" thickBot="1" x14ac:dyDescent="0.3">
      <c r="A93" s="5" t="s">
        <v>42</v>
      </c>
      <c r="B93" s="4" t="s">
        <v>6</v>
      </c>
      <c r="C93" s="4" t="s">
        <v>15</v>
      </c>
      <c r="D93" s="110" t="s">
        <v>7</v>
      </c>
      <c r="E93" s="111"/>
      <c r="F93" s="234" t="s">
        <v>19</v>
      </c>
      <c r="G93" s="236"/>
      <c r="H93" s="4" t="s">
        <v>9</v>
      </c>
      <c r="I93" s="5" t="s">
        <v>10</v>
      </c>
      <c r="J93" s="234" t="s">
        <v>19</v>
      </c>
      <c r="K93" s="236"/>
      <c r="L93" s="7"/>
    </row>
    <row r="94" spans="1:12" ht="15.75" customHeight="1" thickBot="1" x14ac:dyDescent="0.3">
      <c r="A94" s="13" t="s">
        <v>250</v>
      </c>
      <c r="B94" s="13">
        <v>1</v>
      </c>
      <c r="C94" s="6" t="s">
        <v>89</v>
      </c>
      <c r="D94" s="264">
        <f>SUM(B94*C92)</f>
        <v>60</v>
      </c>
      <c r="E94" s="265"/>
      <c r="F94" s="266"/>
      <c r="G94" s="267"/>
      <c r="H94" s="6"/>
      <c r="I94" s="8">
        <f>SUM(B94*H92)</f>
        <v>0</v>
      </c>
      <c r="J94" s="266"/>
      <c r="K94" s="267"/>
      <c r="L94" s="6"/>
    </row>
    <row r="95" spans="1:12" ht="15.75" customHeight="1" thickBot="1" x14ac:dyDescent="0.3">
      <c r="A95" s="13" t="s">
        <v>82</v>
      </c>
      <c r="B95" s="13">
        <v>0.02</v>
      </c>
      <c r="C95" s="6" t="s">
        <v>251</v>
      </c>
      <c r="D95" s="264">
        <f>SUM(B95*C92)</f>
        <v>1.2</v>
      </c>
      <c r="E95" s="265"/>
      <c r="F95" s="266"/>
      <c r="G95" s="267"/>
      <c r="H95" s="6"/>
      <c r="I95" s="8">
        <f>SUM(B95*H92)</f>
        <v>0</v>
      </c>
      <c r="J95" s="266"/>
      <c r="K95" s="267"/>
      <c r="L95" s="6"/>
    </row>
    <row r="96" spans="1:12" ht="15.75" customHeight="1" thickBot="1" x14ac:dyDescent="0.3">
      <c r="A96" s="13"/>
      <c r="B96" s="13">
        <v>0.04</v>
      </c>
      <c r="C96" s="6" t="s">
        <v>252</v>
      </c>
      <c r="D96" s="264">
        <f>SUM(B96*C92)</f>
        <v>2.4</v>
      </c>
      <c r="E96" s="265"/>
      <c r="F96" s="266"/>
      <c r="G96" s="267"/>
      <c r="H96" s="6"/>
      <c r="I96" s="8">
        <f>SUM(B96*H92)</f>
        <v>0</v>
      </c>
      <c r="J96" s="266"/>
      <c r="K96" s="267"/>
      <c r="L96" s="6"/>
    </row>
    <row r="97" spans="1:12" ht="15.75" customHeight="1" thickBot="1" x14ac:dyDescent="0.3">
      <c r="A97" s="13"/>
      <c r="B97" s="13">
        <v>0.02</v>
      </c>
      <c r="C97" s="6" t="s">
        <v>155</v>
      </c>
      <c r="D97" s="264">
        <f>SUM(B97*C92)</f>
        <v>1.2</v>
      </c>
      <c r="E97" s="265"/>
      <c r="F97" s="266"/>
      <c r="G97" s="267"/>
      <c r="H97" s="6"/>
      <c r="I97" s="8">
        <f>SUM(B97*H92)</f>
        <v>0</v>
      </c>
      <c r="J97" s="266"/>
      <c r="K97" s="267"/>
      <c r="L97" s="6"/>
    </row>
    <row r="98" spans="1:12" ht="15.75" customHeight="1" thickBot="1" x14ac:dyDescent="0.3">
      <c r="A98" s="13"/>
      <c r="B98" s="13">
        <v>0.02</v>
      </c>
      <c r="C98" s="6" t="s">
        <v>150</v>
      </c>
      <c r="D98" s="264">
        <f>SUM(B98*C92)</f>
        <v>1.2</v>
      </c>
      <c r="E98" s="265"/>
      <c r="F98" s="266"/>
      <c r="G98" s="267"/>
      <c r="H98" s="6"/>
      <c r="I98" s="8">
        <f>SUM(B98*H92)</f>
        <v>0</v>
      </c>
      <c r="J98" s="266"/>
      <c r="K98" s="267"/>
      <c r="L98" s="6"/>
    </row>
    <row r="99" spans="1:12" ht="15.75" customHeight="1" thickBot="1" x14ac:dyDescent="0.3">
      <c r="A99" s="32" t="s">
        <v>253</v>
      </c>
      <c r="B99" s="13">
        <v>1.23</v>
      </c>
      <c r="C99" s="6" t="s">
        <v>135</v>
      </c>
      <c r="D99" s="264">
        <f>SUM(B99*C91)</f>
        <v>0</v>
      </c>
      <c r="E99" s="265"/>
      <c r="F99" s="266" t="s">
        <v>254</v>
      </c>
      <c r="G99" s="267"/>
      <c r="H99" s="6"/>
      <c r="I99" s="8">
        <f>SUM(B99*H92)</f>
        <v>0</v>
      </c>
      <c r="J99" s="266"/>
      <c r="K99" s="267"/>
      <c r="L99" s="6"/>
    </row>
    <row r="100" spans="1:12" ht="15.75" customHeight="1" thickBot="1" x14ac:dyDescent="0.3">
      <c r="A100" s="13" t="s">
        <v>226</v>
      </c>
      <c r="B100" s="13">
        <v>0</v>
      </c>
      <c r="C100" s="16"/>
      <c r="D100" s="29">
        <f t="shared" ref="D100:D105" si="11">SUM(B100*C$92)</f>
        <v>0</v>
      </c>
      <c r="E100" s="30"/>
      <c r="F100" s="266"/>
      <c r="G100" s="267"/>
      <c r="H100" s="6"/>
      <c r="I100" s="8">
        <f>SUM(B100*H92)</f>
        <v>0</v>
      </c>
      <c r="J100" s="266"/>
      <c r="K100" s="267"/>
      <c r="L100" s="6"/>
    </row>
    <row r="101" spans="1:12" ht="15.75" customHeight="1" thickBot="1" x14ac:dyDescent="0.3">
      <c r="A101" s="13" t="s">
        <v>255</v>
      </c>
      <c r="B101" s="13"/>
      <c r="C101" s="6"/>
      <c r="D101" s="264">
        <f t="shared" si="11"/>
        <v>0</v>
      </c>
      <c r="E101" s="265"/>
      <c r="F101" s="266"/>
      <c r="G101" s="267"/>
      <c r="H101" s="6"/>
      <c r="I101" s="8">
        <f>SUM(B101*H92)</f>
        <v>0</v>
      </c>
      <c r="J101" s="266"/>
      <c r="K101" s="267"/>
      <c r="L101" s="6"/>
    </row>
    <row r="102" spans="1:12" ht="15.75" customHeight="1" thickBot="1" x14ac:dyDescent="0.3">
      <c r="A102" s="13" t="s">
        <v>264</v>
      </c>
      <c r="B102" s="13"/>
      <c r="C102" s="6"/>
      <c r="D102" s="264">
        <f t="shared" si="11"/>
        <v>0</v>
      </c>
      <c r="E102" s="265"/>
      <c r="F102" s="266"/>
      <c r="G102" s="267"/>
      <c r="H102" s="6"/>
      <c r="I102" s="8">
        <f>SUM(B102*H92)</f>
        <v>0</v>
      </c>
      <c r="J102" s="266"/>
      <c r="K102" s="267"/>
      <c r="L102" s="6"/>
    </row>
    <row r="103" spans="1:12" ht="15.75" customHeight="1" thickBot="1" x14ac:dyDescent="0.3">
      <c r="A103" s="13" t="s">
        <v>258</v>
      </c>
      <c r="B103" s="13">
        <v>1</v>
      </c>
      <c r="C103" s="6" t="s">
        <v>259</v>
      </c>
      <c r="D103" s="264">
        <f t="shared" si="11"/>
        <v>60</v>
      </c>
      <c r="E103" s="265"/>
      <c r="F103" s="266" t="s">
        <v>263</v>
      </c>
      <c r="G103" s="267"/>
      <c r="H103" s="6"/>
      <c r="I103" s="8">
        <f>SUM(B103*H92)</f>
        <v>0</v>
      </c>
      <c r="J103" s="266"/>
      <c r="K103" s="267"/>
      <c r="L103" s="6"/>
    </row>
    <row r="104" spans="1:12" ht="15.75" customHeight="1" thickBot="1" x14ac:dyDescent="0.3">
      <c r="A104" s="24" t="s">
        <v>256</v>
      </c>
      <c r="B104" s="13">
        <v>1</v>
      </c>
      <c r="C104" s="6" t="s">
        <v>110</v>
      </c>
      <c r="D104" s="264">
        <f t="shared" si="11"/>
        <v>60</v>
      </c>
      <c r="E104" s="265"/>
      <c r="F104" s="266" t="s">
        <v>254</v>
      </c>
      <c r="G104" s="267"/>
      <c r="H104" s="6"/>
      <c r="I104" s="8">
        <f>SUM(B104*H92)</f>
        <v>0</v>
      </c>
      <c r="J104" s="266"/>
      <c r="K104" s="267"/>
      <c r="L104" s="6"/>
    </row>
    <row r="105" spans="1:12" ht="15.75" customHeight="1" thickBot="1" x14ac:dyDescent="0.3">
      <c r="A105" s="13" t="s">
        <v>257</v>
      </c>
      <c r="B105" s="13">
        <v>1</v>
      </c>
      <c r="C105" s="6" t="s">
        <v>110</v>
      </c>
      <c r="D105" s="264">
        <f t="shared" si="11"/>
        <v>60</v>
      </c>
      <c r="E105" s="265"/>
      <c r="F105" s="266" t="s">
        <v>254</v>
      </c>
      <c r="G105" s="267"/>
      <c r="H105" s="6"/>
      <c r="I105" s="8">
        <f>SUM(B105*H92)</f>
        <v>0</v>
      </c>
      <c r="J105" s="266"/>
      <c r="K105" s="267"/>
      <c r="L105" s="6"/>
    </row>
    <row r="106" spans="1:12" ht="15.75" customHeight="1" thickBot="1" x14ac:dyDescent="0.3">
      <c r="A106" s="13"/>
      <c r="B106" s="13"/>
      <c r="C106" s="16"/>
      <c r="D106" s="264">
        <f>SUM(B106*C92)</f>
        <v>0</v>
      </c>
      <c r="E106" s="265"/>
      <c r="F106" s="266"/>
      <c r="G106" s="267"/>
      <c r="H106" s="6"/>
      <c r="I106" s="8">
        <v>0</v>
      </c>
      <c r="J106" s="266"/>
      <c r="K106" s="267"/>
      <c r="L106" s="6"/>
    </row>
    <row r="107" spans="1:12" ht="15.75" customHeight="1" thickBot="1" x14ac:dyDescent="0.3">
      <c r="A107" s="13" t="s">
        <v>262</v>
      </c>
      <c r="B107" s="13">
        <v>3</v>
      </c>
      <c r="C107" s="6" t="s">
        <v>110</v>
      </c>
      <c r="D107" s="264">
        <f>SUM(B107*C92)</f>
        <v>180</v>
      </c>
      <c r="E107" s="265"/>
      <c r="F107" s="266"/>
      <c r="G107" s="267"/>
      <c r="H107" s="6"/>
      <c r="I107" s="8">
        <f>SUM(B107*H$92)</f>
        <v>0</v>
      </c>
      <c r="J107" s="266"/>
      <c r="K107" s="267"/>
      <c r="L107" s="6"/>
    </row>
    <row r="108" spans="1:12" ht="15.75" customHeight="1" thickBot="1" x14ac:dyDescent="0.3">
      <c r="A108" s="13" t="s">
        <v>260</v>
      </c>
      <c r="B108" s="13">
        <v>0.36</v>
      </c>
      <c r="C108" s="6" t="s">
        <v>252</v>
      </c>
      <c r="D108" s="264">
        <f>SUM(B108*C92)</f>
        <v>21.599999999999998</v>
      </c>
      <c r="E108" s="265"/>
      <c r="F108" s="266"/>
      <c r="G108" s="267"/>
      <c r="H108" s="6"/>
      <c r="I108" s="8">
        <f>SUM(B108*H$92)</f>
        <v>0</v>
      </c>
      <c r="J108" s="266"/>
      <c r="K108" s="267"/>
      <c r="L108" s="6"/>
    </row>
    <row r="109" spans="1:12" ht="15.75" customHeight="1" thickBot="1" x14ac:dyDescent="0.3">
      <c r="A109" s="13" t="s">
        <v>107</v>
      </c>
      <c r="B109" s="13">
        <v>4.3</v>
      </c>
      <c r="C109" s="6" t="s">
        <v>252</v>
      </c>
      <c r="D109" s="264">
        <f>SUM(B109*C92)</f>
        <v>258</v>
      </c>
      <c r="E109" s="265"/>
      <c r="F109" s="266"/>
      <c r="G109" s="267"/>
      <c r="H109" s="6"/>
      <c r="I109" s="8">
        <f>SUM(B109*H92)</f>
        <v>0</v>
      </c>
      <c r="J109" s="266"/>
      <c r="K109" s="267"/>
      <c r="L109" s="6"/>
    </row>
    <row r="110" spans="1:12" ht="15.75" customHeight="1" thickBot="1" x14ac:dyDescent="0.3">
      <c r="A110" s="13"/>
      <c r="B110" s="13">
        <v>0</v>
      </c>
      <c r="C110" s="6"/>
      <c r="D110" s="264">
        <f>SUM(B110*C92)</f>
        <v>0</v>
      </c>
      <c r="E110" s="265"/>
      <c r="F110" s="266"/>
      <c r="G110" s="267"/>
      <c r="H110" s="6"/>
      <c r="I110" s="8">
        <f>SUM(B110*H92)</f>
        <v>0</v>
      </c>
      <c r="J110" s="266"/>
      <c r="K110" s="267"/>
      <c r="L110" s="6"/>
    </row>
    <row r="111" spans="1:12" ht="15.75" customHeight="1" thickBot="1" x14ac:dyDescent="0.3">
      <c r="A111" s="13" t="s">
        <v>261</v>
      </c>
      <c r="B111" s="13">
        <v>2</v>
      </c>
      <c r="C111" s="16" t="s">
        <v>135</v>
      </c>
      <c r="D111" s="264">
        <f>SUM(B111*C92)</f>
        <v>120</v>
      </c>
      <c r="E111" s="265"/>
      <c r="F111" s="266"/>
      <c r="G111" s="267"/>
      <c r="H111" s="6"/>
      <c r="I111" s="8">
        <f>SUM(B111*H92)</f>
        <v>0</v>
      </c>
      <c r="J111" s="266"/>
      <c r="K111" s="267"/>
      <c r="L111" s="6"/>
    </row>
    <row r="112" spans="1:12" ht="15.75" customHeight="1" thickBot="1" x14ac:dyDescent="0.3">
      <c r="A112" s="13"/>
      <c r="B112" s="13"/>
      <c r="C112" s="16"/>
      <c r="D112" s="264"/>
      <c r="E112" s="265"/>
      <c r="F112" s="266"/>
      <c r="G112" s="267"/>
      <c r="H112" s="6"/>
      <c r="I112" s="8">
        <f>SUM(B112*H92)</f>
        <v>0</v>
      </c>
      <c r="J112" s="266"/>
      <c r="K112" s="267"/>
      <c r="L112" s="6"/>
    </row>
    <row r="113" spans="1:12" ht="15.75" customHeight="1" thickBot="1" x14ac:dyDescent="0.3">
      <c r="A113" s="13"/>
      <c r="B113" s="13"/>
      <c r="C113" s="6"/>
      <c r="D113" s="264">
        <f>SUM(B113*C92)</f>
        <v>0</v>
      </c>
      <c r="E113" s="265"/>
      <c r="F113" s="266"/>
      <c r="G113" s="267"/>
      <c r="H113" s="6"/>
      <c r="I113" s="8">
        <f>SUM(B113*H92)</f>
        <v>0</v>
      </c>
      <c r="J113" s="266"/>
      <c r="K113" s="267"/>
      <c r="L113" s="6"/>
    </row>
    <row r="114" spans="1:12" ht="15.75" customHeight="1" thickBot="1" x14ac:dyDescent="0.3">
      <c r="A114" s="13"/>
      <c r="B114" s="13"/>
      <c r="C114" s="6"/>
      <c r="D114" s="264">
        <f>SUM(B114*C92)</f>
        <v>0</v>
      </c>
      <c r="E114" s="265"/>
      <c r="F114" s="266"/>
      <c r="G114" s="267"/>
      <c r="H114" s="6"/>
      <c r="I114" s="8">
        <f>SUM(B114*H92)</f>
        <v>0</v>
      </c>
      <c r="J114" s="266"/>
      <c r="K114" s="267"/>
      <c r="L114" s="6"/>
    </row>
    <row r="115" spans="1:12" ht="15.75" customHeight="1" thickBot="1" x14ac:dyDescent="0.3">
      <c r="A115" s="13"/>
      <c r="B115" s="13"/>
      <c r="C115" s="6"/>
      <c r="D115" s="264">
        <f>SUM(B115*C92)</f>
        <v>0</v>
      </c>
      <c r="E115" s="265"/>
      <c r="F115" s="266"/>
      <c r="G115" s="267"/>
      <c r="H115" s="6"/>
      <c r="I115" s="8">
        <f>SUM(B115*H92)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SUM(B116*C92)</f>
        <v>0</v>
      </c>
      <c r="E116" s="265"/>
      <c r="F116" s="266"/>
      <c r="G116" s="267"/>
      <c r="H116" s="6"/>
      <c r="I116" s="8">
        <f>SUM(B116*H92)</f>
        <v>0</v>
      </c>
      <c r="J116" s="266"/>
      <c r="K116" s="267"/>
      <c r="L116" s="6"/>
    </row>
    <row r="117" spans="1:12" ht="15.75" thickBot="1" x14ac:dyDescent="0.3">
      <c r="A117" s="13"/>
      <c r="B117" s="13">
        <v>0</v>
      </c>
      <c r="C117" s="6"/>
      <c r="D117" s="264">
        <f>SUM(B117*C92)</f>
        <v>0</v>
      </c>
      <c r="E117" s="265"/>
      <c r="F117" s="266"/>
      <c r="G117" s="267"/>
      <c r="H117" s="6"/>
      <c r="I117" s="8">
        <f>SUM(B117*H92)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>SUM(B118*C92)</f>
        <v>0</v>
      </c>
      <c r="E118" s="265"/>
      <c r="F118" s="266"/>
      <c r="G118" s="267"/>
      <c r="H118" s="6"/>
      <c r="I118" s="8">
        <f>SUM(B118*H92)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>SUM(B119*C92)</f>
        <v>0</v>
      </c>
      <c r="E119" s="265"/>
      <c r="F119" s="266"/>
      <c r="G119" s="267"/>
      <c r="H119" s="6"/>
      <c r="I119" s="8">
        <f>SUM(B119*H92)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>SUM(B120*C92)</f>
        <v>0</v>
      </c>
      <c r="E120" s="265"/>
      <c r="F120" s="266"/>
      <c r="G120" s="267"/>
      <c r="H120" s="6"/>
      <c r="I120" s="8">
        <f>SUM(B120*H92)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>SUM(B121*C92)</f>
        <v>0</v>
      </c>
      <c r="E121" s="265"/>
      <c r="F121" s="266"/>
      <c r="G121" s="267"/>
      <c r="H121" s="6"/>
      <c r="I121" s="8">
        <f>SUM(B121*H92)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>SUM(B122*C92)</f>
        <v>0</v>
      </c>
      <c r="E122" s="265"/>
      <c r="F122" s="266"/>
      <c r="G122" s="267"/>
      <c r="H122" s="6"/>
      <c r="I122" s="8">
        <f>SUM(B122*H92)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>SUM(B123*C92)</f>
        <v>0</v>
      </c>
      <c r="E123" s="265"/>
      <c r="F123" s="266"/>
      <c r="G123" s="267"/>
      <c r="H123" s="6"/>
      <c r="I123" s="8">
        <f>SUM(B123*H92)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>SUM(B124*C92)</f>
        <v>0</v>
      </c>
      <c r="E124" s="265"/>
      <c r="F124" s="266"/>
      <c r="G124" s="267"/>
      <c r="H124" s="6"/>
      <c r="I124" s="8">
        <f>SUM(B124*H92)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>SUM(B125*C92)</f>
        <v>0</v>
      </c>
      <c r="E125" s="265"/>
      <c r="F125" s="266"/>
      <c r="G125" s="267"/>
      <c r="H125" s="6"/>
      <c r="I125" s="8">
        <f>SUM(B125*H92)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>SUM(B126*C92)</f>
        <v>0</v>
      </c>
      <c r="E126" s="265"/>
      <c r="F126" s="266"/>
      <c r="G126" s="267"/>
      <c r="H126" s="6"/>
      <c r="I126" s="8">
        <f>SUM(B126*H92)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>SUM(B127*C92)</f>
        <v>0</v>
      </c>
      <c r="E127" s="265"/>
      <c r="F127" s="266"/>
      <c r="G127" s="267"/>
      <c r="H127" s="6"/>
      <c r="I127" s="8">
        <f>SUM(B127*H92)</f>
        <v>0</v>
      </c>
      <c r="J127" s="266"/>
      <c r="K127" s="267"/>
      <c r="L127" s="6"/>
    </row>
    <row r="128" spans="1:12" ht="15.75" customHeight="1" thickBot="1" x14ac:dyDescent="0.3">
      <c r="A128" s="5" t="s">
        <v>12</v>
      </c>
      <c r="B128" s="5" t="s">
        <v>6</v>
      </c>
      <c r="C128" s="5" t="s">
        <v>15</v>
      </c>
      <c r="D128" s="110" t="s">
        <v>7</v>
      </c>
      <c r="E128" s="111"/>
      <c r="F128" s="110" t="s">
        <v>45</v>
      </c>
      <c r="G128" s="111"/>
      <c r="H128" s="5" t="s">
        <v>9</v>
      </c>
      <c r="I128" s="5" t="s">
        <v>10</v>
      </c>
      <c r="J128" s="110" t="s">
        <v>45</v>
      </c>
      <c r="K128" s="111"/>
      <c r="L128" s="27" t="s">
        <v>41</v>
      </c>
    </row>
    <row r="129" spans="1:12" ht="15.75" customHeight="1" thickBot="1" x14ac:dyDescent="0.3">
      <c r="A129" s="13" t="s">
        <v>103</v>
      </c>
      <c r="B129" s="13">
        <v>1</v>
      </c>
      <c r="C129" s="6" t="s">
        <v>98</v>
      </c>
      <c r="D129" s="264">
        <f>SUM(B129*C92)</f>
        <v>60</v>
      </c>
      <c r="E129" s="265"/>
      <c r="F129" s="266"/>
      <c r="G129" s="267"/>
      <c r="H129" s="6"/>
      <c r="I129" s="8">
        <f>SUM(B129*H92)</f>
        <v>0</v>
      </c>
      <c r="J129" s="266"/>
      <c r="K129" s="267"/>
      <c r="L129" s="6"/>
    </row>
    <row r="130" spans="1:12" ht="15.75" customHeight="1" thickBot="1" x14ac:dyDescent="0.3">
      <c r="A130" s="13" t="s">
        <v>84</v>
      </c>
      <c r="B130" s="13">
        <v>0.03</v>
      </c>
      <c r="C130" s="6" t="s">
        <v>99</v>
      </c>
      <c r="D130" s="264">
        <f>SUM(B130*C92)</f>
        <v>1.7999999999999998</v>
      </c>
      <c r="E130" s="265"/>
      <c r="F130" s="266"/>
      <c r="G130" s="267"/>
      <c r="H130" s="6"/>
      <c r="I130" s="8">
        <f>SUM(B130*H92)</f>
        <v>0</v>
      </c>
      <c r="J130" s="266"/>
      <c r="K130" s="267"/>
      <c r="L130" s="6"/>
    </row>
    <row r="131" spans="1:12" ht="15.75" customHeight="1" thickBot="1" x14ac:dyDescent="0.3">
      <c r="A131" s="13" t="s">
        <v>85</v>
      </c>
      <c r="B131" s="13">
        <v>0</v>
      </c>
      <c r="C131" s="6"/>
      <c r="D131" s="264">
        <f>SUM(B131*C92)</f>
        <v>0</v>
      </c>
      <c r="E131" s="265"/>
      <c r="F131" s="266"/>
      <c r="G131" s="267"/>
      <c r="H131" s="6"/>
      <c r="I131" s="8">
        <f>SUM(B131*H92)</f>
        <v>0</v>
      </c>
      <c r="J131" s="266"/>
      <c r="K131" s="267"/>
      <c r="L131" s="6"/>
    </row>
    <row r="132" spans="1:12" ht="15.75" customHeight="1" thickBot="1" x14ac:dyDescent="0.3">
      <c r="A132" s="13" t="s">
        <v>86</v>
      </c>
      <c r="B132" s="13">
        <v>0.12</v>
      </c>
      <c r="C132" s="6" t="s">
        <v>99</v>
      </c>
      <c r="D132" s="264">
        <f>SUM(B132*C92)</f>
        <v>7.1999999999999993</v>
      </c>
      <c r="E132" s="265"/>
      <c r="F132" s="266"/>
      <c r="G132" s="267"/>
      <c r="H132" s="6"/>
      <c r="I132" s="8">
        <f>SUM(B132*H92)</f>
        <v>0</v>
      </c>
      <c r="J132" s="266"/>
      <c r="K132" s="267"/>
      <c r="L132" s="6"/>
    </row>
    <row r="133" spans="1:12" ht="15.75" customHeight="1" thickBot="1" x14ac:dyDescent="0.3">
      <c r="A133" s="13"/>
      <c r="B133" s="13"/>
      <c r="C133" s="6"/>
      <c r="D133" s="264">
        <f>SUM(B133*C92)</f>
        <v>0</v>
      </c>
      <c r="E133" s="265"/>
      <c r="F133" s="266"/>
      <c r="G133" s="267"/>
      <c r="H133" s="6"/>
      <c r="I133" s="8">
        <f>SUM(B133*H92)</f>
        <v>0</v>
      </c>
      <c r="J133" s="266"/>
      <c r="K133" s="267"/>
      <c r="L133" s="6"/>
    </row>
    <row r="134" spans="1:12" ht="15.75" customHeight="1" thickBot="1" x14ac:dyDescent="0.3">
      <c r="A134" s="6"/>
      <c r="B134" s="13"/>
      <c r="C134" s="6"/>
      <c r="D134" s="264">
        <f>SUM(B134*C92)</f>
        <v>0</v>
      </c>
      <c r="E134" s="265"/>
      <c r="F134" s="266"/>
      <c r="G134" s="267"/>
      <c r="H134" s="6"/>
      <c r="I134" s="8">
        <f>SUM(B134*H92)</f>
        <v>0</v>
      </c>
      <c r="J134" s="266"/>
      <c r="K134" s="267"/>
      <c r="L134" s="6"/>
    </row>
    <row r="135" spans="1:12" ht="15.75" customHeight="1" thickBot="1" x14ac:dyDescent="0.3">
      <c r="A135" s="6"/>
      <c r="B135" s="13">
        <v>0</v>
      </c>
      <c r="C135" s="6"/>
      <c r="D135" s="264">
        <f>SUM(B135*C92)</f>
        <v>0</v>
      </c>
      <c r="E135" s="265"/>
      <c r="F135" s="266"/>
      <c r="G135" s="267"/>
      <c r="H135" s="6"/>
      <c r="I135" s="8">
        <f>SUM(B135*H92)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SUM(B136*C92)</f>
        <v>0</v>
      </c>
      <c r="E136" s="265"/>
      <c r="F136" s="266"/>
      <c r="G136" s="267"/>
      <c r="H136" s="6"/>
      <c r="I136" s="8">
        <f>SUM(B136*H92)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SUM(B137*C92)</f>
        <v>0</v>
      </c>
      <c r="E137" s="265"/>
      <c r="F137" s="266"/>
      <c r="G137" s="267"/>
      <c r="H137" s="6"/>
      <c r="I137" s="8">
        <f>SUM(B137*H92)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SUM(B138*C92)</f>
        <v>0</v>
      </c>
      <c r="E138" s="265"/>
      <c r="F138" s="266"/>
      <c r="G138" s="267"/>
      <c r="H138" s="6"/>
      <c r="I138" s="8">
        <f>SUM(B138*H92)</f>
        <v>0</v>
      </c>
      <c r="J138" s="266"/>
      <c r="K138" s="267"/>
      <c r="L138" s="6"/>
    </row>
    <row r="139" spans="1:12" ht="15.75" customHeight="1" thickBot="1" x14ac:dyDescent="0.3">
      <c r="A139" s="5" t="s">
        <v>44</v>
      </c>
      <c r="B139" s="5" t="s">
        <v>6</v>
      </c>
      <c r="C139" s="5" t="s">
        <v>15</v>
      </c>
      <c r="D139" s="110" t="s">
        <v>7</v>
      </c>
      <c r="E139" s="111"/>
      <c r="F139" s="110" t="s">
        <v>45</v>
      </c>
      <c r="G139" s="111"/>
      <c r="H139" s="5" t="s">
        <v>9</v>
      </c>
      <c r="I139" s="5" t="s">
        <v>10</v>
      </c>
      <c r="J139" s="110" t="s">
        <v>45</v>
      </c>
      <c r="K139" s="111"/>
      <c r="L139" s="27" t="s">
        <v>41</v>
      </c>
    </row>
    <row r="140" spans="1:12" ht="15.75" customHeight="1" thickBot="1" x14ac:dyDescent="0.3">
      <c r="A140" s="13" t="s">
        <v>284</v>
      </c>
      <c r="B140" s="13">
        <v>1</v>
      </c>
      <c r="C140" s="16" t="s">
        <v>286</v>
      </c>
      <c r="D140" s="264">
        <f>SUM(B140*C$14)</f>
        <v>60</v>
      </c>
      <c r="E140" s="265"/>
      <c r="F140" s="266"/>
      <c r="G140" s="267"/>
      <c r="H140" s="6"/>
      <c r="I140" s="8">
        <f>SUM(B140*H92)</f>
        <v>0</v>
      </c>
      <c r="J140" s="266"/>
      <c r="K140" s="267"/>
      <c r="L140" s="6"/>
    </row>
    <row r="141" spans="1:12" ht="15.75" customHeight="1" thickBot="1" x14ac:dyDescent="0.3">
      <c r="A141" s="13" t="s">
        <v>287</v>
      </c>
      <c r="B141" s="13">
        <v>1</v>
      </c>
      <c r="C141" s="6" t="s">
        <v>288</v>
      </c>
      <c r="D141" s="264">
        <f t="shared" ref="D141:D142" si="12">SUM(B141*C$14)</f>
        <v>60</v>
      </c>
      <c r="E141" s="265"/>
      <c r="F141" s="266"/>
      <c r="G141" s="267"/>
      <c r="H141" s="6"/>
      <c r="I141" s="8">
        <f>SUM(B141*H92)</f>
        <v>0</v>
      </c>
      <c r="J141" s="266"/>
      <c r="K141" s="267"/>
      <c r="L141" s="6"/>
    </row>
    <row r="142" spans="1:12" ht="15.75" customHeight="1" thickBot="1" x14ac:dyDescent="0.3">
      <c r="A142" s="13" t="s">
        <v>289</v>
      </c>
      <c r="B142" s="13">
        <v>1</v>
      </c>
      <c r="C142" s="6" t="s">
        <v>290</v>
      </c>
      <c r="D142" s="264">
        <f t="shared" si="12"/>
        <v>60</v>
      </c>
      <c r="E142" s="265"/>
      <c r="F142" s="266"/>
      <c r="G142" s="267"/>
      <c r="H142" s="6"/>
      <c r="I142" s="8">
        <f>SUM(B142*H92)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SUM(B143*C92)</f>
        <v>0</v>
      </c>
      <c r="E143" s="265"/>
      <c r="F143" s="266"/>
      <c r="G143" s="267"/>
      <c r="H143" s="6"/>
      <c r="I143" s="8">
        <f>SUM(B143*H92)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SUM(B144*C92)</f>
        <v>0</v>
      </c>
      <c r="E144" s="265"/>
      <c r="F144" s="266"/>
      <c r="G144" s="267"/>
      <c r="H144" s="6"/>
      <c r="I144" s="8">
        <f>SUM(B144*H92)</f>
        <v>0</v>
      </c>
      <c r="J144" s="266"/>
      <c r="K144" s="267"/>
      <c r="L144" s="6"/>
    </row>
    <row r="145" spans="1:12" ht="15.75" customHeight="1" thickBot="1" x14ac:dyDescent="0.3">
      <c r="A145" s="5" t="s">
        <v>13</v>
      </c>
      <c r="B145" s="5" t="s">
        <v>6</v>
      </c>
      <c r="C145" s="5" t="s">
        <v>15</v>
      </c>
      <c r="D145" s="110" t="s">
        <v>7</v>
      </c>
      <c r="E145" s="111"/>
      <c r="F145" s="110" t="s">
        <v>45</v>
      </c>
      <c r="G145" s="111"/>
      <c r="H145" s="5" t="s">
        <v>9</v>
      </c>
      <c r="I145" s="5" t="s">
        <v>10</v>
      </c>
      <c r="J145" s="110" t="s">
        <v>45</v>
      </c>
      <c r="K145" s="111"/>
      <c r="L145" s="27" t="s">
        <v>41</v>
      </c>
    </row>
    <row r="146" spans="1:12" ht="15.75" customHeight="1" thickBot="1" x14ac:dyDescent="0.3">
      <c r="A146" s="13"/>
      <c r="B146" s="13">
        <v>3</v>
      </c>
      <c r="C146" s="6" t="s">
        <v>227</v>
      </c>
      <c r="D146" s="264">
        <f>SUM(B146*C92)</f>
        <v>180</v>
      </c>
      <c r="E146" s="265"/>
      <c r="F146" s="266"/>
      <c r="G146" s="267"/>
      <c r="H146" s="6" t="s">
        <v>110</v>
      </c>
      <c r="I146" s="8">
        <f>SUM(B146*H92)</f>
        <v>0</v>
      </c>
      <c r="J146" s="266"/>
      <c r="K146" s="267"/>
      <c r="L146" s="6"/>
    </row>
    <row r="147" spans="1:12" ht="15.75" customHeight="1" thickBot="1" x14ac:dyDescent="0.3">
      <c r="A147" s="13"/>
      <c r="B147" s="13">
        <v>0</v>
      </c>
      <c r="C147" s="6"/>
      <c r="D147" s="264">
        <f>SUM(B147*C92)</f>
        <v>0</v>
      </c>
      <c r="E147" s="265"/>
      <c r="F147" s="266"/>
      <c r="G147" s="267"/>
      <c r="H147" s="6"/>
      <c r="I147" s="8">
        <f>SUM(B147*H92)</f>
        <v>0</v>
      </c>
      <c r="J147" s="266"/>
      <c r="K147" s="267"/>
      <c r="L147" s="6"/>
    </row>
    <row r="148" spans="1:12" ht="15" customHeight="1" x14ac:dyDescent="0.25">
      <c r="A148" s="272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4"/>
    </row>
    <row r="149" spans="1:12" ht="15" customHeight="1" x14ac:dyDescent="0.25">
      <c r="A149" s="275"/>
      <c r="B149" s="276"/>
      <c r="C149" s="276"/>
      <c r="D149" s="276"/>
      <c r="E149" s="276"/>
      <c r="F149" s="276"/>
      <c r="G149" s="276"/>
      <c r="H149" s="276"/>
      <c r="I149" s="276"/>
      <c r="J149" s="276"/>
      <c r="K149" s="276"/>
      <c r="L149" s="277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21" customHeight="1" thickBot="1" x14ac:dyDescent="0.3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x14ac:dyDescent="0.25">
      <c r="A162" s="143" t="str">
        <f>A1</f>
        <v xml:space="preserve">LS </v>
      </c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5"/>
    </row>
    <row r="163" spans="1:12" x14ac:dyDescent="0.25">
      <c r="A163" s="278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80"/>
    </row>
    <row r="164" spans="1:12" ht="15.75" thickBot="1" x14ac:dyDescent="0.3">
      <c r="A164" s="146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8"/>
    </row>
    <row r="165" spans="1:12" ht="15" customHeight="1" x14ac:dyDescent="0.25">
      <c r="A165" s="143" t="s">
        <v>80</v>
      </c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5"/>
    </row>
    <row r="166" spans="1:12" ht="15.75" customHeight="1" thickBot="1" x14ac:dyDescent="0.3">
      <c r="A166" s="146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8"/>
    </row>
    <row r="167" spans="1:12" ht="15.75" thickBot="1" x14ac:dyDescent="0.3">
      <c r="A167" s="3" t="str">
        <f t="shared" ref="A167:B169" si="13">A6</f>
        <v xml:space="preserve">CLIENTE: bolovo </v>
      </c>
      <c r="B167" s="149" t="str">
        <f t="shared" si="13"/>
        <v>REPRESENTANTE: Antonio</v>
      </c>
      <c r="C167" s="150"/>
      <c r="D167" s="150"/>
      <c r="E167" s="150"/>
      <c r="F167" s="151"/>
      <c r="G167" s="149" t="str">
        <f>G6</f>
        <v>PEDIDO: 01/19</v>
      </c>
      <c r="H167" s="150"/>
      <c r="I167" s="151"/>
      <c r="J167" s="110" t="str">
        <f>J6</f>
        <v xml:space="preserve">QTD. MOSTR. LS </v>
      </c>
      <c r="K167" s="112"/>
      <c r="L167" s="111"/>
    </row>
    <row r="168" spans="1:12" ht="15.75" thickBot="1" x14ac:dyDescent="0.3">
      <c r="A168" s="4" t="str">
        <f t="shared" si="13"/>
        <v xml:space="preserve">REF. CLIENTE: </v>
      </c>
      <c r="B168" s="149" t="str">
        <f>B7</f>
        <v>REF: MOC. LS 04</v>
      </c>
      <c r="C168" s="150"/>
      <c r="D168" s="150"/>
      <c r="E168" s="150"/>
      <c r="F168" s="151"/>
      <c r="G168" s="149" t="str">
        <f>G7</f>
        <v>COLECAO : VERÃO /2019</v>
      </c>
      <c r="H168" s="150"/>
      <c r="I168" s="151"/>
      <c r="J168" s="143">
        <f>J7</f>
        <v>2</v>
      </c>
      <c r="K168" s="144"/>
      <c r="L168" s="145"/>
    </row>
    <row r="169" spans="1:12" ht="15.75" thickBot="1" x14ac:dyDescent="0.3">
      <c r="A169" s="4" t="str">
        <f t="shared" si="13"/>
        <v xml:space="preserve">REF: MOCH. LS 04 </v>
      </c>
      <c r="B169" s="149" t="str">
        <f t="shared" si="13"/>
        <v xml:space="preserve">MODELO: MOCHILAS BOLOVO BOLSO REDONDO </v>
      </c>
      <c r="C169" s="150"/>
      <c r="D169" s="150"/>
      <c r="E169" s="150"/>
      <c r="F169" s="150"/>
      <c r="G169" s="150"/>
      <c r="H169" s="150"/>
      <c r="I169" s="151"/>
      <c r="J169" s="146"/>
      <c r="K169" s="147"/>
      <c r="L169" s="148"/>
    </row>
    <row r="170" spans="1:12" ht="15.75" thickBot="1" x14ac:dyDescent="0.3">
      <c r="A170" s="110" t="s">
        <v>29</v>
      </c>
      <c r="B170" s="236"/>
      <c r="C170" s="7" t="s">
        <v>15</v>
      </c>
      <c r="D170" s="234" t="s">
        <v>9</v>
      </c>
      <c r="E170" s="236"/>
      <c r="F170" s="110" t="s">
        <v>29</v>
      </c>
      <c r="G170" s="112"/>
      <c r="H170" s="112"/>
      <c r="I170" s="112"/>
      <c r="J170" s="111"/>
      <c r="K170" s="7" t="s">
        <v>15</v>
      </c>
      <c r="L170" s="4" t="s">
        <v>9</v>
      </c>
    </row>
    <row r="171" spans="1:12" x14ac:dyDescent="0.25">
      <c r="A171" s="281" t="str">
        <f>A16</f>
        <v>Cor 1 - OKSFORD BRSÃO</v>
      </c>
      <c r="B171" s="282"/>
      <c r="C171" s="166" t="str">
        <f>C16</f>
        <v>AZUL ROYAL</v>
      </c>
      <c r="D171" s="272">
        <f>H16</f>
        <v>0</v>
      </c>
      <c r="E171" s="274"/>
      <c r="F171" s="281" t="str">
        <f>A28</f>
        <v xml:space="preserve">Cor 7 - NYLON 210 RESINADO </v>
      </c>
      <c r="G171" s="287"/>
      <c r="H171" s="287"/>
      <c r="I171" s="287"/>
      <c r="J171" s="282"/>
      <c r="K171" s="289" t="str">
        <f>C28</f>
        <v xml:space="preserve">AZUL ROYAL </v>
      </c>
      <c r="L171" s="289">
        <f>H28</f>
        <v>0</v>
      </c>
    </row>
    <row r="172" spans="1:12" ht="15.75" thickBot="1" x14ac:dyDescent="0.3">
      <c r="A172" s="283"/>
      <c r="B172" s="284"/>
      <c r="C172" s="167"/>
      <c r="D172" s="285"/>
      <c r="E172" s="286"/>
      <c r="F172" s="283"/>
      <c r="G172" s="288"/>
      <c r="H172" s="288"/>
      <c r="I172" s="288"/>
      <c r="J172" s="284"/>
      <c r="K172" s="290"/>
      <c r="L172" s="290"/>
    </row>
    <row r="173" spans="1:12" x14ac:dyDescent="0.25">
      <c r="A173" s="281" t="str">
        <f>A18</f>
        <v>Cor 2 - OKSFORD BRSÃO</v>
      </c>
      <c r="B173" s="282"/>
      <c r="C173" s="166" t="str">
        <f>C18</f>
        <v xml:space="preserve">VERDE </v>
      </c>
      <c r="D173" s="272">
        <f>H18</f>
        <v>0</v>
      </c>
      <c r="E173" s="274"/>
      <c r="F173" s="281" t="str">
        <f>A30</f>
        <v xml:space="preserve">Cor 8 - Dudlado </v>
      </c>
      <c r="G173" s="287"/>
      <c r="H173" s="287"/>
      <c r="I173" s="287"/>
      <c r="J173" s="282"/>
      <c r="K173" s="289" t="str">
        <f>C30</f>
        <v xml:space="preserve">preto </v>
      </c>
      <c r="L173" s="289">
        <f>H30</f>
        <v>0</v>
      </c>
    </row>
    <row r="174" spans="1:12" ht="15.75" thickBot="1" x14ac:dyDescent="0.3">
      <c r="A174" s="283"/>
      <c r="B174" s="284"/>
      <c r="C174" s="167"/>
      <c r="D174" s="285"/>
      <c r="E174" s="286"/>
      <c r="F174" s="283"/>
      <c r="G174" s="288"/>
      <c r="H174" s="288"/>
      <c r="I174" s="288"/>
      <c r="J174" s="284"/>
      <c r="K174" s="290"/>
      <c r="L174" s="290"/>
    </row>
    <row r="175" spans="1:12" x14ac:dyDescent="0.25">
      <c r="A175" s="281" t="str">
        <f>A20</f>
        <v>Cor 3 - OKSFORD BRSÃO</v>
      </c>
      <c r="B175" s="282"/>
      <c r="C175" s="166" t="str">
        <f>C20</f>
        <v xml:space="preserve">AMARELO </v>
      </c>
      <c r="D175" s="272">
        <f>H20</f>
        <v>0</v>
      </c>
      <c r="E175" s="274"/>
      <c r="F175" s="281" t="str">
        <f>A32</f>
        <v xml:space="preserve">COR 9 - NYLON 70 PLAST. </v>
      </c>
      <c r="G175" s="287"/>
      <c r="H175" s="287"/>
      <c r="I175" s="287"/>
      <c r="J175" s="282"/>
      <c r="K175" s="289" t="str">
        <f>C32</f>
        <v xml:space="preserve">AMARELO </v>
      </c>
      <c r="L175" s="289">
        <f>H32</f>
        <v>0</v>
      </c>
    </row>
    <row r="176" spans="1:12" ht="15.75" thickBot="1" x14ac:dyDescent="0.3">
      <c r="A176" s="283"/>
      <c r="B176" s="284"/>
      <c r="C176" s="167"/>
      <c r="D176" s="285"/>
      <c r="E176" s="286"/>
      <c r="F176" s="283"/>
      <c r="G176" s="288"/>
      <c r="H176" s="288"/>
      <c r="I176" s="288"/>
      <c r="J176" s="284"/>
      <c r="K176" s="290"/>
      <c r="L176" s="290"/>
    </row>
    <row r="177" spans="1:12" x14ac:dyDescent="0.25">
      <c r="A177" s="281" t="str">
        <f>A22</f>
        <v>Cor 4 - OKSFORD BRSÃO</v>
      </c>
      <c r="B177" s="282"/>
      <c r="C177" s="166" t="str">
        <f>C22</f>
        <v xml:space="preserve">VERMELHO </v>
      </c>
      <c r="D177" s="272">
        <f>H22</f>
        <v>0</v>
      </c>
      <c r="E177" s="274"/>
      <c r="F177" s="281">
        <f>A34</f>
        <v>0</v>
      </c>
      <c r="G177" s="287"/>
      <c r="H177" s="287"/>
      <c r="I177" s="287"/>
      <c r="J177" s="282"/>
      <c r="K177" s="289" t="str">
        <f>C34</f>
        <v>****</v>
      </c>
      <c r="L177" s="289">
        <f>H34</f>
        <v>0</v>
      </c>
    </row>
    <row r="178" spans="1:12" ht="15.75" thickBot="1" x14ac:dyDescent="0.3">
      <c r="A178" s="283"/>
      <c r="B178" s="284"/>
      <c r="C178" s="167"/>
      <c r="D178" s="285"/>
      <c r="E178" s="286"/>
      <c r="F178" s="283"/>
      <c r="G178" s="288"/>
      <c r="H178" s="288"/>
      <c r="I178" s="288"/>
      <c r="J178" s="284"/>
      <c r="K178" s="290"/>
      <c r="L178" s="290"/>
    </row>
    <row r="179" spans="1:12" x14ac:dyDescent="0.25">
      <c r="A179" s="281" t="str">
        <f>A24</f>
        <v xml:space="preserve">cor 5 - espuma pack 5 costa </v>
      </c>
      <c r="B179" s="282"/>
      <c r="C179" s="166" t="str">
        <f>C24</f>
        <v>****</v>
      </c>
      <c r="D179" s="272">
        <f>H24</f>
        <v>0</v>
      </c>
      <c r="E179" s="274"/>
      <c r="F179" s="281">
        <f>A36</f>
        <v>0</v>
      </c>
      <c r="G179" s="287"/>
      <c r="H179" s="287"/>
      <c r="I179" s="287"/>
      <c r="J179" s="282"/>
      <c r="K179" s="289" t="str">
        <f>C36</f>
        <v>****</v>
      </c>
      <c r="L179" s="289">
        <f>H36</f>
        <v>0</v>
      </c>
    </row>
    <row r="180" spans="1:12" ht="15.75" thickBot="1" x14ac:dyDescent="0.3">
      <c r="A180" s="283"/>
      <c r="B180" s="284"/>
      <c r="C180" s="167"/>
      <c r="D180" s="285"/>
      <c r="E180" s="286"/>
      <c r="F180" s="283"/>
      <c r="G180" s="288"/>
      <c r="H180" s="288"/>
      <c r="I180" s="288"/>
      <c r="J180" s="284"/>
      <c r="K180" s="290"/>
      <c r="L180" s="290"/>
    </row>
    <row r="181" spans="1:12" x14ac:dyDescent="0.25">
      <c r="A181" s="281" t="str">
        <f>A26</f>
        <v>cor 6 - espuma  pack 08 alça / FUNDO</v>
      </c>
      <c r="B181" s="282"/>
      <c r="C181" s="166" t="str">
        <f>C26</f>
        <v>****</v>
      </c>
      <c r="D181" s="272">
        <f>H26</f>
        <v>0</v>
      </c>
      <c r="E181" s="274"/>
      <c r="F181" s="281">
        <f>A38</f>
        <v>0</v>
      </c>
      <c r="G181" s="287"/>
      <c r="H181" s="287"/>
      <c r="I181" s="287"/>
      <c r="J181" s="282"/>
      <c r="K181" s="289">
        <f>C38</f>
        <v>0</v>
      </c>
      <c r="L181" s="289">
        <f>H38</f>
        <v>0</v>
      </c>
    </row>
    <row r="182" spans="1:12" ht="15.75" thickBot="1" x14ac:dyDescent="0.3">
      <c r="A182" s="283"/>
      <c r="B182" s="284"/>
      <c r="C182" s="167"/>
      <c r="D182" s="285"/>
      <c r="E182" s="286"/>
      <c r="F182" s="283"/>
      <c r="G182" s="288"/>
      <c r="H182" s="288"/>
      <c r="I182" s="288"/>
      <c r="J182" s="284"/>
      <c r="K182" s="290"/>
      <c r="L182" s="290"/>
    </row>
    <row r="183" spans="1:12" x14ac:dyDescent="0.25">
      <c r="A183" s="143" t="s">
        <v>31</v>
      </c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5"/>
    </row>
    <row r="184" spans="1:12" ht="15.75" thickBot="1" x14ac:dyDescent="0.3">
      <c r="A184" s="146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8"/>
    </row>
    <row r="185" spans="1:12" ht="15" customHeight="1" thickBot="1" x14ac:dyDescent="0.35">
      <c r="A185" s="182" t="s">
        <v>17</v>
      </c>
      <c r="B185" s="122" t="s">
        <v>33</v>
      </c>
      <c r="C185" s="123"/>
      <c r="D185" s="123"/>
      <c r="E185" s="124"/>
      <c r="F185" s="184" t="s">
        <v>34</v>
      </c>
      <c r="G185" s="185"/>
      <c r="H185" s="186"/>
      <c r="I185" s="190" t="s">
        <v>11</v>
      </c>
      <c r="J185" s="191"/>
      <c r="K185" s="191"/>
      <c r="L185" s="192"/>
    </row>
    <row r="186" spans="1:12" ht="15.75" customHeight="1" thickBot="1" x14ac:dyDescent="0.3">
      <c r="A186" s="183"/>
      <c r="B186" s="125"/>
      <c r="C186" s="126"/>
      <c r="D186" s="126"/>
      <c r="E186" s="127"/>
      <c r="F186" s="187"/>
      <c r="G186" s="188"/>
      <c r="H186" s="189"/>
      <c r="I186" s="193" t="s">
        <v>15</v>
      </c>
      <c r="J186" s="194"/>
      <c r="K186" s="195" t="s">
        <v>9</v>
      </c>
      <c r="L186" s="194"/>
    </row>
    <row r="187" spans="1:12" ht="15" customHeight="1" x14ac:dyDescent="0.25">
      <c r="A187" s="210">
        <f>A44</f>
        <v>0</v>
      </c>
      <c r="B187" s="198">
        <f>B44</f>
        <v>0</v>
      </c>
      <c r="C187" s="199"/>
      <c r="D187" s="199"/>
      <c r="E187" s="200"/>
      <c r="F187" s="204">
        <f>F44</f>
        <v>0</v>
      </c>
      <c r="G187" s="205"/>
      <c r="H187" s="206"/>
      <c r="I187" s="204"/>
      <c r="J187" s="206"/>
      <c r="K187" s="205"/>
      <c r="L187" s="206"/>
    </row>
    <row r="188" spans="1:12" ht="15.75" customHeight="1" thickBot="1" x14ac:dyDescent="0.3">
      <c r="A188" s="211"/>
      <c r="B188" s="201"/>
      <c r="C188" s="202"/>
      <c r="D188" s="202"/>
      <c r="E188" s="203"/>
      <c r="F188" s="207"/>
      <c r="G188" s="208"/>
      <c r="H188" s="209"/>
      <c r="I188" s="207"/>
      <c r="J188" s="209"/>
      <c r="K188" s="208"/>
      <c r="L188" s="209"/>
    </row>
    <row r="189" spans="1:12" ht="15" customHeight="1" x14ac:dyDescent="0.25">
      <c r="A189" s="210">
        <f>A46</f>
        <v>0</v>
      </c>
      <c r="B189" s="198">
        <f>B46</f>
        <v>0</v>
      </c>
      <c r="C189" s="199"/>
      <c r="D189" s="199"/>
      <c r="E189" s="200"/>
      <c r="F189" s="204">
        <f>F46</f>
        <v>0</v>
      </c>
      <c r="G189" s="205"/>
      <c r="H189" s="206"/>
      <c r="I189" s="204"/>
      <c r="J189" s="206"/>
      <c r="K189" s="205"/>
      <c r="L189" s="206"/>
    </row>
    <row r="190" spans="1:12" ht="15.75" customHeight="1" thickBot="1" x14ac:dyDescent="0.3">
      <c r="A190" s="211"/>
      <c r="B190" s="201"/>
      <c r="C190" s="202"/>
      <c r="D190" s="202"/>
      <c r="E190" s="203"/>
      <c r="F190" s="207"/>
      <c r="G190" s="208"/>
      <c r="H190" s="209"/>
      <c r="I190" s="207"/>
      <c r="J190" s="209"/>
      <c r="K190" s="208"/>
      <c r="L190" s="209"/>
    </row>
    <row r="191" spans="1:12" ht="15" customHeight="1" x14ac:dyDescent="0.25">
      <c r="A191" s="143" t="str">
        <f>A48</f>
        <v>CORTE PLACAS</v>
      </c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5"/>
    </row>
    <row r="192" spans="1:12" ht="15.75" customHeight="1" thickBot="1" x14ac:dyDescent="0.3">
      <c r="A192" s="146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8"/>
    </row>
    <row r="193" spans="1:12" ht="15" customHeight="1" thickBot="1" x14ac:dyDescent="0.35">
      <c r="A193" s="182" t="str">
        <f>A50</f>
        <v>COR</v>
      </c>
      <c r="B193" s="122" t="str">
        <f>B50</f>
        <v>MOLDE Nº / ALTURA</v>
      </c>
      <c r="C193" s="123"/>
      <c r="D193" s="123"/>
      <c r="E193" s="124"/>
      <c r="F193" s="291" t="str">
        <f>F50</f>
        <v>QTD. MOCH. POR PLC</v>
      </c>
      <c r="G193" s="292"/>
      <c r="H193" s="293"/>
      <c r="I193" s="190" t="s">
        <v>37</v>
      </c>
      <c r="J193" s="191"/>
      <c r="K193" s="191"/>
      <c r="L193" s="192"/>
    </row>
    <row r="194" spans="1:12" ht="15.75" customHeight="1" thickBot="1" x14ac:dyDescent="0.3">
      <c r="A194" s="183"/>
      <c r="B194" s="125"/>
      <c r="C194" s="126"/>
      <c r="D194" s="126"/>
      <c r="E194" s="127"/>
      <c r="F194" s="294"/>
      <c r="G194" s="295"/>
      <c r="H194" s="296"/>
      <c r="I194" s="193" t="s">
        <v>15</v>
      </c>
      <c r="J194" s="194"/>
      <c r="K194" s="195" t="s">
        <v>9</v>
      </c>
      <c r="L194" s="194"/>
    </row>
    <row r="195" spans="1:12" ht="15" customHeight="1" x14ac:dyDescent="0.25">
      <c r="A195" s="210">
        <f>A52</f>
        <v>0</v>
      </c>
      <c r="B195" s="198">
        <f>B52</f>
        <v>0</v>
      </c>
      <c r="C195" s="199"/>
      <c r="D195" s="199"/>
      <c r="E195" s="200"/>
      <c r="F195" s="204">
        <v>0</v>
      </c>
      <c r="G195" s="205"/>
      <c r="H195" s="206"/>
      <c r="I195" s="204"/>
      <c r="J195" s="206"/>
      <c r="K195" s="204"/>
      <c r="L195" s="206"/>
    </row>
    <row r="196" spans="1:12" ht="15.75" customHeight="1" thickBot="1" x14ac:dyDescent="0.3">
      <c r="A196" s="211"/>
      <c r="B196" s="201"/>
      <c r="C196" s="202"/>
      <c r="D196" s="202"/>
      <c r="E196" s="203"/>
      <c r="F196" s="207"/>
      <c r="G196" s="208"/>
      <c r="H196" s="209"/>
      <c r="I196" s="207"/>
      <c r="J196" s="209"/>
      <c r="K196" s="207"/>
      <c r="L196" s="209"/>
    </row>
    <row r="197" spans="1:12" ht="15" customHeight="1" x14ac:dyDescent="0.25">
      <c r="A197" s="143" t="s">
        <v>32</v>
      </c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5"/>
    </row>
    <row r="198" spans="1:12" ht="15.75" customHeight="1" thickBot="1" x14ac:dyDescent="0.3">
      <c r="A198" s="146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8"/>
    </row>
    <row r="199" spans="1:12" ht="15" customHeight="1" thickBot="1" x14ac:dyDescent="0.35">
      <c r="A199" s="182" t="str">
        <f>A56</f>
        <v>COR</v>
      </c>
      <c r="B199" s="122" t="str">
        <f>B56</f>
        <v>NUMERO MOLDE</v>
      </c>
      <c r="C199" s="123"/>
      <c r="D199" s="123"/>
      <c r="E199" s="124"/>
      <c r="F199" s="297" t="str">
        <f>F56</f>
        <v>QUANTIDADE POR PEÇA</v>
      </c>
      <c r="G199" s="298"/>
      <c r="H199" s="299"/>
      <c r="I199" s="190" t="s">
        <v>37</v>
      </c>
      <c r="J199" s="191"/>
      <c r="K199" s="191"/>
      <c r="L199" s="192"/>
    </row>
    <row r="200" spans="1:12" ht="15.75" customHeight="1" thickBot="1" x14ac:dyDescent="0.3">
      <c r="A200" s="183"/>
      <c r="B200" s="125"/>
      <c r="C200" s="126"/>
      <c r="D200" s="126"/>
      <c r="E200" s="127"/>
      <c r="F200" s="300"/>
      <c r="G200" s="301"/>
      <c r="H200" s="302"/>
      <c r="I200" s="193" t="s">
        <v>15</v>
      </c>
      <c r="J200" s="194"/>
      <c r="K200" s="195" t="s">
        <v>9</v>
      </c>
      <c r="L200" s="194"/>
    </row>
    <row r="201" spans="1:12" ht="15" customHeight="1" x14ac:dyDescent="0.25">
      <c r="A201" s="210">
        <f>A58</f>
        <v>0</v>
      </c>
      <c r="B201" s="198">
        <v>0</v>
      </c>
      <c r="C201" s="199"/>
      <c r="D201" s="199"/>
      <c r="E201" s="200"/>
      <c r="F201" s="204">
        <f>F58</f>
        <v>0</v>
      </c>
      <c r="G201" s="205"/>
      <c r="H201" s="206"/>
      <c r="I201" s="204">
        <f>C14*F201</f>
        <v>0</v>
      </c>
      <c r="J201" s="206"/>
      <c r="K201" s="204">
        <f>H14*F201</f>
        <v>0</v>
      </c>
      <c r="L201" s="206"/>
    </row>
    <row r="202" spans="1:12" ht="15.75" customHeight="1" thickBot="1" x14ac:dyDescent="0.3">
      <c r="A202" s="211"/>
      <c r="B202" s="201"/>
      <c r="C202" s="202"/>
      <c r="D202" s="202"/>
      <c r="E202" s="203"/>
      <c r="F202" s="207"/>
      <c r="G202" s="208"/>
      <c r="H202" s="209"/>
      <c r="I202" s="207"/>
      <c r="J202" s="209"/>
      <c r="K202" s="207"/>
      <c r="L202" s="209"/>
    </row>
    <row r="203" spans="1:12" ht="15.75" thickBot="1" x14ac:dyDescent="0.3">
      <c r="A203" s="5" t="s">
        <v>46</v>
      </c>
      <c r="B203" s="5" t="s">
        <v>16</v>
      </c>
      <c r="C203" s="5" t="s">
        <v>4</v>
      </c>
      <c r="D203" s="110" t="s">
        <v>17</v>
      </c>
      <c r="E203" s="111"/>
      <c r="F203" s="110" t="s">
        <v>46</v>
      </c>
      <c r="G203" s="112"/>
      <c r="H203" s="112"/>
      <c r="I203" s="111"/>
      <c r="J203" s="5" t="s">
        <v>16</v>
      </c>
      <c r="K203" s="5" t="s">
        <v>4</v>
      </c>
      <c r="L203" s="5" t="s">
        <v>17</v>
      </c>
    </row>
    <row r="204" spans="1:12" ht="15.75" thickBot="1" x14ac:dyDescent="0.3">
      <c r="A204" s="33" t="s">
        <v>228</v>
      </c>
      <c r="B204" s="5">
        <v>1</v>
      </c>
      <c r="C204" s="5" t="s">
        <v>265</v>
      </c>
      <c r="D204" s="110">
        <v>1</v>
      </c>
      <c r="E204" s="111"/>
      <c r="F204" s="110"/>
      <c r="G204" s="112"/>
      <c r="H204" s="112"/>
      <c r="I204" s="111"/>
      <c r="J204" s="5">
        <v>40</v>
      </c>
      <c r="K204" s="5"/>
      <c r="L204" s="5"/>
    </row>
    <row r="205" spans="1:12" ht="15.75" thickBot="1" x14ac:dyDescent="0.3">
      <c r="A205" s="33" t="s">
        <v>266</v>
      </c>
      <c r="B205" s="5">
        <v>2</v>
      </c>
      <c r="C205" s="5" t="s">
        <v>100</v>
      </c>
      <c r="D205" s="110">
        <v>1</v>
      </c>
      <c r="E205" s="111"/>
      <c r="F205" s="110"/>
      <c r="G205" s="112"/>
      <c r="H205" s="112"/>
      <c r="I205" s="111"/>
      <c r="J205" s="5">
        <v>41</v>
      </c>
      <c r="K205" s="5"/>
      <c r="L205" s="5"/>
    </row>
    <row r="206" spans="1:12" ht="15.75" thickBot="1" x14ac:dyDescent="0.3">
      <c r="A206" s="33" t="s">
        <v>270</v>
      </c>
      <c r="B206" s="5">
        <v>3</v>
      </c>
      <c r="C206" s="5" t="s">
        <v>100</v>
      </c>
      <c r="D206" s="110">
        <v>2</v>
      </c>
      <c r="E206" s="111"/>
      <c r="F206" s="110"/>
      <c r="G206" s="112"/>
      <c r="H206" s="112"/>
      <c r="I206" s="111"/>
      <c r="J206" s="5">
        <v>42</v>
      </c>
      <c r="K206" s="5"/>
      <c r="L206" s="5"/>
    </row>
    <row r="207" spans="1:12" ht="15.75" thickBot="1" x14ac:dyDescent="0.3">
      <c r="A207" s="33" t="s">
        <v>229</v>
      </c>
      <c r="B207" s="5">
        <v>4</v>
      </c>
      <c r="C207" s="5" t="s">
        <v>275</v>
      </c>
      <c r="D207" s="110" t="s">
        <v>276</v>
      </c>
      <c r="E207" s="111"/>
      <c r="F207" s="110"/>
      <c r="G207" s="112"/>
      <c r="H207" s="112"/>
      <c r="I207" s="111"/>
      <c r="J207" s="5">
        <v>43</v>
      </c>
      <c r="K207" s="5"/>
      <c r="L207" s="5"/>
    </row>
    <row r="208" spans="1:12" ht="15.75" thickBot="1" x14ac:dyDescent="0.3">
      <c r="A208" s="33" t="s">
        <v>230</v>
      </c>
      <c r="B208" s="5">
        <v>5</v>
      </c>
      <c r="C208" s="5" t="s">
        <v>275</v>
      </c>
      <c r="D208" s="110" t="s">
        <v>276</v>
      </c>
      <c r="E208" s="111"/>
      <c r="F208" s="110"/>
      <c r="G208" s="112"/>
      <c r="H208" s="112"/>
      <c r="I208" s="111"/>
      <c r="J208" s="5">
        <v>44</v>
      </c>
      <c r="K208" s="5"/>
      <c r="L208" s="5"/>
    </row>
    <row r="209" spans="1:12" ht="15.75" thickBot="1" x14ac:dyDescent="0.3">
      <c r="A209" s="33" t="s">
        <v>104</v>
      </c>
      <c r="B209" s="5">
        <v>6</v>
      </c>
      <c r="C209" s="5" t="s">
        <v>267</v>
      </c>
      <c r="D209" s="110" t="s">
        <v>269</v>
      </c>
      <c r="E209" s="111"/>
      <c r="F209" s="110"/>
      <c r="G209" s="112"/>
      <c r="H209" s="112"/>
      <c r="I209" s="111"/>
      <c r="J209" s="5">
        <v>45</v>
      </c>
      <c r="K209" s="5"/>
      <c r="L209" s="5"/>
    </row>
    <row r="210" spans="1:12" ht="15.75" thickBot="1" x14ac:dyDescent="0.3">
      <c r="A210" s="33" t="s">
        <v>232</v>
      </c>
      <c r="B210" s="5">
        <v>7</v>
      </c>
      <c r="C210" s="5" t="s">
        <v>277</v>
      </c>
      <c r="D210" s="110" t="s">
        <v>278</v>
      </c>
      <c r="E210" s="111"/>
      <c r="F210" s="110"/>
      <c r="G210" s="112"/>
      <c r="H210" s="112"/>
      <c r="I210" s="111"/>
      <c r="J210" s="5">
        <v>46</v>
      </c>
      <c r="K210" s="5"/>
      <c r="L210" s="5"/>
    </row>
    <row r="211" spans="1:12" ht="15.75" thickBot="1" x14ac:dyDescent="0.3">
      <c r="A211" s="33" t="s">
        <v>233</v>
      </c>
      <c r="B211" s="5">
        <v>8</v>
      </c>
      <c r="C211" s="5" t="s">
        <v>279</v>
      </c>
      <c r="D211" s="110" t="s">
        <v>276</v>
      </c>
      <c r="E211" s="111"/>
      <c r="F211" s="110"/>
      <c r="G211" s="112"/>
      <c r="H211" s="112"/>
      <c r="I211" s="111"/>
      <c r="J211" s="5">
        <v>47</v>
      </c>
      <c r="K211" s="5"/>
      <c r="L211" s="5"/>
    </row>
    <row r="212" spans="1:12" ht="15.75" thickBot="1" x14ac:dyDescent="0.3">
      <c r="A212" s="33" t="s">
        <v>271</v>
      </c>
      <c r="B212" s="5">
        <v>9</v>
      </c>
      <c r="C212" s="5" t="s">
        <v>181</v>
      </c>
      <c r="D212" s="110">
        <v>2</v>
      </c>
      <c r="E212" s="111"/>
      <c r="F212" s="110"/>
      <c r="G212" s="112"/>
      <c r="H212" s="112"/>
      <c r="I212" s="111"/>
      <c r="J212" s="5">
        <v>48</v>
      </c>
      <c r="K212" s="5"/>
      <c r="L212" s="5"/>
    </row>
    <row r="213" spans="1:12" ht="15.75" thickBot="1" x14ac:dyDescent="0.3">
      <c r="A213" s="33" t="s">
        <v>234</v>
      </c>
      <c r="B213" s="5">
        <v>10</v>
      </c>
      <c r="C213" s="5" t="s">
        <v>231</v>
      </c>
      <c r="D213" s="110" t="s">
        <v>273</v>
      </c>
      <c r="E213" s="111"/>
      <c r="F213" s="110"/>
      <c r="G213" s="112"/>
      <c r="H213" s="112"/>
      <c r="I213" s="111"/>
      <c r="J213" s="5">
        <v>49</v>
      </c>
      <c r="K213" s="5"/>
      <c r="L213" s="5"/>
    </row>
    <row r="214" spans="1:12" ht="15.75" thickBot="1" x14ac:dyDescent="0.3">
      <c r="A214" s="33" t="s">
        <v>272</v>
      </c>
      <c r="B214" s="5">
        <v>11</v>
      </c>
      <c r="C214" s="5" t="s">
        <v>100</v>
      </c>
      <c r="D214" s="110">
        <v>2</v>
      </c>
      <c r="E214" s="111"/>
      <c r="F214" s="110"/>
      <c r="G214" s="112"/>
      <c r="H214" s="112"/>
      <c r="I214" s="111"/>
      <c r="J214" s="5">
        <v>50</v>
      </c>
      <c r="K214" s="5"/>
      <c r="L214" s="5"/>
    </row>
    <row r="215" spans="1:12" ht="15.75" thickBot="1" x14ac:dyDescent="0.3">
      <c r="A215" s="33" t="s">
        <v>128</v>
      </c>
      <c r="B215" s="5">
        <v>12</v>
      </c>
      <c r="C215" s="5" t="s">
        <v>277</v>
      </c>
      <c r="D215" s="110" t="s">
        <v>276</v>
      </c>
      <c r="E215" s="111"/>
      <c r="F215" s="110"/>
      <c r="G215" s="112"/>
      <c r="H215" s="112"/>
      <c r="I215" s="111"/>
      <c r="J215" s="5">
        <v>51</v>
      </c>
      <c r="K215" s="5"/>
      <c r="L215" s="5"/>
    </row>
    <row r="216" spans="1:12" ht="15.75" thickBot="1" x14ac:dyDescent="0.3">
      <c r="A216" s="33" t="s">
        <v>280</v>
      </c>
      <c r="B216" s="5">
        <v>13</v>
      </c>
      <c r="C216" s="5" t="s">
        <v>100</v>
      </c>
      <c r="D216" s="110">
        <v>4</v>
      </c>
      <c r="E216" s="111"/>
      <c r="F216" s="110"/>
      <c r="G216" s="112"/>
      <c r="H216" s="112"/>
      <c r="I216" s="111"/>
      <c r="J216" s="5">
        <v>52</v>
      </c>
      <c r="K216" s="5"/>
      <c r="L216" s="5"/>
    </row>
    <row r="217" spans="1:12" ht="15.75" thickBot="1" x14ac:dyDescent="0.3">
      <c r="A217" s="33" t="s">
        <v>281</v>
      </c>
      <c r="B217" s="5">
        <v>14</v>
      </c>
      <c r="C217" s="5" t="s">
        <v>237</v>
      </c>
      <c r="D217" s="110">
        <v>4</v>
      </c>
      <c r="E217" s="111"/>
      <c r="F217" s="110"/>
      <c r="G217" s="112"/>
      <c r="H217" s="112"/>
      <c r="I217" s="111"/>
      <c r="J217" s="5">
        <v>53</v>
      </c>
      <c r="K217" s="5"/>
      <c r="L217" s="5"/>
    </row>
    <row r="218" spans="1:12" ht="15.75" thickBot="1" x14ac:dyDescent="0.3">
      <c r="A218" s="33" t="s">
        <v>236</v>
      </c>
      <c r="B218" s="5">
        <v>15</v>
      </c>
      <c r="C218" s="5" t="s">
        <v>100</v>
      </c>
      <c r="D218" s="110">
        <v>5</v>
      </c>
      <c r="E218" s="111"/>
      <c r="F218" s="110"/>
      <c r="G218" s="112"/>
      <c r="H218" s="112"/>
      <c r="I218" s="111"/>
      <c r="J218" s="5">
        <v>54</v>
      </c>
      <c r="K218" s="5"/>
      <c r="L218" s="5"/>
    </row>
    <row r="219" spans="1:12" ht="15.75" thickBot="1" x14ac:dyDescent="0.3">
      <c r="A219" s="33" t="s">
        <v>238</v>
      </c>
      <c r="B219" s="5">
        <v>16</v>
      </c>
      <c r="C219" s="5" t="s">
        <v>235</v>
      </c>
      <c r="D219" s="110">
        <v>6</v>
      </c>
      <c r="E219" s="111"/>
      <c r="F219" s="110"/>
      <c r="G219" s="112"/>
      <c r="H219" s="112"/>
      <c r="I219" s="111"/>
      <c r="J219" s="5">
        <v>55</v>
      </c>
      <c r="K219" s="5"/>
      <c r="L219" s="5"/>
    </row>
    <row r="220" spans="1:12" ht="15.75" thickBot="1" x14ac:dyDescent="0.3">
      <c r="A220" s="33" t="s">
        <v>282</v>
      </c>
      <c r="B220" s="5">
        <v>17</v>
      </c>
      <c r="C220" s="5" t="s">
        <v>181</v>
      </c>
      <c r="D220" s="110">
        <v>6</v>
      </c>
      <c r="E220" s="111"/>
      <c r="F220" s="110"/>
      <c r="G220" s="112"/>
      <c r="H220" s="112"/>
      <c r="I220" s="111"/>
      <c r="J220" s="5">
        <v>56</v>
      </c>
      <c r="K220" s="5"/>
      <c r="L220" s="5"/>
    </row>
    <row r="221" spans="1:12" ht="15.75" thickBot="1" x14ac:dyDescent="0.3">
      <c r="A221" s="33" t="s">
        <v>283</v>
      </c>
      <c r="B221" s="5">
        <v>18</v>
      </c>
      <c r="C221" s="5" t="s">
        <v>181</v>
      </c>
      <c r="D221" s="110">
        <v>7</v>
      </c>
      <c r="E221" s="111"/>
      <c r="F221" s="110"/>
      <c r="G221" s="112"/>
      <c r="H221" s="112"/>
      <c r="I221" s="111"/>
      <c r="J221" s="5">
        <v>57</v>
      </c>
      <c r="K221" s="5"/>
      <c r="L221" s="5"/>
    </row>
    <row r="222" spans="1:12" ht="15.75" thickBot="1" x14ac:dyDescent="0.3">
      <c r="A222" s="5"/>
      <c r="B222" s="5">
        <v>19</v>
      </c>
      <c r="C222" s="5"/>
      <c r="D222" s="110"/>
      <c r="E222" s="111"/>
      <c r="F222" s="110"/>
      <c r="G222" s="112"/>
      <c r="H222" s="112"/>
      <c r="I222" s="111"/>
      <c r="J222" s="5">
        <v>58</v>
      </c>
      <c r="K222" s="5"/>
      <c r="L222" s="5"/>
    </row>
    <row r="223" spans="1:12" ht="15.75" thickBot="1" x14ac:dyDescent="0.3">
      <c r="A223" s="5"/>
      <c r="B223" s="5">
        <v>20</v>
      </c>
      <c r="C223" s="5"/>
      <c r="D223" s="110"/>
      <c r="E223" s="111"/>
      <c r="F223" s="110"/>
      <c r="G223" s="112"/>
      <c r="H223" s="112"/>
      <c r="I223" s="111"/>
      <c r="J223" s="5">
        <v>59</v>
      </c>
      <c r="K223" s="5"/>
      <c r="L223" s="5"/>
    </row>
    <row r="224" spans="1:12" ht="15.75" thickBot="1" x14ac:dyDescent="0.3">
      <c r="A224" s="5"/>
      <c r="B224" s="5">
        <v>21</v>
      </c>
      <c r="C224" s="5"/>
      <c r="D224" s="110"/>
      <c r="E224" s="111"/>
      <c r="F224" s="110"/>
      <c r="G224" s="112"/>
      <c r="H224" s="112"/>
      <c r="I224" s="111"/>
      <c r="J224" s="5">
        <v>60</v>
      </c>
      <c r="K224" s="5"/>
      <c r="L224" s="5"/>
    </row>
    <row r="225" spans="1:12" ht="15.75" thickBot="1" x14ac:dyDescent="0.3">
      <c r="A225" s="5"/>
      <c r="B225" s="5">
        <v>22</v>
      </c>
      <c r="C225" s="5"/>
      <c r="D225" s="110"/>
      <c r="E225" s="111"/>
      <c r="F225" s="110"/>
      <c r="G225" s="112"/>
      <c r="H225" s="112"/>
      <c r="I225" s="111"/>
      <c r="J225" s="5">
        <v>61</v>
      </c>
      <c r="K225" s="5"/>
      <c r="L225" s="5"/>
    </row>
    <row r="226" spans="1:12" ht="15.75" thickBot="1" x14ac:dyDescent="0.3">
      <c r="A226" s="5"/>
      <c r="B226" s="5">
        <v>23</v>
      </c>
      <c r="C226" s="5"/>
      <c r="D226" s="110"/>
      <c r="E226" s="111"/>
      <c r="F226" s="110"/>
      <c r="G226" s="112"/>
      <c r="H226" s="112"/>
      <c r="I226" s="111"/>
      <c r="J226" s="5">
        <v>62</v>
      </c>
      <c r="K226" s="5"/>
      <c r="L226" s="5"/>
    </row>
    <row r="227" spans="1:12" ht="15.75" thickBot="1" x14ac:dyDescent="0.3">
      <c r="A227" s="5"/>
      <c r="B227" s="5">
        <v>24</v>
      </c>
      <c r="C227" s="5"/>
      <c r="D227" s="110"/>
      <c r="E227" s="111"/>
      <c r="F227" s="110"/>
      <c r="G227" s="112"/>
      <c r="H227" s="112"/>
      <c r="I227" s="111"/>
      <c r="J227" s="5">
        <v>63</v>
      </c>
      <c r="K227" s="5"/>
      <c r="L227" s="5"/>
    </row>
    <row r="228" spans="1:12" ht="15.75" thickBot="1" x14ac:dyDescent="0.3">
      <c r="A228" s="5"/>
      <c r="B228" s="5">
        <v>25</v>
      </c>
      <c r="C228" s="5"/>
      <c r="D228" s="110"/>
      <c r="E228" s="111"/>
      <c r="F228" s="110"/>
      <c r="G228" s="112"/>
      <c r="H228" s="112"/>
      <c r="I228" s="111"/>
      <c r="J228" s="5">
        <v>64</v>
      </c>
      <c r="K228" s="5"/>
      <c r="L228" s="5"/>
    </row>
    <row r="229" spans="1:12" ht="15.75" thickBot="1" x14ac:dyDescent="0.3">
      <c r="A229" s="5"/>
      <c r="B229" s="5">
        <v>26</v>
      </c>
      <c r="C229" s="5"/>
      <c r="D229" s="110"/>
      <c r="E229" s="111"/>
      <c r="F229" s="110"/>
      <c r="G229" s="112"/>
      <c r="H229" s="112"/>
      <c r="I229" s="111"/>
      <c r="J229" s="5">
        <v>65</v>
      </c>
      <c r="K229" s="5"/>
      <c r="L229" s="5"/>
    </row>
    <row r="230" spans="1:12" ht="15.75" thickBot="1" x14ac:dyDescent="0.3">
      <c r="A230" s="5"/>
      <c r="B230" s="5">
        <v>27</v>
      </c>
      <c r="C230" s="5"/>
      <c r="D230" s="110"/>
      <c r="E230" s="111"/>
      <c r="F230" s="110"/>
      <c r="G230" s="112"/>
      <c r="H230" s="112"/>
      <c r="I230" s="111"/>
      <c r="J230" s="5">
        <v>66</v>
      </c>
      <c r="K230" s="5"/>
      <c r="L230" s="5"/>
    </row>
    <row r="231" spans="1:12" ht="15.75" thickBot="1" x14ac:dyDescent="0.3">
      <c r="A231" s="5"/>
      <c r="B231" s="5">
        <v>28</v>
      </c>
      <c r="C231" s="5"/>
      <c r="D231" s="110"/>
      <c r="E231" s="111"/>
      <c r="F231" s="110"/>
      <c r="G231" s="112"/>
      <c r="H231" s="112"/>
      <c r="I231" s="111"/>
      <c r="J231" s="5">
        <v>67</v>
      </c>
      <c r="K231" s="5"/>
      <c r="L231" s="5"/>
    </row>
    <row r="232" spans="1:12" ht="15.75" thickBot="1" x14ac:dyDescent="0.3">
      <c r="A232" s="5"/>
      <c r="B232" s="5">
        <v>29</v>
      </c>
      <c r="C232" s="5"/>
      <c r="D232" s="110"/>
      <c r="E232" s="111"/>
      <c r="F232" s="110"/>
      <c r="G232" s="112"/>
      <c r="H232" s="112"/>
      <c r="I232" s="111"/>
      <c r="J232" s="5">
        <v>68</v>
      </c>
      <c r="K232" s="5"/>
      <c r="L232" s="5"/>
    </row>
    <row r="233" spans="1:12" ht="15.75" thickBot="1" x14ac:dyDescent="0.3">
      <c r="A233" s="5"/>
      <c r="B233" s="5">
        <v>30</v>
      </c>
      <c r="C233" s="5"/>
      <c r="D233" s="110"/>
      <c r="E233" s="111"/>
      <c r="F233" s="110"/>
      <c r="G233" s="112"/>
      <c r="H233" s="112"/>
      <c r="I233" s="111"/>
      <c r="J233" s="5">
        <v>69</v>
      </c>
      <c r="K233" s="5"/>
      <c r="L233" s="5"/>
    </row>
    <row r="234" spans="1:12" ht="15.75" thickBot="1" x14ac:dyDescent="0.3">
      <c r="A234" s="5"/>
      <c r="B234" s="5">
        <v>31</v>
      </c>
      <c r="C234" s="5"/>
      <c r="D234" s="110"/>
      <c r="E234" s="111"/>
      <c r="F234" s="110"/>
      <c r="G234" s="112"/>
      <c r="H234" s="112"/>
      <c r="I234" s="111"/>
      <c r="J234" s="5">
        <v>70</v>
      </c>
      <c r="K234" s="5"/>
      <c r="L234" s="5"/>
    </row>
    <row r="235" spans="1:12" ht="15.75" thickBot="1" x14ac:dyDescent="0.3">
      <c r="A235" s="5"/>
      <c r="B235" s="5">
        <v>32</v>
      </c>
      <c r="C235" s="5"/>
      <c r="D235" s="110"/>
      <c r="E235" s="111"/>
      <c r="F235" s="110"/>
      <c r="G235" s="112"/>
      <c r="H235" s="112"/>
      <c r="I235" s="111"/>
      <c r="J235" s="5">
        <v>71</v>
      </c>
      <c r="K235" s="5"/>
      <c r="L235" s="5"/>
    </row>
    <row r="236" spans="1:12" ht="15.75" thickBot="1" x14ac:dyDescent="0.3">
      <c r="A236" s="5"/>
      <c r="B236" s="5">
        <v>33</v>
      </c>
      <c r="C236" s="5"/>
      <c r="D236" s="110"/>
      <c r="E236" s="111"/>
      <c r="F236" s="110"/>
      <c r="G236" s="112"/>
      <c r="H236" s="112"/>
      <c r="I236" s="111"/>
      <c r="J236" s="5">
        <v>72</v>
      </c>
      <c r="K236" s="5"/>
      <c r="L236" s="5"/>
    </row>
    <row r="237" spans="1:12" ht="15.75" thickBot="1" x14ac:dyDescent="0.3">
      <c r="A237" s="5"/>
      <c r="B237" s="5">
        <v>34</v>
      </c>
      <c r="C237" s="5"/>
      <c r="D237" s="110"/>
      <c r="E237" s="111"/>
      <c r="F237" s="110"/>
      <c r="G237" s="112"/>
      <c r="H237" s="112"/>
      <c r="I237" s="111"/>
      <c r="J237" s="5">
        <v>73</v>
      </c>
      <c r="K237" s="5"/>
      <c r="L237" s="5"/>
    </row>
    <row r="238" spans="1:12" ht="15.75" thickBot="1" x14ac:dyDescent="0.3">
      <c r="A238" s="5"/>
      <c r="B238" s="5">
        <v>35</v>
      </c>
      <c r="C238" s="5"/>
      <c r="D238" s="110"/>
      <c r="E238" s="111"/>
      <c r="F238" s="110"/>
      <c r="G238" s="112"/>
      <c r="H238" s="112"/>
      <c r="I238" s="111"/>
      <c r="J238" s="5">
        <v>74</v>
      </c>
      <c r="K238" s="5"/>
      <c r="L238" s="5"/>
    </row>
    <row r="239" spans="1:12" ht="15.75" thickBot="1" x14ac:dyDescent="0.3">
      <c r="A239" s="5"/>
      <c r="B239" s="5">
        <v>36</v>
      </c>
      <c r="C239" s="5"/>
      <c r="D239" s="110"/>
      <c r="E239" s="111"/>
      <c r="F239" s="110"/>
      <c r="G239" s="112"/>
      <c r="H239" s="112"/>
      <c r="I239" s="111"/>
      <c r="J239" s="5">
        <v>75</v>
      </c>
      <c r="K239" s="5"/>
      <c r="L239" s="5"/>
    </row>
    <row r="240" spans="1:12" ht="15.75" thickBot="1" x14ac:dyDescent="0.3">
      <c r="A240" s="5"/>
      <c r="B240" s="5">
        <v>37</v>
      </c>
      <c r="C240" s="5"/>
      <c r="D240" s="110"/>
      <c r="E240" s="111"/>
      <c r="F240" s="110"/>
      <c r="G240" s="112"/>
      <c r="H240" s="112"/>
      <c r="I240" s="111"/>
      <c r="J240" s="5">
        <v>76</v>
      </c>
      <c r="K240" s="5"/>
      <c r="L240" s="5"/>
    </row>
    <row r="241" spans="1:12" ht="15.75" thickBot="1" x14ac:dyDescent="0.3">
      <c r="A241" s="5"/>
      <c r="B241" s="5">
        <v>38</v>
      </c>
      <c r="C241" s="5"/>
      <c r="D241" s="110"/>
      <c r="E241" s="111"/>
      <c r="F241" s="110"/>
      <c r="G241" s="112"/>
      <c r="H241" s="112"/>
      <c r="I241" s="111"/>
      <c r="J241" s="5">
        <v>77</v>
      </c>
      <c r="K241" s="5"/>
      <c r="L241" s="5"/>
    </row>
    <row r="242" spans="1:12" x14ac:dyDescent="0.25">
      <c r="A242" s="143" t="str">
        <f>A1</f>
        <v xml:space="preserve">LS </v>
      </c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5"/>
    </row>
    <row r="243" spans="1:12" x14ac:dyDescent="0.25">
      <c r="A243" s="278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80"/>
    </row>
    <row r="244" spans="1:12" ht="15.75" thickBot="1" x14ac:dyDescent="0.3">
      <c r="A244" s="146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8"/>
    </row>
    <row r="245" spans="1:12" x14ac:dyDescent="0.25">
      <c r="A245" s="143" t="s">
        <v>106</v>
      </c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5"/>
    </row>
    <row r="246" spans="1:12" ht="15.75" thickBot="1" x14ac:dyDescent="0.3">
      <c r="A246" s="146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8"/>
    </row>
    <row r="247" spans="1:12" ht="15.75" thickBot="1" x14ac:dyDescent="0.3">
      <c r="A247" s="3" t="str">
        <f t="shared" ref="A247:B249" si="14">A6</f>
        <v xml:space="preserve">CLIENTE: bolovo </v>
      </c>
      <c r="B247" s="149" t="str">
        <f t="shared" si="14"/>
        <v>REPRESENTANTE: Antonio</v>
      </c>
      <c r="C247" s="150"/>
      <c r="D247" s="150"/>
      <c r="E247" s="150"/>
      <c r="F247" s="151"/>
      <c r="G247" s="149" t="str">
        <f>G6</f>
        <v>PEDIDO: 01/19</v>
      </c>
      <c r="H247" s="150"/>
      <c r="I247" s="151"/>
      <c r="J247" s="110" t="s">
        <v>21</v>
      </c>
      <c r="K247" s="112"/>
      <c r="L247" s="111"/>
    </row>
    <row r="248" spans="1:12" ht="15.75" thickBot="1" x14ac:dyDescent="0.3">
      <c r="A248" s="4" t="str">
        <f t="shared" si="14"/>
        <v xml:space="preserve">REF. CLIENTE: </v>
      </c>
      <c r="B248" s="149" t="str">
        <f t="shared" si="14"/>
        <v>REF: MOC. LS 04</v>
      </c>
      <c r="C248" s="150"/>
      <c r="D248" s="150"/>
      <c r="E248" s="150"/>
      <c r="F248" s="151"/>
      <c r="G248" s="149" t="str">
        <f>G7</f>
        <v>COLECAO : VERÃO /2019</v>
      </c>
      <c r="H248" s="150"/>
      <c r="I248" s="151"/>
      <c r="J248" s="143">
        <f>J7</f>
        <v>2</v>
      </c>
      <c r="K248" s="144"/>
      <c r="L248" s="145"/>
    </row>
    <row r="249" spans="1:12" ht="15.75" thickBot="1" x14ac:dyDescent="0.3">
      <c r="A249" s="4" t="str">
        <f t="shared" si="14"/>
        <v xml:space="preserve">REF: MOCH. LS 04 </v>
      </c>
      <c r="B249" s="149" t="str">
        <f t="shared" si="14"/>
        <v xml:space="preserve">MODELO: MOCHILAS BOLOVO BOLSO REDONDO </v>
      </c>
      <c r="C249" s="150"/>
      <c r="D249" s="150"/>
      <c r="E249" s="150"/>
      <c r="F249" s="150"/>
      <c r="G249" s="150"/>
      <c r="H249" s="150"/>
      <c r="I249" s="151"/>
      <c r="J249" s="146"/>
      <c r="K249" s="147"/>
      <c r="L249" s="148"/>
    </row>
    <row r="250" spans="1:12" ht="15" customHeight="1" x14ac:dyDescent="0.25">
      <c r="A250" s="326" t="s">
        <v>14</v>
      </c>
      <c r="B250" s="328" t="s">
        <v>239</v>
      </c>
      <c r="C250" s="329"/>
      <c r="D250" s="329"/>
      <c r="E250" s="329"/>
      <c r="F250" s="330"/>
      <c r="G250" s="334" t="s">
        <v>47</v>
      </c>
      <c r="H250" s="335"/>
      <c r="I250" s="272"/>
      <c r="J250" s="273"/>
      <c r="K250" s="273"/>
      <c r="L250" s="274"/>
    </row>
    <row r="251" spans="1:12" ht="15.75" customHeight="1" thickBot="1" x14ac:dyDescent="0.3">
      <c r="A251" s="327"/>
      <c r="B251" s="331"/>
      <c r="C251" s="332"/>
      <c r="D251" s="332"/>
      <c r="E251" s="332"/>
      <c r="F251" s="333"/>
      <c r="G251" s="336"/>
      <c r="H251" s="337"/>
      <c r="I251" s="285"/>
      <c r="J251" s="338"/>
      <c r="K251" s="338"/>
      <c r="L251" s="286"/>
    </row>
    <row r="252" spans="1:12" x14ac:dyDescent="0.25">
      <c r="A252" s="339" t="s">
        <v>1</v>
      </c>
      <c r="B252" s="339" t="s">
        <v>2</v>
      </c>
      <c r="C252" s="341">
        <v>10.5</v>
      </c>
      <c r="D252" s="184" t="s">
        <v>23</v>
      </c>
      <c r="E252" s="186"/>
      <c r="F252" s="343">
        <v>60</v>
      </c>
      <c r="G252" s="309" t="s">
        <v>22</v>
      </c>
      <c r="H252" s="313"/>
      <c r="I252" s="310"/>
      <c r="J252" s="303">
        <f>C252*F252</f>
        <v>630</v>
      </c>
      <c r="K252" s="304"/>
      <c r="L252" s="305"/>
    </row>
    <row r="253" spans="1:12" ht="15.75" thickBot="1" x14ac:dyDescent="0.3">
      <c r="A253" s="340"/>
      <c r="B253" s="340"/>
      <c r="C253" s="342"/>
      <c r="D253" s="187"/>
      <c r="E253" s="189"/>
      <c r="F253" s="344"/>
      <c r="G253" s="311"/>
      <c r="H253" s="314"/>
      <c r="I253" s="312"/>
      <c r="J253" s="306"/>
      <c r="K253" s="307"/>
      <c r="L253" s="308"/>
    </row>
    <row r="254" spans="1:12" ht="15" customHeight="1" x14ac:dyDescent="0.25">
      <c r="A254" s="309" t="s">
        <v>94</v>
      </c>
      <c r="B254" s="310"/>
      <c r="C254" s="309" t="s">
        <v>50</v>
      </c>
      <c r="D254" s="313"/>
      <c r="E254" s="313"/>
      <c r="F254" s="313"/>
      <c r="G254" s="313"/>
      <c r="H254" s="310"/>
      <c r="I254" s="309" t="s">
        <v>49</v>
      </c>
      <c r="J254" s="313"/>
      <c r="K254" s="313"/>
      <c r="L254" s="310"/>
    </row>
    <row r="255" spans="1:12" ht="15.75" customHeight="1" thickBot="1" x14ac:dyDescent="0.3">
      <c r="A255" s="311"/>
      <c r="B255" s="312"/>
      <c r="C255" s="311"/>
      <c r="D255" s="314"/>
      <c r="E255" s="314"/>
      <c r="F255" s="314"/>
      <c r="G255" s="314"/>
      <c r="H255" s="312"/>
      <c r="I255" s="311"/>
      <c r="J255" s="314"/>
      <c r="K255" s="314"/>
      <c r="L255" s="312"/>
    </row>
    <row r="256" spans="1:12" x14ac:dyDescent="0.25">
      <c r="A256" s="272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4"/>
    </row>
    <row r="257" spans="1:12" ht="15.75" thickBot="1" x14ac:dyDescent="0.3">
      <c r="A257" s="285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286"/>
    </row>
    <row r="258" spans="1:12" x14ac:dyDescent="0.25">
      <c r="A258" s="272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4"/>
    </row>
    <row r="259" spans="1:12" ht="15.75" thickBot="1" x14ac:dyDescent="0.3">
      <c r="A259" s="285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286"/>
    </row>
    <row r="260" spans="1:12" x14ac:dyDescent="0.25">
      <c r="A260" s="272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4"/>
    </row>
    <row r="261" spans="1:12" ht="15.75" thickBot="1" x14ac:dyDescent="0.3">
      <c r="A261" s="285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286"/>
    </row>
    <row r="262" spans="1:12" ht="15" customHeight="1" x14ac:dyDescent="0.25">
      <c r="A262" s="272"/>
      <c r="B262" s="273"/>
      <c r="C262" s="273"/>
      <c r="D262" s="273"/>
      <c r="E262" s="273"/>
      <c r="F262" s="274"/>
      <c r="G262" s="345" t="s">
        <v>51</v>
      </c>
      <c r="H262" s="346"/>
      <c r="I262" s="346"/>
      <c r="J262" s="347"/>
      <c r="K262" s="345" t="s">
        <v>18</v>
      </c>
      <c r="L262" s="347"/>
    </row>
    <row r="263" spans="1:12" ht="15.75" customHeight="1" thickBot="1" x14ac:dyDescent="0.3">
      <c r="A263" s="285"/>
      <c r="B263" s="338"/>
      <c r="C263" s="338"/>
      <c r="D263" s="338"/>
      <c r="E263" s="338"/>
      <c r="F263" s="286"/>
      <c r="G263" s="348"/>
      <c r="H263" s="349"/>
      <c r="I263" s="349"/>
      <c r="J263" s="350"/>
      <c r="K263" s="348"/>
      <c r="L263" s="350"/>
    </row>
    <row r="264" spans="1:12" x14ac:dyDescent="0.25">
      <c r="A264" s="272"/>
      <c r="B264" s="273"/>
      <c r="C264" s="273"/>
      <c r="D264" s="273"/>
      <c r="E264" s="273"/>
      <c r="F264" s="274"/>
      <c r="G264" s="345" t="s">
        <v>52</v>
      </c>
      <c r="H264" s="346"/>
      <c r="I264" s="346"/>
      <c r="J264" s="347"/>
      <c r="K264" s="345" t="s">
        <v>18</v>
      </c>
      <c r="L264" s="347"/>
    </row>
    <row r="265" spans="1:12" ht="15.75" thickBot="1" x14ac:dyDescent="0.3">
      <c r="A265" s="285"/>
      <c r="B265" s="338"/>
      <c r="C265" s="338"/>
      <c r="D265" s="338"/>
      <c r="E265" s="338"/>
      <c r="F265" s="286"/>
      <c r="G265" s="348"/>
      <c r="H265" s="349"/>
      <c r="I265" s="349"/>
      <c r="J265" s="350"/>
      <c r="K265" s="348"/>
      <c r="L265" s="350"/>
    </row>
    <row r="266" spans="1:12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43" t="s">
        <v>0</v>
      </c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5"/>
    </row>
    <row r="268" spans="1:12" ht="15.75" thickBot="1" x14ac:dyDescent="0.3">
      <c r="A268" s="146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8"/>
    </row>
    <row r="269" spans="1:12" ht="15.75" thickBot="1" x14ac:dyDescent="0.3">
      <c r="A269" s="3" t="str">
        <f t="shared" ref="A269:B271" si="15">A6</f>
        <v xml:space="preserve">CLIENTE: bolovo </v>
      </c>
      <c r="B269" s="149" t="str">
        <f t="shared" si="15"/>
        <v>REPRESENTANTE: Antonio</v>
      </c>
      <c r="C269" s="150"/>
      <c r="D269" s="150"/>
      <c r="E269" s="150"/>
      <c r="F269" s="151"/>
      <c r="G269" s="149" t="str">
        <f>G6</f>
        <v>PEDIDO: 01/19</v>
      </c>
      <c r="H269" s="150"/>
      <c r="I269" s="151"/>
      <c r="J269" s="110" t="str">
        <f>J6</f>
        <v xml:space="preserve">QTD. MOSTR. LS </v>
      </c>
      <c r="K269" s="112"/>
      <c r="L269" s="111"/>
    </row>
    <row r="270" spans="1:12" ht="15.75" thickBot="1" x14ac:dyDescent="0.3">
      <c r="A270" s="4" t="str">
        <f t="shared" si="15"/>
        <v xml:space="preserve">REF. CLIENTE: </v>
      </c>
      <c r="B270" s="149" t="str">
        <f t="shared" si="15"/>
        <v>REF: MOC. LS 04</v>
      </c>
      <c r="C270" s="150"/>
      <c r="D270" s="150"/>
      <c r="E270" s="150"/>
      <c r="F270" s="151"/>
      <c r="G270" s="149" t="str">
        <f>G7</f>
        <v>COLECAO : VERÃO /2019</v>
      </c>
      <c r="H270" s="150"/>
      <c r="I270" s="151"/>
      <c r="J270" s="143">
        <f>J7</f>
        <v>2</v>
      </c>
      <c r="K270" s="144"/>
      <c r="L270" s="145"/>
    </row>
    <row r="271" spans="1:12" ht="15.75" thickBot="1" x14ac:dyDescent="0.3">
      <c r="A271" s="4" t="str">
        <f t="shared" si="15"/>
        <v xml:space="preserve">REF: MOCH. LS 04 </v>
      </c>
      <c r="B271" s="149" t="str">
        <f t="shared" si="15"/>
        <v xml:space="preserve">MODELO: MOCHILAS BOLOVO BOLSO REDONDO </v>
      </c>
      <c r="C271" s="150"/>
      <c r="D271" s="150"/>
      <c r="E271" s="150"/>
      <c r="F271" s="150"/>
      <c r="G271" s="150"/>
      <c r="H271" s="150"/>
      <c r="I271" s="151"/>
      <c r="J271" s="146"/>
      <c r="K271" s="147"/>
      <c r="L271" s="148"/>
    </row>
    <row r="272" spans="1:12" ht="15" customHeight="1" x14ac:dyDescent="0.25">
      <c r="A272" s="326" t="s">
        <v>14</v>
      </c>
      <c r="B272" s="328" t="str">
        <f>B250</f>
        <v xml:space="preserve">Emerson </v>
      </c>
      <c r="C272" s="329"/>
      <c r="D272" s="329"/>
      <c r="E272" s="329"/>
      <c r="F272" s="330"/>
      <c r="G272" s="334" t="s">
        <v>47</v>
      </c>
      <c r="H272" s="335"/>
      <c r="I272" s="272"/>
      <c r="J272" s="273"/>
      <c r="K272" s="273"/>
      <c r="L272" s="274"/>
    </row>
    <row r="273" spans="1:12" ht="15.75" customHeight="1" thickBot="1" x14ac:dyDescent="0.3">
      <c r="A273" s="327"/>
      <c r="B273" s="331"/>
      <c r="C273" s="332"/>
      <c r="D273" s="332"/>
      <c r="E273" s="332"/>
      <c r="F273" s="333"/>
      <c r="G273" s="336"/>
      <c r="H273" s="337"/>
      <c r="I273" s="285"/>
      <c r="J273" s="338"/>
      <c r="K273" s="338"/>
      <c r="L273" s="286"/>
    </row>
    <row r="274" spans="1:12" x14ac:dyDescent="0.25">
      <c r="A274" s="339" t="s">
        <v>1</v>
      </c>
      <c r="B274" s="339" t="s">
        <v>2</v>
      </c>
      <c r="C274" s="341">
        <f>C252</f>
        <v>10.5</v>
      </c>
      <c r="D274" s="184" t="s">
        <v>23</v>
      </c>
      <c r="E274" s="186"/>
      <c r="F274" s="343">
        <f>F252</f>
        <v>60</v>
      </c>
      <c r="G274" s="309" t="s">
        <v>22</v>
      </c>
      <c r="H274" s="313"/>
      <c r="I274" s="310"/>
      <c r="J274" s="357">
        <f>J252</f>
        <v>630</v>
      </c>
      <c r="K274" s="358"/>
      <c r="L274" s="359"/>
    </row>
    <row r="275" spans="1:12" ht="15.75" thickBot="1" x14ac:dyDescent="0.3">
      <c r="A275" s="340"/>
      <c r="B275" s="340"/>
      <c r="C275" s="342"/>
      <c r="D275" s="187"/>
      <c r="E275" s="189"/>
      <c r="F275" s="344"/>
      <c r="G275" s="311"/>
      <c r="H275" s="314"/>
      <c r="I275" s="312"/>
      <c r="J275" s="360"/>
      <c r="K275" s="361"/>
      <c r="L275" s="362"/>
    </row>
    <row r="276" spans="1:12" x14ac:dyDescent="0.25">
      <c r="A276" s="309" t="s">
        <v>48</v>
      </c>
      <c r="B276" s="310"/>
      <c r="C276" s="309" t="s">
        <v>50</v>
      </c>
      <c r="D276" s="313"/>
      <c r="E276" s="313"/>
      <c r="F276" s="313"/>
      <c r="G276" s="313"/>
      <c r="H276" s="310"/>
      <c r="I276" s="309" t="s">
        <v>49</v>
      </c>
      <c r="J276" s="313"/>
      <c r="K276" s="313"/>
      <c r="L276" s="310"/>
    </row>
    <row r="277" spans="1:12" ht="15.75" thickBot="1" x14ac:dyDescent="0.3">
      <c r="A277" s="311"/>
      <c r="B277" s="312"/>
      <c r="C277" s="311"/>
      <c r="D277" s="314"/>
      <c r="E277" s="314"/>
      <c r="F277" s="314"/>
      <c r="G277" s="314"/>
      <c r="H277" s="312"/>
      <c r="I277" s="311"/>
      <c r="J277" s="314"/>
      <c r="K277" s="314"/>
      <c r="L277" s="312"/>
    </row>
    <row r="278" spans="1:12" x14ac:dyDescent="0.25">
      <c r="A278" s="272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4"/>
    </row>
    <row r="279" spans="1:12" ht="15.75" thickBot="1" x14ac:dyDescent="0.3">
      <c r="A279" s="285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286"/>
    </row>
    <row r="280" spans="1:12" x14ac:dyDescent="0.25">
      <c r="A280" s="272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4"/>
    </row>
    <row r="281" spans="1:12" ht="15.75" thickBot="1" x14ac:dyDescent="0.3">
      <c r="A281" s="285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286"/>
    </row>
    <row r="282" spans="1:12" x14ac:dyDescent="0.25">
      <c r="A282" s="272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4"/>
    </row>
    <row r="283" spans="1:12" ht="15.75" thickBot="1" x14ac:dyDescent="0.3">
      <c r="A283" s="285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286"/>
    </row>
    <row r="284" spans="1:12" x14ac:dyDescent="0.25">
      <c r="A284" s="272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4"/>
    </row>
    <row r="285" spans="1:12" ht="15.75" thickBot="1" x14ac:dyDescent="0.3">
      <c r="A285" s="285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286"/>
    </row>
    <row r="286" spans="1:12" x14ac:dyDescent="0.25">
      <c r="A286" s="272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4"/>
    </row>
    <row r="287" spans="1:12" ht="15.75" thickBot="1" x14ac:dyDescent="0.3">
      <c r="A287" s="285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286"/>
    </row>
    <row r="288" spans="1:12" x14ac:dyDescent="0.25">
      <c r="A288" s="272"/>
      <c r="B288" s="273"/>
      <c r="C288" s="273"/>
      <c r="D288" s="273"/>
      <c r="E288" s="273"/>
      <c r="F288" s="274"/>
      <c r="G288" s="345" t="s">
        <v>51</v>
      </c>
      <c r="H288" s="346"/>
      <c r="I288" s="346"/>
      <c r="J288" s="347"/>
      <c r="K288" s="345" t="s">
        <v>18</v>
      </c>
      <c r="L288" s="347"/>
    </row>
    <row r="289" spans="1:12" ht="15.75" thickBot="1" x14ac:dyDescent="0.3">
      <c r="A289" s="285"/>
      <c r="B289" s="338"/>
      <c r="C289" s="338"/>
      <c r="D289" s="338"/>
      <c r="E289" s="338"/>
      <c r="F289" s="286"/>
      <c r="G289" s="348"/>
      <c r="H289" s="349"/>
      <c r="I289" s="349"/>
      <c r="J289" s="350"/>
      <c r="K289" s="348"/>
      <c r="L289" s="350"/>
    </row>
    <row r="290" spans="1:12" x14ac:dyDescent="0.25">
      <c r="A290" s="272"/>
      <c r="B290" s="273"/>
      <c r="C290" s="273"/>
      <c r="D290" s="273"/>
      <c r="E290" s="273"/>
      <c r="F290" s="274"/>
      <c r="G290" s="345" t="s">
        <v>52</v>
      </c>
      <c r="H290" s="346"/>
      <c r="I290" s="346"/>
      <c r="J290" s="347"/>
      <c r="K290" s="345" t="s">
        <v>18</v>
      </c>
      <c r="L290" s="347"/>
    </row>
    <row r="291" spans="1:12" ht="15.75" thickBot="1" x14ac:dyDescent="0.3">
      <c r="A291" s="285"/>
      <c r="B291" s="338"/>
      <c r="C291" s="338"/>
      <c r="D291" s="338"/>
      <c r="E291" s="338"/>
      <c r="F291" s="286"/>
      <c r="G291" s="348"/>
      <c r="H291" s="349"/>
      <c r="I291" s="349"/>
      <c r="J291" s="350"/>
      <c r="K291" s="348"/>
      <c r="L291" s="350"/>
    </row>
    <row r="292" spans="1:12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272"/>
      <c r="B293" s="273"/>
      <c r="C293" s="273"/>
      <c r="D293" s="273"/>
      <c r="E293" s="273"/>
      <c r="F293" s="273"/>
      <c r="G293" s="273"/>
      <c r="H293" s="273"/>
      <c r="I293" s="273"/>
      <c r="J293" s="273"/>
      <c r="K293" s="273"/>
      <c r="L293" s="274"/>
    </row>
    <row r="294" spans="1:12" ht="15.75" thickBot="1" x14ac:dyDescent="0.3">
      <c r="A294" s="285"/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286"/>
    </row>
    <row r="295" spans="1:12" x14ac:dyDescent="0.25">
      <c r="A295" s="143" t="s">
        <v>53</v>
      </c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5"/>
    </row>
    <row r="296" spans="1:12" ht="15.75" thickBot="1" x14ac:dyDescent="0.3">
      <c r="A296" s="146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8"/>
    </row>
    <row r="297" spans="1:12" ht="15.75" thickBot="1" x14ac:dyDescent="0.3">
      <c r="A297" s="3" t="str">
        <f t="shared" ref="A297:B299" si="16">A6</f>
        <v xml:space="preserve">CLIENTE: bolovo </v>
      </c>
      <c r="B297" s="149" t="str">
        <f t="shared" si="16"/>
        <v>REPRESENTANTE: Antonio</v>
      </c>
      <c r="C297" s="150"/>
      <c r="D297" s="150"/>
      <c r="E297" s="150"/>
      <c r="F297" s="151"/>
      <c r="G297" s="149" t="str">
        <f>G6</f>
        <v>PEDIDO: 01/19</v>
      </c>
      <c r="H297" s="150"/>
      <c r="I297" s="151"/>
      <c r="J297" s="110" t="s">
        <v>21</v>
      </c>
      <c r="K297" s="112"/>
      <c r="L297" s="111"/>
    </row>
    <row r="298" spans="1:12" ht="15.75" thickBot="1" x14ac:dyDescent="0.3">
      <c r="A298" s="4" t="str">
        <f t="shared" si="16"/>
        <v xml:space="preserve">REF. CLIENTE: </v>
      </c>
      <c r="B298" s="149" t="str">
        <f t="shared" si="16"/>
        <v>REF: MOC. LS 04</v>
      </c>
      <c r="C298" s="150"/>
      <c r="D298" s="150"/>
      <c r="E298" s="150"/>
      <c r="F298" s="151"/>
      <c r="G298" s="149" t="str">
        <f>G7</f>
        <v>COLECAO : VERÃO /2019</v>
      </c>
      <c r="H298" s="150"/>
      <c r="I298" s="151"/>
      <c r="J298" s="143">
        <f>J7</f>
        <v>2</v>
      </c>
      <c r="K298" s="144"/>
      <c r="L298" s="145"/>
    </row>
    <row r="299" spans="1:12" ht="15.75" thickBot="1" x14ac:dyDescent="0.3">
      <c r="A299" s="4" t="str">
        <f t="shared" si="16"/>
        <v xml:space="preserve">REF: MOCH. LS 04 </v>
      </c>
      <c r="B299" s="149" t="str">
        <f t="shared" si="16"/>
        <v xml:space="preserve">MODELO: MOCHILAS BOLOVO BOLSO REDONDO </v>
      </c>
      <c r="C299" s="150"/>
      <c r="D299" s="150"/>
      <c r="E299" s="150"/>
      <c r="F299" s="150"/>
      <c r="G299" s="150"/>
      <c r="H299" s="150"/>
      <c r="I299" s="151"/>
      <c r="J299" s="146"/>
      <c r="K299" s="147"/>
      <c r="L299" s="148"/>
    </row>
    <row r="300" spans="1:12" x14ac:dyDescent="0.25">
      <c r="A300" s="326" t="s">
        <v>14</v>
      </c>
      <c r="B300" s="328" t="str">
        <f>B250</f>
        <v xml:space="preserve">Emerson </v>
      </c>
      <c r="C300" s="329"/>
      <c r="D300" s="329"/>
      <c r="E300" s="329"/>
      <c r="F300" s="330"/>
      <c r="G300" s="334" t="s">
        <v>47</v>
      </c>
      <c r="H300" s="335"/>
      <c r="I300" s="272"/>
      <c r="J300" s="273"/>
      <c r="K300" s="273"/>
      <c r="L300" s="274"/>
    </row>
    <row r="301" spans="1:12" ht="15.75" thickBot="1" x14ac:dyDescent="0.3">
      <c r="A301" s="327"/>
      <c r="B301" s="331"/>
      <c r="C301" s="332"/>
      <c r="D301" s="332"/>
      <c r="E301" s="332"/>
      <c r="F301" s="333"/>
      <c r="G301" s="336"/>
      <c r="H301" s="337"/>
      <c r="I301" s="285"/>
      <c r="J301" s="338"/>
      <c r="K301" s="338"/>
      <c r="L301" s="286"/>
    </row>
    <row r="302" spans="1:12" x14ac:dyDescent="0.25">
      <c r="A302" s="339" t="s">
        <v>1</v>
      </c>
      <c r="B302" s="339" t="s">
        <v>2</v>
      </c>
      <c r="C302" s="341">
        <f>C252</f>
        <v>10.5</v>
      </c>
      <c r="D302" s="184" t="s">
        <v>23</v>
      </c>
      <c r="E302" s="186"/>
      <c r="F302" s="343">
        <f>F252</f>
        <v>60</v>
      </c>
      <c r="G302" s="309" t="s">
        <v>22</v>
      </c>
      <c r="H302" s="313"/>
      <c r="I302" s="310"/>
      <c r="J302" s="357">
        <f>J252</f>
        <v>630</v>
      </c>
      <c r="K302" s="358"/>
      <c r="L302" s="359"/>
    </row>
    <row r="303" spans="1:12" ht="15.75" thickBot="1" x14ac:dyDescent="0.3">
      <c r="A303" s="340"/>
      <c r="B303" s="340"/>
      <c r="C303" s="342"/>
      <c r="D303" s="187"/>
      <c r="E303" s="189"/>
      <c r="F303" s="344"/>
      <c r="G303" s="311"/>
      <c r="H303" s="314"/>
      <c r="I303" s="312"/>
      <c r="J303" s="360"/>
      <c r="K303" s="361"/>
      <c r="L303" s="362"/>
    </row>
    <row r="304" spans="1:12" ht="15" customHeight="1" x14ac:dyDescent="0.25">
      <c r="A304" s="309" t="s">
        <v>95</v>
      </c>
      <c r="B304" s="310"/>
      <c r="C304" s="309" t="s">
        <v>96</v>
      </c>
      <c r="D304" s="313"/>
      <c r="E304" s="313"/>
      <c r="F304" s="313"/>
      <c r="G304" s="313"/>
      <c r="H304" s="310"/>
      <c r="I304" s="309" t="s">
        <v>49</v>
      </c>
      <c r="J304" s="313"/>
      <c r="K304" s="313"/>
      <c r="L304" s="310"/>
    </row>
    <row r="305" spans="1:12" ht="15.75" customHeight="1" thickBot="1" x14ac:dyDescent="0.3">
      <c r="A305" s="311"/>
      <c r="B305" s="312"/>
      <c r="C305" s="311"/>
      <c r="D305" s="314"/>
      <c r="E305" s="314"/>
      <c r="F305" s="314"/>
      <c r="G305" s="314"/>
      <c r="H305" s="312"/>
      <c r="I305" s="311"/>
      <c r="J305" s="314"/>
      <c r="K305" s="314"/>
      <c r="L305" s="312"/>
    </row>
    <row r="306" spans="1:12" x14ac:dyDescent="0.25">
      <c r="A306" s="272"/>
      <c r="B306" s="273"/>
      <c r="C306" s="273"/>
      <c r="D306" s="273"/>
      <c r="E306" s="273"/>
      <c r="F306" s="273"/>
      <c r="G306" s="273"/>
      <c r="H306" s="273"/>
      <c r="I306" s="273"/>
      <c r="J306" s="273"/>
      <c r="K306" s="273"/>
      <c r="L306" s="274"/>
    </row>
    <row r="307" spans="1:12" ht="15.75" thickBot="1" x14ac:dyDescent="0.3">
      <c r="A307" s="285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286"/>
    </row>
    <row r="308" spans="1:12" x14ac:dyDescent="0.25">
      <c r="A308" s="272"/>
      <c r="B308" s="273"/>
      <c r="C308" s="273"/>
      <c r="D308" s="273"/>
      <c r="E308" s="273"/>
      <c r="F308" s="274"/>
      <c r="G308" s="345" t="s">
        <v>51</v>
      </c>
      <c r="H308" s="346"/>
      <c r="I308" s="346"/>
      <c r="J308" s="347"/>
      <c r="K308" s="345" t="s">
        <v>18</v>
      </c>
      <c r="L308" s="347"/>
    </row>
    <row r="309" spans="1:12" ht="15.75" thickBot="1" x14ac:dyDescent="0.3">
      <c r="A309" s="285"/>
      <c r="B309" s="338"/>
      <c r="C309" s="338"/>
      <c r="D309" s="338"/>
      <c r="E309" s="338"/>
      <c r="F309" s="286"/>
      <c r="G309" s="348"/>
      <c r="H309" s="349"/>
      <c r="I309" s="349"/>
      <c r="J309" s="350"/>
      <c r="K309" s="348"/>
      <c r="L309" s="350"/>
    </row>
    <row r="310" spans="1:12" x14ac:dyDescent="0.25">
      <c r="A310" s="272"/>
      <c r="B310" s="273"/>
      <c r="C310" s="273"/>
      <c r="D310" s="273"/>
      <c r="E310" s="273"/>
      <c r="F310" s="274"/>
      <c r="G310" s="345" t="s">
        <v>52</v>
      </c>
      <c r="H310" s="346"/>
      <c r="I310" s="346"/>
      <c r="J310" s="347"/>
      <c r="K310" s="345" t="s">
        <v>18</v>
      </c>
      <c r="L310" s="347"/>
    </row>
    <row r="311" spans="1:12" ht="15.75" thickBot="1" x14ac:dyDescent="0.3">
      <c r="A311" s="285"/>
      <c r="B311" s="338"/>
      <c r="C311" s="338"/>
      <c r="D311" s="338"/>
      <c r="E311" s="338"/>
      <c r="F311" s="286"/>
      <c r="G311" s="348"/>
      <c r="H311" s="349"/>
      <c r="I311" s="349"/>
      <c r="J311" s="350"/>
      <c r="K311" s="348"/>
      <c r="L311" s="350"/>
    </row>
    <row r="312" spans="1:12" x14ac:dyDescent="0.25">
      <c r="A312" s="272">
        <f>A69</f>
        <v>0</v>
      </c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4"/>
    </row>
    <row r="313" spans="1:12" x14ac:dyDescent="0.25">
      <c r="A313" s="275"/>
      <c r="B313" s="276"/>
      <c r="C313" s="276"/>
      <c r="D313" s="276"/>
      <c r="E313" s="276"/>
      <c r="F313" s="276"/>
      <c r="G313" s="276"/>
      <c r="H313" s="276"/>
      <c r="I313" s="276"/>
      <c r="J313" s="276"/>
      <c r="K313" s="276"/>
      <c r="L313" s="277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ht="15.75" thickBot="1" x14ac:dyDescent="0.3">
      <c r="A322" s="285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286"/>
    </row>
    <row r="323" spans="1:12" x14ac:dyDescent="0.25">
      <c r="A323" s="143" t="str">
        <f>A1</f>
        <v xml:space="preserve">LS </v>
      </c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5"/>
    </row>
    <row r="324" spans="1:12" ht="15.75" thickBot="1" x14ac:dyDescent="0.3">
      <c r="A324" s="146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8"/>
    </row>
    <row r="325" spans="1:12" x14ac:dyDescent="0.25">
      <c r="A325" s="369" t="s">
        <v>54</v>
      </c>
      <c r="B325" s="370"/>
      <c r="C325" s="370"/>
      <c r="D325" s="370"/>
      <c r="E325" s="370"/>
      <c r="F325" s="370"/>
      <c r="G325" s="370"/>
      <c r="H325" s="370"/>
      <c r="I325" s="370"/>
      <c r="J325" s="370"/>
      <c r="K325" s="370"/>
      <c r="L325" s="371"/>
    </row>
    <row r="326" spans="1:12" ht="15.75" thickBot="1" x14ac:dyDescent="0.3">
      <c r="A326" s="372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4"/>
    </row>
    <row r="327" spans="1:12" ht="15.75" thickBot="1" x14ac:dyDescent="0.3">
      <c r="A327" s="3" t="str">
        <f t="shared" ref="A327:B329" si="17">A6</f>
        <v xml:space="preserve">CLIENTE: bolovo </v>
      </c>
      <c r="B327" s="149" t="str">
        <f t="shared" si="17"/>
        <v>REPRESENTANTE: Antonio</v>
      </c>
      <c r="C327" s="150"/>
      <c r="D327" s="150"/>
      <c r="E327" s="150"/>
      <c r="F327" s="151"/>
      <c r="G327" s="149" t="str">
        <f>G6</f>
        <v>PEDIDO: 01/19</v>
      </c>
      <c r="H327" s="150"/>
      <c r="I327" s="151"/>
      <c r="J327" s="110" t="str">
        <f>J6</f>
        <v xml:space="preserve">QTD. MOSTR. LS </v>
      </c>
      <c r="K327" s="112"/>
      <c r="L327" s="111"/>
    </row>
    <row r="328" spans="1:12" ht="15.75" thickBot="1" x14ac:dyDescent="0.3">
      <c r="A328" s="4" t="str">
        <f t="shared" si="17"/>
        <v xml:space="preserve">REF. CLIENTE: </v>
      </c>
      <c r="B328" s="149" t="str">
        <f t="shared" si="17"/>
        <v>REF: MOC. LS 04</v>
      </c>
      <c r="C328" s="150"/>
      <c r="D328" s="150"/>
      <c r="E328" s="150"/>
      <c r="F328" s="151"/>
      <c r="G328" s="149" t="str">
        <f>G7</f>
        <v>COLECAO : VERÃO /2019</v>
      </c>
      <c r="H328" s="150"/>
      <c r="I328" s="151"/>
      <c r="J328" s="143">
        <f>J7</f>
        <v>2</v>
      </c>
      <c r="K328" s="144"/>
      <c r="L328" s="145"/>
    </row>
    <row r="329" spans="1:12" ht="15.75" thickBot="1" x14ac:dyDescent="0.3">
      <c r="A329" s="4" t="str">
        <f t="shared" si="17"/>
        <v xml:space="preserve">REF: MOCH. LS 04 </v>
      </c>
      <c r="B329" s="149" t="str">
        <f t="shared" si="17"/>
        <v xml:space="preserve">MODELO: MOCHILAS BOLOVO BOLSO REDONDO </v>
      </c>
      <c r="C329" s="150"/>
      <c r="D329" s="150"/>
      <c r="E329" s="150"/>
      <c r="F329" s="150"/>
      <c r="G329" s="150"/>
      <c r="H329" s="150"/>
      <c r="I329" s="151"/>
      <c r="J329" s="146"/>
      <c r="K329" s="147"/>
      <c r="L329" s="148"/>
    </row>
    <row r="330" spans="1:12" ht="15.75" thickBot="1" x14ac:dyDescent="0.3">
      <c r="A330" s="110" t="s">
        <v>55</v>
      </c>
      <c r="B330" s="112"/>
      <c r="C330" s="112"/>
      <c r="D330" s="111"/>
      <c r="E330" s="345" t="s">
        <v>59</v>
      </c>
      <c r="F330" s="346"/>
      <c r="G330" s="346"/>
      <c r="H330" s="346"/>
      <c r="I330" s="346"/>
      <c r="J330" s="346"/>
      <c r="K330" s="346"/>
      <c r="L330" s="347"/>
    </row>
    <row r="331" spans="1:12" ht="15.75" thickBot="1" x14ac:dyDescent="0.3">
      <c r="A331" s="184" t="s">
        <v>56</v>
      </c>
      <c r="B331" s="185"/>
      <c r="C331" s="185"/>
      <c r="D331" s="186"/>
      <c r="E331" s="348"/>
      <c r="F331" s="349"/>
      <c r="G331" s="349"/>
      <c r="H331" s="349"/>
      <c r="I331" s="349"/>
      <c r="J331" s="349"/>
      <c r="K331" s="349"/>
      <c r="L331" s="350"/>
    </row>
    <row r="332" spans="1:12" ht="15.75" thickBot="1" x14ac:dyDescent="0.3">
      <c r="A332" s="187"/>
      <c r="B332" s="188"/>
      <c r="C332" s="188"/>
      <c r="D332" s="189"/>
      <c r="E332" s="375" t="s">
        <v>58</v>
      </c>
      <c r="F332" s="376"/>
      <c r="G332" s="376"/>
      <c r="H332" s="376"/>
      <c r="I332" s="376"/>
      <c r="J332" s="376"/>
      <c r="K332" s="376"/>
      <c r="L332" s="377"/>
    </row>
    <row r="333" spans="1:12" x14ac:dyDescent="0.25">
      <c r="A333" s="184" t="s">
        <v>57</v>
      </c>
      <c r="B333" s="185"/>
      <c r="C333" s="185"/>
      <c r="D333" s="186"/>
      <c r="E333" s="378"/>
      <c r="F333" s="379"/>
      <c r="G333" s="379"/>
      <c r="H333" s="379"/>
      <c r="I333" s="379"/>
      <c r="J333" s="379"/>
      <c r="K333" s="379"/>
      <c r="L333" s="380"/>
    </row>
    <row r="334" spans="1:12" ht="15.75" thickBot="1" x14ac:dyDescent="0.3">
      <c r="A334" s="187"/>
      <c r="B334" s="188"/>
      <c r="C334" s="188"/>
      <c r="D334" s="189"/>
      <c r="E334" s="381"/>
      <c r="F334" s="382"/>
      <c r="G334" s="382"/>
      <c r="H334" s="382"/>
      <c r="I334" s="382"/>
      <c r="J334" s="382"/>
      <c r="K334" s="382"/>
      <c r="L334" s="383"/>
    </row>
    <row r="335" spans="1:12" ht="15.75" customHeight="1" thickBot="1" x14ac:dyDescent="0.3">
      <c r="A335" s="5" t="s">
        <v>28</v>
      </c>
      <c r="B335" s="2"/>
      <c r="C335" s="110">
        <f>C92</f>
        <v>60</v>
      </c>
      <c r="D335" s="112"/>
      <c r="E335" s="111"/>
      <c r="F335" s="110" t="s">
        <v>43</v>
      </c>
      <c r="G335" s="111"/>
      <c r="H335" s="110">
        <f>H92</f>
        <v>0</v>
      </c>
      <c r="I335" s="111"/>
      <c r="J335" s="262" t="s">
        <v>43</v>
      </c>
      <c r="K335" s="263"/>
      <c r="L335" s="27" t="s">
        <v>41</v>
      </c>
    </row>
    <row r="336" spans="1:12" ht="15.75" customHeight="1" thickBot="1" x14ac:dyDescent="0.3">
      <c r="A336" s="5" t="s">
        <v>42</v>
      </c>
      <c r="B336" s="4" t="s">
        <v>6</v>
      </c>
      <c r="C336" s="4" t="s">
        <v>15</v>
      </c>
      <c r="D336" s="110" t="s">
        <v>7</v>
      </c>
      <c r="E336" s="111"/>
      <c r="F336" s="234" t="s">
        <v>19</v>
      </c>
      <c r="G336" s="236"/>
      <c r="H336" s="4" t="s">
        <v>9</v>
      </c>
      <c r="I336" s="5" t="s">
        <v>10</v>
      </c>
      <c r="J336" s="234" t="s">
        <v>19</v>
      </c>
      <c r="K336" s="236"/>
      <c r="L336" s="7"/>
    </row>
    <row r="337" spans="1:12" ht="15.75" customHeight="1" thickBot="1" x14ac:dyDescent="0.3">
      <c r="A337" s="13" t="str">
        <f t="shared" ref="A337:C352" si="18">A94</f>
        <v xml:space="preserve">Etiqueta Composição - EC  BOLOVO </v>
      </c>
      <c r="B337" s="6">
        <f t="shared" si="18"/>
        <v>1</v>
      </c>
      <c r="C337" s="6" t="str">
        <f t="shared" si="18"/>
        <v>Branco</v>
      </c>
      <c r="D337" s="264">
        <f>SUM(B337*C335)</f>
        <v>60</v>
      </c>
      <c r="E337" s="265"/>
      <c r="F337" s="266"/>
      <c r="G337" s="267"/>
      <c r="H337" s="6">
        <f>H94</f>
        <v>0</v>
      </c>
      <c r="I337" s="8">
        <f>SUM(B337*H335)</f>
        <v>0</v>
      </c>
      <c r="J337" s="266"/>
      <c r="K337" s="267"/>
      <c r="L337" s="6"/>
    </row>
    <row r="338" spans="1:12" ht="15.75" customHeight="1" thickBot="1" x14ac:dyDescent="0.3">
      <c r="A338" s="13" t="str">
        <f t="shared" si="18"/>
        <v>Linha 60</v>
      </c>
      <c r="B338" s="6">
        <f t="shared" si="18"/>
        <v>0.02</v>
      </c>
      <c r="C338" s="6" t="str">
        <f t="shared" si="18"/>
        <v xml:space="preserve">Amarela </v>
      </c>
      <c r="D338" s="264">
        <f>SUM(B338*C335)</f>
        <v>1.2</v>
      </c>
      <c r="E338" s="265"/>
      <c r="F338" s="266"/>
      <c r="G338" s="267"/>
      <c r="H338" s="6">
        <f>H95</f>
        <v>0</v>
      </c>
      <c r="I338" s="8">
        <f>SUM(B338*H335)</f>
        <v>0</v>
      </c>
      <c r="J338" s="266"/>
      <c r="K338" s="267"/>
      <c r="L338" s="6"/>
    </row>
    <row r="339" spans="1:12" ht="15.75" customHeight="1" thickBot="1" x14ac:dyDescent="0.3">
      <c r="A339" s="13">
        <f t="shared" si="18"/>
        <v>0</v>
      </c>
      <c r="B339" s="6">
        <f t="shared" si="18"/>
        <v>0.04</v>
      </c>
      <c r="C339" s="6" t="str">
        <f t="shared" si="18"/>
        <v xml:space="preserve">Azul royal </v>
      </c>
      <c r="D339" s="264">
        <f>SUM(B339*C335)</f>
        <v>2.4</v>
      </c>
      <c r="E339" s="265"/>
      <c r="F339" s="266"/>
      <c r="G339" s="267"/>
      <c r="H339" s="6">
        <f t="shared" ref="H339:H370" si="19">H96</f>
        <v>0</v>
      </c>
      <c r="I339" s="8">
        <f>SUM(B339*H335)</f>
        <v>0</v>
      </c>
      <c r="J339" s="266"/>
      <c r="K339" s="267"/>
      <c r="L339" s="6"/>
    </row>
    <row r="340" spans="1:12" ht="15.75" customHeight="1" thickBot="1" x14ac:dyDescent="0.3">
      <c r="A340" s="13">
        <f t="shared" si="18"/>
        <v>0</v>
      </c>
      <c r="B340" s="6">
        <f t="shared" si="18"/>
        <v>0.02</v>
      </c>
      <c r="C340" s="6" t="str">
        <f t="shared" si="18"/>
        <v xml:space="preserve">verde </v>
      </c>
      <c r="D340" s="264">
        <f>SUM(B340*C335)</f>
        <v>1.2</v>
      </c>
      <c r="E340" s="265"/>
      <c r="F340" s="266"/>
      <c r="G340" s="267"/>
      <c r="H340" s="6">
        <f t="shared" si="19"/>
        <v>0</v>
      </c>
      <c r="I340" s="8">
        <f>SUM(B340*H335)</f>
        <v>0</v>
      </c>
      <c r="J340" s="266"/>
      <c r="K340" s="267"/>
      <c r="L340" s="6"/>
    </row>
    <row r="341" spans="1:12" ht="15.75" customHeight="1" thickBot="1" x14ac:dyDescent="0.3">
      <c r="A341" s="13">
        <f t="shared" si="18"/>
        <v>0</v>
      </c>
      <c r="B341" s="6">
        <f t="shared" si="18"/>
        <v>0.02</v>
      </c>
      <c r="C341" s="6" t="str">
        <f t="shared" si="18"/>
        <v xml:space="preserve">vermelho </v>
      </c>
      <c r="D341" s="264">
        <f>SUM(B341*C335)</f>
        <v>1.2</v>
      </c>
      <c r="E341" s="265"/>
      <c r="F341" s="266"/>
      <c r="G341" s="267"/>
      <c r="H341" s="6">
        <f t="shared" si="19"/>
        <v>0</v>
      </c>
      <c r="I341" s="8">
        <f>SUM(B341*H335)</f>
        <v>0</v>
      </c>
      <c r="J341" s="266"/>
      <c r="K341" s="267"/>
      <c r="L341" s="6"/>
    </row>
    <row r="342" spans="1:12" ht="15.75" customHeight="1" thickBot="1" x14ac:dyDescent="0.3">
      <c r="A342" s="13" t="str">
        <f t="shared" si="18"/>
        <v>Fita Ca 25</v>
      </c>
      <c r="B342" s="6">
        <f t="shared" si="18"/>
        <v>1.23</v>
      </c>
      <c r="C342" s="6" t="str">
        <f t="shared" si="18"/>
        <v xml:space="preserve">Branca </v>
      </c>
      <c r="D342" s="264">
        <f>SUM(B342*C335)</f>
        <v>73.8</v>
      </c>
      <c r="E342" s="265"/>
      <c r="F342" s="266"/>
      <c r="G342" s="267"/>
      <c r="H342" s="6">
        <f t="shared" si="19"/>
        <v>0</v>
      </c>
      <c r="I342" s="8">
        <f>SUM(B342*H335)</f>
        <v>0</v>
      </c>
      <c r="J342" s="266"/>
      <c r="K342" s="267"/>
      <c r="L342" s="6"/>
    </row>
    <row r="343" spans="1:12" ht="15.75" customHeight="1" thickBot="1" x14ac:dyDescent="0.3">
      <c r="A343" s="13" t="str">
        <f t="shared" si="18"/>
        <v>Fita orelha   - 0,50m (2x)</v>
      </c>
      <c r="B343" s="6">
        <v>16</v>
      </c>
      <c r="C343" s="6">
        <f t="shared" si="18"/>
        <v>0</v>
      </c>
      <c r="D343" s="264">
        <f>SUM(B343*C335)</f>
        <v>960</v>
      </c>
      <c r="E343" s="265"/>
      <c r="F343" s="266"/>
      <c r="G343" s="267"/>
      <c r="H343" s="6">
        <f t="shared" si="19"/>
        <v>0</v>
      </c>
      <c r="I343" s="8">
        <f>SUM(B343*H335)</f>
        <v>0</v>
      </c>
      <c r="J343" s="266"/>
      <c r="K343" s="267"/>
      <c r="L343" s="6"/>
    </row>
    <row r="344" spans="1:12" ht="15.75" customHeight="1" thickBot="1" x14ac:dyDescent="0.3">
      <c r="A344" s="13" t="str">
        <f t="shared" si="18"/>
        <v>Fita alça de mão - 0,23 m (1x)</v>
      </c>
      <c r="B344" s="6">
        <f t="shared" si="18"/>
        <v>0</v>
      </c>
      <c r="C344" s="6">
        <f t="shared" si="18"/>
        <v>0</v>
      </c>
      <c r="D344" s="264">
        <f>SUM(B344*C335)</f>
        <v>0</v>
      </c>
      <c r="E344" s="265"/>
      <c r="F344" s="266"/>
      <c r="G344" s="267"/>
      <c r="H344" s="6">
        <f t="shared" si="19"/>
        <v>0</v>
      </c>
      <c r="I344" s="8">
        <f>SUM(B344*H335)</f>
        <v>0</v>
      </c>
      <c r="J344" s="266"/>
      <c r="K344" s="267"/>
      <c r="L344" s="6"/>
    </row>
    <row r="345" spans="1:12" ht="15.75" customHeight="1" thickBot="1" x14ac:dyDescent="0.3">
      <c r="A345" s="13" t="str">
        <f>A102</f>
        <v>Fita da igrja - 0,10 m (2x )</v>
      </c>
      <c r="B345" s="6">
        <f t="shared" si="18"/>
        <v>0</v>
      </c>
      <c r="C345" s="6">
        <f t="shared" si="18"/>
        <v>0</v>
      </c>
      <c r="D345" s="264">
        <f>SUM(B345*C335)</f>
        <v>0</v>
      </c>
      <c r="E345" s="265"/>
      <c r="F345" s="266"/>
      <c r="G345" s="267"/>
      <c r="H345" s="6">
        <f t="shared" si="19"/>
        <v>0</v>
      </c>
      <c r="I345" s="8">
        <f>SUM(B345*H335)</f>
        <v>0</v>
      </c>
      <c r="J345" s="266"/>
      <c r="K345" s="267"/>
      <c r="L345" s="6"/>
    </row>
    <row r="346" spans="1:12" ht="15.75" customHeight="1" thickBot="1" x14ac:dyDescent="0.3">
      <c r="A346" s="13" t="str">
        <f t="shared" si="18"/>
        <v>ziper do bolso chapado( 0,20)</v>
      </c>
      <c r="B346" s="6">
        <f t="shared" si="18"/>
        <v>1</v>
      </c>
      <c r="C346" s="6" t="str">
        <f t="shared" si="18"/>
        <v>branco</v>
      </c>
      <c r="D346" s="264">
        <f>SUM(B346*C335)</f>
        <v>60</v>
      </c>
      <c r="E346" s="265"/>
      <c r="F346" s="266"/>
      <c r="G346" s="267"/>
      <c r="H346" s="6">
        <f t="shared" si="19"/>
        <v>0</v>
      </c>
      <c r="I346" s="8">
        <f>SUM(B346*H335)</f>
        <v>0</v>
      </c>
      <c r="J346" s="266"/>
      <c r="K346" s="267"/>
      <c r="L346" s="6"/>
    </row>
    <row r="347" spans="1:12" ht="15.75" customHeight="1" thickBot="1" x14ac:dyDescent="0.3">
      <c r="A347" s="13" t="str">
        <f t="shared" si="18"/>
        <v>ziper trator vista bolso Interiro (0,50)</v>
      </c>
      <c r="B347" s="6">
        <f t="shared" si="18"/>
        <v>1</v>
      </c>
      <c r="C347" s="6" t="str">
        <f t="shared" si="18"/>
        <v xml:space="preserve">branco </v>
      </c>
      <c r="D347" s="264">
        <f>SUM(B347*C335)</f>
        <v>60</v>
      </c>
      <c r="E347" s="265"/>
      <c r="F347" s="266"/>
      <c r="G347" s="267"/>
      <c r="H347" s="6">
        <f t="shared" si="19"/>
        <v>0</v>
      </c>
      <c r="I347" s="8">
        <f>SUM(B347*H335)</f>
        <v>0</v>
      </c>
      <c r="J347" s="266"/>
      <c r="K347" s="267"/>
      <c r="L347" s="6"/>
    </row>
    <row r="348" spans="1:12" ht="15.75" customHeight="1" thickBot="1" x14ac:dyDescent="0.3">
      <c r="A348" s="13" t="str">
        <f t="shared" si="18"/>
        <v>ziper trator vista da bolsa ( 0,75)</v>
      </c>
      <c r="B348" s="6">
        <f t="shared" si="18"/>
        <v>1</v>
      </c>
      <c r="C348" s="6" t="str">
        <f t="shared" si="18"/>
        <v xml:space="preserve">branco </v>
      </c>
      <c r="D348" s="264">
        <f>SUM(B348*C335)</f>
        <v>60</v>
      </c>
      <c r="E348" s="265"/>
      <c r="F348" s="266"/>
      <c r="G348" s="267"/>
      <c r="H348" s="6">
        <f t="shared" si="19"/>
        <v>0</v>
      </c>
      <c r="I348" s="8">
        <f>SUM(B348*H335)</f>
        <v>0</v>
      </c>
      <c r="J348" s="266"/>
      <c r="K348" s="267"/>
      <c r="L348" s="6"/>
    </row>
    <row r="349" spans="1:12" ht="15.75" customHeight="1" thickBot="1" x14ac:dyDescent="0.3">
      <c r="A349" s="13">
        <f t="shared" si="18"/>
        <v>0</v>
      </c>
      <c r="B349" s="6">
        <f t="shared" si="18"/>
        <v>0</v>
      </c>
      <c r="C349" s="6">
        <f t="shared" si="18"/>
        <v>0</v>
      </c>
      <c r="D349" s="264">
        <f>SUM(B349*C335)</f>
        <v>0</v>
      </c>
      <c r="E349" s="265"/>
      <c r="F349" s="266"/>
      <c r="G349" s="267"/>
      <c r="H349" s="6">
        <f t="shared" si="19"/>
        <v>0</v>
      </c>
      <c r="I349" s="8">
        <f>SUM(B349*H335)</f>
        <v>0</v>
      </c>
      <c r="J349" s="266"/>
      <c r="K349" s="267"/>
      <c r="L349" s="6"/>
    </row>
    <row r="350" spans="1:12" ht="15.75" customHeight="1" thickBot="1" x14ac:dyDescent="0.3">
      <c r="A350" s="13" t="str">
        <f t="shared" si="18"/>
        <v xml:space="preserve">Cursor  cliente </v>
      </c>
      <c r="B350" s="6">
        <f t="shared" si="18"/>
        <v>3</v>
      </c>
      <c r="C350" s="6" t="str">
        <f t="shared" si="18"/>
        <v xml:space="preserve">branco </v>
      </c>
      <c r="D350" s="264">
        <f>SUM(B350*C335)</f>
        <v>180</v>
      </c>
      <c r="E350" s="265"/>
      <c r="F350" s="266"/>
      <c r="G350" s="267"/>
      <c r="H350" s="6">
        <f t="shared" si="19"/>
        <v>0</v>
      </c>
      <c r="I350" s="8">
        <f>SUM(B350*H335)</f>
        <v>0</v>
      </c>
      <c r="J350" s="266"/>
      <c r="K350" s="267"/>
      <c r="L350" s="6"/>
    </row>
    <row r="351" spans="1:12" ht="15.75" customHeight="1" thickBot="1" x14ac:dyDescent="0.3">
      <c r="A351" s="13" t="str">
        <f t="shared" si="18"/>
        <v xml:space="preserve">elastico 25 </v>
      </c>
      <c r="B351" s="6">
        <f t="shared" si="18"/>
        <v>0.36</v>
      </c>
      <c r="C351" s="6" t="str">
        <f t="shared" si="18"/>
        <v xml:space="preserve">Azul royal </v>
      </c>
      <c r="D351" s="264">
        <f>SUM(B351*C335)</f>
        <v>21.599999999999998</v>
      </c>
      <c r="E351" s="265"/>
      <c r="F351" s="266"/>
      <c r="G351" s="267"/>
      <c r="H351" s="6">
        <f t="shared" si="19"/>
        <v>0</v>
      </c>
      <c r="I351" s="8">
        <f>SUM(B351*H335)</f>
        <v>0</v>
      </c>
      <c r="J351" s="266"/>
      <c r="K351" s="267"/>
      <c r="L351" s="6"/>
    </row>
    <row r="352" spans="1:12" ht="15.75" customHeight="1" thickBot="1" x14ac:dyDescent="0.3">
      <c r="A352" s="13" t="str">
        <f t="shared" si="18"/>
        <v xml:space="preserve">Gorgurão Acabamento  </v>
      </c>
      <c r="B352" s="6">
        <f t="shared" si="18"/>
        <v>4.3</v>
      </c>
      <c r="C352" s="6" t="str">
        <f t="shared" si="18"/>
        <v xml:space="preserve">Azul royal </v>
      </c>
      <c r="D352" s="264">
        <f>SUM(B352*C335)</f>
        <v>258</v>
      </c>
      <c r="E352" s="265"/>
      <c r="F352" s="266"/>
      <c r="G352" s="267"/>
      <c r="H352" s="6">
        <f t="shared" si="19"/>
        <v>0</v>
      </c>
      <c r="I352" s="8">
        <f>SUM(B352*H335)</f>
        <v>0</v>
      </c>
      <c r="J352" s="266"/>
      <c r="K352" s="267"/>
      <c r="L352" s="6"/>
    </row>
    <row r="353" spans="1:12" ht="15.75" customHeight="1" thickBot="1" x14ac:dyDescent="0.3">
      <c r="A353" s="13">
        <f t="shared" ref="A353:C368" si="20">A110</f>
        <v>0</v>
      </c>
      <c r="B353" s="6">
        <f t="shared" si="20"/>
        <v>0</v>
      </c>
      <c r="C353" s="6">
        <f t="shared" si="20"/>
        <v>0</v>
      </c>
      <c r="D353" s="264">
        <f>SUM(B353*C335)</f>
        <v>0</v>
      </c>
      <c r="E353" s="265"/>
      <c r="F353" s="266"/>
      <c r="G353" s="267"/>
      <c r="H353" s="6">
        <f t="shared" si="19"/>
        <v>0</v>
      </c>
      <c r="I353" s="8">
        <f>SUM(B353*H335)</f>
        <v>0</v>
      </c>
      <c r="J353" s="266"/>
      <c r="K353" s="267"/>
      <c r="L353" s="6"/>
    </row>
    <row r="354" spans="1:12" ht="15.75" customHeight="1" thickBot="1" x14ac:dyDescent="0.3">
      <c r="A354" s="13" t="str">
        <f t="shared" si="20"/>
        <v xml:space="preserve">igreja poliacetal  cliente </v>
      </c>
      <c r="B354" s="6">
        <f t="shared" si="20"/>
        <v>2</v>
      </c>
      <c r="C354" s="6" t="str">
        <f t="shared" si="20"/>
        <v xml:space="preserve">Branca </v>
      </c>
      <c r="D354" s="264">
        <f>SUM(B354*C335)</f>
        <v>120</v>
      </c>
      <c r="E354" s="265"/>
      <c r="F354" s="266"/>
      <c r="G354" s="267"/>
      <c r="H354" s="6">
        <f t="shared" si="19"/>
        <v>0</v>
      </c>
      <c r="I354" s="8">
        <f>SUM(B354*H335)</f>
        <v>0</v>
      </c>
      <c r="J354" s="266"/>
      <c r="K354" s="267"/>
      <c r="L354" s="6"/>
    </row>
    <row r="355" spans="1:12" ht="15.75" customHeight="1" thickBot="1" x14ac:dyDescent="0.3">
      <c r="A355" s="13">
        <f t="shared" si="20"/>
        <v>0</v>
      </c>
      <c r="B355" s="6">
        <f t="shared" si="20"/>
        <v>0</v>
      </c>
      <c r="C355" s="6">
        <f t="shared" si="20"/>
        <v>0</v>
      </c>
      <c r="D355" s="264">
        <f>SUM(B355*C335)</f>
        <v>0</v>
      </c>
      <c r="E355" s="265"/>
      <c r="F355" s="266"/>
      <c r="G355" s="267"/>
      <c r="H355" s="6">
        <f t="shared" si="19"/>
        <v>0</v>
      </c>
      <c r="I355" s="8">
        <f>SUM(B355*H335)</f>
        <v>0</v>
      </c>
      <c r="J355" s="266"/>
      <c r="K355" s="267"/>
      <c r="L355" s="6"/>
    </row>
    <row r="356" spans="1:12" ht="15.75" customHeight="1" thickBot="1" x14ac:dyDescent="0.3">
      <c r="A356" s="13">
        <f t="shared" si="20"/>
        <v>0</v>
      </c>
      <c r="B356" s="6">
        <f t="shared" si="20"/>
        <v>0</v>
      </c>
      <c r="C356" s="6">
        <f t="shared" si="20"/>
        <v>0</v>
      </c>
      <c r="D356" s="264">
        <f>SUM(B356*C335)</f>
        <v>0</v>
      </c>
      <c r="E356" s="265"/>
      <c r="F356" s="266"/>
      <c r="G356" s="267"/>
      <c r="H356" s="6">
        <f t="shared" si="19"/>
        <v>0</v>
      </c>
      <c r="I356" s="8">
        <f>SUM(B356*H335)</f>
        <v>0</v>
      </c>
      <c r="J356" s="266"/>
      <c r="K356" s="267"/>
      <c r="L356" s="6"/>
    </row>
    <row r="357" spans="1:12" ht="15.75" customHeight="1" thickBot="1" x14ac:dyDescent="0.3">
      <c r="A357" s="13">
        <f t="shared" si="20"/>
        <v>0</v>
      </c>
      <c r="B357" s="6">
        <f t="shared" si="20"/>
        <v>0</v>
      </c>
      <c r="C357" s="6">
        <f t="shared" si="20"/>
        <v>0</v>
      </c>
      <c r="D357" s="264">
        <f>SUM(B357*C335)</f>
        <v>0</v>
      </c>
      <c r="E357" s="265"/>
      <c r="F357" s="266"/>
      <c r="G357" s="267"/>
      <c r="H357" s="6">
        <f t="shared" si="19"/>
        <v>0</v>
      </c>
      <c r="I357" s="8">
        <f>SUM(B357*H335)</f>
        <v>0</v>
      </c>
      <c r="J357" s="266"/>
      <c r="K357" s="267"/>
      <c r="L357" s="6"/>
    </row>
    <row r="358" spans="1:12" ht="15.75" customHeight="1" thickBot="1" x14ac:dyDescent="0.3">
      <c r="A358" s="13">
        <f t="shared" si="20"/>
        <v>0</v>
      </c>
      <c r="B358" s="6">
        <f t="shared" si="20"/>
        <v>0</v>
      </c>
      <c r="C358" s="6">
        <f t="shared" si="20"/>
        <v>0</v>
      </c>
      <c r="D358" s="264">
        <f>SUM(B358*C335)</f>
        <v>0</v>
      </c>
      <c r="E358" s="265"/>
      <c r="F358" s="266"/>
      <c r="G358" s="267"/>
      <c r="H358" s="6">
        <f t="shared" si="19"/>
        <v>0</v>
      </c>
      <c r="I358" s="8">
        <f>SUM(B358*H335)</f>
        <v>0</v>
      </c>
      <c r="J358" s="266"/>
      <c r="K358" s="267"/>
      <c r="L358" s="6"/>
    </row>
    <row r="359" spans="1:12" ht="15.75" customHeight="1" thickBot="1" x14ac:dyDescent="0.3">
      <c r="A359" s="13">
        <f t="shared" si="20"/>
        <v>0</v>
      </c>
      <c r="B359" s="6">
        <f t="shared" si="20"/>
        <v>0</v>
      </c>
      <c r="C359" s="6">
        <f t="shared" si="20"/>
        <v>0</v>
      </c>
      <c r="D359" s="264">
        <f>SUM(B359*C335)</f>
        <v>0</v>
      </c>
      <c r="E359" s="265"/>
      <c r="F359" s="266"/>
      <c r="G359" s="267"/>
      <c r="H359" s="6">
        <f t="shared" si="19"/>
        <v>0</v>
      </c>
      <c r="I359" s="8">
        <f>SUM(B359*H335)</f>
        <v>0</v>
      </c>
      <c r="J359" s="266"/>
      <c r="K359" s="267"/>
      <c r="L359" s="6"/>
    </row>
    <row r="360" spans="1:12" ht="15.75" customHeight="1" thickBot="1" x14ac:dyDescent="0.3">
      <c r="A360" s="13">
        <f t="shared" si="20"/>
        <v>0</v>
      </c>
      <c r="B360" s="6">
        <f t="shared" si="20"/>
        <v>0</v>
      </c>
      <c r="C360" s="6">
        <f t="shared" si="20"/>
        <v>0</v>
      </c>
      <c r="D360" s="264">
        <f>SUM(B360*C335)</f>
        <v>0</v>
      </c>
      <c r="E360" s="265"/>
      <c r="F360" s="266"/>
      <c r="G360" s="267"/>
      <c r="H360" s="6">
        <f t="shared" si="19"/>
        <v>0</v>
      </c>
      <c r="I360" s="8">
        <f>SUM(B360*H335)</f>
        <v>0</v>
      </c>
      <c r="J360" s="266"/>
      <c r="K360" s="267"/>
      <c r="L360" s="6"/>
    </row>
    <row r="361" spans="1:12" ht="15.75" customHeight="1" thickBot="1" x14ac:dyDescent="0.3">
      <c r="A361" s="13">
        <f t="shared" si="20"/>
        <v>0</v>
      </c>
      <c r="B361" s="6">
        <f t="shared" si="20"/>
        <v>0</v>
      </c>
      <c r="C361" s="6">
        <f t="shared" si="20"/>
        <v>0</v>
      </c>
      <c r="D361" s="264">
        <f>SUM(B361*C335)</f>
        <v>0</v>
      </c>
      <c r="E361" s="265"/>
      <c r="F361" s="266"/>
      <c r="G361" s="267"/>
      <c r="H361" s="6">
        <f t="shared" si="19"/>
        <v>0</v>
      </c>
      <c r="I361" s="8">
        <f>SUM(B361*H335)</f>
        <v>0</v>
      </c>
      <c r="J361" s="266"/>
      <c r="K361" s="267"/>
      <c r="L361" s="6"/>
    </row>
    <row r="362" spans="1:12" ht="15.75" customHeight="1" thickBot="1" x14ac:dyDescent="0.3">
      <c r="A362" s="13">
        <f t="shared" si="20"/>
        <v>0</v>
      </c>
      <c r="B362" s="6">
        <f t="shared" si="20"/>
        <v>0</v>
      </c>
      <c r="C362" s="6">
        <f t="shared" si="20"/>
        <v>0</v>
      </c>
      <c r="D362" s="264">
        <f>SUM(B362*C335)</f>
        <v>0</v>
      </c>
      <c r="E362" s="265"/>
      <c r="F362" s="266"/>
      <c r="G362" s="267"/>
      <c r="H362" s="6">
        <f t="shared" si="19"/>
        <v>0</v>
      </c>
      <c r="I362" s="8">
        <f>SUM(B362*H335)</f>
        <v>0</v>
      </c>
      <c r="J362" s="266"/>
      <c r="K362" s="267"/>
      <c r="L362" s="6"/>
    </row>
    <row r="363" spans="1:12" ht="15.75" customHeight="1" thickBot="1" x14ac:dyDescent="0.3">
      <c r="A363" s="13">
        <f t="shared" si="20"/>
        <v>0</v>
      </c>
      <c r="B363" s="6">
        <f t="shared" si="20"/>
        <v>0</v>
      </c>
      <c r="C363" s="6">
        <f t="shared" si="20"/>
        <v>0</v>
      </c>
      <c r="D363" s="264">
        <f>SUM(B363*C335)</f>
        <v>0</v>
      </c>
      <c r="E363" s="265"/>
      <c r="F363" s="266"/>
      <c r="G363" s="267"/>
      <c r="H363" s="6">
        <f t="shared" si="19"/>
        <v>0</v>
      </c>
      <c r="I363" s="8">
        <f>SUM(B363*H335)</f>
        <v>0</v>
      </c>
      <c r="J363" s="266"/>
      <c r="K363" s="267"/>
      <c r="L363" s="6"/>
    </row>
    <row r="364" spans="1:12" ht="15.75" customHeight="1" thickBot="1" x14ac:dyDescent="0.3">
      <c r="A364" s="13">
        <f t="shared" si="20"/>
        <v>0</v>
      </c>
      <c r="B364" s="6">
        <f t="shared" si="20"/>
        <v>0</v>
      </c>
      <c r="C364" s="6">
        <f t="shared" si="20"/>
        <v>0</v>
      </c>
      <c r="D364" s="264">
        <f>SUM(B364*C335)</f>
        <v>0</v>
      </c>
      <c r="E364" s="265"/>
      <c r="F364" s="266"/>
      <c r="G364" s="267"/>
      <c r="H364" s="6">
        <f t="shared" si="19"/>
        <v>0</v>
      </c>
      <c r="I364" s="8">
        <f>SUM(B364*H335)</f>
        <v>0</v>
      </c>
      <c r="J364" s="266"/>
      <c r="K364" s="267"/>
      <c r="L364" s="6"/>
    </row>
    <row r="365" spans="1:12" ht="15.75" customHeight="1" thickBot="1" x14ac:dyDescent="0.3">
      <c r="A365" s="13">
        <f t="shared" si="20"/>
        <v>0</v>
      </c>
      <c r="B365" s="6">
        <f t="shared" si="20"/>
        <v>0</v>
      </c>
      <c r="C365" s="6">
        <f t="shared" si="20"/>
        <v>0</v>
      </c>
      <c r="D365" s="264">
        <f>SUM(B365*C335)</f>
        <v>0</v>
      </c>
      <c r="E365" s="265"/>
      <c r="F365" s="266"/>
      <c r="G365" s="267"/>
      <c r="H365" s="6">
        <f t="shared" si="19"/>
        <v>0</v>
      </c>
      <c r="I365" s="8">
        <f>SUM(B365*H335)</f>
        <v>0</v>
      </c>
      <c r="J365" s="266"/>
      <c r="K365" s="267"/>
      <c r="L365" s="6"/>
    </row>
    <row r="366" spans="1:12" ht="15.75" customHeight="1" thickBot="1" x14ac:dyDescent="0.3">
      <c r="A366" s="13">
        <f t="shared" si="20"/>
        <v>0</v>
      </c>
      <c r="B366" s="6">
        <f t="shared" si="20"/>
        <v>0</v>
      </c>
      <c r="C366" s="6">
        <f t="shared" si="20"/>
        <v>0</v>
      </c>
      <c r="D366" s="264">
        <f>SUM(B366*C335)</f>
        <v>0</v>
      </c>
      <c r="E366" s="265"/>
      <c r="F366" s="266"/>
      <c r="G366" s="267"/>
      <c r="H366" s="6">
        <f t="shared" si="19"/>
        <v>0</v>
      </c>
      <c r="I366" s="8">
        <f>SUM(B366*H335)</f>
        <v>0</v>
      </c>
      <c r="J366" s="266"/>
      <c r="K366" s="267"/>
      <c r="L366" s="6"/>
    </row>
    <row r="367" spans="1:12" ht="15.75" customHeight="1" thickBot="1" x14ac:dyDescent="0.3">
      <c r="A367" s="13">
        <f t="shared" si="20"/>
        <v>0</v>
      </c>
      <c r="B367" s="6">
        <f t="shared" si="20"/>
        <v>0</v>
      </c>
      <c r="C367" s="6">
        <f t="shared" si="20"/>
        <v>0</v>
      </c>
      <c r="D367" s="264">
        <f>SUM(B367*C335)</f>
        <v>0</v>
      </c>
      <c r="E367" s="265"/>
      <c r="F367" s="266"/>
      <c r="G367" s="267"/>
      <c r="H367" s="6">
        <f t="shared" si="19"/>
        <v>0</v>
      </c>
      <c r="I367" s="8">
        <f>SUM(B367*H335)</f>
        <v>0</v>
      </c>
      <c r="J367" s="266"/>
      <c r="K367" s="267"/>
      <c r="L367" s="6"/>
    </row>
    <row r="368" spans="1:12" ht="15.75" customHeight="1" thickBot="1" x14ac:dyDescent="0.3">
      <c r="A368" s="13">
        <f t="shared" si="20"/>
        <v>0</v>
      </c>
      <c r="B368" s="6">
        <f t="shared" si="20"/>
        <v>0</v>
      </c>
      <c r="C368" s="6">
        <f t="shared" si="20"/>
        <v>0</v>
      </c>
      <c r="D368" s="264">
        <f>SUM(B368*C335)</f>
        <v>0</v>
      </c>
      <c r="E368" s="265"/>
      <c r="F368" s="266"/>
      <c r="G368" s="267"/>
      <c r="H368" s="6">
        <f t="shared" si="19"/>
        <v>0</v>
      </c>
      <c r="I368" s="8">
        <f>SUM(B368*H335)</f>
        <v>0</v>
      </c>
      <c r="J368" s="266"/>
      <c r="K368" s="267"/>
      <c r="L368" s="6"/>
    </row>
    <row r="369" spans="1:12" ht="15.75" customHeight="1" thickBot="1" x14ac:dyDescent="0.3">
      <c r="A369" s="13">
        <f t="shared" ref="A369:C370" si="21">A126</f>
        <v>0</v>
      </c>
      <c r="B369" s="6">
        <f t="shared" si="21"/>
        <v>0</v>
      </c>
      <c r="C369" s="6">
        <f t="shared" si="21"/>
        <v>0</v>
      </c>
      <c r="D369" s="264">
        <f>SUM(B369*C335)</f>
        <v>0</v>
      </c>
      <c r="E369" s="265"/>
      <c r="F369" s="266"/>
      <c r="G369" s="267"/>
      <c r="H369" s="6">
        <f t="shared" si="19"/>
        <v>0</v>
      </c>
      <c r="I369" s="8">
        <f>SUM(B369*H335)</f>
        <v>0</v>
      </c>
      <c r="J369" s="266"/>
      <c r="K369" s="267"/>
      <c r="L369" s="6"/>
    </row>
    <row r="370" spans="1:12" ht="15.75" customHeight="1" thickBot="1" x14ac:dyDescent="0.3">
      <c r="A370" s="13">
        <f t="shared" si="21"/>
        <v>0</v>
      </c>
      <c r="B370" s="6">
        <f t="shared" si="21"/>
        <v>0</v>
      </c>
      <c r="C370" s="6">
        <f t="shared" si="21"/>
        <v>0</v>
      </c>
      <c r="D370" s="264">
        <f>SUM(B370*C335)</f>
        <v>0</v>
      </c>
      <c r="E370" s="265"/>
      <c r="F370" s="266"/>
      <c r="G370" s="267"/>
      <c r="H370" s="6">
        <f t="shared" si="19"/>
        <v>0</v>
      </c>
      <c r="I370" s="8">
        <f>SUM(B370*H335)</f>
        <v>0</v>
      </c>
      <c r="J370" s="266"/>
      <c r="K370" s="267"/>
      <c r="L370" s="6"/>
    </row>
    <row r="371" spans="1:12" ht="15.75" thickBot="1" x14ac:dyDescent="0.3">
      <c r="A371" s="4" t="s">
        <v>60</v>
      </c>
      <c r="B371" s="149" t="s">
        <v>61</v>
      </c>
      <c r="C371" s="150"/>
      <c r="D371" s="150"/>
      <c r="E371" s="150"/>
      <c r="F371" s="150"/>
      <c r="G371" s="150"/>
      <c r="H371" s="151"/>
      <c r="I371" s="149" t="s">
        <v>62</v>
      </c>
      <c r="J371" s="150"/>
      <c r="K371" s="150"/>
      <c r="L371" s="151"/>
    </row>
    <row r="372" spans="1:12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" customHeight="1" x14ac:dyDescent="0.25">
      <c r="A373" s="143" t="s">
        <v>113</v>
      </c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5"/>
    </row>
    <row r="374" spans="1:12" ht="15.75" customHeight="1" thickBot="1" x14ac:dyDescent="0.3">
      <c r="A374" s="146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8"/>
    </row>
    <row r="375" spans="1:12" ht="15.75" thickBot="1" x14ac:dyDescent="0.3">
      <c r="A375" s="3" t="str">
        <f t="shared" ref="A375:B377" si="22">A6</f>
        <v xml:space="preserve">CLIENTE: bolovo </v>
      </c>
      <c r="B375" s="149" t="str">
        <f t="shared" si="22"/>
        <v>REPRESENTANTE: Antonio</v>
      </c>
      <c r="C375" s="150"/>
      <c r="D375" s="150"/>
      <c r="E375" s="150"/>
      <c r="F375" s="151"/>
      <c r="G375" s="149" t="str">
        <f>G6</f>
        <v>PEDIDO: 01/19</v>
      </c>
      <c r="H375" s="150"/>
      <c r="I375" s="151"/>
      <c r="J375" s="110" t="s">
        <v>21</v>
      </c>
      <c r="K375" s="112"/>
      <c r="L375" s="111"/>
    </row>
    <row r="376" spans="1:12" ht="15.75" thickBot="1" x14ac:dyDescent="0.3">
      <c r="A376" s="4" t="str">
        <f t="shared" si="22"/>
        <v xml:space="preserve">REF. CLIENTE: </v>
      </c>
      <c r="B376" s="149" t="str">
        <f t="shared" si="22"/>
        <v>REF: MOC. LS 04</v>
      </c>
      <c r="C376" s="150"/>
      <c r="D376" s="150"/>
      <c r="E376" s="150"/>
      <c r="F376" s="151"/>
      <c r="G376" s="149" t="str">
        <f>G7</f>
        <v>COLECAO : VERÃO /2019</v>
      </c>
      <c r="H376" s="150"/>
      <c r="I376" s="151"/>
      <c r="J376" s="143">
        <f>J7</f>
        <v>2</v>
      </c>
      <c r="K376" s="144"/>
      <c r="L376" s="145"/>
    </row>
    <row r="377" spans="1:12" ht="15.75" thickBot="1" x14ac:dyDescent="0.3">
      <c r="A377" s="4" t="str">
        <f t="shared" si="22"/>
        <v xml:space="preserve">REF: MOCH. LS 04 </v>
      </c>
      <c r="B377" s="149" t="str">
        <f t="shared" si="22"/>
        <v xml:space="preserve">MODELO: MOCHILAS BOLOVO BOLSO REDONDO </v>
      </c>
      <c r="C377" s="150"/>
      <c r="D377" s="150"/>
      <c r="E377" s="150"/>
      <c r="F377" s="150"/>
      <c r="G377" s="150"/>
      <c r="H377" s="150"/>
      <c r="I377" s="151"/>
      <c r="J377" s="146"/>
      <c r="K377" s="147"/>
      <c r="L377" s="148"/>
    </row>
    <row r="378" spans="1:12" ht="15" customHeight="1" thickBot="1" x14ac:dyDescent="0.3">
      <c r="A378" s="27" t="s">
        <v>14</v>
      </c>
      <c r="B378" s="110" t="s">
        <v>65</v>
      </c>
      <c r="C378" s="112"/>
      <c r="D378" s="111"/>
      <c r="E378" s="384" t="s">
        <v>66</v>
      </c>
      <c r="F378" s="385"/>
      <c r="G378" s="385"/>
      <c r="H378" s="386"/>
      <c r="I378" s="110" t="s">
        <v>67</v>
      </c>
      <c r="J378" s="111"/>
      <c r="K378" s="110" t="s">
        <v>68</v>
      </c>
      <c r="L378" s="111"/>
    </row>
    <row r="379" spans="1:12" x14ac:dyDescent="0.25">
      <c r="A379" s="326" t="s">
        <v>63</v>
      </c>
      <c r="B379" s="220" t="s">
        <v>69</v>
      </c>
      <c r="C379" s="221"/>
      <c r="D379" s="222"/>
      <c r="E379" s="220" t="s">
        <v>69</v>
      </c>
      <c r="F379" s="221"/>
      <c r="G379" s="221"/>
      <c r="H379" s="222"/>
      <c r="I379" s="122" t="s">
        <v>70</v>
      </c>
      <c r="J379" s="124"/>
      <c r="K379" s="122" t="s">
        <v>70</v>
      </c>
      <c r="L379" s="124"/>
    </row>
    <row r="380" spans="1:12" ht="15.75" thickBot="1" x14ac:dyDescent="0.3">
      <c r="A380" s="327"/>
      <c r="B380" s="223"/>
      <c r="C380" s="224"/>
      <c r="D380" s="225"/>
      <c r="E380" s="223"/>
      <c r="F380" s="224"/>
      <c r="G380" s="224"/>
      <c r="H380" s="225"/>
      <c r="I380" s="125"/>
      <c r="J380" s="127"/>
      <c r="K380" s="125"/>
      <c r="L380" s="127"/>
    </row>
    <row r="381" spans="1:12" x14ac:dyDescent="0.25">
      <c r="A381" s="326" t="s">
        <v>64</v>
      </c>
      <c r="B381" s="220" t="s">
        <v>69</v>
      </c>
      <c r="C381" s="221"/>
      <c r="D381" s="222"/>
      <c r="E381" s="220" t="s">
        <v>69</v>
      </c>
      <c r="F381" s="221"/>
      <c r="G381" s="221"/>
      <c r="H381" s="222"/>
      <c r="I381" s="122" t="s">
        <v>70</v>
      </c>
      <c r="J381" s="124"/>
      <c r="K381" s="122" t="s">
        <v>70</v>
      </c>
      <c r="L381" s="124"/>
    </row>
    <row r="382" spans="1:12" ht="15.75" thickBot="1" x14ac:dyDescent="0.3">
      <c r="A382" s="327"/>
      <c r="B382" s="223"/>
      <c r="C382" s="224"/>
      <c r="D382" s="225"/>
      <c r="E382" s="223"/>
      <c r="F382" s="224"/>
      <c r="G382" s="224"/>
      <c r="H382" s="225"/>
      <c r="I382" s="125"/>
      <c r="J382" s="127"/>
      <c r="K382" s="125"/>
      <c r="L382" s="127"/>
    </row>
    <row r="383" spans="1:12" ht="15.75" thickBot="1" x14ac:dyDescent="0.3">
      <c r="A383" s="110" t="s">
        <v>71</v>
      </c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1"/>
    </row>
    <row r="384" spans="1:12" x14ac:dyDescent="0.25">
      <c r="A384" s="272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4"/>
    </row>
    <row r="385" spans="1:12" ht="15.75" thickBot="1" x14ac:dyDescent="0.3">
      <c r="A385" s="285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286"/>
    </row>
    <row r="386" spans="1:12" x14ac:dyDescent="0.25">
      <c r="A386" s="272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4"/>
    </row>
    <row r="387" spans="1:12" ht="15.75" thickBot="1" x14ac:dyDescent="0.3">
      <c r="A387" s="285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286"/>
    </row>
    <row r="388" spans="1:12" ht="15.75" thickBo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x14ac:dyDescent="0.25">
      <c r="A389" s="143" t="s">
        <v>114</v>
      </c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5"/>
    </row>
    <row r="390" spans="1:12" ht="15.75" thickBot="1" x14ac:dyDescent="0.3">
      <c r="A390" s="146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8"/>
    </row>
    <row r="391" spans="1:12" ht="15.75" thickBot="1" x14ac:dyDescent="0.3">
      <c r="A391" s="3" t="str">
        <f t="shared" ref="A391:B393" si="23">A6</f>
        <v xml:space="preserve">CLIENTE: bolovo </v>
      </c>
      <c r="B391" s="149" t="str">
        <f t="shared" si="23"/>
        <v>REPRESENTANTE: Antonio</v>
      </c>
      <c r="C391" s="150"/>
      <c r="D391" s="150"/>
      <c r="E391" s="150"/>
      <c r="F391" s="151"/>
      <c r="G391" s="149" t="str">
        <f>G6</f>
        <v>PEDIDO: 01/19</v>
      </c>
      <c r="H391" s="150"/>
      <c r="I391" s="151"/>
      <c r="J391" s="110" t="s">
        <v>21</v>
      </c>
      <c r="K391" s="112"/>
      <c r="L391" s="111"/>
    </row>
    <row r="392" spans="1:12" ht="15.75" thickBot="1" x14ac:dyDescent="0.3">
      <c r="A392" s="4" t="str">
        <f t="shared" si="23"/>
        <v xml:space="preserve">REF. CLIENTE: </v>
      </c>
      <c r="B392" s="149" t="str">
        <f t="shared" si="23"/>
        <v>REF: MOC. LS 04</v>
      </c>
      <c r="C392" s="150"/>
      <c r="D392" s="150"/>
      <c r="E392" s="150"/>
      <c r="F392" s="151"/>
      <c r="G392" s="149" t="str">
        <f>G7</f>
        <v>COLECAO : VERÃO /2019</v>
      </c>
      <c r="H392" s="150"/>
      <c r="I392" s="151"/>
      <c r="J392" s="143">
        <f>J7</f>
        <v>2</v>
      </c>
      <c r="K392" s="144"/>
      <c r="L392" s="145"/>
    </row>
    <row r="393" spans="1:12" ht="15.75" thickBot="1" x14ac:dyDescent="0.3">
      <c r="A393" s="4" t="str">
        <f t="shared" si="23"/>
        <v xml:space="preserve">REF: MOCH. LS 04 </v>
      </c>
      <c r="B393" s="149" t="str">
        <f t="shared" si="23"/>
        <v xml:space="preserve">MODELO: MOCHILAS BOLOVO BOLSO REDONDO </v>
      </c>
      <c r="C393" s="150"/>
      <c r="D393" s="150"/>
      <c r="E393" s="150"/>
      <c r="F393" s="150"/>
      <c r="G393" s="150"/>
      <c r="H393" s="150"/>
      <c r="I393" s="151"/>
      <c r="J393" s="146"/>
      <c r="K393" s="147"/>
      <c r="L393" s="148"/>
    </row>
    <row r="394" spans="1:12" ht="15" customHeight="1" thickBot="1" x14ac:dyDescent="0.3">
      <c r="A394" s="27" t="s">
        <v>14</v>
      </c>
      <c r="B394" s="110" t="s">
        <v>72</v>
      </c>
      <c r="C394" s="112"/>
      <c r="D394" s="111"/>
      <c r="E394" s="110" t="s">
        <v>73</v>
      </c>
      <c r="F394" s="112"/>
      <c r="G394" s="112"/>
      <c r="H394" s="111"/>
      <c r="I394" s="193" t="s">
        <v>67</v>
      </c>
      <c r="J394" s="194"/>
      <c r="K394" s="110" t="s">
        <v>68</v>
      </c>
      <c r="L394" s="111"/>
    </row>
    <row r="395" spans="1:12" ht="15" customHeight="1" x14ac:dyDescent="0.25">
      <c r="A395" s="387" t="s">
        <v>20</v>
      </c>
      <c r="B395" s="220" t="s">
        <v>69</v>
      </c>
      <c r="C395" s="221"/>
      <c r="D395" s="222"/>
      <c r="E395" s="220" t="s">
        <v>69</v>
      </c>
      <c r="F395" s="221"/>
      <c r="G395" s="221"/>
      <c r="H395" s="222"/>
      <c r="I395" s="122" t="s">
        <v>70</v>
      </c>
      <c r="J395" s="124"/>
      <c r="K395" s="122" t="s">
        <v>70</v>
      </c>
      <c r="L395" s="124"/>
    </row>
    <row r="396" spans="1:12" ht="15.75" customHeight="1" thickBot="1" x14ac:dyDescent="0.3">
      <c r="A396" s="388"/>
      <c r="B396" s="223"/>
      <c r="C396" s="224"/>
      <c r="D396" s="225"/>
      <c r="E396" s="223"/>
      <c r="F396" s="224"/>
      <c r="G396" s="224"/>
      <c r="H396" s="225"/>
      <c r="I396" s="125"/>
      <c r="J396" s="127"/>
      <c r="K396" s="125"/>
      <c r="L396" s="127"/>
    </row>
    <row r="397" spans="1:12" ht="15" customHeight="1" x14ac:dyDescent="0.25">
      <c r="A397" s="388"/>
      <c r="B397" s="220" t="s">
        <v>74</v>
      </c>
      <c r="C397" s="221"/>
      <c r="D397" s="222"/>
      <c r="E397" s="220" t="s">
        <v>75</v>
      </c>
      <c r="F397" s="221"/>
      <c r="G397" s="221"/>
      <c r="H397" s="222"/>
      <c r="I397" s="122" t="s">
        <v>70</v>
      </c>
      <c r="J397" s="124"/>
      <c r="K397" s="122" t="s">
        <v>70</v>
      </c>
      <c r="L397" s="124"/>
    </row>
    <row r="398" spans="1:12" ht="15.75" customHeight="1" thickBot="1" x14ac:dyDescent="0.3">
      <c r="A398" s="389"/>
      <c r="B398" s="223"/>
      <c r="C398" s="224"/>
      <c r="D398" s="225"/>
      <c r="E398" s="223"/>
      <c r="F398" s="224"/>
      <c r="G398" s="224"/>
      <c r="H398" s="225"/>
      <c r="I398" s="125"/>
      <c r="J398" s="127"/>
      <c r="K398" s="125"/>
      <c r="L398" s="127"/>
    </row>
    <row r="399" spans="1:12" x14ac:dyDescent="0.25">
      <c r="A399" s="272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4"/>
    </row>
    <row r="400" spans="1:12" ht="15.75" thickBot="1" x14ac:dyDescent="0.3">
      <c r="A400" s="285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286"/>
    </row>
    <row r="401" spans="1:12" x14ac:dyDescent="0.25">
      <c r="A401" s="272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4"/>
    </row>
    <row r="402" spans="1:12" ht="15.75" thickBot="1" x14ac:dyDescent="0.3">
      <c r="A402" s="285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286"/>
    </row>
  </sheetData>
  <mergeCells count="845"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A48:L49"/>
    <mergeCell ref="A50:A51"/>
    <mergeCell ref="B50:E51"/>
    <mergeCell ref="F50:H51"/>
    <mergeCell ref="I50:L50"/>
    <mergeCell ref="I51:J51"/>
    <mergeCell ref="K51:L51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56:A57"/>
    <mergeCell ref="B56:E57"/>
    <mergeCell ref="F56:H57"/>
    <mergeCell ref="I56:L56"/>
    <mergeCell ref="I57:J57"/>
    <mergeCell ref="K57:L57"/>
    <mergeCell ref="A52:A53"/>
    <mergeCell ref="B52:E53"/>
    <mergeCell ref="F52:H53"/>
    <mergeCell ref="I52:J53"/>
    <mergeCell ref="K52:L53"/>
    <mergeCell ref="A54:L55"/>
    <mergeCell ref="A61:B61"/>
    <mergeCell ref="D61:G61"/>
    <mergeCell ref="H61:K61"/>
    <mergeCell ref="L61:L62"/>
    <mergeCell ref="A62:B62"/>
    <mergeCell ref="D62:G62"/>
    <mergeCell ref="H62:K62"/>
    <mergeCell ref="A58:A59"/>
    <mergeCell ref="B58:E59"/>
    <mergeCell ref="F58:H59"/>
    <mergeCell ref="I58:J59"/>
    <mergeCell ref="K58:L59"/>
    <mergeCell ref="A60:K60"/>
    <mergeCell ref="A66:K66"/>
    <mergeCell ref="A67:B67"/>
    <mergeCell ref="D67:G67"/>
    <mergeCell ref="H67:K67"/>
    <mergeCell ref="L67:L68"/>
    <mergeCell ref="A68:B68"/>
    <mergeCell ref="D68:G68"/>
    <mergeCell ref="H68:K68"/>
    <mergeCell ref="A63:K63"/>
    <mergeCell ref="A64:B64"/>
    <mergeCell ref="D64:G64"/>
    <mergeCell ref="H64:K64"/>
    <mergeCell ref="L64:L65"/>
    <mergeCell ref="A65:B65"/>
    <mergeCell ref="D65:G65"/>
    <mergeCell ref="H65:K65"/>
    <mergeCell ref="B87:F87"/>
    <mergeCell ref="G87:I87"/>
    <mergeCell ref="J87:L87"/>
    <mergeCell ref="B88:F88"/>
    <mergeCell ref="G88:I88"/>
    <mergeCell ref="J88:L89"/>
    <mergeCell ref="B89:I89"/>
    <mergeCell ref="A69:L80"/>
    <mergeCell ref="B81:D81"/>
    <mergeCell ref="F81:I81"/>
    <mergeCell ref="J81:L81"/>
    <mergeCell ref="A82:L84"/>
    <mergeCell ref="A85:L86"/>
    <mergeCell ref="D93:E93"/>
    <mergeCell ref="F93:G93"/>
    <mergeCell ref="J93:K93"/>
    <mergeCell ref="D94:E94"/>
    <mergeCell ref="F94:G94"/>
    <mergeCell ref="J94:K94"/>
    <mergeCell ref="A90:A91"/>
    <mergeCell ref="B90:F91"/>
    <mergeCell ref="G90:I91"/>
    <mergeCell ref="J90:L91"/>
    <mergeCell ref="C92:E92"/>
    <mergeCell ref="F92:G92"/>
    <mergeCell ref="H92:I92"/>
    <mergeCell ref="J92:K92"/>
    <mergeCell ref="J99:K99"/>
    <mergeCell ref="J100:K100"/>
    <mergeCell ref="D97:E97"/>
    <mergeCell ref="F97:G97"/>
    <mergeCell ref="J97:K97"/>
    <mergeCell ref="D98:E98"/>
    <mergeCell ref="F98:G98"/>
    <mergeCell ref="J98:K98"/>
    <mergeCell ref="D95:E95"/>
    <mergeCell ref="F95:G95"/>
    <mergeCell ref="J95:K95"/>
    <mergeCell ref="D96:E96"/>
    <mergeCell ref="F96:G96"/>
    <mergeCell ref="J96:K96"/>
    <mergeCell ref="F99:G99"/>
    <mergeCell ref="F100:G100"/>
    <mergeCell ref="D99:E99"/>
    <mergeCell ref="D103:E103"/>
    <mergeCell ref="F103:G103"/>
    <mergeCell ref="J103:K103"/>
    <mergeCell ref="D104:E104"/>
    <mergeCell ref="F104:G104"/>
    <mergeCell ref="J104:K104"/>
    <mergeCell ref="D101:E101"/>
    <mergeCell ref="F101:G101"/>
    <mergeCell ref="J101:K101"/>
    <mergeCell ref="D102:E102"/>
    <mergeCell ref="F102:G102"/>
    <mergeCell ref="J102:K102"/>
    <mergeCell ref="D107:E107"/>
    <mergeCell ref="F107:G107"/>
    <mergeCell ref="J107:K107"/>
    <mergeCell ref="D108:E108"/>
    <mergeCell ref="F108:G108"/>
    <mergeCell ref="J108:K108"/>
    <mergeCell ref="D105:E105"/>
    <mergeCell ref="F105:G105"/>
    <mergeCell ref="J105:K105"/>
    <mergeCell ref="D106:E106"/>
    <mergeCell ref="F106:G106"/>
    <mergeCell ref="J106:K106"/>
    <mergeCell ref="D111:E111"/>
    <mergeCell ref="F111:G111"/>
    <mergeCell ref="J111:K111"/>
    <mergeCell ref="D112:E112"/>
    <mergeCell ref="F112:G112"/>
    <mergeCell ref="J112:K112"/>
    <mergeCell ref="D109:E109"/>
    <mergeCell ref="F109:G109"/>
    <mergeCell ref="J109:K109"/>
    <mergeCell ref="D110:E110"/>
    <mergeCell ref="F110:G110"/>
    <mergeCell ref="J110:K110"/>
    <mergeCell ref="D115:E115"/>
    <mergeCell ref="F115:G115"/>
    <mergeCell ref="J115:K115"/>
    <mergeCell ref="D116:E116"/>
    <mergeCell ref="F116:G116"/>
    <mergeCell ref="J116:K116"/>
    <mergeCell ref="D113:E113"/>
    <mergeCell ref="F113:G113"/>
    <mergeCell ref="J113:K113"/>
    <mergeCell ref="D114:E114"/>
    <mergeCell ref="F114:G114"/>
    <mergeCell ref="J114:K114"/>
    <mergeCell ref="D119:E119"/>
    <mergeCell ref="F119:G119"/>
    <mergeCell ref="J119:K119"/>
    <mergeCell ref="D120:E120"/>
    <mergeCell ref="F120:G120"/>
    <mergeCell ref="J120:K120"/>
    <mergeCell ref="D117:E117"/>
    <mergeCell ref="F117:G117"/>
    <mergeCell ref="J117:K117"/>
    <mergeCell ref="D118:E118"/>
    <mergeCell ref="F118:G118"/>
    <mergeCell ref="J118:K118"/>
    <mergeCell ref="D123:E123"/>
    <mergeCell ref="F123:G123"/>
    <mergeCell ref="J123:K123"/>
    <mergeCell ref="D124:E124"/>
    <mergeCell ref="F124:G124"/>
    <mergeCell ref="J124:K124"/>
    <mergeCell ref="D121:E121"/>
    <mergeCell ref="F121:G121"/>
    <mergeCell ref="J121:K121"/>
    <mergeCell ref="D122:E122"/>
    <mergeCell ref="F122:G122"/>
    <mergeCell ref="J122:K122"/>
    <mergeCell ref="D127:E127"/>
    <mergeCell ref="F127:G127"/>
    <mergeCell ref="J127:K127"/>
    <mergeCell ref="D128:E128"/>
    <mergeCell ref="F128:G128"/>
    <mergeCell ref="J128:K128"/>
    <mergeCell ref="D125:E125"/>
    <mergeCell ref="F125:G125"/>
    <mergeCell ref="J125:K125"/>
    <mergeCell ref="D126:E126"/>
    <mergeCell ref="F126:G126"/>
    <mergeCell ref="J126:K126"/>
    <mergeCell ref="D131:E131"/>
    <mergeCell ref="F131:G131"/>
    <mergeCell ref="J131:K131"/>
    <mergeCell ref="D132:E132"/>
    <mergeCell ref="F132:G132"/>
    <mergeCell ref="J132:K132"/>
    <mergeCell ref="D129:E129"/>
    <mergeCell ref="F129:G129"/>
    <mergeCell ref="J129:K129"/>
    <mergeCell ref="D130:E130"/>
    <mergeCell ref="F130:G130"/>
    <mergeCell ref="J130:K130"/>
    <mergeCell ref="D135:E135"/>
    <mergeCell ref="F135:G135"/>
    <mergeCell ref="J135:K135"/>
    <mergeCell ref="D136:E136"/>
    <mergeCell ref="F136:G136"/>
    <mergeCell ref="J136:K136"/>
    <mergeCell ref="D133:E133"/>
    <mergeCell ref="F133:G133"/>
    <mergeCell ref="J133:K133"/>
    <mergeCell ref="D134:E134"/>
    <mergeCell ref="F134:G134"/>
    <mergeCell ref="J134:K134"/>
    <mergeCell ref="D139:E139"/>
    <mergeCell ref="F139:G139"/>
    <mergeCell ref="J139:K139"/>
    <mergeCell ref="D140:E140"/>
    <mergeCell ref="F140:G140"/>
    <mergeCell ref="J140:K140"/>
    <mergeCell ref="D137:E137"/>
    <mergeCell ref="F137:G137"/>
    <mergeCell ref="J137:K137"/>
    <mergeCell ref="D138:E138"/>
    <mergeCell ref="F138:G138"/>
    <mergeCell ref="J138:K138"/>
    <mergeCell ref="D143:E143"/>
    <mergeCell ref="F143:G143"/>
    <mergeCell ref="J143:K143"/>
    <mergeCell ref="D144:E144"/>
    <mergeCell ref="F144:G144"/>
    <mergeCell ref="J144:K144"/>
    <mergeCell ref="D141:E141"/>
    <mergeCell ref="F141:G141"/>
    <mergeCell ref="J141:K141"/>
    <mergeCell ref="D142:E142"/>
    <mergeCell ref="F142:G142"/>
    <mergeCell ref="J142:K142"/>
    <mergeCell ref="D147:E147"/>
    <mergeCell ref="F147:G147"/>
    <mergeCell ref="J147:K147"/>
    <mergeCell ref="A148:L161"/>
    <mergeCell ref="A162:L164"/>
    <mergeCell ref="A165:L166"/>
    <mergeCell ref="D145:E145"/>
    <mergeCell ref="F145:G145"/>
    <mergeCell ref="J145:K145"/>
    <mergeCell ref="D146:E146"/>
    <mergeCell ref="F146:G146"/>
    <mergeCell ref="J146:K146"/>
    <mergeCell ref="A170:B170"/>
    <mergeCell ref="D170:E170"/>
    <mergeCell ref="F170:J170"/>
    <mergeCell ref="A171:B172"/>
    <mergeCell ref="C171:C172"/>
    <mergeCell ref="D171:E172"/>
    <mergeCell ref="F171:J172"/>
    <mergeCell ref="B167:F167"/>
    <mergeCell ref="G167:I167"/>
    <mergeCell ref="J167:L167"/>
    <mergeCell ref="B168:F168"/>
    <mergeCell ref="G168:I168"/>
    <mergeCell ref="J168:L169"/>
    <mergeCell ref="B169:I169"/>
    <mergeCell ref="A175:B176"/>
    <mergeCell ref="C175:C176"/>
    <mergeCell ref="D175:E176"/>
    <mergeCell ref="F175:J176"/>
    <mergeCell ref="K175:K176"/>
    <mergeCell ref="L175:L176"/>
    <mergeCell ref="K171:K172"/>
    <mergeCell ref="L171:L172"/>
    <mergeCell ref="A173:B174"/>
    <mergeCell ref="C173:C174"/>
    <mergeCell ref="D173:E174"/>
    <mergeCell ref="F173:J174"/>
    <mergeCell ref="K173:K174"/>
    <mergeCell ref="L173:L174"/>
    <mergeCell ref="A179:B180"/>
    <mergeCell ref="C179:C180"/>
    <mergeCell ref="D179:E180"/>
    <mergeCell ref="F179:J180"/>
    <mergeCell ref="K179:K180"/>
    <mergeCell ref="L179:L180"/>
    <mergeCell ref="A177:B178"/>
    <mergeCell ref="C177:C178"/>
    <mergeCell ref="D177:E178"/>
    <mergeCell ref="F177:J178"/>
    <mergeCell ref="K177:K178"/>
    <mergeCell ref="L177:L178"/>
    <mergeCell ref="A183:L184"/>
    <mergeCell ref="A185:A186"/>
    <mergeCell ref="B185:E186"/>
    <mergeCell ref="F185:H186"/>
    <mergeCell ref="I185:L185"/>
    <mergeCell ref="I186:J186"/>
    <mergeCell ref="K186:L186"/>
    <mergeCell ref="A181:B182"/>
    <mergeCell ref="C181:C182"/>
    <mergeCell ref="D181:E182"/>
    <mergeCell ref="F181:J182"/>
    <mergeCell ref="K181:K182"/>
    <mergeCell ref="L181:L182"/>
    <mergeCell ref="A187:A188"/>
    <mergeCell ref="B187:E188"/>
    <mergeCell ref="F187:H188"/>
    <mergeCell ref="I187:J188"/>
    <mergeCell ref="K187:L188"/>
    <mergeCell ref="A189:A190"/>
    <mergeCell ref="B189:E190"/>
    <mergeCell ref="F189:H190"/>
    <mergeCell ref="I189:J190"/>
    <mergeCell ref="K189:L190"/>
    <mergeCell ref="A195:A196"/>
    <mergeCell ref="B195:E196"/>
    <mergeCell ref="F195:H196"/>
    <mergeCell ref="I195:J196"/>
    <mergeCell ref="K195:L196"/>
    <mergeCell ref="A197:L198"/>
    <mergeCell ref="A191:L192"/>
    <mergeCell ref="A193:A194"/>
    <mergeCell ref="B193:E194"/>
    <mergeCell ref="F193:H194"/>
    <mergeCell ref="I193:L193"/>
    <mergeCell ref="I194:J194"/>
    <mergeCell ref="K194:L194"/>
    <mergeCell ref="A201:A202"/>
    <mergeCell ref="B201:E202"/>
    <mergeCell ref="F201:H202"/>
    <mergeCell ref="I201:J202"/>
    <mergeCell ref="K201:L202"/>
    <mergeCell ref="D203:E203"/>
    <mergeCell ref="F203:I203"/>
    <mergeCell ref="A199:A200"/>
    <mergeCell ref="B199:E200"/>
    <mergeCell ref="F199:H200"/>
    <mergeCell ref="I199:L199"/>
    <mergeCell ref="I200:J200"/>
    <mergeCell ref="K200:L200"/>
    <mergeCell ref="D207:E207"/>
    <mergeCell ref="F207:I207"/>
    <mergeCell ref="D208:E208"/>
    <mergeCell ref="F208:I208"/>
    <mergeCell ref="D209:E209"/>
    <mergeCell ref="F209:I209"/>
    <mergeCell ref="D204:E204"/>
    <mergeCell ref="F204:I204"/>
    <mergeCell ref="D205:E205"/>
    <mergeCell ref="F205:I205"/>
    <mergeCell ref="D206:E206"/>
    <mergeCell ref="F206:I206"/>
    <mergeCell ref="D213:E213"/>
    <mergeCell ref="F213:I213"/>
    <mergeCell ref="D214:E214"/>
    <mergeCell ref="F214:I214"/>
    <mergeCell ref="D215:E215"/>
    <mergeCell ref="F215:I215"/>
    <mergeCell ref="D210:E210"/>
    <mergeCell ref="F210:I210"/>
    <mergeCell ref="D211:E211"/>
    <mergeCell ref="F211:I211"/>
    <mergeCell ref="D212:E212"/>
    <mergeCell ref="F212:I212"/>
    <mergeCell ref="D219:E219"/>
    <mergeCell ref="F219:I219"/>
    <mergeCell ref="D220:E220"/>
    <mergeCell ref="F220:I220"/>
    <mergeCell ref="D221:E221"/>
    <mergeCell ref="F221:I221"/>
    <mergeCell ref="D216:E216"/>
    <mergeCell ref="F216:I216"/>
    <mergeCell ref="D217:E217"/>
    <mergeCell ref="F217:I217"/>
    <mergeCell ref="D218:E218"/>
    <mergeCell ref="F218:I218"/>
    <mergeCell ref="D225:E225"/>
    <mergeCell ref="F225:I225"/>
    <mergeCell ref="D226:E226"/>
    <mergeCell ref="F226:I226"/>
    <mergeCell ref="D227:E227"/>
    <mergeCell ref="F227:I227"/>
    <mergeCell ref="D222:E222"/>
    <mergeCell ref="F222:I222"/>
    <mergeCell ref="D223:E223"/>
    <mergeCell ref="F223:I223"/>
    <mergeCell ref="D224:E224"/>
    <mergeCell ref="F224:I224"/>
    <mergeCell ref="D231:E231"/>
    <mergeCell ref="F231:I231"/>
    <mergeCell ref="D232:E232"/>
    <mergeCell ref="F232:I232"/>
    <mergeCell ref="D233:E233"/>
    <mergeCell ref="F233:I233"/>
    <mergeCell ref="D228:E228"/>
    <mergeCell ref="F228:I228"/>
    <mergeCell ref="D229:E229"/>
    <mergeCell ref="F229:I229"/>
    <mergeCell ref="D230:E230"/>
    <mergeCell ref="F230:I230"/>
    <mergeCell ref="D237:E237"/>
    <mergeCell ref="F237:I237"/>
    <mergeCell ref="D238:E238"/>
    <mergeCell ref="F238:I238"/>
    <mergeCell ref="D239:E239"/>
    <mergeCell ref="F239:I239"/>
    <mergeCell ref="D234:E234"/>
    <mergeCell ref="F234:I234"/>
    <mergeCell ref="D235:E235"/>
    <mergeCell ref="F235:I235"/>
    <mergeCell ref="D236:E236"/>
    <mergeCell ref="F236:I236"/>
    <mergeCell ref="B247:F247"/>
    <mergeCell ref="G247:I247"/>
    <mergeCell ref="J247:L247"/>
    <mergeCell ref="B248:F248"/>
    <mergeCell ref="G248:I248"/>
    <mergeCell ref="J248:L249"/>
    <mergeCell ref="B249:I249"/>
    <mergeCell ref="D240:E240"/>
    <mergeCell ref="F240:I240"/>
    <mergeCell ref="D241:E241"/>
    <mergeCell ref="F241:I241"/>
    <mergeCell ref="A242:L244"/>
    <mergeCell ref="A245:L246"/>
    <mergeCell ref="J252:L253"/>
    <mergeCell ref="A254:B255"/>
    <mergeCell ref="C254:H255"/>
    <mergeCell ref="I254:L255"/>
    <mergeCell ref="A256:L257"/>
    <mergeCell ref="A258:L259"/>
    <mergeCell ref="A250:A251"/>
    <mergeCell ref="B250:F251"/>
    <mergeCell ref="G250:H251"/>
    <mergeCell ref="I250:L251"/>
    <mergeCell ref="A252:A253"/>
    <mergeCell ref="B252:B253"/>
    <mergeCell ref="C252:C253"/>
    <mergeCell ref="D252:E253"/>
    <mergeCell ref="F252:F253"/>
    <mergeCell ref="G252:I253"/>
    <mergeCell ref="A267:L268"/>
    <mergeCell ref="B269:F269"/>
    <mergeCell ref="G269:I269"/>
    <mergeCell ref="J269:L269"/>
    <mergeCell ref="B270:F270"/>
    <mergeCell ref="G270:I270"/>
    <mergeCell ref="J270:L271"/>
    <mergeCell ref="B271:I271"/>
    <mergeCell ref="A260:L261"/>
    <mergeCell ref="A262:F263"/>
    <mergeCell ref="G262:J263"/>
    <mergeCell ref="K262:L263"/>
    <mergeCell ref="A264:F265"/>
    <mergeCell ref="G264:J265"/>
    <mergeCell ref="K264:L265"/>
    <mergeCell ref="A272:A273"/>
    <mergeCell ref="B272:F273"/>
    <mergeCell ref="G272:H273"/>
    <mergeCell ref="I272:L273"/>
    <mergeCell ref="A274:A275"/>
    <mergeCell ref="B274:B275"/>
    <mergeCell ref="C274:C275"/>
    <mergeCell ref="D274:E275"/>
    <mergeCell ref="F274:F275"/>
    <mergeCell ref="G274:I275"/>
    <mergeCell ref="A282:L283"/>
    <mergeCell ref="A284:L285"/>
    <mergeCell ref="A286:L287"/>
    <mergeCell ref="A288:F289"/>
    <mergeCell ref="G288:J289"/>
    <mergeCell ref="K288:L289"/>
    <mergeCell ref="J274:L275"/>
    <mergeCell ref="A276:B277"/>
    <mergeCell ref="C276:H277"/>
    <mergeCell ref="I276:L277"/>
    <mergeCell ref="A278:L279"/>
    <mergeCell ref="A280:L281"/>
    <mergeCell ref="B298:F298"/>
    <mergeCell ref="G298:I298"/>
    <mergeCell ref="J298:L299"/>
    <mergeCell ref="B299:I299"/>
    <mergeCell ref="A300:A301"/>
    <mergeCell ref="B300:F301"/>
    <mergeCell ref="G300:H301"/>
    <mergeCell ref="I300:L301"/>
    <mergeCell ref="A290:F291"/>
    <mergeCell ref="G290:J291"/>
    <mergeCell ref="K290:L291"/>
    <mergeCell ref="A293:L294"/>
    <mergeCell ref="A295:L296"/>
    <mergeCell ref="B297:F297"/>
    <mergeCell ref="G297:I297"/>
    <mergeCell ref="J297:L297"/>
    <mergeCell ref="J302:L303"/>
    <mergeCell ref="A304:B305"/>
    <mergeCell ref="C304:H305"/>
    <mergeCell ref="I304:L305"/>
    <mergeCell ref="A306:L307"/>
    <mergeCell ref="A308:F309"/>
    <mergeCell ref="G308:J309"/>
    <mergeCell ref="K308:L309"/>
    <mergeCell ref="A302:A303"/>
    <mergeCell ref="B302:B303"/>
    <mergeCell ref="C302:C303"/>
    <mergeCell ref="D302:E303"/>
    <mergeCell ref="F302:F303"/>
    <mergeCell ref="G302:I303"/>
    <mergeCell ref="B327:F327"/>
    <mergeCell ref="G327:I327"/>
    <mergeCell ref="J327:L327"/>
    <mergeCell ref="B328:F328"/>
    <mergeCell ref="G328:I328"/>
    <mergeCell ref="J328:L329"/>
    <mergeCell ref="B329:I329"/>
    <mergeCell ref="A310:F311"/>
    <mergeCell ref="G310:J311"/>
    <mergeCell ref="K310:L311"/>
    <mergeCell ref="A312:L322"/>
    <mergeCell ref="A323:L324"/>
    <mergeCell ref="A325:L326"/>
    <mergeCell ref="D336:E336"/>
    <mergeCell ref="F336:G336"/>
    <mergeCell ref="J336:K336"/>
    <mergeCell ref="D337:E337"/>
    <mergeCell ref="F337:G337"/>
    <mergeCell ref="J337:K337"/>
    <mergeCell ref="A330:D330"/>
    <mergeCell ref="E330:L331"/>
    <mergeCell ref="A331:D332"/>
    <mergeCell ref="E332:L334"/>
    <mergeCell ref="A333:D334"/>
    <mergeCell ref="C335:E335"/>
    <mergeCell ref="F335:G335"/>
    <mergeCell ref="H335:I335"/>
    <mergeCell ref="J335:K335"/>
    <mergeCell ref="D340:E340"/>
    <mergeCell ref="F340:G340"/>
    <mergeCell ref="J340:K340"/>
    <mergeCell ref="D341:E341"/>
    <mergeCell ref="F341:G341"/>
    <mergeCell ref="J341:K341"/>
    <mergeCell ref="D338:E338"/>
    <mergeCell ref="F338:G338"/>
    <mergeCell ref="J338:K338"/>
    <mergeCell ref="D339:E339"/>
    <mergeCell ref="F339:G339"/>
    <mergeCell ref="J339:K339"/>
    <mergeCell ref="D344:E344"/>
    <mergeCell ref="F344:G344"/>
    <mergeCell ref="J344:K344"/>
    <mergeCell ref="D345:E345"/>
    <mergeCell ref="F345:G345"/>
    <mergeCell ref="J345:K345"/>
    <mergeCell ref="D342:E342"/>
    <mergeCell ref="F342:G342"/>
    <mergeCell ref="J342:K342"/>
    <mergeCell ref="D343:E343"/>
    <mergeCell ref="F343:G343"/>
    <mergeCell ref="J343:K343"/>
    <mergeCell ref="D348:E348"/>
    <mergeCell ref="F348:G348"/>
    <mergeCell ref="J348:K348"/>
    <mergeCell ref="D349:E349"/>
    <mergeCell ref="F349:G349"/>
    <mergeCell ref="J349:K349"/>
    <mergeCell ref="D346:E346"/>
    <mergeCell ref="F346:G346"/>
    <mergeCell ref="J346:K346"/>
    <mergeCell ref="D347:E347"/>
    <mergeCell ref="F347:G347"/>
    <mergeCell ref="J347:K347"/>
    <mergeCell ref="D352:E352"/>
    <mergeCell ref="F352:G352"/>
    <mergeCell ref="J352:K352"/>
    <mergeCell ref="D353:E353"/>
    <mergeCell ref="F353:G353"/>
    <mergeCell ref="J353:K353"/>
    <mergeCell ref="D350:E350"/>
    <mergeCell ref="F350:G350"/>
    <mergeCell ref="J350:K350"/>
    <mergeCell ref="D351:E351"/>
    <mergeCell ref="F351:G351"/>
    <mergeCell ref="J351:K351"/>
    <mergeCell ref="D356:E356"/>
    <mergeCell ref="F356:G356"/>
    <mergeCell ref="J356:K356"/>
    <mergeCell ref="D357:E357"/>
    <mergeCell ref="F357:G357"/>
    <mergeCell ref="J357:K357"/>
    <mergeCell ref="D354:E354"/>
    <mergeCell ref="F354:G354"/>
    <mergeCell ref="J354:K354"/>
    <mergeCell ref="D355:E355"/>
    <mergeCell ref="F355:G355"/>
    <mergeCell ref="J355:K355"/>
    <mergeCell ref="D360:E360"/>
    <mergeCell ref="F360:G360"/>
    <mergeCell ref="J360:K360"/>
    <mergeCell ref="D361:E361"/>
    <mergeCell ref="F361:G361"/>
    <mergeCell ref="J361:K361"/>
    <mergeCell ref="D358:E358"/>
    <mergeCell ref="F358:G358"/>
    <mergeCell ref="J358:K358"/>
    <mergeCell ref="D359:E359"/>
    <mergeCell ref="F359:G359"/>
    <mergeCell ref="J359:K359"/>
    <mergeCell ref="D364:E364"/>
    <mergeCell ref="F364:G364"/>
    <mergeCell ref="J364:K364"/>
    <mergeCell ref="D365:E365"/>
    <mergeCell ref="F365:G365"/>
    <mergeCell ref="J365:K365"/>
    <mergeCell ref="D362:E362"/>
    <mergeCell ref="F362:G362"/>
    <mergeCell ref="J362:K362"/>
    <mergeCell ref="D363:E363"/>
    <mergeCell ref="F363:G363"/>
    <mergeCell ref="J363:K363"/>
    <mergeCell ref="D368:E368"/>
    <mergeCell ref="F368:G368"/>
    <mergeCell ref="J368:K368"/>
    <mergeCell ref="D369:E369"/>
    <mergeCell ref="F369:G369"/>
    <mergeCell ref="J369:K369"/>
    <mergeCell ref="D366:E366"/>
    <mergeCell ref="F366:G366"/>
    <mergeCell ref="J366:K366"/>
    <mergeCell ref="D367:E367"/>
    <mergeCell ref="F367:G367"/>
    <mergeCell ref="J367:K367"/>
    <mergeCell ref="B375:F375"/>
    <mergeCell ref="G375:I375"/>
    <mergeCell ref="J375:L375"/>
    <mergeCell ref="B376:F376"/>
    <mergeCell ref="G376:I376"/>
    <mergeCell ref="J376:L377"/>
    <mergeCell ref="B377:I377"/>
    <mergeCell ref="D370:E370"/>
    <mergeCell ref="F370:G370"/>
    <mergeCell ref="J370:K370"/>
    <mergeCell ref="B371:H371"/>
    <mergeCell ref="I371:L371"/>
    <mergeCell ref="A373:L374"/>
    <mergeCell ref="A381:A382"/>
    <mergeCell ref="B381:D382"/>
    <mergeCell ref="E381:H382"/>
    <mergeCell ref="I381:J382"/>
    <mergeCell ref="K381:L382"/>
    <mergeCell ref="A383:L383"/>
    <mergeCell ref="B378:D378"/>
    <mergeCell ref="E378:H378"/>
    <mergeCell ref="I378:J378"/>
    <mergeCell ref="K378:L378"/>
    <mergeCell ref="A379:A380"/>
    <mergeCell ref="B379:D380"/>
    <mergeCell ref="E379:H380"/>
    <mergeCell ref="I379:J380"/>
    <mergeCell ref="K379:L380"/>
    <mergeCell ref="B392:F392"/>
    <mergeCell ref="G392:I392"/>
    <mergeCell ref="J392:L393"/>
    <mergeCell ref="B393:I393"/>
    <mergeCell ref="B394:D394"/>
    <mergeCell ref="E394:H394"/>
    <mergeCell ref="I394:J394"/>
    <mergeCell ref="K394:L394"/>
    <mergeCell ref="A384:L385"/>
    <mergeCell ref="A386:L387"/>
    <mergeCell ref="A389:L390"/>
    <mergeCell ref="B391:F391"/>
    <mergeCell ref="G391:I391"/>
    <mergeCell ref="J391:L391"/>
    <mergeCell ref="A399:L400"/>
    <mergeCell ref="A401:L402"/>
    <mergeCell ref="A395:A398"/>
    <mergeCell ref="B395:D396"/>
    <mergeCell ref="E395:H396"/>
    <mergeCell ref="I395:J396"/>
    <mergeCell ref="K395:L396"/>
    <mergeCell ref="B397:D398"/>
    <mergeCell ref="E397:H398"/>
    <mergeCell ref="I397:J398"/>
    <mergeCell ref="K397:L398"/>
  </mergeCells>
  <pageMargins left="0.25" right="0.25" top="0.75" bottom="0.75" header="0.3" footer="0.3"/>
  <pageSetup paperSize="9" scale="6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36E3-3497-497B-A38F-9A776D5F496D}">
  <dimension ref="A1:N403"/>
  <sheetViews>
    <sheetView topLeftCell="A86" zoomScale="91" zoomScaleNormal="91" workbookViewId="0">
      <selection activeCell="A109" sqref="A109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166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207</v>
      </c>
      <c r="B6" s="149" t="s">
        <v>205</v>
      </c>
      <c r="C6" s="150"/>
      <c r="D6" s="150"/>
      <c r="E6" s="150"/>
      <c r="F6" s="151"/>
      <c r="G6" s="149" t="s">
        <v>204</v>
      </c>
      <c r="H6" s="150"/>
      <c r="I6" s="151"/>
      <c r="J6" s="110" t="s">
        <v>203</v>
      </c>
      <c r="K6" s="112"/>
      <c r="L6" s="111"/>
    </row>
    <row r="7" spans="1:12" ht="15.75" thickBot="1" x14ac:dyDescent="0.3">
      <c r="A7" s="4" t="s">
        <v>217</v>
      </c>
      <c r="B7" s="149" t="s">
        <v>202</v>
      </c>
      <c r="C7" s="150"/>
      <c r="D7" s="150"/>
      <c r="E7" s="150"/>
      <c r="F7" s="151"/>
      <c r="G7" s="149" t="s">
        <v>201</v>
      </c>
      <c r="H7" s="150"/>
      <c r="I7" s="151"/>
      <c r="J7" s="143">
        <v>2</v>
      </c>
      <c r="K7" s="144"/>
      <c r="L7" s="145"/>
    </row>
    <row r="8" spans="1:12" ht="15.75" thickBot="1" x14ac:dyDescent="0.3">
      <c r="A8" s="4" t="s">
        <v>218</v>
      </c>
      <c r="B8" s="149" t="s">
        <v>219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27" t="s">
        <v>1</v>
      </c>
      <c r="B9" s="26" t="s">
        <v>2</v>
      </c>
      <c r="C9" s="14">
        <v>1.5</v>
      </c>
      <c r="D9" s="110" t="s">
        <v>23</v>
      </c>
      <c r="E9" s="111"/>
      <c r="F9" s="15">
        <v>60</v>
      </c>
      <c r="G9" s="110" t="s">
        <v>22</v>
      </c>
      <c r="H9" s="112"/>
      <c r="I9" s="111"/>
      <c r="J9" s="113">
        <f>SUM(C9*F9)</f>
        <v>90</v>
      </c>
      <c r="K9" s="112"/>
      <c r="L9" s="111"/>
    </row>
    <row r="10" spans="1:12" x14ac:dyDescent="0.25">
      <c r="A10" s="114" t="s">
        <v>26</v>
      </c>
      <c r="B10" s="116">
        <v>12</v>
      </c>
      <c r="C10" s="117"/>
      <c r="D10" s="117"/>
      <c r="E10" s="117"/>
      <c r="F10" s="118"/>
      <c r="G10" s="122" t="s">
        <v>25</v>
      </c>
      <c r="H10" s="123"/>
      <c r="I10" s="124"/>
      <c r="J10" s="422">
        <v>43745</v>
      </c>
      <c r="K10" s="423"/>
      <c r="L10" s="424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425"/>
      <c r="K11" s="426"/>
      <c r="L11" s="427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100</v>
      </c>
      <c r="D14" s="112"/>
      <c r="E14" s="111"/>
      <c r="F14" s="158" t="s">
        <v>3</v>
      </c>
      <c r="G14" s="27" t="s">
        <v>30</v>
      </c>
      <c r="H14" s="110"/>
      <c r="I14" s="111"/>
      <c r="J14" s="158" t="s">
        <v>3</v>
      </c>
      <c r="K14" s="27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28" t="s">
        <v>8</v>
      </c>
      <c r="H15" s="4" t="s">
        <v>9</v>
      </c>
      <c r="I15" s="5" t="s">
        <v>10</v>
      </c>
      <c r="J15" s="159"/>
      <c r="K15" s="28" t="s">
        <v>8</v>
      </c>
      <c r="L15" s="161"/>
    </row>
    <row r="16" spans="1:12" x14ac:dyDescent="0.25">
      <c r="A16" s="178" t="s">
        <v>199</v>
      </c>
      <c r="B16" s="174">
        <f>0.36*0.08/1.45</f>
        <v>1.9862068965517243E-2</v>
      </c>
      <c r="C16" s="166" t="s">
        <v>101</v>
      </c>
      <c r="D16" s="168">
        <f>SUM(B16*C$14)</f>
        <v>1.9862068965517243</v>
      </c>
      <c r="E16" s="169"/>
      <c r="F16" s="166"/>
      <c r="G16" s="158"/>
      <c r="H16" s="408"/>
      <c r="I16" s="176"/>
      <c r="J16" s="166"/>
      <c r="K16" s="166"/>
      <c r="L16" s="166"/>
    </row>
    <row r="17" spans="1:14" ht="15.75" thickBot="1" x14ac:dyDescent="0.3">
      <c r="A17" s="179"/>
      <c r="B17" s="175"/>
      <c r="C17" s="167"/>
      <c r="D17" s="170"/>
      <c r="E17" s="171"/>
      <c r="F17" s="167"/>
      <c r="G17" s="159"/>
      <c r="H17" s="409"/>
      <c r="I17" s="177"/>
      <c r="J17" s="167"/>
      <c r="K17" s="167"/>
      <c r="L17" s="167"/>
    </row>
    <row r="18" spans="1:14" ht="15" customHeight="1" x14ac:dyDescent="0.25">
      <c r="A18" s="178" t="s">
        <v>368</v>
      </c>
      <c r="B18" s="164">
        <v>0.02</v>
      </c>
      <c r="C18" s="166" t="s">
        <v>162</v>
      </c>
      <c r="D18" s="168">
        <f>SUM(B18*C$14)</f>
        <v>2</v>
      </c>
      <c r="E18" s="169"/>
      <c r="F18" s="166"/>
      <c r="G18" s="166"/>
      <c r="H18" s="166"/>
      <c r="I18" s="176"/>
      <c r="J18" s="166"/>
      <c r="K18" s="166"/>
      <c r="L18" s="166"/>
    </row>
    <row r="19" spans="1:14" ht="15.75" customHeight="1" thickBot="1" x14ac:dyDescent="0.3">
      <c r="A19" s="179"/>
      <c r="B19" s="165"/>
      <c r="C19" s="167"/>
      <c r="D19" s="170"/>
      <c r="E19" s="171"/>
      <c r="F19" s="167"/>
      <c r="G19" s="167"/>
      <c r="H19" s="167"/>
      <c r="I19" s="177"/>
      <c r="J19" s="167"/>
      <c r="K19" s="167"/>
      <c r="L19" s="167"/>
    </row>
    <row r="20" spans="1:14" ht="15" customHeight="1" x14ac:dyDescent="0.25">
      <c r="A20" s="178"/>
      <c r="B20" s="164"/>
      <c r="C20" s="166"/>
      <c r="D20" s="168">
        <f>SUM(B20*C$14)</f>
        <v>0</v>
      </c>
      <c r="E20" s="169"/>
      <c r="F20" s="166"/>
      <c r="G20" s="166"/>
      <c r="H20" s="166"/>
      <c r="I20" s="176"/>
      <c r="J20" s="166"/>
      <c r="K20" s="166"/>
      <c r="L20" s="166"/>
    </row>
    <row r="21" spans="1:14" ht="15.75" customHeight="1" thickBot="1" x14ac:dyDescent="0.3">
      <c r="A21" s="179"/>
      <c r="B21" s="165"/>
      <c r="C21" s="167"/>
      <c r="D21" s="170"/>
      <c r="E21" s="171"/>
      <c r="F21" s="167"/>
      <c r="G21" s="167"/>
      <c r="H21" s="167"/>
      <c r="I21" s="177"/>
      <c r="J21" s="167"/>
      <c r="K21" s="167"/>
      <c r="L21" s="167"/>
      <c r="N21">
        <f>1.7*70</f>
        <v>119</v>
      </c>
    </row>
    <row r="22" spans="1:14" ht="15" customHeight="1" x14ac:dyDescent="0.25">
      <c r="A22" s="178"/>
      <c r="B22" s="164"/>
      <c r="C22" s="166"/>
      <c r="D22" s="168">
        <f t="shared" ref="D22" si="0">SUM(B22*C$14)</f>
        <v>0</v>
      </c>
      <c r="E22" s="169"/>
      <c r="F22" s="166"/>
      <c r="G22" s="166"/>
      <c r="H22" s="166"/>
      <c r="I22" s="176"/>
      <c r="J22" s="166"/>
      <c r="K22" s="166"/>
      <c r="L22" s="166"/>
    </row>
    <row r="23" spans="1:14" ht="15.75" customHeight="1" thickBot="1" x14ac:dyDescent="0.3">
      <c r="A23" s="179"/>
      <c r="B23" s="165"/>
      <c r="C23" s="167"/>
      <c r="D23" s="170"/>
      <c r="E23" s="171"/>
      <c r="F23" s="167"/>
      <c r="G23" s="167"/>
      <c r="H23" s="167"/>
      <c r="I23" s="177"/>
      <c r="J23" s="167"/>
      <c r="K23" s="167"/>
      <c r="L23" s="167"/>
    </row>
    <row r="24" spans="1:14" ht="15" customHeight="1" x14ac:dyDescent="0.25">
      <c r="A24" s="178"/>
      <c r="B24" s="164"/>
      <c r="C24" s="166"/>
      <c r="D24" s="168">
        <f t="shared" ref="D24" si="1">SUM(B24*C$14)</f>
        <v>0</v>
      </c>
      <c r="E24" s="169"/>
      <c r="F24" s="166"/>
      <c r="G24" s="166"/>
      <c r="H24" s="166"/>
      <c r="I24" s="176"/>
      <c r="J24" s="166"/>
      <c r="K24" s="166"/>
      <c r="L24" s="166"/>
    </row>
    <row r="25" spans="1:14" ht="15.75" customHeight="1" thickBot="1" x14ac:dyDescent="0.3">
      <c r="A25" s="179"/>
      <c r="B25" s="165"/>
      <c r="C25" s="167"/>
      <c r="D25" s="170"/>
      <c r="E25" s="171"/>
      <c r="F25" s="167"/>
      <c r="G25" s="167"/>
      <c r="H25" s="167"/>
      <c r="I25" s="177"/>
      <c r="J25" s="167"/>
      <c r="K25" s="167"/>
      <c r="L25" s="167"/>
    </row>
    <row r="26" spans="1:14" x14ac:dyDescent="0.25">
      <c r="A26" s="178"/>
      <c r="B26" s="164"/>
      <c r="C26" s="166"/>
      <c r="D26" s="168">
        <f>SUM(B26*C14)</f>
        <v>0</v>
      </c>
      <c r="E26" s="169"/>
      <c r="F26" s="166"/>
      <c r="G26" s="166"/>
      <c r="H26" s="166"/>
      <c r="I26" s="176"/>
      <c r="J26" s="166"/>
      <c r="K26" s="166"/>
      <c r="L26" s="166"/>
    </row>
    <row r="27" spans="1:14" ht="15.75" thickBot="1" x14ac:dyDescent="0.3">
      <c r="A27" s="179"/>
      <c r="B27" s="165"/>
      <c r="C27" s="167"/>
      <c r="D27" s="170"/>
      <c r="E27" s="171"/>
      <c r="F27" s="167"/>
      <c r="G27" s="167"/>
      <c r="H27" s="167"/>
      <c r="I27" s="177"/>
      <c r="J27" s="167"/>
      <c r="K27" s="167"/>
      <c r="L27" s="167"/>
    </row>
    <row r="28" spans="1:14" ht="15" customHeight="1" x14ac:dyDescent="0.25">
      <c r="A28" s="178"/>
      <c r="B28" s="164">
        <v>0</v>
      </c>
      <c r="C28" s="166"/>
      <c r="D28" s="168">
        <f>SUM(B28*C14)</f>
        <v>0</v>
      </c>
      <c r="E28" s="169"/>
      <c r="F28" s="166"/>
      <c r="G28" s="166"/>
      <c r="H28" s="166"/>
      <c r="I28" s="176"/>
      <c r="J28" s="166"/>
      <c r="K28" s="166"/>
      <c r="L28" s="166"/>
    </row>
    <row r="29" spans="1:14" ht="15.75" customHeight="1" thickBot="1" x14ac:dyDescent="0.3">
      <c r="A29" s="179"/>
      <c r="B29" s="165"/>
      <c r="C29" s="167"/>
      <c r="D29" s="170"/>
      <c r="E29" s="171"/>
      <c r="F29" s="167"/>
      <c r="G29" s="167"/>
      <c r="H29" s="167"/>
      <c r="I29" s="177"/>
      <c r="J29" s="167"/>
      <c r="K29" s="167"/>
      <c r="L29" s="167"/>
    </row>
    <row r="30" spans="1:14" x14ac:dyDescent="0.25">
      <c r="A30" s="178"/>
      <c r="B30" s="164">
        <v>0</v>
      </c>
      <c r="C30" s="166"/>
      <c r="D30" s="168">
        <f>SUM(B30*C14)</f>
        <v>0</v>
      </c>
      <c r="E30" s="169"/>
      <c r="F30" s="166"/>
      <c r="G30" s="166"/>
      <c r="H30" s="166"/>
      <c r="I30" s="176"/>
      <c r="J30" s="166"/>
      <c r="K30" s="166"/>
      <c r="L30" s="166"/>
    </row>
    <row r="31" spans="1:14" ht="15.75" thickBot="1" x14ac:dyDescent="0.3">
      <c r="A31" s="179"/>
      <c r="B31" s="165"/>
      <c r="C31" s="167"/>
      <c r="D31" s="170"/>
      <c r="E31" s="171"/>
      <c r="F31" s="167"/>
      <c r="G31" s="167"/>
      <c r="H31" s="167"/>
      <c r="I31" s="177"/>
      <c r="J31" s="167"/>
      <c r="K31" s="167"/>
      <c r="L31" s="167"/>
    </row>
    <row r="32" spans="1:14" x14ac:dyDescent="0.25">
      <c r="A32" s="178"/>
      <c r="B32" s="164">
        <v>0</v>
      </c>
      <c r="C32" s="166"/>
      <c r="D32" s="168">
        <f>SUM(B32*C14)</f>
        <v>0</v>
      </c>
      <c r="E32" s="169"/>
      <c r="F32" s="166"/>
      <c r="G32" s="166"/>
      <c r="H32" s="166"/>
      <c r="I32" s="176">
        <f>SUM(B32*H14)</f>
        <v>0</v>
      </c>
      <c r="J32" s="166"/>
      <c r="K32" s="166"/>
      <c r="L32" s="166"/>
    </row>
    <row r="33" spans="1:12" ht="15.75" thickBot="1" x14ac:dyDescent="0.3">
      <c r="A33" s="179"/>
      <c r="B33" s="165"/>
      <c r="C33" s="167"/>
      <c r="D33" s="170"/>
      <c r="E33" s="171"/>
      <c r="F33" s="167"/>
      <c r="G33" s="167"/>
      <c r="H33" s="167"/>
      <c r="I33" s="177"/>
      <c r="J33" s="167"/>
      <c r="K33" s="167"/>
      <c r="L33" s="167"/>
    </row>
    <row r="34" spans="1:12" x14ac:dyDescent="0.25">
      <c r="A34" s="178"/>
      <c r="B34" s="164">
        <v>0</v>
      </c>
      <c r="C34" s="166"/>
      <c r="D34" s="168">
        <f>SUM(B34*C14)</f>
        <v>0</v>
      </c>
      <c r="E34" s="169"/>
      <c r="F34" s="166"/>
      <c r="G34" s="166"/>
      <c r="H34" s="166"/>
      <c r="I34" s="176">
        <f>SUM(B34*H14)</f>
        <v>0</v>
      </c>
      <c r="J34" s="166"/>
      <c r="K34" s="166"/>
      <c r="L34" s="166"/>
    </row>
    <row r="35" spans="1:12" ht="15.75" thickBot="1" x14ac:dyDescent="0.3">
      <c r="A35" s="179"/>
      <c r="B35" s="165"/>
      <c r="C35" s="167"/>
      <c r="D35" s="170"/>
      <c r="E35" s="171"/>
      <c r="F35" s="167"/>
      <c r="G35" s="167"/>
      <c r="H35" s="167"/>
      <c r="I35" s="177"/>
      <c r="J35" s="167"/>
      <c r="K35" s="167"/>
      <c r="L35" s="167"/>
    </row>
    <row r="36" spans="1:12" x14ac:dyDescent="0.25">
      <c r="A36" s="180"/>
      <c r="B36" s="164">
        <v>0</v>
      </c>
      <c r="C36" s="166"/>
      <c r="D36" s="168">
        <f>SUM(B36*C14)</f>
        <v>0</v>
      </c>
      <c r="E36" s="169"/>
      <c r="F36" s="166"/>
      <c r="G36" s="166"/>
      <c r="H36" s="166"/>
      <c r="I36" s="176">
        <f>SUM(B36*H14)</f>
        <v>0</v>
      </c>
      <c r="J36" s="166"/>
      <c r="K36" s="166"/>
      <c r="L36" s="166"/>
    </row>
    <row r="37" spans="1:12" ht="15.75" thickBot="1" x14ac:dyDescent="0.3">
      <c r="A37" s="181"/>
      <c r="B37" s="165"/>
      <c r="C37" s="167"/>
      <c r="D37" s="170"/>
      <c r="E37" s="171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168">
        <f>SUM(B38*C14)</f>
        <v>0</v>
      </c>
      <c r="E38" s="169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170"/>
      <c r="E39" s="171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33</v>
      </c>
      <c r="C42" s="123"/>
      <c r="D42" s="123"/>
      <c r="E42" s="124"/>
      <c r="F42" s="184" t="s">
        <v>34</v>
      </c>
      <c r="G42" s="185"/>
      <c r="H42" s="186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187"/>
      <c r="G43" s="188"/>
      <c r="H43" s="189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210"/>
      <c r="B44" s="198"/>
      <c r="C44" s="199"/>
      <c r="D44" s="199"/>
      <c r="E44" s="200"/>
      <c r="F44" s="204"/>
      <c r="G44" s="205"/>
      <c r="H44" s="206"/>
      <c r="I44" s="204"/>
      <c r="J44" s="206"/>
      <c r="K44" s="205">
        <f>SUM(F44*H14)</f>
        <v>0</v>
      </c>
      <c r="L44" s="206"/>
    </row>
    <row r="45" spans="1:12" ht="15.75" customHeight="1" thickBot="1" x14ac:dyDescent="0.3">
      <c r="A45" s="211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/>
      <c r="B46" s="198"/>
      <c r="C46" s="199"/>
      <c r="D46" s="199"/>
      <c r="E46" s="200"/>
      <c r="F46" s="204"/>
      <c r="G46" s="205"/>
      <c r="H46" s="206"/>
      <c r="I46" s="204"/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25" t="s">
        <v>41</v>
      </c>
    </row>
    <row r="61" spans="1:12" ht="15.75" customHeight="1" thickBot="1" x14ac:dyDescent="0.3">
      <c r="A61" s="237" t="s">
        <v>198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 t="s">
        <v>197</v>
      </c>
      <c r="B62" s="407"/>
      <c r="C62" s="12">
        <v>1.6</v>
      </c>
      <c r="D62" s="241" t="s">
        <v>81</v>
      </c>
      <c r="E62" s="242"/>
      <c r="F62" s="242"/>
      <c r="G62" s="243"/>
      <c r="H62" s="226" t="s">
        <v>196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25" t="s">
        <v>41</v>
      </c>
    </row>
    <row r="64" spans="1:12" ht="15.75" customHeight="1" thickBot="1" x14ac:dyDescent="0.3">
      <c r="A64" s="229" t="s">
        <v>195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194</v>
      </c>
      <c r="B65" s="151"/>
      <c r="C65" s="12"/>
      <c r="D65" s="231" t="s">
        <v>81</v>
      </c>
      <c r="E65" s="232"/>
      <c r="F65" s="232"/>
      <c r="G65" s="233"/>
      <c r="H65" s="110" t="s">
        <v>193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25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15" customHeight="1" x14ac:dyDescent="0.25">
      <c r="A80" s="247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9"/>
    </row>
    <row r="81" spans="1:12" ht="15" customHeight="1" thickBot="1" x14ac:dyDescent="0.3">
      <c r="A81" s="250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2"/>
    </row>
    <row r="82" spans="1:12" ht="15.75" customHeight="1" thickBot="1" x14ac:dyDescent="0.3">
      <c r="A82" s="4" t="s">
        <v>87</v>
      </c>
      <c r="B82" s="110">
        <v>8</v>
      </c>
      <c r="C82" s="112"/>
      <c r="D82" s="111"/>
      <c r="E82" s="10"/>
      <c r="F82" s="149" t="s">
        <v>88</v>
      </c>
      <c r="G82" s="150"/>
      <c r="H82" s="150"/>
      <c r="I82" s="151"/>
      <c r="J82" s="110"/>
      <c r="K82" s="112"/>
      <c r="L82" s="111"/>
    </row>
    <row r="83" spans="1:12" ht="15" customHeight="1" x14ac:dyDescent="0.25">
      <c r="A83" s="198" t="str">
        <f>A1</f>
        <v xml:space="preserve">LS CONFECÇÕES </v>
      </c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200"/>
    </row>
    <row r="84" spans="1:12" ht="15" customHeight="1" x14ac:dyDescent="0.25">
      <c r="A84" s="253"/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5"/>
    </row>
    <row r="85" spans="1:12" ht="15.75" customHeight="1" thickBot="1" x14ac:dyDescent="0.3">
      <c r="A85" s="201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3"/>
    </row>
    <row r="86" spans="1:12" ht="15" customHeight="1" x14ac:dyDescent="0.25">
      <c r="A86" s="143" t="s">
        <v>79</v>
      </c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5"/>
    </row>
    <row r="87" spans="1:12" ht="15.75" customHeight="1" thickBot="1" x14ac:dyDescent="0.3">
      <c r="A87" s="146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8"/>
    </row>
    <row r="88" spans="1:12" ht="15.75" customHeight="1" thickBot="1" x14ac:dyDescent="0.3">
      <c r="A88" s="3" t="str">
        <f t="shared" ref="A88:B90" si="2">A6</f>
        <v xml:space="preserve">CLIENTE: BOLOVO </v>
      </c>
      <c r="B88" s="149" t="str">
        <f t="shared" si="2"/>
        <v>REPRESENTANTE: antonio</v>
      </c>
      <c r="C88" s="150"/>
      <c r="D88" s="150"/>
      <c r="E88" s="150"/>
      <c r="F88" s="151"/>
      <c r="G88" s="149" t="str">
        <f>G6</f>
        <v>PEDIDO: 04/18</v>
      </c>
      <c r="H88" s="150"/>
      <c r="I88" s="151"/>
      <c r="J88" s="110" t="str">
        <f>J6</f>
        <v xml:space="preserve">QTD. MOSTR. SOARES DE LUNA </v>
      </c>
      <c r="K88" s="112"/>
      <c r="L88" s="111"/>
    </row>
    <row r="89" spans="1:12" ht="15.75" customHeight="1" thickBot="1" x14ac:dyDescent="0.3">
      <c r="A89" s="4" t="str">
        <f t="shared" si="2"/>
        <v xml:space="preserve">REF. CLIENTE:  PC    Preta BOVOVO </v>
      </c>
      <c r="B89" s="149" t="str">
        <f t="shared" si="2"/>
        <v>REF. CT LS - 01</v>
      </c>
      <c r="C89" s="150"/>
      <c r="D89" s="150"/>
      <c r="E89" s="150"/>
      <c r="F89" s="151"/>
      <c r="G89" s="149" t="str">
        <f>G7</f>
        <v>COLECAO : VERÃO /2018</v>
      </c>
      <c r="H89" s="150"/>
      <c r="I89" s="151"/>
      <c r="J89" s="143">
        <f>J7</f>
        <v>2</v>
      </c>
      <c r="K89" s="144"/>
      <c r="L89" s="145"/>
    </row>
    <row r="90" spans="1:12" ht="15.75" customHeight="1" thickBot="1" x14ac:dyDescent="0.3">
      <c r="A90" s="4" t="str">
        <f t="shared" si="2"/>
        <v xml:space="preserve">REF:  PC LS = 01 BOLOVO </v>
      </c>
      <c r="B90" s="149" t="str">
        <f t="shared" si="2"/>
        <v xml:space="preserve">MODELO:  PORTA CARTÃO </v>
      </c>
      <c r="C90" s="150"/>
      <c r="D90" s="150"/>
      <c r="E90" s="150"/>
      <c r="F90" s="150"/>
      <c r="G90" s="150"/>
      <c r="H90" s="150"/>
      <c r="I90" s="151"/>
      <c r="J90" s="146"/>
      <c r="K90" s="147"/>
      <c r="L90" s="148"/>
    </row>
    <row r="91" spans="1:12" ht="15" customHeight="1" x14ac:dyDescent="0.25">
      <c r="A91" s="114" t="s">
        <v>26</v>
      </c>
      <c r="B91" s="116">
        <f>B10</f>
        <v>12</v>
      </c>
      <c r="C91" s="117"/>
      <c r="D91" s="117"/>
      <c r="E91" s="117"/>
      <c r="F91" s="118"/>
      <c r="G91" s="122" t="s">
        <v>25</v>
      </c>
      <c r="H91" s="123"/>
      <c r="I91" s="124"/>
      <c r="J91" s="116">
        <f>J10</f>
        <v>43745</v>
      </c>
      <c r="K91" s="117"/>
      <c r="L91" s="118"/>
    </row>
    <row r="92" spans="1:12" ht="15.75" customHeight="1" thickBot="1" x14ac:dyDescent="0.3">
      <c r="A92" s="115"/>
      <c r="B92" s="119"/>
      <c r="C92" s="120"/>
      <c r="D92" s="120"/>
      <c r="E92" s="120"/>
      <c r="F92" s="121"/>
      <c r="G92" s="125"/>
      <c r="H92" s="126"/>
      <c r="I92" s="127"/>
      <c r="J92" s="119"/>
      <c r="K92" s="120"/>
      <c r="L92" s="121"/>
    </row>
    <row r="93" spans="1:12" ht="15.75" customHeight="1" thickBot="1" x14ac:dyDescent="0.3">
      <c r="A93" s="5" t="s">
        <v>28</v>
      </c>
      <c r="B93" s="2"/>
      <c r="C93" s="110">
        <f>C14</f>
        <v>100</v>
      </c>
      <c r="D93" s="112"/>
      <c r="E93" s="111"/>
      <c r="F93" s="262" t="s">
        <v>43</v>
      </c>
      <c r="G93" s="263"/>
      <c r="H93" s="110">
        <f>H14</f>
        <v>0</v>
      </c>
      <c r="I93" s="111"/>
      <c r="J93" s="262" t="s">
        <v>43</v>
      </c>
      <c r="K93" s="263"/>
      <c r="L93" s="27" t="s">
        <v>41</v>
      </c>
    </row>
    <row r="94" spans="1:12" ht="15.75" customHeight="1" thickBot="1" x14ac:dyDescent="0.3">
      <c r="A94" s="5" t="s">
        <v>42</v>
      </c>
      <c r="B94" s="4" t="s">
        <v>6</v>
      </c>
      <c r="C94" s="4" t="s">
        <v>15</v>
      </c>
      <c r="D94" s="110" t="s">
        <v>7</v>
      </c>
      <c r="E94" s="111"/>
      <c r="F94" s="234" t="s">
        <v>19</v>
      </c>
      <c r="G94" s="236"/>
      <c r="H94" s="4" t="s">
        <v>9</v>
      </c>
      <c r="I94" s="5" t="s">
        <v>10</v>
      </c>
      <c r="J94" s="234" t="s">
        <v>19</v>
      </c>
      <c r="K94" s="236"/>
      <c r="L94" s="7"/>
    </row>
    <row r="95" spans="1:12" ht="15.75" customHeight="1" thickBot="1" x14ac:dyDescent="0.3">
      <c r="A95" s="13" t="s">
        <v>216</v>
      </c>
      <c r="B95" s="13">
        <v>1</v>
      </c>
      <c r="C95" s="6" t="s">
        <v>89</v>
      </c>
      <c r="D95" s="264">
        <f>SUM(B95*C93)</f>
        <v>100</v>
      </c>
      <c r="E95" s="265"/>
      <c r="F95" s="266"/>
      <c r="G95" s="267"/>
      <c r="H95" s="6"/>
      <c r="I95" s="8">
        <f>SUM(B95*H93)</f>
        <v>0</v>
      </c>
      <c r="J95" s="266"/>
      <c r="K95" s="267"/>
      <c r="L95" s="6"/>
    </row>
    <row r="96" spans="1:12" ht="15.75" customHeight="1" thickBot="1" x14ac:dyDescent="0.3">
      <c r="A96" s="13" t="s">
        <v>82</v>
      </c>
      <c r="B96" s="13">
        <v>1.4999999999999999E-2</v>
      </c>
      <c r="C96" s="6" t="s">
        <v>101</v>
      </c>
      <c r="D96" s="264">
        <f>SUM(B96*C93)</f>
        <v>1.5</v>
      </c>
      <c r="E96" s="265"/>
      <c r="F96" s="266"/>
      <c r="G96" s="267"/>
      <c r="H96" s="6"/>
      <c r="I96" s="8">
        <f>SUM(B96*H93)</f>
        <v>0</v>
      </c>
      <c r="J96" s="266"/>
      <c r="K96" s="267"/>
      <c r="L96" s="6"/>
    </row>
    <row r="97" spans="1:12" ht="15.75" customHeight="1" thickBot="1" x14ac:dyDescent="0.3">
      <c r="A97" s="13"/>
      <c r="B97" s="13"/>
      <c r="C97" s="6"/>
      <c r="D97" s="264">
        <f>SUM(B97*C93)</f>
        <v>0</v>
      </c>
      <c r="E97" s="265"/>
      <c r="F97" s="266"/>
      <c r="G97" s="267"/>
      <c r="H97" s="6"/>
      <c r="I97" s="8">
        <f>SUM(B97*H93)</f>
        <v>0</v>
      </c>
      <c r="J97" s="266"/>
      <c r="K97" s="267"/>
      <c r="L97" s="6"/>
    </row>
    <row r="98" spans="1:12" ht="15.75" customHeight="1" thickBot="1" x14ac:dyDescent="0.3">
      <c r="A98" s="13"/>
      <c r="B98" s="13">
        <v>0</v>
      </c>
      <c r="C98" s="6"/>
      <c r="D98" s="264">
        <f>SUM(B98*C93)</f>
        <v>0</v>
      </c>
      <c r="E98" s="265"/>
      <c r="F98" s="266"/>
      <c r="G98" s="267"/>
      <c r="H98" s="6"/>
      <c r="I98" s="8">
        <f>SUM(B98*H93)</f>
        <v>0</v>
      </c>
      <c r="J98" s="266"/>
      <c r="K98" s="267"/>
      <c r="L98" s="6"/>
    </row>
    <row r="99" spans="1:12" ht="15.75" customHeight="1" thickBot="1" x14ac:dyDescent="0.3">
      <c r="A99" s="13" t="s">
        <v>83</v>
      </c>
      <c r="B99" s="13">
        <v>1.4999999999999999E-2</v>
      </c>
      <c r="C99" s="6" t="s">
        <v>97</v>
      </c>
      <c r="D99" s="264">
        <f>SUM(B99*C93)</f>
        <v>1.5</v>
      </c>
      <c r="E99" s="265"/>
      <c r="F99" s="266"/>
      <c r="G99" s="267"/>
      <c r="H99" s="6"/>
      <c r="I99" s="8">
        <f>SUM(B99*H93)</f>
        <v>0</v>
      </c>
      <c r="J99" s="266"/>
      <c r="K99" s="267"/>
      <c r="L99" s="6"/>
    </row>
    <row r="100" spans="1:12" ht="15.75" customHeight="1" thickBot="1" x14ac:dyDescent="0.3">
      <c r="A100" s="13"/>
      <c r="B100" s="13"/>
      <c r="C100" s="6"/>
      <c r="D100" s="264">
        <f>SUM(B100*C93)</f>
        <v>0</v>
      </c>
      <c r="E100" s="265"/>
      <c r="F100" s="266"/>
      <c r="G100" s="267"/>
      <c r="H100" s="6"/>
      <c r="I100" s="8">
        <f>SUM(B100*H93)</f>
        <v>0</v>
      </c>
      <c r="J100" s="266"/>
      <c r="K100" s="267"/>
      <c r="L100" s="6"/>
    </row>
    <row r="101" spans="1:12" ht="15.75" customHeight="1" thickBot="1" x14ac:dyDescent="0.3">
      <c r="A101" s="32"/>
      <c r="B101" s="13">
        <v>0</v>
      </c>
      <c r="C101" s="6"/>
      <c r="D101" s="264">
        <f>SUM(B101*C93)</f>
        <v>0</v>
      </c>
      <c r="E101" s="265"/>
      <c r="F101" s="266"/>
      <c r="G101" s="267"/>
      <c r="H101" s="6"/>
      <c r="I101" s="8">
        <f>SUM(B101*H93)</f>
        <v>0</v>
      </c>
      <c r="J101" s="266"/>
      <c r="K101" s="267"/>
      <c r="L101" s="6"/>
    </row>
    <row r="102" spans="1:12" ht="15.75" customHeight="1" thickBot="1" x14ac:dyDescent="0.3">
      <c r="A102" s="13"/>
      <c r="B102" s="13">
        <v>0</v>
      </c>
      <c r="C102" s="16"/>
      <c r="D102" s="264">
        <f>SUM(B102*C93)</f>
        <v>0</v>
      </c>
      <c r="E102" s="265"/>
      <c r="F102" s="266"/>
      <c r="G102" s="267"/>
      <c r="H102" s="6"/>
      <c r="I102" s="8">
        <f>SUM(B102*H93)</f>
        <v>0</v>
      </c>
      <c r="J102" s="266"/>
      <c r="K102" s="267"/>
      <c r="L102" s="6"/>
    </row>
    <row r="103" spans="1:12" ht="15.75" customHeight="1" thickBot="1" x14ac:dyDescent="0.3">
      <c r="A103" s="13"/>
      <c r="B103" s="13">
        <v>0</v>
      </c>
      <c r="C103" s="6"/>
      <c r="D103" s="264">
        <f>SUM(B103*C93)</f>
        <v>0</v>
      </c>
      <c r="E103" s="265"/>
      <c r="F103" s="266"/>
      <c r="G103" s="267"/>
      <c r="H103" s="6"/>
      <c r="I103" s="8">
        <f>SUM(B103*H93)</f>
        <v>0</v>
      </c>
      <c r="J103" s="266"/>
      <c r="K103" s="267"/>
      <c r="L103" s="6"/>
    </row>
    <row r="104" spans="1:12" ht="15.75" customHeight="1" thickBot="1" x14ac:dyDescent="0.3">
      <c r="A104" s="13"/>
      <c r="B104" s="13">
        <v>1</v>
      </c>
      <c r="C104" s="6"/>
      <c r="D104" s="264">
        <f>SUM(B104*C93)</f>
        <v>100</v>
      </c>
      <c r="E104" s="265"/>
      <c r="F104" s="266"/>
      <c r="G104" s="267"/>
      <c r="H104" s="6"/>
      <c r="I104" s="8">
        <f>SUM(B104*H93)</f>
        <v>0</v>
      </c>
      <c r="J104" s="266"/>
      <c r="K104" s="267"/>
      <c r="L104" s="6"/>
    </row>
    <row r="105" spans="1:12" ht="15.75" customHeight="1" thickBot="1" x14ac:dyDescent="0.3">
      <c r="A105" s="31"/>
      <c r="B105" s="13"/>
      <c r="C105" s="16"/>
      <c r="D105" s="264">
        <f>SUM(B105*C$93)</f>
        <v>0</v>
      </c>
      <c r="E105" s="265"/>
      <c r="F105" s="266"/>
      <c r="G105" s="267"/>
      <c r="H105" s="6"/>
      <c r="I105" s="8">
        <f>SUM(B105*H93)</f>
        <v>0</v>
      </c>
      <c r="J105" s="266"/>
      <c r="K105" s="267"/>
      <c r="L105" s="6"/>
    </row>
    <row r="106" spans="1:12" ht="15.75" customHeight="1" thickBot="1" x14ac:dyDescent="0.3">
      <c r="A106" s="13" t="s">
        <v>188</v>
      </c>
      <c r="B106" s="13">
        <v>0.65</v>
      </c>
      <c r="C106" s="16" t="s">
        <v>187</v>
      </c>
      <c r="D106" s="264">
        <f>SUM(B106*C$93)</f>
        <v>65</v>
      </c>
      <c r="E106" s="265"/>
      <c r="F106" s="266"/>
      <c r="G106" s="267"/>
      <c r="H106" s="6"/>
      <c r="I106" s="8">
        <f>SUM(B106*H93)</f>
        <v>0</v>
      </c>
      <c r="J106" s="266"/>
      <c r="K106" s="267"/>
      <c r="L106" s="6"/>
    </row>
    <row r="107" spans="1:12" ht="15.75" customHeight="1" thickBot="1" x14ac:dyDescent="0.3">
      <c r="A107" s="13"/>
      <c r="B107" s="13"/>
      <c r="C107" s="6"/>
      <c r="D107" s="264">
        <f>SUM(B107*C93)</f>
        <v>0</v>
      </c>
      <c r="E107" s="265"/>
      <c r="F107" s="266"/>
      <c r="G107" s="267"/>
      <c r="H107" s="6"/>
      <c r="I107" s="8">
        <f>SUM(B107*H93)</f>
        <v>0</v>
      </c>
      <c r="J107" s="266"/>
      <c r="K107" s="267"/>
      <c r="L107" s="6"/>
    </row>
    <row r="108" spans="1:12" ht="15.75" customHeight="1" thickBot="1" x14ac:dyDescent="0.3">
      <c r="A108" s="13"/>
      <c r="B108" s="13"/>
      <c r="C108" s="6"/>
      <c r="D108" s="264">
        <f>SUM(B108*C93)</f>
        <v>0</v>
      </c>
      <c r="E108" s="265"/>
      <c r="F108" s="266"/>
      <c r="G108" s="267"/>
      <c r="H108" s="6"/>
      <c r="I108" s="8">
        <f>SUM(B108*H93)</f>
        <v>0</v>
      </c>
      <c r="J108" s="266"/>
      <c r="K108" s="267"/>
      <c r="L108" s="6"/>
    </row>
    <row r="109" spans="1:12" ht="15.75" customHeight="1" thickBot="1" x14ac:dyDescent="0.3">
      <c r="A109" s="13"/>
      <c r="B109" s="13"/>
      <c r="C109" s="6"/>
      <c r="D109" s="264">
        <f>SUM(B109*C93)</f>
        <v>0</v>
      </c>
      <c r="E109" s="265"/>
      <c r="F109" s="266"/>
      <c r="G109" s="267"/>
      <c r="H109" s="6"/>
      <c r="I109" s="8">
        <f>SUM(B109*H93)</f>
        <v>0</v>
      </c>
      <c r="J109" s="266"/>
      <c r="K109" s="267"/>
      <c r="L109" s="6"/>
    </row>
    <row r="110" spans="1:12" ht="15.75" customHeight="1" thickBot="1" x14ac:dyDescent="0.3">
      <c r="A110" s="13"/>
      <c r="B110" s="13"/>
      <c r="C110" s="6"/>
      <c r="D110" s="264">
        <f>SUM(B110*C93)</f>
        <v>0</v>
      </c>
      <c r="E110" s="265"/>
      <c r="F110" s="266"/>
      <c r="G110" s="267"/>
      <c r="H110" s="6"/>
      <c r="I110" s="8">
        <f>SUM(B110*H93)</f>
        <v>0</v>
      </c>
      <c r="J110" s="266"/>
      <c r="K110" s="267"/>
      <c r="L110" s="6"/>
    </row>
    <row r="111" spans="1:12" ht="15.75" customHeight="1" thickBot="1" x14ac:dyDescent="0.3">
      <c r="A111" s="13"/>
      <c r="B111" s="13"/>
      <c r="C111" s="6"/>
      <c r="D111" s="264">
        <f>SUM(B111*C93)</f>
        <v>0</v>
      </c>
      <c r="E111" s="265"/>
      <c r="F111" s="266"/>
      <c r="G111" s="267"/>
      <c r="H111" s="6"/>
      <c r="I111" s="8">
        <f>SUM(B111*H93)</f>
        <v>0</v>
      </c>
      <c r="J111" s="266"/>
      <c r="K111" s="267"/>
      <c r="L111" s="6"/>
    </row>
    <row r="112" spans="1:12" ht="15.75" customHeight="1" thickBot="1" x14ac:dyDescent="0.3">
      <c r="A112" s="13"/>
      <c r="B112" s="13"/>
      <c r="C112" s="16"/>
      <c r="D112" s="264">
        <f>SUM(B112*C93)</f>
        <v>0</v>
      </c>
      <c r="E112" s="265"/>
      <c r="F112" s="266"/>
      <c r="G112" s="267"/>
      <c r="H112" s="6"/>
      <c r="I112" s="8">
        <f>SUM(B112*H93)</f>
        <v>0</v>
      </c>
      <c r="J112" s="266"/>
      <c r="K112" s="267"/>
      <c r="L112" s="6"/>
    </row>
    <row r="113" spans="1:12" ht="15.75" customHeight="1" thickBot="1" x14ac:dyDescent="0.3">
      <c r="A113" s="13"/>
      <c r="B113" s="13"/>
      <c r="C113" s="16"/>
      <c r="D113" s="264">
        <f>SUM(B113*C93)</f>
        <v>0</v>
      </c>
      <c r="E113" s="265"/>
      <c r="F113" s="266"/>
      <c r="G113" s="267"/>
      <c r="H113" s="6"/>
      <c r="I113" s="8">
        <f>SUM(B113*H93)</f>
        <v>0</v>
      </c>
      <c r="J113" s="266"/>
      <c r="K113" s="267"/>
      <c r="L113" s="6"/>
    </row>
    <row r="114" spans="1:12" ht="15.75" customHeight="1" thickBot="1" x14ac:dyDescent="0.3">
      <c r="A114" s="13"/>
      <c r="B114" s="13">
        <v>0</v>
      </c>
      <c r="C114" s="6"/>
      <c r="D114" s="264">
        <f>SUM(B114*C93)</f>
        <v>0</v>
      </c>
      <c r="E114" s="265"/>
      <c r="F114" s="266"/>
      <c r="G114" s="267"/>
      <c r="H114" s="6"/>
      <c r="I114" s="8">
        <f>SUM(B114*H93)</f>
        <v>0</v>
      </c>
      <c r="J114" s="266"/>
      <c r="K114" s="267"/>
      <c r="L114" s="6"/>
    </row>
    <row r="115" spans="1:12" ht="15.75" customHeight="1" thickBot="1" x14ac:dyDescent="0.3">
      <c r="A115" s="13"/>
      <c r="B115" s="13">
        <v>0</v>
      </c>
      <c r="C115" s="6"/>
      <c r="D115" s="264">
        <f>SUM(B115*C93)</f>
        <v>0</v>
      </c>
      <c r="E115" s="265"/>
      <c r="F115" s="266"/>
      <c r="G115" s="267"/>
      <c r="H115" s="6"/>
      <c r="I115" s="8">
        <f>SUM(B115*H93)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>SUM(B116*C93)</f>
        <v>0</v>
      </c>
      <c r="E116" s="265"/>
      <c r="F116" s="266"/>
      <c r="G116" s="267"/>
      <c r="H116" s="6"/>
      <c r="I116" s="8">
        <f>SUM(B116*H93)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>SUM(B117*C93)</f>
        <v>0</v>
      </c>
      <c r="E117" s="265"/>
      <c r="F117" s="266"/>
      <c r="G117" s="267"/>
      <c r="H117" s="6"/>
      <c r="I117" s="8">
        <f>SUM(B117*H93)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>SUM(B118*C93)</f>
        <v>0</v>
      </c>
      <c r="E118" s="265"/>
      <c r="F118" s="266"/>
      <c r="G118" s="267"/>
      <c r="H118" s="6"/>
      <c r="I118" s="8">
        <f>SUM(B118*H93)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>SUM(B119*C93)</f>
        <v>0</v>
      </c>
      <c r="E119" s="265"/>
      <c r="F119" s="266"/>
      <c r="G119" s="267"/>
      <c r="H119" s="6"/>
      <c r="I119" s="8">
        <f>SUM(B119*H93)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>SUM(B120*C93)</f>
        <v>0</v>
      </c>
      <c r="E120" s="265"/>
      <c r="F120" s="266"/>
      <c r="G120" s="267"/>
      <c r="H120" s="6"/>
      <c r="I120" s="8">
        <f>SUM(B120*H93)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>SUM(B121*C93)</f>
        <v>0</v>
      </c>
      <c r="E121" s="265"/>
      <c r="F121" s="266"/>
      <c r="G121" s="267"/>
      <c r="H121" s="6"/>
      <c r="I121" s="8">
        <f>SUM(B121*H93)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>SUM(B122*C93)</f>
        <v>0</v>
      </c>
      <c r="E122" s="265"/>
      <c r="F122" s="266"/>
      <c r="G122" s="267"/>
      <c r="H122" s="6"/>
      <c r="I122" s="8">
        <f>SUM(B122*H93)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>SUM(B123*C93)</f>
        <v>0</v>
      </c>
      <c r="E123" s="265"/>
      <c r="F123" s="266"/>
      <c r="G123" s="267"/>
      <c r="H123" s="6"/>
      <c r="I123" s="8">
        <f>SUM(B123*H93)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>SUM(B124*C93)</f>
        <v>0</v>
      </c>
      <c r="E124" s="265"/>
      <c r="F124" s="266"/>
      <c r="G124" s="267"/>
      <c r="H124" s="6"/>
      <c r="I124" s="8">
        <f>SUM(B124*H93)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>SUM(B125*C93)</f>
        <v>0</v>
      </c>
      <c r="E125" s="265"/>
      <c r="F125" s="266"/>
      <c r="G125" s="267"/>
      <c r="H125" s="6"/>
      <c r="I125" s="8">
        <f>SUM(B125*H93)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>SUM(B126*C93)</f>
        <v>0</v>
      </c>
      <c r="E126" s="265"/>
      <c r="F126" s="266"/>
      <c r="G126" s="267"/>
      <c r="H126" s="6"/>
      <c r="I126" s="8">
        <f>SUM(B126*H93)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>SUM(B127*C93)</f>
        <v>0</v>
      </c>
      <c r="E127" s="265"/>
      <c r="F127" s="266"/>
      <c r="G127" s="267"/>
      <c r="H127" s="6"/>
      <c r="I127" s="8">
        <f>SUM(B127*H93)</f>
        <v>0</v>
      </c>
      <c r="J127" s="266"/>
      <c r="K127" s="267"/>
      <c r="L127" s="6"/>
    </row>
    <row r="128" spans="1:12" ht="15.75" customHeight="1" thickBot="1" x14ac:dyDescent="0.3">
      <c r="A128" s="13"/>
      <c r="B128" s="13">
        <v>0</v>
      </c>
      <c r="C128" s="6"/>
      <c r="D128" s="264">
        <f>SUM(B128*C93)</f>
        <v>0</v>
      </c>
      <c r="E128" s="265"/>
      <c r="F128" s="266"/>
      <c r="G128" s="267"/>
      <c r="H128" s="6"/>
      <c r="I128" s="8">
        <f>SUM(B128*H93)</f>
        <v>0</v>
      </c>
      <c r="J128" s="266"/>
      <c r="K128" s="267"/>
      <c r="L128" s="6"/>
    </row>
    <row r="129" spans="1:12" ht="15.75" customHeight="1" thickBot="1" x14ac:dyDescent="0.3">
      <c r="A129" s="5" t="s">
        <v>12</v>
      </c>
      <c r="B129" s="5" t="s">
        <v>6</v>
      </c>
      <c r="C129" s="5" t="s">
        <v>15</v>
      </c>
      <c r="D129" s="110" t="s">
        <v>7</v>
      </c>
      <c r="E129" s="111"/>
      <c r="F129" s="110" t="s">
        <v>45</v>
      </c>
      <c r="G129" s="111"/>
      <c r="H129" s="5" t="s">
        <v>9</v>
      </c>
      <c r="I129" s="5" t="s">
        <v>10</v>
      </c>
      <c r="J129" s="110" t="s">
        <v>45</v>
      </c>
      <c r="K129" s="111"/>
      <c r="L129" s="27" t="s">
        <v>41</v>
      </c>
    </row>
    <row r="130" spans="1:12" ht="15.75" customHeight="1" thickBot="1" x14ac:dyDescent="0.3">
      <c r="A130" s="13" t="s">
        <v>103</v>
      </c>
      <c r="B130" s="13">
        <v>1</v>
      </c>
      <c r="C130" s="6" t="s">
        <v>98</v>
      </c>
      <c r="D130" s="264">
        <f>SUM(B130*C93)</f>
        <v>100</v>
      </c>
      <c r="E130" s="265"/>
      <c r="F130" s="266"/>
      <c r="G130" s="267"/>
      <c r="H130" s="6"/>
      <c r="I130" s="8">
        <f>SUM(B130*H93)</f>
        <v>0</v>
      </c>
      <c r="J130" s="266"/>
      <c r="K130" s="267"/>
      <c r="L130" s="6"/>
    </row>
    <row r="131" spans="1:12" ht="15.75" customHeight="1" thickBot="1" x14ac:dyDescent="0.3">
      <c r="A131" s="13" t="s">
        <v>84</v>
      </c>
      <c r="B131" s="13">
        <v>0.06</v>
      </c>
      <c r="C131" s="6" t="s">
        <v>99</v>
      </c>
      <c r="D131" s="264">
        <f>SUM(B131*C93)</f>
        <v>6</v>
      </c>
      <c r="E131" s="265"/>
      <c r="F131" s="266"/>
      <c r="G131" s="267"/>
      <c r="H131" s="6"/>
      <c r="I131" s="8">
        <f>SUM(B131*H93)</f>
        <v>0</v>
      </c>
      <c r="J131" s="266"/>
      <c r="K131" s="267"/>
      <c r="L131" s="6"/>
    </row>
    <row r="132" spans="1:12" ht="15.75" customHeight="1" thickBot="1" x14ac:dyDescent="0.3">
      <c r="A132" s="13" t="s">
        <v>85</v>
      </c>
      <c r="B132" s="13">
        <v>0</v>
      </c>
      <c r="C132" s="6"/>
      <c r="D132" s="264">
        <f>SUM(B132*C93)</f>
        <v>0</v>
      </c>
      <c r="E132" s="265"/>
      <c r="F132" s="266"/>
      <c r="G132" s="267"/>
      <c r="H132" s="6"/>
      <c r="I132" s="8">
        <f>SUM(B132*H93)</f>
        <v>0</v>
      </c>
      <c r="J132" s="266"/>
      <c r="K132" s="267"/>
      <c r="L132" s="6"/>
    </row>
    <row r="133" spans="1:12" ht="15.75" customHeight="1" thickBot="1" x14ac:dyDescent="0.3">
      <c r="A133" s="13" t="s">
        <v>86</v>
      </c>
      <c r="B133" s="13">
        <v>0.12</v>
      </c>
      <c r="C133" s="6" t="s">
        <v>99</v>
      </c>
      <c r="D133" s="264">
        <f>SUM(B133*C93)</f>
        <v>12</v>
      </c>
      <c r="E133" s="265"/>
      <c r="F133" s="266"/>
      <c r="G133" s="267"/>
      <c r="H133" s="6"/>
      <c r="I133" s="8">
        <f>SUM(B133*H93)</f>
        <v>0</v>
      </c>
      <c r="J133" s="266"/>
      <c r="K133" s="267"/>
      <c r="L133" s="6"/>
    </row>
    <row r="134" spans="1:12" ht="15.75" customHeight="1" thickBot="1" x14ac:dyDescent="0.3">
      <c r="A134" s="13"/>
      <c r="B134" s="13"/>
      <c r="C134" s="6"/>
      <c r="D134" s="264">
        <f>SUM(B134*C93)</f>
        <v>0</v>
      </c>
      <c r="E134" s="265"/>
      <c r="F134" s="266"/>
      <c r="G134" s="267"/>
      <c r="H134" s="6"/>
      <c r="I134" s="8">
        <f>SUM(B134*H93)</f>
        <v>0</v>
      </c>
      <c r="J134" s="266"/>
      <c r="K134" s="267"/>
      <c r="L134" s="6"/>
    </row>
    <row r="135" spans="1:12" ht="15.75" customHeight="1" thickBot="1" x14ac:dyDescent="0.3">
      <c r="A135" s="6"/>
      <c r="B135" s="13"/>
      <c r="C135" s="6"/>
      <c r="D135" s="264">
        <f>SUM(B135*C93)</f>
        <v>0</v>
      </c>
      <c r="E135" s="265"/>
      <c r="F135" s="266"/>
      <c r="G135" s="267"/>
      <c r="H135" s="6"/>
      <c r="I135" s="8">
        <f>SUM(B135*H93)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SUM(B136*C93)</f>
        <v>0</v>
      </c>
      <c r="E136" s="265"/>
      <c r="F136" s="266"/>
      <c r="G136" s="267"/>
      <c r="H136" s="6"/>
      <c r="I136" s="8">
        <f>SUM(B136*H93)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SUM(B137*C93)</f>
        <v>0</v>
      </c>
      <c r="E137" s="265"/>
      <c r="F137" s="266"/>
      <c r="G137" s="267"/>
      <c r="H137" s="6"/>
      <c r="I137" s="8">
        <f>SUM(B137*H93)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SUM(B138*C93)</f>
        <v>0</v>
      </c>
      <c r="E138" s="265"/>
      <c r="F138" s="266"/>
      <c r="G138" s="267"/>
      <c r="H138" s="6"/>
      <c r="I138" s="8">
        <f>SUM(B138*H93)</f>
        <v>0</v>
      </c>
      <c r="J138" s="266"/>
      <c r="K138" s="267"/>
      <c r="L138" s="6"/>
    </row>
    <row r="139" spans="1:12" ht="15.75" customHeight="1" thickBot="1" x14ac:dyDescent="0.3">
      <c r="A139" s="6"/>
      <c r="B139" s="13">
        <v>0</v>
      </c>
      <c r="C139" s="6"/>
      <c r="D139" s="264">
        <f>SUM(B139*C93)</f>
        <v>0</v>
      </c>
      <c r="E139" s="265"/>
      <c r="F139" s="266"/>
      <c r="G139" s="267"/>
      <c r="H139" s="6"/>
      <c r="I139" s="8">
        <f>SUM(B139*H93)</f>
        <v>0</v>
      </c>
      <c r="J139" s="266"/>
      <c r="K139" s="267"/>
      <c r="L139" s="6"/>
    </row>
    <row r="140" spans="1:12" ht="15.75" customHeight="1" thickBot="1" x14ac:dyDescent="0.3">
      <c r="A140" s="5" t="s">
        <v>44</v>
      </c>
      <c r="B140" s="5" t="s">
        <v>6</v>
      </c>
      <c r="C140" s="5" t="s">
        <v>15</v>
      </c>
      <c r="D140" s="110" t="s">
        <v>7</v>
      </c>
      <c r="E140" s="111"/>
      <c r="F140" s="110" t="s">
        <v>45</v>
      </c>
      <c r="G140" s="111"/>
      <c r="H140" s="5" t="s">
        <v>9</v>
      </c>
      <c r="I140" s="5" t="s">
        <v>10</v>
      </c>
      <c r="J140" s="110" t="s">
        <v>45</v>
      </c>
      <c r="K140" s="111"/>
      <c r="L140" s="27" t="s">
        <v>41</v>
      </c>
    </row>
    <row r="141" spans="1:12" ht="15.75" customHeight="1" thickBot="1" x14ac:dyDescent="0.3">
      <c r="A141" s="13" t="s">
        <v>292</v>
      </c>
      <c r="B141" s="13">
        <v>1</v>
      </c>
      <c r="C141" s="6" t="s">
        <v>186</v>
      </c>
      <c r="D141" s="264">
        <f>SUM(B141*C93)</f>
        <v>100</v>
      </c>
      <c r="E141" s="265"/>
      <c r="F141" s="266"/>
      <c r="G141" s="267"/>
      <c r="H141" s="6"/>
      <c r="I141" s="8">
        <f>SUM(B141*H93)</f>
        <v>0</v>
      </c>
      <c r="J141" s="266"/>
      <c r="K141" s="267"/>
      <c r="L141" s="6"/>
    </row>
    <row r="142" spans="1:12" ht="15.75" customHeight="1" thickBot="1" x14ac:dyDescent="0.3">
      <c r="A142" s="6"/>
      <c r="B142" s="13">
        <v>0</v>
      </c>
      <c r="C142" s="6"/>
      <c r="D142" s="264">
        <f>SUM(B142*C93)</f>
        <v>0</v>
      </c>
      <c r="E142" s="265"/>
      <c r="F142" s="266"/>
      <c r="G142" s="267"/>
      <c r="H142" s="6"/>
      <c r="I142" s="8">
        <f>SUM(B142*H93)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SUM(B143*C93)</f>
        <v>0</v>
      </c>
      <c r="E143" s="265"/>
      <c r="F143" s="266"/>
      <c r="G143" s="267"/>
      <c r="H143" s="6"/>
      <c r="I143" s="8">
        <f>SUM(B143*H93)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SUM(B144*C93)</f>
        <v>0</v>
      </c>
      <c r="E144" s="265"/>
      <c r="F144" s="266"/>
      <c r="G144" s="267"/>
      <c r="H144" s="6"/>
      <c r="I144" s="8">
        <f>SUM(B144*H93)</f>
        <v>0</v>
      </c>
      <c r="J144" s="266"/>
      <c r="K144" s="267"/>
      <c r="L144" s="6"/>
    </row>
    <row r="145" spans="1:12" ht="15.75" customHeight="1" thickBot="1" x14ac:dyDescent="0.3">
      <c r="A145" s="6"/>
      <c r="B145" s="13">
        <v>0</v>
      </c>
      <c r="C145" s="6"/>
      <c r="D145" s="264">
        <f>SUM(B145*C93)</f>
        <v>0</v>
      </c>
      <c r="E145" s="265"/>
      <c r="F145" s="266"/>
      <c r="G145" s="267"/>
      <c r="H145" s="6"/>
      <c r="I145" s="8">
        <f>SUM(B145*H93)</f>
        <v>0</v>
      </c>
      <c r="J145" s="266"/>
      <c r="K145" s="267"/>
      <c r="L145" s="6"/>
    </row>
    <row r="146" spans="1:12" ht="15.75" customHeight="1" thickBot="1" x14ac:dyDescent="0.3">
      <c r="A146" s="5" t="s">
        <v>13</v>
      </c>
      <c r="B146" s="5" t="s">
        <v>6</v>
      </c>
      <c r="C146" s="5" t="s">
        <v>15</v>
      </c>
      <c r="D146" s="110" t="s">
        <v>7</v>
      </c>
      <c r="E146" s="111"/>
      <c r="F146" s="110" t="s">
        <v>45</v>
      </c>
      <c r="G146" s="111"/>
      <c r="H146" s="5" t="s">
        <v>9</v>
      </c>
      <c r="I146" s="5" t="s">
        <v>10</v>
      </c>
      <c r="J146" s="110" t="s">
        <v>45</v>
      </c>
      <c r="K146" s="111"/>
      <c r="L146" s="27" t="s">
        <v>41</v>
      </c>
    </row>
    <row r="147" spans="1:12" ht="15.75" customHeight="1" thickBot="1" x14ac:dyDescent="0.3">
      <c r="A147" s="13"/>
      <c r="B147" s="13">
        <v>0</v>
      </c>
      <c r="C147" s="6"/>
      <c r="D147" s="264">
        <f>SUM(B147*C93)</f>
        <v>0</v>
      </c>
      <c r="E147" s="265"/>
      <c r="F147" s="266"/>
      <c r="G147" s="267"/>
      <c r="H147" s="6"/>
      <c r="I147" s="8">
        <f>SUM(B147*H93)</f>
        <v>0</v>
      </c>
      <c r="J147" s="266"/>
      <c r="K147" s="267"/>
      <c r="L147" s="6"/>
    </row>
    <row r="148" spans="1:12" ht="15.75" customHeight="1" thickBot="1" x14ac:dyDescent="0.3">
      <c r="A148" s="13"/>
      <c r="B148" s="13">
        <v>0</v>
      </c>
      <c r="C148" s="6"/>
      <c r="D148" s="264">
        <f>SUM(B148*C93)</f>
        <v>0</v>
      </c>
      <c r="E148" s="265"/>
      <c r="F148" s="266"/>
      <c r="G148" s="267"/>
      <c r="H148" s="6"/>
      <c r="I148" s="8">
        <f>SUM(B148*H93)</f>
        <v>0</v>
      </c>
      <c r="J148" s="266"/>
      <c r="K148" s="267"/>
      <c r="L148" s="6"/>
    </row>
    <row r="149" spans="1:12" ht="15" customHeight="1" x14ac:dyDescent="0.25">
      <c r="A149" s="272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4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15" customHeight="1" x14ac:dyDescent="0.25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ht="29.25" customHeight="1" thickBot="1" x14ac:dyDescent="0.3">
      <c r="A162" s="275"/>
      <c r="B162" s="276"/>
      <c r="C162" s="276"/>
      <c r="D162" s="276"/>
      <c r="E162" s="276"/>
      <c r="F162" s="276"/>
      <c r="G162" s="276"/>
      <c r="H162" s="276"/>
      <c r="I162" s="276"/>
      <c r="J162" s="276"/>
      <c r="K162" s="276"/>
      <c r="L162" s="277"/>
    </row>
    <row r="163" spans="1:12" x14ac:dyDescent="0.25">
      <c r="A163" s="143" t="str">
        <f>A1</f>
        <v xml:space="preserve">LS CONFECÇÕES </v>
      </c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5"/>
    </row>
    <row r="164" spans="1:12" x14ac:dyDescent="0.25">
      <c r="A164" s="278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80"/>
    </row>
    <row r="165" spans="1:12" ht="15.75" thickBot="1" x14ac:dyDescent="0.3">
      <c r="A165" s="146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8"/>
    </row>
    <row r="166" spans="1:12" ht="15" customHeight="1" x14ac:dyDescent="0.25">
      <c r="A166" s="143" t="s">
        <v>80</v>
      </c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5"/>
    </row>
    <row r="167" spans="1:12" ht="15.75" customHeight="1" thickBot="1" x14ac:dyDescent="0.3">
      <c r="A167" s="146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8"/>
    </row>
    <row r="168" spans="1:12" ht="15.75" thickBot="1" x14ac:dyDescent="0.3">
      <c r="A168" s="3" t="str">
        <f t="shared" ref="A168:B170" si="3">A6</f>
        <v xml:space="preserve">CLIENTE: BOLOVO </v>
      </c>
      <c r="B168" s="149" t="str">
        <f t="shared" si="3"/>
        <v>REPRESENTANTE: antonio</v>
      </c>
      <c r="C168" s="150"/>
      <c r="D168" s="150"/>
      <c r="E168" s="150"/>
      <c r="F168" s="151"/>
      <c r="G168" s="149" t="str">
        <f>G6</f>
        <v>PEDIDO: 04/18</v>
      </c>
      <c r="H168" s="150"/>
      <c r="I168" s="151"/>
      <c r="J168" s="110" t="str">
        <f>J6</f>
        <v xml:space="preserve">QTD. MOSTR. SOARES DE LUNA </v>
      </c>
      <c r="K168" s="112"/>
      <c r="L168" s="111"/>
    </row>
    <row r="169" spans="1:12" ht="15.75" thickBot="1" x14ac:dyDescent="0.3">
      <c r="A169" s="4" t="str">
        <f t="shared" si="3"/>
        <v xml:space="preserve">REF. CLIENTE:  PC    Preta BOVOVO </v>
      </c>
      <c r="B169" s="149" t="str">
        <f t="shared" si="3"/>
        <v>REF. CT LS - 01</v>
      </c>
      <c r="C169" s="150"/>
      <c r="D169" s="150"/>
      <c r="E169" s="150"/>
      <c r="F169" s="151"/>
      <c r="G169" s="149" t="str">
        <f>G7</f>
        <v>COLECAO : VERÃO /2018</v>
      </c>
      <c r="H169" s="150"/>
      <c r="I169" s="151"/>
      <c r="J169" s="143">
        <f>J7</f>
        <v>2</v>
      </c>
      <c r="K169" s="144"/>
      <c r="L169" s="145"/>
    </row>
    <row r="170" spans="1:12" ht="15.75" thickBot="1" x14ac:dyDescent="0.3">
      <c r="A170" s="4" t="str">
        <f t="shared" si="3"/>
        <v xml:space="preserve">REF:  PC LS = 01 BOLOVO </v>
      </c>
      <c r="B170" s="149" t="str">
        <f t="shared" si="3"/>
        <v xml:space="preserve">MODELO:  PORTA CARTÃO </v>
      </c>
      <c r="C170" s="150"/>
      <c r="D170" s="150"/>
      <c r="E170" s="150"/>
      <c r="F170" s="150"/>
      <c r="G170" s="150"/>
      <c r="H170" s="150"/>
      <c r="I170" s="151"/>
      <c r="J170" s="146"/>
      <c r="K170" s="147"/>
      <c r="L170" s="148"/>
    </row>
    <row r="171" spans="1:12" ht="15.75" thickBot="1" x14ac:dyDescent="0.3">
      <c r="A171" s="110" t="s">
        <v>29</v>
      </c>
      <c r="B171" s="236"/>
      <c r="C171" s="7" t="s">
        <v>15</v>
      </c>
      <c r="D171" s="234" t="s">
        <v>9</v>
      </c>
      <c r="E171" s="236"/>
      <c r="F171" s="110" t="s">
        <v>29</v>
      </c>
      <c r="G171" s="112"/>
      <c r="H171" s="112"/>
      <c r="I171" s="112"/>
      <c r="J171" s="111"/>
      <c r="K171" s="7" t="s">
        <v>15</v>
      </c>
      <c r="L171" s="4" t="s">
        <v>9</v>
      </c>
    </row>
    <row r="172" spans="1:12" x14ac:dyDescent="0.25">
      <c r="A172" s="281" t="str">
        <f>A16</f>
        <v>Cor 1 - Nylon 70 Plast.</v>
      </c>
      <c r="B172" s="282"/>
      <c r="C172" s="166" t="str">
        <f>C16</f>
        <v>preto</v>
      </c>
      <c r="D172" s="272">
        <f>H16</f>
        <v>0</v>
      </c>
      <c r="E172" s="274"/>
      <c r="F172" s="281">
        <f>A28</f>
        <v>0</v>
      </c>
      <c r="G172" s="287"/>
      <c r="H172" s="287"/>
      <c r="I172" s="287"/>
      <c r="J172" s="282"/>
      <c r="K172" s="289">
        <f>C28</f>
        <v>0</v>
      </c>
      <c r="L172" s="289">
        <f>H28</f>
        <v>0</v>
      </c>
    </row>
    <row r="173" spans="1:12" ht="15.75" thickBot="1" x14ac:dyDescent="0.3">
      <c r="A173" s="283"/>
      <c r="B173" s="284"/>
      <c r="C173" s="167"/>
      <c r="D173" s="285"/>
      <c r="E173" s="286"/>
      <c r="F173" s="283"/>
      <c r="G173" s="288"/>
      <c r="H173" s="288"/>
      <c r="I173" s="288"/>
      <c r="J173" s="284"/>
      <c r="K173" s="290"/>
      <c r="L173" s="290"/>
    </row>
    <row r="174" spans="1:12" x14ac:dyDescent="0.25">
      <c r="A174" s="281" t="str">
        <f>A18</f>
        <v>Cor 2 - forro do corpo ( oksford )</v>
      </c>
      <c r="B174" s="282"/>
      <c r="C174" s="166" t="str">
        <f>C18</f>
        <v xml:space="preserve">preto </v>
      </c>
      <c r="D174" s="272">
        <f>H18</f>
        <v>0</v>
      </c>
      <c r="E174" s="274"/>
      <c r="F174" s="281">
        <f>A30</f>
        <v>0</v>
      </c>
      <c r="G174" s="287"/>
      <c r="H174" s="287"/>
      <c r="I174" s="287"/>
      <c r="J174" s="282"/>
      <c r="K174" s="289">
        <f>C30</f>
        <v>0</v>
      </c>
      <c r="L174" s="289">
        <f>H30</f>
        <v>0</v>
      </c>
    </row>
    <row r="175" spans="1:12" ht="15.75" thickBot="1" x14ac:dyDescent="0.3">
      <c r="A175" s="283"/>
      <c r="B175" s="284"/>
      <c r="C175" s="167"/>
      <c r="D175" s="285"/>
      <c r="E175" s="286"/>
      <c r="F175" s="283"/>
      <c r="G175" s="288"/>
      <c r="H175" s="288"/>
      <c r="I175" s="288"/>
      <c r="J175" s="284"/>
      <c r="K175" s="290"/>
      <c r="L175" s="290"/>
    </row>
    <row r="176" spans="1:12" x14ac:dyDescent="0.25">
      <c r="A176" s="281">
        <f>A20</f>
        <v>0</v>
      </c>
      <c r="B176" s="282"/>
      <c r="C176" s="166">
        <f>C20</f>
        <v>0</v>
      </c>
      <c r="D176" s="272">
        <f>H20</f>
        <v>0</v>
      </c>
      <c r="E176" s="274"/>
      <c r="F176" s="281">
        <f>A32</f>
        <v>0</v>
      </c>
      <c r="G176" s="287"/>
      <c r="H176" s="287"/>
      <c r="I176" s="287"/>
      <c r="J176" s="282"/>
      <c r="K176" s="289">
        <f>C32</f>
        <v>0</v>
      </c>
      <c r="L176" s="289">
        <f>H32</f>
        <v>0</v>
      </c>
    </row>
    <row r="177" spans="1:12" ht="15.75" thickBot="1" x14ac:dyDescent="0.3">
      <c r="A177" s="283"/>
      <c r="B177" s="284"/>
      <c r="C177" s="167"/>
      <c r="D177" s="285"/>
      <c r="E177" s="286"/>
      <c r="F177" s="283"/>
      <c r="G177" s="288"/>
      <c r="H177" s="288"/>
      <c r="I177" s="288"/>
      <c r="J177" s="284"/>
      <c r="K177" s="290"/>
      <c r="L177" s="290"/>
    </row>
    <row r="178" spans="1:12" x14ac:dyDescent="0.25">
      <c r="A178" s="281">
        <f>A22</f>
        <v>0</v>
      </c>
      <c r="B178" s="282"/>
      <c r="C178" s="166">
        <f>C22</f>
        <v>0</v>
      </c>
      <c r="D178" s="272">
        <f>H22</f>
        <v>0</v>
      </c>
      <c r="E178" s="274"/>
      <c r="F178" s="281">
        <f>A34</f>
        <v>0</v>
      </c>
      <c r="G178" s="287"/>
      <c r="H178" s="287"/>
      <c r="I178" s="287"/>
      <c r="J178" s="282"/>
      <c r="K178" s="289">
        <f>C34</f>
        <v>0</v>
      </c>
      <c r="L178" s="289">
        <f>H34</f>
        <v>0</v>
      </c>
    </row>
    <row r="179" spans="1:12" ht="15.75" thickBot="1" x14ac:dyDescent="0.3">
      <c r="A179" s="283"/>
      <c r="B179" s="284"/>
      <c r="C179" s="167"/>
      <c r="D179" s="285"/>
      <c r="E179" s="286"/>
      <c r="F179" s="283"/>
      <c r="G179" s="288"/>
      <c r="H179" s="288"/>
      <c r="I179" s="288"/>
      <c r="J179" s="284"/>
      <c r="K179" s="290"/>
      <c r="L179" s="290"/>
    </row>
    <row r="180" spans="1:12" x14ac:dyDescent="0.25">
      <c r="A180" s="281">
        <f>A24</f>
        <v>0</v>
      </c>
      <c r="B180" s="282"/>
      <c r="C180" s="166">
        <f>C24</f>
        <v>0</v>
      </c>
      <c r="D180" s="272">
        <f>H24</f>
        <v>0</v>
      </c>
      <c r="E180" s="274"/>
      <c r="F180" s="281">
        <f>A36</f>
        <v>0</v>
      </c>
      <c r="G180" s="287"/>
      <c r="H180" s="287"/>
      <c r="I180" s="287"/>
      <c r="J180" s="282"/>
      <c r="K180" s="289">
        <f>C36</f>
        <v>0</v>
      </c>
      <c r="L180" s="289">
        <f>H36</f>
        <v>0</v>
      </c>
    </row>
    <row r="181" spans="1:12" ht="15.75" thickBot="1" x14ac:dyDescent="0.3">
      <c r="A181" s="283"/>
      <c r="B181" s="284"/>
      <c r="C181" s="167"/>
      <c r="D181" s="285"/>
      <c r="E181" s="286"/>
      <c r="F181" s="283"/>
      <c r="G181" s="288"/>
      <c r="H181" s="288"/>
      <c r="I181" s="288"/>
      <c r="J181" s="284"/>
      <c r="K181" s="290"/>
      <c r="L181" s="290"/>
    </row>
    <row r="182" spans="1:12" x14ac:dyDescent="0.25">
      <c r="A182" s="281">
        <f>A26</f>
        <v>0</v>
      </c>
      <c r="B182" s="282"/>
      <c r="C182" s="166">
        <f>C26</f>
        <v>0</v>
      </c>
      <c r="D182" s="272">
        <f>H26</f>
        <v>0</v>
      </c>
      <c r="E182" s="274"/>
      <c r="F182" s="281">
        <f>A38</f>
        <v>0</v>
      </c>
      <c r="G182" s="287"/>
      <c r="H182" s="287"/>
      <c r="I182" s="287"/>
      <c r="J182" s="282"/>
      <c r="K182" s="289">
        <f>C38</f>
        <v>0</v>
      </c>
      <c r="L182" s="289">
        <f>H38</f>
        <v>0</v>
      </c>
    </row>
    <row r="183" spans="1:12" ht="15.75" thickBot="1" x14ac:dyDescent="0.3">
      <c r="A183" s="283"/>
      <c r="B183" s="284"/>
      <c r="C183" s="167"/>
      <c r="D183" s="285"/>
      <c r="E183" s="286"/>
      <c r="F183" s="283"/>
      <c r="G183" s="288"/>
      <c r="H183" s="288"/>
      <c r="I183" s="288"/>
      <c r="J183" s="284"/>
      <c r="K183" s="290"/>
      <c r="L183" s="290"/>
    </row>
    <row r="184" spans="1:12" x14ac:dyDescent="0.25">
      <c r="A184" s="143" t="s">
        <v>31</v>
      </c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5"/>
    </row>
    <row r="185" spans="1:12" ht="15.75" thickBot="1" x14ac:dyDescent="0.3">
      <c r="A185" s="146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8"/>
    </row>
    <row r="186" spans="1:12" ht="15" customHeight="1" thickBot="1" x14ac:dyDescent="0.35">
      <c r="A186" s="182" t="s">
        <v>17</v>
      </c>
      <c r="B186" s="122" t="s">
        <v>33</v>
      </c>
      <c r="C186" s="123"/>
      <c r="D186" s="123"/>
      <c r="E186" s="124"/>
      <c r="F186" s="184" t="s">
        <v>34</v>
      </c>
      <c r="G186" s="185"/>
      <c r="H186" s="186"/>
      <c r="I186" s="190" t="s">
        <v>11</v>
      </c>
      <c r="J186" s="191"/>
      <c r="K186" s="191"/>
      <c r="L186" s="192"/>
    </row>
    <row r="187" spans="1:12" ht="15.75" customHeight="1" thickBot="1" x14ac:dyDescent="0.3">
      <c r="A187" s="183"/>
      <c r="B187" s="125"/>
      <c r="C187" s="126"/>
      <c r="D187" s="126"/>
      <c r="E187" s="127"/>
      <c r="F187" s="187"/>
      <c r="G187" s="188"/>
      <c r="H187" s="189"/>
      <c r="I187" s="193" t="s">
        <v>15</v>
      </c>
      <c r="J187" s="194"/>
      <c r="K187" s="195" t="s">
        <v>9</v>
      </c>
      <c r="L187" s="194"/>
    </row>
    <row r="188" spans="1:12" ht="15" customHeight="1" x14ac:dyDescent="0.25">
      <c r="A188" s="210">
        <f>A44</f>
        <v>0</v>
      </c>
      <c r="B188" s="198">
        <f>B44</f>
        <v>0</v>
      </c>
      <c r="C188" s="199"/>
      <c r="D188" s="199"/>
      <c r="E188" s="200"/>
      <c r="F188" s="204">
        <f>F44</f>
        <v>0</v>
      </c>
      <c r="G188" s="205"/>
      <c r="H188" s="206"/>
      <c r="I188" s="204"/>
      <c r="J188" s="206"/>
      <c r="K188" s="205"/>
      <c r="L188" s="206"/>
    </row>
    <row r="189" spans="1:12" ht="15.75" customHeight="1" thickBot="1" x14ac:dyDescent="0.3">
      <c r="A189" s="211"/>
      <c r="B189" s="201"/>
      <c r="C189" s="202"/>
      <c r="D189" s="202"/>
      <c r="E189" s="203"/>
      <c r="F189" s="207"/>
      <c r="G189" s="208"/>
      <c r="H189" s="209"/>
      <c r="I189" s="207"/>
      <c r="J189" s="209"/>
      <c r="K189" s="208"/>
      <c r="L189" s="209"/>
    </row>
    <row r="190" spans="1:12" ht="15" customHeight="1" x14ac:dyDescent="0.25">
      <c r="A190" s="210">
        <f>A46</f>
        <v>0</v>
      </c>
      <c r="B190" s="198">
        <f>B46</f>
        <v>0</v>
      </c>
      <c r="C190" s="199"/>
      <c r="D190" s="199"/>
      <c r="E190" s="200"/>
      <c r="F190" s="204">
        <f>F46</f>
        <v>0</v>
      </c>
      <c r="G190" s="205"/>
      <c r="H190" s="206"/>
      <c r="I190" s="204"/>
      <c r="J190" s="206"/>
      <c r="K190" s="205"/>
      <c r="L190" s="206"/>
    </row>
    <row r="191" spans="1:12" ht="15.75" customHeight="1" thickBot="1" x14ac:dyDescent="0.3">
      <c r="A191" s="211"/>
      <c r="B191" s="201"/>
      <c r="C191" s="202"/>
      <c r="D191" s="202"/>
      <c r="E191" s="203"/>
      <c r="F191" s="207"/>
      <c r="G191" s="208"/>
      <c r="H191" s="209"/>
      <c r="I191" s="207"/>
      <c r="J191" s="209"/>
      <c r="K191" s="208"/>
      <c r="L191" s="209"/>
    </row>
    <row r="192" spans="1:12" ht="15" customHeight="1" x14ac:dyDescent="0.25">
      <c r="A192" s="143" t="str">
        <f>A48</f>
        <v>CORTE PLACAS</v>
      </c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5"/>
    </row>
    <row r="193" spans="1:12" ht="15.75" customHeight="1" thickBot="1" x14ac:dyDescent="0.3">
      <c r="A193" s="146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8"/>
    </row>
    <row r="194" spans="1:12" ht="15" customHeight="1" thickBot="1" x14ac:dyDescent="0.35">
      <c r="A194" s="182" t="str">
        <f>A50</f>
        <v>COR</v>
      </c>
      <c r="B194" s="122" t="str">
        <f>B50</f>
        <v>MOLDE Nº / ALTURA</v>
      </c>
      <c r="C194" s="123"/>
      <c r="D194" s="123"/>
      <c r="E194" s="124"/>
      <c r="F194" s="291" t="str">
        <f>F50</f>
        <v>QTD. MOCH. POR PLC</v>
      </c>
      <c r="G194" s="292"/>
      <c r="H194" s="293"/>
      <c r="I194" s="190" t="s">
        <v>37</v>
      </c>
      <c r="J194" s="191"/>
      <c r="K194" s="191"/>
      <c r="L194" s="192"/>
    </row>
    <row r="195" spans="1:12" ht="15.75" customHeight="1" thickBot="1" x14ac:dyDescent="0.3">
      <c r="A195" s="183"/>
      <c r="B195" s="125"/>
      <c r="C195" s="126"/>
      <c r="D195" s="126"/>
      <c r="E195" s="127"/>
      <c r="F195" s="294"/>
      <c r="G195" s="295"/>
      <c r="H195" s="296"/>
      <c r="I195" s="193" t="s">
        <v>15</v>
      </c>
      <c r="J195" s="194"/>
      <c r="K195" s="195" t="s">
        <v>9</v>
      </c>
      <c r="L195" s="194"/>
    </row>
    <row r="196" spans="1:12" ht="15" customHeight="1" x14ac:dyDescent="0.25">
      <c r="A196" s="210">
        <f>A52</f>
        <v>0</v>
      </c>
      <c r="B196" s="198">
        <f>B52</f>
        <v>0</v>
      </c>
      <c r="C196" s="199"/>
      <c r="D196" s="199"/>
      <c r="E196" s="200"/>
      <c r="F196" s="204">
        <v>0</v>
      </c>
      <c r="G196" s="205"/>
      <c r="H196" s="206"/>
      <c r="I196" s="204"/>
      <c r="J196" s="206"/>
      <c r="K196" s="204"/>
      <c r="L196" s="206"/>
    </row>
    <row r="197" spans="1:12" ht="15.75" customHeight="1" thickBot="1" x14ac:dyDescent="0.3">
      <c r="A197" s="211"/>
      <c r="B197" s="201"/>
      <c r="C197" s="202"/>
      <c r="D197" s="202"/>
      <c r="E197" s="203"/>
      <c r="F197" s="207"/>
      <c r="G197" s="208"/>
      <c r="H197" s="209"/>
      <c r="I197" s="207"/>
      <c r="J197" s="209"/>
      <c r="K197" s="207"/>
      <c r="L197" s="209"/>
    </row>
    <row r="198" spans="1:12" ht="15" customHeight="1" x14ac:dyDescent="0.25">
      <c r="A198" s="143" t="s">
        <v>32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5"/>
    </row>
    <row r="199" spans="1:12" ht="15.75" customHeight="1" thickBot="1" x14ac:dyDescent="0.3">
      <c r="A199" s="146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8"/>
    </row>
    <row r="200" spans="1:12" ht="15" customHeight="1" thickBot="1" x14ac:dyDescent="0.35">
      <c r="A200" s="182" t="str">
        <f>A56</f>
        <v>COR</v>
      </c>
      <c r="B200" s="122" t="str">
        <f>B56</f>
        <v>NUMERO MOLDE</v>
      </c>
      <c r="C200" s="123"/>
      <c r="D200" s="123"/>
      <c r="E200" s="124"/>
      <c r="F200" s="297" t="str">
        <f>F56</f>
        <v>QUANTIDADE POR PEÇA</v>
      </c>
      <c r="G200" s="298"/>
      <c r="H200" s="299"/>
      <c r="I200" s="190" t="s">
        <v>37</v>
      </c>
      <c r="J200" s="191"/>
      <c r="K200" s="191"/>
      <c r="L200" s="192"/>
    </row>
    <row r="201" spans="1:12" ht="15.75" customHeight="1" thickBot="1" x14ac:dyDescent="0.3">
      <c r="A201" s="183"/>
      <c r="B201" s="125"/>
      <c r="C201" s="126"/>
      <c r="D201" s="126"/>
      <c r="E201" s="127"/>
      <c r="F201" s="300"/>
      <c r="G201" s="301"/>
      <c r="H201" s="302"/>
      <c r="I201" s="193" t="s">
        <v>15</v>
      </c>
      <c r="J201" s="194"/>
      <c r="K201" s="195" t="s">
        <v>9</v>
      </c>
      <c r="L201" s="194"/>
    </row>
    <row r="202" spans="1:12" ht="15" customHeight="1" x14ac:dyDescent="0.25">
      <c r="A202" s="210">
        <f>A58</f>
        <v>0</v>
      </c>
      <c r="B202" s="198">
        <v>5</v>
      </c>
      <c r="C202" s="199"/>
      <c r="D202" s="199"/>
      <c r="E202" s="200"/>
      <c r="F202" s="204">
        <f>F58</f>
        <v>0</v>
      </c>
      <c r="G202" s="205"/>
      <c r="H202" s="206"/>
      <c r="I202" s="204">
        <f>C14*F202</f>
        <v>0</v>
      </c>
      <c r="J202" s="206"/>
      <c r="K202" s="204">
        <f>H14*F202</f>
        <v>0</v>
      </c>
      <c r="L202" s="206"/>
    </row>
    <row r="203" spans="1:12" ht="15.75" customHeight="1" thickBot="1" x14ac:dyDescent="0.3">
      <c r="A203" s="211"/>
      <c r="B203" s="201"/>
      <c r="C203" s="202"/>
      <c r="D203" s="202"/>
      <c r="E203" s="203"/>
      <c r="F203" s="207"/>
      <c r="G203" s="208"/>
      <c r="H203" s="209"/>
      <c r="I203" s="207"/>
      <c r="J203" s="209"/>
      <c r="K203" s="207"/>
      <c r="L203" s="209"/>
    </row>
    <row r="204" spans="1:12" ht="15.75" thickBot="1" x14ac:dyDescent="0.3">
      <c r="A204" s="5" t="s">
        <v>46</v>
      </c>
      <c r="B204" s="5" t="s">
        <v>16</v>
      </c>
      <c r="C204" s="5" t="s">
        <v>4</v>
      </c>
      <c r="D204" s="110" t="s">
        <v>17</v>
      </c>
      <c r="E204" s="111"/>
      <c r="F204" s="110" t="s">
        <v>46</v>
      </c>
      <c r="G204" s="112"/>
      <c r="H204" s="112"/>
      <c r="I204" s="111"/>
      <c r="J204" s="5" t="s">
        <v>16</v>
      </c>
      <c r="K204" s="5" t="s">
        <v>4</v>
      </c>
      <c r="L204" s="5" t="s">
        <v>17</v>
      </c>
    </row>
    <row r="205" spans="1:12" ht="15.75" thickBot="1" x14ac:dyDescent="0.3">
      <c r="A205" s="5" t="s">
        <v>220</v>
      </c>
      <c r="B205" s="5">
        <v>1</v>
      </c>
      <c r="C205" s="5" t="s">
        <v>184</v>
      </c>
      <c r="D205" s="110" t="s">
        <v>183</v>
      </c>
      <c r="E205" s="111"/>
      <c r="F205" s="110"/>
      <c r="G205" s="112"/>
      <c r="H205" s="112"/>
      <c r="I205" s="111"/>
      <c r="J205" s="5">
        <v>40</v>
      </c>
      <c r="K205" s="5"/>
      <c r="L205" s="5"/>
    </row>
    <row r="206" spans="1:12" ht="15.75" thickBot="1" x14ac:dyDescent="0.3">
      <c r="A206" s="5"/>
      <c r="B206" s="5">
        <v>2</v>
      </c>
      <c r="C206" s="5" t="s">
        <v>181</v>
      </c>
      <c r="D206" s="110" t="s">
        <v>180</v>
      </c>
      <c r="E206" s="111"/>
      <c r="F206" s="110"/>
      <c r="G206" s="112"/>
      <c r="H206" s="112"/>
      <c r="I206" s="111"/>
      <c r="J206" s="5">
        <v>41</v>
      </c>
      <c r="K206" s="5"/>
      <c r="L206" s="5"/>
    </row>
    <row r="207" spans="1:12" ht="15.75" thickBot="1" x14ac:dyDescent="0.3">
      <c r="A207" s="5" t="s">
        <v>179</v>
      </c>
      <c r="B207" s="5">
        <v>3</v>
      </c>
      <c r="C207" s="5" t="s">
        <v>178</v>
      </c>
      <c r="D207" s="110">
        <v>2</v>
      </c>
      <c r="E207" s="111"/>
      <c r="F207" s="110"/>
      <c r="G207" s="112"/>
      <c r="H207" s="112"/>
      <c r="I207" s="111"/>
      <c r="J207" s="5">
        <v>42</v>
      </c>
      <c r="K207" s="5"/>
      <c r="L207" s="5"/>
    </row>
    <row r="208" spans="1:12" ht="15.75" thickBot="1" x14ac:dyDescent="0.3">
      <c r="A208" s="5" t="s">
        <v>177</v>
      </c>
      <c r="B208" s="5">
        <v>4</v>
      </c>
      <c r="C208" s="5" t="s">
        <v>168</v>
      </c>
      <c r="D208" s="110">
        <v>2</v>
      </c>
      <c r="E208" s="111"/>
      <c r="F208" s="110"/>
      <c r="G208" s="112"/>
      <c r="H208" s="112"/>
      <c r="I208" s="111"/>
      <c r="J208" s="5">
        <v>43</v>
      </c>
      <c r="K208" s="5"/>
      <c r="L208" s="5"/>
    </row>
    <row r="209" spans="1:12" ht="15.75" thickBot="1" x14ac:dyDescent="0.3">
      <c r="A209" s="5" t="s">
        <v>176</v>
      </c>
      <c r="B209" s="5">
        <v>5</v>
      </c>
      <c r="C209" s="5" t="s">
        <v>175</v>
      </c>
      <c r="D209" s="110" t="s">
        <v>174</v>
      </c>
      <c r="E209" s="111"/>
      <c r="F209" s="110"/>
      <c r="G209" s="112"/>
      <c r="H209" s="112"/>
      <c r="I209" s="111"/>
      <c r="J209" s="5">
        <v>44</v>
      </c>
      <c r="K209" s="5"/>
      <c r="L209" s="5"/>
    </row>
    <row r="210" spans="1:12" ht="15.75" thickBot="1" x14ac:dyDescent="0.3">
      <c r="A210" s="5" t="s">
        <v>173</v>
      </c>
      <c r="B210" s="5">
        <v>6</v>
      </c>
      <c r="C210" s="5"/>
      <c r="D210" s="110"/>
      <c r="E210" s="111"/>
      <c r="F210" s="110"/>
      <c r="G210" s="112"/>
      <c r="H210" s="112"/>
      <c r="I210" s="111"/>
      <c r="J210" s="5">
        <v>45</v>
      </c>
      <c r="K210" s="5"/>
      <c r="L210" s="5"/>
    </row>
    <row r="211" spans="1:12" ht="15.75" thickBot="1" x14ac:dyDescent="0.3">
      <c r="A211" s="5" t="s">
        <v>172</v>
      </c>
      <c r="B211" s="5">
        <v>7</v>
      </c>
      <c r="C211" s="5" t="s">
        <v>171</v>
      </c>
      <c r="D211" s="110">
        <v>1</v>
      </c>
      <c r="E211" s="111"/>
      <c r="F211" s="110"/>
      <c r="G211" s="112"/>
      <c r="H211" s="112"/>
      <c r="I211" s="111"/>
      <c r="J211" s="5">
        <v>46</v>
      </c>
      <c r="K211" s="5"/>
      <c r="L211" s="5"/>
    </row>
    <row r="212" spans="1:12" ht="15.75" thickBot="1" x14ac:dyDescent="0.3">
      <c r="A212" s="5" t="s">
        <v>170</v>
      </c>
      <c r="B212" s="5">
        <v>8</v>
      </c>
      <c r="C212" s="5" t="s">
        <v>168</v>
      </c>
      <c r="D212" s="110">
        <v>1</v>
      </c>
      <c r="E212" s="111"/>
      <c r="F212" s="110"/>
      <c r="G212" s="112"/>
      <c r="H212" s="112"/>
      <c r="I212" s="111"/>
      <c r="J212" s="5">
        <v>47</v>
      </c>
      <c r="K212" s="5"/>
      <c r="L212" s="5"/>
    </row>
    <row r="213" spans="1:12" ht="15.75" thickBot="1" x14ac:dyDescent="0.3">
      <c r="A213" s="5" t="s">
        <v>169</v>
      </c>
      <c r="B213" s="5">
        <v>9</v>
      </c>
      <c r="C213" s="5" t="s">
        <v>168</v>
      </c>
      <c r="D213" s="110">
        <v>1</v>
      </c>
      <c r="E213" s="111"/>
      <c r="F213" s="110"/>
      <c r="G213" s="112"/>
      <c r="H213" s="112"/>
      <c r="I213" s="111"/>
      <c r="J213" s="5">
        <v>48</v>
      </c>
      <c r="K213" s="5"/>
      <c r="L213" s="5"/>
    </row>
    <row r="214" spans="1:12" ht="15.75" thickBot="1" x14ac:dyDescent="0.3">
      <c r="A214" s="5"/>
      <c r="B214" s="5">
        <v>10</v>
      </c>
      <c r="C214" s="5"/>
      <c r="D214" s="110"/>
      <c r="E214" s="111"/>
      <c r="F214" s="110"/>
      <c r="G214" s="112"/>
      <c r="H214" s="112"/>
      <c r="I214" s="111"/>
      <c r="J214" s="5">
        <v>49</v>
      </c>
      <c r="K214" s="5"/>
      <c r="L214" s="5"/>
    </row>
    <row r="215" spans="1:12" ht="15.75" thickBot="1" x14ac:dyDescent="0.3">
      <c r="A215" s="5"/>
      <c r="B215" s="5">
        <v>11</v>
      </c>
      <c r="C215" s="5"/>
      <c r="D215" s="110"/>
      <c r="E215" s="111"/>
      <c r="F215" s="110"/>
      <c r="G215" s="112"/>
      <c r="H215" s="112"/>
      <c r="I215" s="111"/>
      <c r="J215" s="5">
        <v>50</v>
      </c>
      <c r="K215" s="5"/>
      <c r="L215" s="5"/>
    </row>
    <row r="216" spans="1:12" ht="15.75" thickBot="1" x14ac:dyDescent="0.3">
      <c r="A216" s="5"/>
      <c r="B216" s="5">
        <v>12</v>
      </c>
      <c r="C216" s="5"/>
      <c r="D216" s="110"/>
      <c r="E216" s="111"/>
      <c r="F216" s="110"/>
      <c r="G216" s="112"/>
      <c r="H216" s="112"/>
      <c r="I216" s="111"/>
      <c r="J216" s="5">
        <v>51</v>
      </c>
      <c r="K216" s="5"/>
      <c r="L216" s="5"/>
    </row>
    <row r="217" spans="1:12" ht="15.75" thickBot="1" x14ac:dyDescent="0.3">
      <c r="A217" s="5"/>
      <c r="B217" s="5">
        <v>13</v>
      </c>
      <c r="C217" s="5"/>
      <c r="D217" s="110"/>
      <c r="E217" s="111"/>
      <c r="F217" s="110"/>
      <c r="G217" s="112"/>
      <c r="H217" s="112"/>
      <c r="I217" s="111"/>
      <c r="J217" s="5">
        <v>52</v>
      </c>
      <c r="K217" s="5"/>
      <c r="L217" s="5"/>
    </row>
    <row r="218" spans="1:12" ht="15.75" thickBot="1" x14ac:dyDescent="0.3">
      <c r="A218" s="5"/>
      <c r="B218" s="5">
        <v>14</v>
      </c>
      <c r="C218" s="5"/>
      <c r="D218" s="110"/>
      <c r="E218" s="111"/>
      <c r="F218" s="110"/>
      <c r="G218" s="112"/>
      <c r="H218" s="112"/>
      <c r="I218" s="111"/>
      <c r="J218" s="5">
        <v>53</v>
      </c>
      <c r="K218" s="5"/>
      <c r="L218" s="5"/>
    </row>
    <row r="219" spans="1:12" ht="15.75" thickBot="1" x14ac:dyDescent="0.3">
      <c r="A219" s="5"/>
      <c r="B219" s="5">
        <v>15</v>
      </c>
      <c r="C219" s="5"/>
      <c r="D219" s="110"/>
      <c r="E219" s="111"/>
      <c r="F219" s="110"/>
      <c r="G219" s="112"/>
      <c r="H219" s="112"/>
      <c r="I219" s="111"/>
      <c r="J219" s="5">
        <v>54</v>
      </c>
      <c r="K219" s="5"/>
      <c r="L219" s="5"/>
    </row>
    <row r="220" spans="1:12" ht="15.75" thickBot="1" x14ac:dyDescent="0.3">
      <c r="A220" s="5"/>
      <c r="B220" s="5">
        <v>16</v>
      </c>
      <c r="C220" s="5"/>
      <c r="D220" s="110"/>
      <c r="E220" s="111"/>
      <c r="F220" s="110"/>
      <c r="G220" s="112"/>
      <c r="H220" s="112"/>
      <c r="I220" s="111"/>
      <c r="J220" s="5">
        <v>55</v>
      </c>
      <c r="K220" s="5"/>
      <c r="L220" s="5"/>
    </row>
    <row r="221" spans="1:12" ht="15.75" thickBot="1" x14ac:dyDescent="0.3">
      <c r="A221" s="5"/>
      <c r="B221" s="5">
        <v>17</v>
      </c>
      <c r="C221" s="5"/>
      <c r="D221" s="110"/>
      <c r="E221" s="111"/>
      <c r="F221" s="110"/>
      <c r="G221" s="112"/>
      <c r="H221" s="112"/>
      <c r="I221" s="111"/>
      <c r="J221" s="5">
        <v>56</v>
      </c>
      <c r="K221" s="5"/>
      <c r="L221" s="5"/>
    </row>
    <row r="222" spans="1:12" ht="15.75" thickBot="1" x14ac:dyDescent="0.3">
      <c r="A222" s="5"/>
      <c r="B222" s="5">
        <v>18</v>
      </c>
      <c r="C222" s="5"/>
      <c r="D222" s="110"/>
      <c r="E222" s="111"/>
      <c r="F222" s="110"/>
      <c r="G222" s="112"/>
      <c r="H222" s="112"/>
      <c r="I222" s="111"/>
      <c r="J222" s="5">
        <v>57</v>
      </c>
      <c r="K222" s="5"/>
      <c r="L222" s="5"/>
    </row>
    <row r="223" spans="1:12" ht="15.75" thickBot="1" x14ac:dyDescent="0.3">
      <c r="A223" s="5"/>
      <c r="B223" s="5">
        <v>19</v>
      </c>
      <c r="C223" s="5"/>
      <c r="D223" s="110"/>
      <c r="E223" s="111"/>
      <c r="F223" s="110"/>
      <c r="G223" s="112"/>
      <c r="H223" s="112"/>
      <c r="I223" s="111"/>
      <c r="J223" s="5">
        <v>58</v>
      </c>
      <c r="K223" s="5"/>
      <c r="L223" s="5"/>
    </row>
    <row r="224" spans="1:12" ht="15.75" thickBot="1" x14ac:dyDescent="0.3">
      <c r="A224" s="5"/>
      <c r="B224" s="5">
        <v>20</v>
      </c>
      <c r="C224" s="5"/>
      <c r="D224" s="110"/>
      <c r="E224" s="111"/>
      <c r="F224" s="110"/>
      <c r="G224" s="112"/>
      <c r="H224" s="112"/>
      <c r="I224" s="111"/>
      <c r="J224" s="5">
        <v>59</v>
      </c>
      <c r="K224" s="5"/>
      <c r="L224" s="5"/>
    </row>
    <row r="225" spans="1:12" ht="15.75" thickBot="1" x14ac:dyDescent="0.3">
      <c r="A225" s="5"/>
      <c r="B225" s="5">
        <v>21</v>
      </c>
      <c r="C225" s="5"/>
      <c r="D225" s="110"/>
      <c r="E225" s="111"/>
      <c r="F225" s="110"/>
      <c r="G225" s="112"/>
      <c r="H225" s="112"/>
      <c r="I225" s="111"/>
      <c r="J225" s="5">
        <v>60</v>
      </c>
      <c r="K225" s="5"/>
      <c r="L225" s="5"/>
    </row>
    <row r="226" spans="1:12" ht="15.75" thickBot="1" x14ac:dyDescent="0.3">
      <c r="A226" s="5"/>
      <c r="B226" s="5">
        <v>22</v>
      </c>
      <c r="C226" s="5"/>
      <c r="D226" s="110"/>
      <c r="E226" s="111"/>
      <c r="F226" s="110"/>
      <c r="G226" s="112"/>
      <c r="H226" s="112"/>
      <c r="I226" s="111"/>
      <c r="J226" s="5">
        <v>61</v>
      </c>
      <c r="K226" s="5"/>
      <c r="L226" s="5"/>
    </row>
    <row r="227" spans="1:12" ht="15.75" thickBot="1" x14ac:dyDescent="0.3">
      <c r="A227" s="5"/>
      <c r="B227" s="5">
        <v>23</v>
      </c>
      <c r="C227" s="5"/>
      <c r="D227" s="110"/>
      <c r="E227" s="111"/>
      <c r="F227" s="110"/>
      <c r="G227" s="112"/>
      <c r="H227" s="112"/>
      <c r="I227" s="111"/>
      <c r="J227" s="5">
        <v>62</v>
      </c>
      <c r="K227" s="5"/>
      <c r="L227" s="5"/>
    </row>
    <row r="228" spans="1:12" ht="15.75" thickBot="1" x14ac:dyDescent="0.3">
      <c r="A228" s="5"/>
      <c r="B228" s="5">
        <v>24</v>
      </c>
      <c r="C228" s="5"/>
      <c r="D228" s="110"/>
      <c r="E228" s="111"/>
      <c r="F228" s="110"/>
      <c r="G228" s="112"/>
      <c r="H228" s="112"/>
      <c r="I228" s="111"/>
      <c r="J228" s="5">
        <v>63</v>
      </c>
      <c r="K228" s="5"/>
      <c r="L228" s="5"/>
    </row>
    <row r="229" spans="1:12" ht="15.75" thickBot="1" x14ac:dyDescent="0.3">
      <c r="A229" s="5"/>
      <c r="B229" s="5">
        <v>25</v>
      </c>
      <c r="C229" s="5"/>
      <c r="D229" s="110"/>
      <c r="E229" s="111"/>
      <c r="F229" s="110"/>
      <c r="G229" s="112"/>
      <c r="H229" s="112"/>
      <c r="I229" s="111"/>
      <c r="J229" s="5">
        <v>64</v>
      </c>
      <c r="K229" s="5"/>
      <c r="L229" s="5"/>
    </row>
    <row r="230" spans="1:12" ht="15.75" thickBot="1" x14ac:dyDescent="0.3">
      <c r="A230" s="5"/>
      <c r="B230" s="5">
        <v>26</v>
      </c>
      <c r="C230" s="5"/>
      <c r="D230" s="110"/>
      <c r="E230" s="111"/>
      <c r="F230" s="110"/>
      <c r="G230" s="112"/>
      <c r="H230" s="112"/>
      <c r="I230" s="111"/>
      <c r="J230" s="5">
        <v>65</v>
      </c>
      <c r="K230" s="5"/>
      <c r="L230" s="5"/>
    </row>
    <row r="231" spans="1:12" ht="15.75" thickBot="1" x14ac:dyDescent="0.3">
      <c r="A231" s="5"/>
      <c r="B231" s="5">
        <v>27</v>
      </c>
      <c r="C231" s="5"/>
      <c r="D231" s="110"/>
      <c r="E231" s="111"/>
      <c r="F231" s="110"/>
      <c r="G231" s="112"/>
      <c r="H231" s="112"/>
      <c r="I231" s="111"/>
      <c r="J231" s="5">
        <v>66</v>
      </c>
      <c r="K231" s="5"/>
      <c r="L231" s="5"/>
    </row>
    <row r="232" spans="1:12" ht="15.75" thickBot="1" x14ac:dyDescent="0.3">
      <c r="A232" s="5"/>
      <c r="B232" s="5">
        <v>28</v>
      </c>
      <c r="C232" s="5"/>
      <c r="D232" s="110"/>
      <c r="E232" s="111"/>
      <c r="F232" s="110"/>
      <c r="G232" s="112"/>
      <c r="H232" s="112"/>
      <c r="I232" s="111"/>
      <c r="J232" s="5">
        <v>67</v>
      </c>
      <c r="K232" s="5"/>
      <c r="L232" s="5"/>
    </row>
    <row r="233" spans="1:12" ht="15.75" thickBot="1" x14ac:dyDescent="0.3">
      <c r="A233" s="5"/>
      <c r="B233" s="5">
        <v>29</v>
      </c>
      <c r="C233" s="5"/>
      <c r="D233" s="110"/>
      <c r="E233" s="111"/>
      <c r="F233" s="110"/>
      <c r="G233" s="112"/>
      <c r="H233" s="112"/>
      <c r="I233" s="111"/>
      <c r="J233" s="5">
        <v>68</v>
      </c>
      <c r="K233" s="5"/>
      <c r="L233" s="5"/>
    </row>
    <row r="234" spans="1:12" ht="15.75" thickBot="1" x14ac:dyDescent="0.3">
      <c r="A234" s="5"/>
      <c r="B234" s="5">
        <v>30</v>
      </c>
      <c r="C234" s="5"/>
      <c r="D234" s="110"/>
      <c r="E234" s="111"/>
      <c r="F234" s="110"/>
      <c r="G234" s="112"/>
      <c r="H234" s="112"/>
      <c r="I234" s="111"/>
      <c r="J234" s="5">
        <v>69</v>
      </c>
      <c r="K234" s="5"/>
      <c r="L234" s="5"/>
    </row>
    <row r="235" spans="1:12" ht="15.75" thickBot="1" x14ac:dyDescent="0.3">
      <c r="A235" s="5"/>
      <c r="B235" s="5">
        <v>31</v>
      </c>
      <c r="C235" s="5"/>
      <c r="D235" s="110"/>
      <c r="E235" s="111"/>
      <c r="F235" s="110"/>
      <c r="G235" s="112"/>
      <c r="H235" s="112"/>
      <c r="I235" s="111"/>
      <c r="J235" s="5">
        <v>70</v>
      </c>
      <c r="K235" s="5"/>
      <c r="L235" s="5"/>
    </row>
    <row r="236" spans="1:12" ht="15.75" thickBot="1" x14ac:dyDescent="0.3">
      <c r="A236" s="5"/>
      <c r="B236" s="5">
        <v>32</v>
      </c>
      <c r="C236" s="5"/>
      <c r="D236" s="110"/>
      <c r="E236" s="111"/>
      <c r="F236" s="110"/>
      <c r="G236" s="112"/>
      <c r="H236" s="112"/>
      <c r="I236" s="111"/>
      <c r="J236" s="5">
        <v>71</v>
      </c>
      <c r="K236" s="5"/>
      <c r="L236" s="5"/>
    </row>
    <row r="237" spans="1:12" ht="15.75" thickBot="1" x14ac:dyDescent="0.3">
      <c r="A237" s="5"/>
      <c r="B237" s="5">
        <v>33</v>
      </c>
      <c r="C237" s="5"/>
      <c r="D237" s="110"/>
      <c r="E237" s="111"/>
      <c r="F237" s="110"/>
      <c r="G237" s="112"/>
      <c r="H237" s="112"/>
      <c r="I237" s="111"/>
      <c r="J237" s="5">
        <v>72</v>
      </c>
      <c r="K237" s="5"/>
      <c r="L237" s="5"/>
    </row>
    <row r="238" spans="1:12" ht="15.75" thickBot="1" x14ac:dyDescent="0.3">
      <c r="A238" s="5"/>
      <c r="B238" s="5">
        <v>34</v>
      </c>
      <c r="C238" s="5"/>
      <c r="D238" s="110"/>
      <c r="E238" s="111"/>
      <c r="F238" s="110"/>
      <c r="G238" s="112"/>
      <c r="H238" s="112"/>
      <c r="I238" s="111"/>
      <c r="J238" s="5">
        <v>73</v>
      </c>
      <c r="K238" s="5"/>
      <c r="L238" s="5"/>
    </row>
    <row r="239" spans="1:12" ht="15.75" thickBot="1" x14ac:dyDescent="0.3">
      <c r="A239" s="5"/>
      <c r="B239" s="5">
        <v>35</v>
      </c>
      <c r="C239" s="5"/>
      <c r="D239" s="110"/>
      <c r="E239" s="111"/>
      <c r="F239" s="110"/>
      <c r="G239" s="112"/>
      <c r="H239" s="112"/>
      <c r="I239" s="111"/>
      <c r="J239" s="5">
        <v>74</v>
      </c>
      <c r="K239" s="5"/>
      <c r="L239" s="5"/>
    </row>
    <row r="240" spans="1:12" ht="15.75" thickBot="1" x14ac:dyDescent="0.3">
      <c r="A240" s="5"/>
      <c r="B240" s="5">
        <v>36</v>
      </c>
      <c r="C240" s="5"/>
      <c r="D240" s="110"/>
      <c r="E240" s="111"/>
      <c r="F240" s="110"/>
      <c r="G240" s="112"/>
      <c r="H240" s="112"/>
      <c r="I240" s="111"/>
      <c r="J240" s="5">
        <v>75</v>
      </c>
      <c r="K240" s="5"/>
      <c r="L240" s="5"/>
    </row>
    <row r="241" spans="1:12" ht="15.75" thickBot="1" x14ac:dyDescent="0.3">
      <c r="A241" s="5"/>
      <c r="B241" s="5">
        <v>37</v>
      </c>
      <c r="C241" s="5"/>
      <c r="D241" s="110"/>
      <c r="E241" s="111"/>
      <c r="F241" s="110"/>
      <c r="G241" s="112"/>
      <c r="H241" s="112"/>
      <c r="I241" s="111"/>
      <c r="J241" s="5">
        <v>76</v>
      </c>
      <c r="K241" s="5"/>
      <c r="L241" s="5"/>
    </row>
    <row r="242" spans="1:12" ht="29.25" customHeight="1" thickBot="1" x14ac:dyDescent="0.3">
      <c r="A242" s="5"/>
      <c r="B242" s="5">
        <v>38</v>
      </c>
      <c r="C242" s="5"/>
      <c r="D242" s="110"/>
      <c r="E242" s="111"/>
      <c r="F242" s="110"/>
      <c r="G242" s="112"/>
      <c r="H242" s="112"/>
      <c r="I242" s="111"/>
      <c r="J242" s="5">
        <v>77</v>
      </c>
      <c r="K242" s="5"/>
      <c r="L242" s="5"/>
    </row>
    <row r="243" spans="1:12" x14ac:dyDescent="0.25">
      <c r="A243" s="143" t="str">
        <f>A1</f>
        <v xml:space="preserve">LS CONFECÇÕES </v>
      </c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5"/>
    </row>
    <row r="244" spans="1:12" x14ac:dyDescent="0.25">
      <c r="A244" s="278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80"/>
    </row>
    <row r="245" spans="1:12" ht="15.75" thickBot="1" x14ac:dyDescent="0.3">
      <c r="A245" s="146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8"/>
    </row>
    <row r="246" spans="1:12" x14ac:dyDescent="0.25">
      <c r="A246" s="143" t="s">
        <v>106</v>
      </c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5"/>
    </row>
    <row r="247" spans="1:12" ht="15.75" thickBot="1" x14ac:dyDescent="0.3">
      <c r="A247" s="146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8"/>
    </row>
    <row r="248" spans="1:12" ht="15.75" thickBot="1" x14ac:dyDescent="0.3">
      <c r="A248" s="3" t="str">
        <f t="shared" ref="A248:B250" si="4">A6</f>
        <v xml:space="preserve">CLIENTE: BOLOVO </v>
      </c>
      <c r="B248" s="149" t="str">
        <f t="shared" si="4"/>
        <v>REPRESENTANTE: antonio</v>
      </c>
      <c r="C248" s="150"/>
      <c r="D248" s="150"/>
      <c r="E248" s="150"/>
      <c r="F248" s="151"/>
      <c r="G248" s="149" t="str">
        <f>G6</f>
        <v>PEDIDO: 04/18</v>
      </c>
      <c r="H248" s="150"/>
      <c r="I248" s="151"/>
      <c r="J248" s="110" t="s">
        <v>21</v>
      </c>
      <c r="K248" s="112"/>
      <c r="L248" s="111"/>
    </row>
    <row r="249" spans="1:12" ht="15.75" thickBot="1" x14ac:dyDescent="0.3">
      <c r="A249" s="4" t="str">
        <f t="shared" si="4"/>
        <v xml:space="preserve">REF. CLIENTE:  PC    Preta BOVOVO </v>
      </c>
      <c r="B249" s="149" t="str">
        <f t="shared" si="4"/>
        <v>REF. CT LS - 01</v>
      </c>
      <c r="C249" s="150"/>
      <c r="D249" s="150"/>
      <c r="E249" s="150"/>
      <c r="F249" s="151"/>
      <c r="G249" s="149" t="str">
        <f>G7</f>
        <v>COLECAO : VERÃO /2018</v>
      </c>
      <c r="H249" s="150"/>
      <c r="I249" s="151"/>
      <c r="J249" s="143">
        <f>J7</f>
        <v>2</v>
      </c>
      <c r="K249" s="144"/>
      <c r="L249" s="145"/>
    </row>
    <row r="250" spans="1:12" ht="15.75" thickBot="1" x14ac:dyDescent="0.3">
      <c r="A250" s="4" t="str">
        <f t="shared" si="4"/>
        <v xml:space="preserve">REF:  PC LS = 01 BOLOVO </v>
      </c>
      <c r="B250" s="149" t="str">
        <f t="shared" si="4"/>
        <v xml:space="preserve">MODELO:  PORTA CARTÃO </v>
      </c>
      <c r="C250" s="150"/>
      <c r="D250" s="150"/>
      <c r="E250" s="150"/>
      <c r="F250" s="150"/>
      <c r="G250" s="150"/>
      <c r="H250" s="150"/>
      <c r="I250" s="151"/>
      <c r="J250" s="146"/>
      <c r="K250" s="147"/>
      <c r="L250" s="148"/>
    </row>
    <row r="251" spans="1:12" ht="15" customHeight="1" x14ac:dyDescent="0.25">
      <c r="A251" s="326" t="s">
        <v>14</v>
      </c>
      <c r="B251" s="328" t="s">
        <v>167</v>
      </c>
      <c r="C251" s="329"/>
      <c r="D251" s="329"/>
      <c r="E251" s="329"/>
      <c r="F251" s="330"/>
      <c r="G251" s="334" t="s">
        <v>47</v>
      </c>
      <c r="H251" s="335"/>
      <c r="I251" s="272"/>
      <c r="J251" s="273"/>
      <c r="K251" s="273"/>
      <c r="L251" s="274"/>
    </row>
    <row r="252" spans="1:12" ht="15.75" customHeight="1" thickBot="1" x14ac:dyDescent="0.3">
      <c r="A252" s="327"/>
      <c r="B252" s="331"/>
      <c r="C252" s="332"/>
      <c r="D252" s="332"/>
      <c r="E252" s="332"/>
      <c r="F252" s="333"/>
      <c r="G252" s="336"/>
      <c r="H252" s="337"/>
      <c r="I252" s="285"/>
      <c r="J252" s="338"/>
      <c r="K252" s="338"/>
      <c r="L252" s="286"/>
    </row>
    <row r="253" spans="1:12" x14ac:dyDescent="0.25">
      <c r="A253" s="339" t="s">
        <v>1</v>
      </c>
      <c r="B253" s="339" t="s">
        <v>2</v>
      </c>
      <c r="C253" s="341">
        <f>C9</f>
        <v>1.5</v>
      </c>
      <c r="D253" s="184" t="s">
        <v>23</v>
      </c>
      <c r="E253" s="186"/>
      <c r="F253" s="343">
        <f>C14+H14</f>
        <v>100</v>
      </c>
      <c r="G253" s="309" t="s">
        <v>22</v>
      </c>
      <c r="H253" s="313"/>
      <c r="I253" s="310"/>
      <c r="J253" s="303">
        <f>C253*F253</f>
        <v>150</v>
      </c>
      <c r="K253" s="304"/>
      <c r="L253" s="305"/>
    </row>
    <row r="254" spans="1:12" ht="15.75" thickBot="1" x14ac:dyDescent="0.3">
      <c r="A254" s="340"/>
      <c r="B254" s="340"/>
      <c r="C254" s="342"/>
      <c r="D254" s="187"/>
      <c r="E254" s="189"/>
      <c r="F254" s="344"/>
      <c r="G254" s="311"/>
      <c r="H254" s="314"/>
      <c r="I254" s="312"/>
      <c r="J254" s="306"/>
      <c r="K254" s="307"/>
      <c r="L254" s="308"/>
    </row>
    <row r="255" spans="1:12" ht="15" customHeight="1" x14ac:dyDescent="0.25">
      <c r="A255" s="309" t="s">
        <v>94</v>
      </c>
      <c r="B255" s="310"/>
      <c r="C255" s="309" t="s">
        <v>50</v>
      </c>
      <c r="D255" s="313"/>
      <c r="E255" s="313"/>
      <c r="F255" s="313"/>
      <c r="G255" s="313"/>
      <c r="H255" s="310"/>
      <c r="I255" s="309" t="s">
        <v>49</v>
      </c>
      <c r="J255" s="313"/>
      <c r="K255" s="313"/>
      <c r="L255" s="310"/>
    </row>
    <row r="256" spans="1:12" ht="15.75" customHeight="1" thickBot="1" x14ac:dyDescent="0.3">
      <c r="A256" s="311"/>
      <c r="B256" s="312"/>
      <c r="C256" s="311"/>
      <c r="D256" s="314"/>
      <c r="E256" s="314"/>
      <c r="F256" s="314"/>
      <c r="G256" s="314"/>
      <c r="H256" s="312"/>
      <c r="I256" s="311"/>
      <c r="J256" s="314"/>
      <c r="K256" s="314"/>
      <c r="L256" s="312"/>
    </row>
    <row r="257" spans="1:12" x14ac:dyDescent="0.25">
      <c r="A257" s="272"/>
      <c r="B257" s="273"/>
      <c r="C257" s="273"/>
      <c r="D257" s="273"/>
      <c r="E257" s="273"/>
      <c r="F257" s="273"/>
      <c r="G257" s="273"/>
      <c r="H257" s="273"/>
      <c r="I257" s="273"/>
      <c r="J257" s="273"/>
      <c r="K257" s="273"/>
      <c r="L257" s="274"/>
    </row>
    <row r="258" spans="1:12" ht="15.75" thickBot="1" x14ac:dyDescent="0.3">
      <c r="A258" s="285"/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286"/>
    </row>
    <row r="259" spans="1:12" x14ac:dyDescent="0.25">
      <c r="A259" s="272"/>
      <c r="B259" s="273"/>
      <c r="C259" s="273"/>
      <c r="D259" s="273"/>
      <c r="E259" s="273"/>
      <c r="F259" s="273"/>
      <c r="G259" s="273"/>
      <c r="H259" s="273"/>
      <c r="I259" s="273"/>
      <c r="J259" s="273"/>
      <c r="K259" s="273"/>
      <c r="L259" s="274"/>
    </row>
    <row r="260" spans="1:12" ht="15.75" thickBot="1" x14ac:dyDescent="0.3">
      <c r="A260" s="285"/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286"/>
    </row>
    <row r="261" spans="1:12" x14ac:dyDescent="0.25">
      <c r="A261" s="272"/>
      <c r="B261" s="273"/>
      <c r="C261" s="273"/>
      <c r="D261" s="273"/>
      <c r="E261" s="273"/>
      <c r="F261" s="273"/>
      <c r="G261" s="273"/>
      <c r="H261" s="273"/>
      <c r="I261" s="273"/>
      <c r="J261" s="273"/>
      <c r="K261" s="273"/>
      <c r="L261" s="274"/>
    </row>
    <row r="262" spans="1:12" ht="15.75" thickBot="1" x14ac:dyDescent="0.3">
      <c r="A262" s="285"/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286"/>
    </row>
    <row r="263" spans="1:12" ht="15" customHeight="1" x14ac:dyDescent="0.25">
      <c r="A263" s="272"/>
      <c r="B263" s="273"/>
      <c r="C263" s="273"/>
      <c r="D263" s="273"/>
      <c r="E263" s="273"/>
      <c r="F263" s="274"/>
      <c r="G263" s="345" t="s">
        <v>51</v>
      </c>
      <c r="H263" s="346"/>
      <c r="I263" s="346"/>
      <c r="J263" s="347"/>
      <c r="K263" s="345" t="s">
        <v>18</v>
      </c>
      <c r="L263" s="347"/>
    </row>
    <row r="264" spans="1:12" ht="15.75" customHeight="1" thickBot="1" x14ac:dyDescent="0.3">
      <c r="A264" s="285"/>
      <c r="B264" s="338"/>
      <c r="C264" s="338"/>
      <c r="D264" s="338"/>
      <c r="E264" s="338"/>
      <c r="F264" s="286"/>
      <c r="G264" s="348"/>
      <c r="H264" s="349"/>
      <c r="I264" s="349"/>
      <c r="J264" s="350"/>
      <c r="K264" s="348"/>
      <c r="L264" s="350"/>
    </row>
    <row r="265" spans="1:12" x14ac:dyDescent="0.25">
      <c r="A265" s="272"/>
      <c r="B265" s="273"/>
      <c r="C265" s="273"/>
      <c r="D265" s="273"/>
      <c r="E265" s="273"/>
      <c r="F265" s="274"/>
      <c r="G265" s="345" t="s">
        <v>52</v>
      </c>
      <c r="H265" s="346"/>
      <c r="I265" s="346"/>
      <c r="J265" s="347"/>
      <c r="K265" s="345" t="s">
        <v>18</v>
      </c>
      <c r="L265" s="347"/>
    </row>
    <row r="266" spans="1:12" ht="15.75" thickBot="1" x14ac:dyDescent="0.3">
      <c r="A266" s="285"/>
      <c r="B266" s="338"/>
      <c r="C266" s="338"/>
      <c r="D266" s="338"/>
      <c r="E266" s="338"/>
      <c r="F266" s="286"/>
      <c r="G266" s="348"/>
      <c r="H266" s="349"/>
      <c r="I266" s="349"/>
      <c r="J266" s="350"/>
      <c r="K266" s="348"/>
      <c r="L266" s="350"/>
    </row>
    <row r="267" spans="1:12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43" t="s">
        <v>0</v>
      </c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5"/>
    </row>
    <row r="269" spans="1:12" ht="15.75" thickBot="1" x14ac:dyDescent="0.3">
      <c r="A269" s="146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8"/>
    </row>
    <row r="270" spans="1:12" ht="15.75" thickBot="1" x14ac:dyDescent="0.3">
      <c r="A270" s="3" t="str">
        <f t="shared" ref="A270:B272" si="5">A6</f>
        <v xml:space="preserve">CLIENTE: BOLOVO </v>
      </c>
      <c r="B270" s="149" t="str">
        <f t="shared" si="5"/>
        <v>REPRESENTANTE: antonio</v>
      </c>
      <c r="C270" s="150"/>
      <c r="D270" s="150"/>
      <c r="E270" s="150"/>
      <c r="F270" s="151"/>
      <c r="G270" s="149" t="str">
        <f>G6</f>
        <v>PEDIDO: 04/18</v>
      </c>
      <c r="H270" s="150"/>
      <c r="I270" s="151"/>
      <c r="J270" s="110" t="str">
        <f>J6</f>
        <v xml:space="preserve">QTD. MOSTR. SOARES DE LUNA </v>
      </c>
      <c r="K270" s="112"/>
      <c r="L270" s="111"/>
    </row>
    <row r="271" spans="1:12" ht="15.75" thickBot="1" x14ac:dyDescent="0.3">
      <c r="A271" s="4" t="str">
        <f t="shared" si="5"/>
        <v xml:space="preserve">REF. CLIENTE:  PC    Preta BOVOVO </v>
      </c>
      <c r="B271" s="149" t="str">
        <f t="shared" si="5"/>
        <v>REF. CT LS - 01</v>
      </c>
      <c r="C271" s="150"/>
      <c r="D271" s="150"/>
      <c r="E271" s="150"/>
      <c r="F271" s="151"/>
      <c r="G271" s="149" t="str">
        <f>G7</f>
        <v>COLECAO : VERÃO /2018</v>
      </c>
      <c r="H271" s="150"/>
      <c r="I271" s="151"/>
      <c r="J271" s="143">
        <f>J7</f>
        <v>2</v>
      </c>
      <c r="K271" s="144"/>
      <c r="L271" s="145"/>
    </row>
    <row r="272" spans="1:12" ht="15.75" thickBot="1" x14ac:dyDescent="0.3">
      <c r="A272" s="4" t="str">
        <f t="shared" si="5"/>
        <v xml:space="preserve">REF:  PC LS = 01 BOLOVO </v>
      </c>
      <c r="B272" s="149" t="str">
        <f t="shared" si="5"/>
        <v xml:space="preserve">MODELO:  PORTA CARTÃO </v>
      </c>
      <c r="C272" s="150"/>
      <c r="D272" s="150"/>
      <c r="E272" s="150"/>
      <c r="F272" s="150"/>
      <c r="G272" s="150"/>
      <c r="H272" s="150"/>
      <c r="I272" s="151"/>
      <c r="J272" s="146"/>
      <c r="K272" s="147"/>
      <c r="L272" s="148"/>
    </row>
    <row r="273" spans="1:12" ht="15" customHeight="1" x14ac:dyDescent="0.25">
      <c r="A273" s="326" t="s">
        <v>14</v>
      </c>
      <c r="B273" s="328" t="str">
        <f>B251</f>
        <v xml:space="preserve">Nita </v>
      </c>
      <c r="C273" s="329"/>
      <c r="D273" s="329"/>
      <c r="E273" s="329"/>
      <c r="F273" s="330"/>
      <c r="G273" s="334" t="s">
        <v>47</v>
      </c>
      <c r="H273" s="335"/>
      <c r="I273" s="272"/>
      <c r="J273" s="273"/>
      <c r="K273" s="273"/>
      <c r="L273" s="274"/>
    </row>
    <row r="274" spans="1:12" ht="15.75" customHeight="1" thickBot="1" x14ac:dyDescent="0.3">
      <c r="A274" s="327"/>
      <c r="B274" s="331"/>
      <c r="C274" s="332"/>
      <c r="D274" s="332"/>
      <c r="E274" s="332"/>
      <c r="F274" s="333"/>
      <c r="G274" s="336"/>
      <c r="H274" s="337"/>
      <c r="I274" s="285"/>
      <c r="J274" s="338"/>
      <c r="K274" s="338"/>
      <c r="L274" s="286"/>
    </row>
    <row r="275" spans="1:12" x14ac:dyDescent="0.25">
      <c r="A275" s="339" t="s">
        <v>1</v>
      </c>
      <c r="B275" s="339" t="s">
        <v>2</v>
      </c>
      <c r="C275" s="341">
        <f>C253</f>
        <v>1.5</v>
      </c>
      <c r="D275" s="184" t="s">
        <v>23</v>
      </c>
      <c r="E275" s="186"/>
      <c r="F275" s="343">
        <f>F253</f>
        <v>100</v>
      </c>
      <c r="G275" s="309" t="s">
        <v>22</v>
      </c>
      <c r="H275" s="313"/>
      <c r="I275" s="310"/>
      <c r="J275" s="357">
        <f>J253</f>
        <v>150</v>
      </c>
      <c r="K275" s="358"/>
      <c r="L275" s="359"/>
    </row>
    <row r="276" spans="1:12" ht="15.75" thickBot="1" x14ac:dyDescent="0.3">
      <c r="A276" s="340"/>
      <c r="B276" s="340"/>
      <c r="C276" s="342"/>
      <c r="D276" s="187"/>
      <c r="E276" s="189"/>
      <c r="F276" s="344"/>
      <c r="G276" s="311"/>
      <c r="H276" s="314"/>
      <c r="I276" s="312"/>
      <c r="J276" s="360"/>
      <c r="K276" s="361"/>
      <c r="L276" s="362"/>
    </row>
    <row r="277" spans="1:12" x14ac:dyDescent="0.25">
      <c r="A277" s="309" t="s">
        <v>48</v>
      </c>
      <c r="B277" s="310"/>
      <c r="C277" s="309" t="s">
        <v>50</v>
      </c>
      <c r="D277" s="313"/>
      <c r="E277" s="313"/>
      <c r="F277" s="313"/>
      <c r="G277" s="313"/>
      <c r="H277" s="310"/>
      <c r="I277" s="309" t="s">
        <v>49</v>
      </c>
      <c r="J277" s="313"/>
      <c r="K277" s="313"/>
      <c r="L277" s="310"/>
    </row>
    <row r="278" spans="1:12" ht="15.75" thickBot="1" x14ac:dyDescent="0.3">
      <c r="A278" s="311"/>
      <c r="B278" s="312"/>
      <c r="C278" s="311"/>
      <c r="D278" s="314"/>
      <c r="E278" s="314"/>
      <c r="F278" s="314"/>
      <c r="G278" s="314"/>
      <c r="H278" s="312"/>
      <c r="I278" s="311"/>
      <c r="J278" s="314"/>
      <c r="K278" s="314"/>
      <c r="L278" s="312"/>
    </row>
    <row r="279" spans="1:12" x14ac:dyDescent="0.25">
      <c r="A279" s="272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4"/>
    </row>
    <row r="280" spans="1:12" ht="15.75" thickBot="1" x14ac:dyDescent="0.3">
      <c r="A280" s="285"/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286"/>
    </row>
    <row r="281" spans="1:12" x14ac:dyDescent="0.25">
      <c r="A281" s="272"/>
      <c r="B281" s="273"/>
      <c r="C281" s="273"/>
      <c r="D281" s="273"/>
      <c r="E281" s="273"/>
      <c r="F281" s="273"/>
      <c r="G281" s="273"/>
      <c r="H281" s="273"/>
      <c r="I281" s="273"/>
      <c r="J281" s="273"/>
      <c r="K281" s="273"/>
      <c r="L281" s="274"/>
    </row>
    <row r="282" spans="1:12" ht="15.75" thickBot="1" x14ac:dyDescent="0.3">
      <c r="A282" s="285"/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286"/>
    </row>
    <row r="283" spans="1:12" x14ac:dyDescent="0.25">
      <c r="A283" s="272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4"/>
    </row>
    <row r="284" spans="1:12" ht="15.75" thickBot="1" x14ac:dyDescent="0.3">
      <c r="A284" s="285"/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286"/>
    </row>
    <row r="285" spans="1:12" x14ac:dyDescent="0.25">
      <c r="A285" s="272"/>
      <c r="B285" s="273"/>
      <c r="C285" s="273"/>
      <c r="D285" s="273"/>
      <c r="E285" s="273"/>
      <c r="F285" s="273"/>
      <c r="G285" s="273"/>
      <c r="H285" s="273"/>
      <c r="I285" s="273"/>
      <c r="J285" s="273"/>
      <c r="K285" s="273"/>
      <c r="L285" s="274"/>
    </row>
    <row r="286" spans="1:12" ht="15.75" thickBot="1" x14ac:dyDescent="0.3">
      <c r="A286" s="285"/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286"/>
    </row>
    <row r="287" spans="1:12" x14ac:dyDescent="0.25">
      <c r="A287" s="272"/>
      <c r="B287" s="273"/>
      <c r="C287" s="273"/>
      <c r="D287" s="273"/>
      <c r="E287" s="273"/>
      <c r="F287" s="273"/>
      <c r="G287" s="273"/>
      <c r="H287" s="273"/>
      <c r="I287" s="273"/>
      <c r="J287" s="273"/>
      <c r="K287" s="273"/>
      <c r="L287" s="274"/>
    </row>
    <row r="288" spans="1:12" ht="15.75" thickBot="1" x14ac:dyDescent="0.3">
      <c r="A288" s="285"/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286"/>
    </row>
    <row r="289" spans="1:12" x14ac:dyDescent="0.25">
      <c r="A289" s="272"/>
      <c r="B289" s="273"/>
      <c r="C289" s="273"/>
      <c r="D289" s="273"/>
      <c r="E289" s="273"/>
      <c r="F289" s="274"/>
      <c r="G289" s="345" t="s">
        <v>51</v>
      </c>
      <c r="H289" s="346"/>
      <c r="I289" s="346"/>
      <c r="J289" s="347"/>
      <c r="K289" s="345" t="s">
        <v>18</v>
      </c>
      <c r="L289" s="347"/>
    </row>
    <row r="290" spans="1:12" ht="15.75" thickBot="1" x14ac:dyDescent="0.3">
      <c r="A290" s="285"/>
      <c r="B290" s="338"/>
      <c r="C290" s="338"/>
      <c r="D290" s="338"/>
      <c r="E290" s="338"/>
      <c r="F290" s="286"/>
      <c r="G290" s="348"/>
      <c r="H290" s="349"/>
      <c r="I290" s="349"/>
      <c r="J290" s="350"/>
      <c r="K290" s="348"/>
      <c r="L290" s="350"/>
    </row>
    <row r="291" spans="1:12" x14ac:dyDescent="0.25">
      <c r="A291" s="272"/>
      <c r="B291" s="273"/>
      <c r="C291" s="273"/>
      <c r="D291" s="273"/>
      <c r="E291" s="273"/>
      <c r="F291" s="274"/>
      <c r="G291" s="345" t="s">
        <v>52</v>
      </c>
      <c r="H291" s="346"/>
      <c r="I291" s="346"/>
      <c r="J291" s="347"/>
      <c r="K291" s="345" t="s">
        <v>18</v>
      </c>
      <c r="L291" s="347"/>
    </row>
    <row r="292" spans="1:12" ht="15.75" thickBot="1" x14ac:dyDescent="0.3">
      <c r="A292" s="285"/>
      <c r="B292" s="338"/>
      <c r="C292" s="338"/>
      <c r="D292" s="338"/>
      <c r="E292" s="338"/>
      <c r="F292" s="286"/>
      <c r="G292" s="348"/>
      <c r="H292" s="349"/>
      <c r="I292" s="349"/>
      <c r="J292" s="350"/>
      <c r="K292" s="348"/>
      <c r="L292" s="350"/>
    </row>
    <row r="293" spans="1:12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410" t="s">
        <v>166</v>
      </c>
      <c r="B294" s="411"/>
      <c r="C294" s="411"/>
      <c r="D294" s="411"/>
      <c r="E294" s="411"/>
      <c r="F294" s="411"/>
      <c r="G294" s="411"/>
      <c r="H294" s="411"/>
      <c r="I294" s="411"/>
      <c r="J294" s="411"/>
      <c r="K294" s="411"/>
      <c r="L294" s="412"/>
    </row>
    <row r="295" spans="1:12" ht="15.75" thickBot="1" x14ac:dyDescent="0.3">
      <c r="A295" s="413"/>
      <c r="B295" s="414"/>
      <c r="C295" s="414"/>
      <c r="D295" s="414"/>
      <c r="E295" s="414"/>
      <c r="F295" s="414"/>
      <c r="G295" s="414"/>
      <c r="H295" s="414"/>
      <c r="I295" s="414"/>
      <c r="J295" s="414"/>
      <c r="K295" s="414"/>
      <c r="L295" s="415"/>
    </row>
    <row r="296" spans="1:12" x14ac:dyDescent="0.25">
      <c r="A296" s="143" t="s">
        <v>53</v>
      </c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5"/>
    </row>
    <row r="297" spans="1:12" ht="15.75" thickBot="1" x14ac:dyDescent="0.3">
      <c r="A297" s="146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8"/>
    </row>
    <row r="298" spans="1:12" ht="15.75" thickBot="1" x14ac:dyDescent="0.3">
      <c r="A298" s="3" t="str">
        <f t="shared" ref="A298:B300" si="6">A6</f>
        <v xml:space="preserve">CLIENTE: BOLOVO </v>
      </c>
      <c r="B298" s="149" t="str">
        <f t="shared" si="6"/>
        <v>REPRESENTANTE: antonio</v>
      </c>
      <c r="C298" s="150"/>
      <c r="D298" s="150"/>
      <c r="E298" s="150"/>
      <c r="F298" s="151"/>
      <c r="G298" s="149" t="str">
        <f>G6</f>
        <v>PEDIDO: 04/18</v>
      </c>
      <c r="H298" s="150"/>
      <c r="I298" s="151"/>
      <c r="J298" s="110" t="s">
        <v>21</v>
      </c>
      <c r="K298" s="112"/>
      <c r="L298" s="111"/>
    </row>
    <row r="299" spans="1:12" ht="15.75" thickBot="1" x14ac:dyDescent="0.3">
      <c r="A299" s="4" t="str">
        <f t="shared" si="6"/>
        <v xml:space="preserve">REF. CLIENTE:  PC    Preta BOVOVO </v>
      </c>
      <c r="B299" s="149" t="str">
        <f t="shared" si="6"/>
        <v>REF. CT LS - 01</v>
      </c>
      <c r="C299" s="150"/>
      <c r="D299" s="150"/>
      <c r="E299" s="150"/>
      <c r="F299" s="151"/>
      <c r="G299" s="149" t="str">
        <f>G7</f>
        <v>COLECAO : VERÃO /2018</v>
      </c>
      <c r="H299" s="150"/>
      <c r="I299" s="151"/>
      <c r="J299" s="143">
        <f>J7</f>
        <v>2</v>
      </c>
      <c r="K299" s="144"/>
      <c r="L299" s="145"/>
    </row>
    <row r="300" spans="1:12" ht="15.75" thickBot="1" x14ac:dyDescent="0.3">
      <c r="A300" s="4" t="str">
        <f t="shared" si="6"/>
        <v xml:space="preserve">REF:  PC LS = 01 BOLOVO </v>
      </c>
      <c r="B300" s="149" t="str">
        <f t="shared" si="6"/>
        <v xml:space="preserve">MODELO:  PORTA CARTÃO </v>
      </c>
      <c r="C300" s="150"/>
      <c r="D300" s="150"/>
      <c r="E300" s="150"/>
      <c r="F300" s="150"/>
      <c r="G300" s="150"/>
      <c r="H300" s="150"/>
      <c r="I300" s="151"/>
      <c r="J300" s="146"/>
      <c r="K300" s="147"/>
      <c r="L300" s="148"/>
    </row>
    <row r="301" spans="1:12" x14ac:dyDescent="0.25">
      <c r="A301" s="326" t="s">
        <v>14</v>
      </c>
      <c r="B301" s="328" t="str">
        <f>B251</f>
        <v xml:space="preserve">Nita </v>
      </c>
      <c r="C301" s="329"/>
      <c r="D301" s="329"/>
      <c r="E301" s="329"/>
      <c r="F301" s="330"/>
      <c r="G301" s="334" t="s">
        <v>47</v>
      </c>
      <c r="H301" s="335"/>
      <c r="I301" s="272"/>
      <c r="J301" s="273"/>
      <c r="K301" s="273"/>
      <c r="L301" s="274"/>
    </row>
    <row r="302" spans="1:12" ht="15.75" thickBot="1" x14ac:dyDescent="0.3">
      <c r="A302" s="327"/>
      <c r="B302" s="331"/>
      <c r="C302" s="332"/>
      <c r="D302" s="332"/>
      <c r="E302" s="332"/>
      <c r="F302" s="333"/>
      <c r="G302" s="336"/>
      <c r="H302" s="337"/>
      <c r="I302" s="285"/>
      <c r="J302" s="338"/>
      <c r="K302" s="338"/>
      <c r="L302" s="286"/>
    </row>
    <row r="303" spans="1:12" x14ac:dyDescent="0.25">
      <c r="A303" s="339" t="s">
        <v>1</v>
      </c>
      <c r="B303" s="339" t="s">
        <v>2</v>
      </c>
      <c r="C303" s="341">
        <f>C253</f>
        <v>1.5</v>
      </c>
      <c r="D303" s="184" t="s">
        <v>23</v>
      </c>
      <c r="E303" s="186"/>
      <c r="F303" s="343">
        <f>F253</f>
        <v>100</v>
      </c>
      <c r="G303" s="309" t="s">
        <v>22</v>
      </c>
      <c r="H303" s="313"/>
      <c r="I303" s="310"/>
      <c r="J303" s="357">
        <f>J253</f>
        <v>150</v>
      </c>
      <c r="K303" s="358"/>
      <c r="L303" s="359"/>
    </row>
    <row r="304" spans="1:12" ht="15.75" thickBot="1" x14ac:dyDescent="0.3">
      <c r="A304" s="340"/>
      <c r="B304" s="340"/>
      <c r="C304" s="342"/>
      <c r="D304" s="187"/>
      <c r="E304" s="189"/>
      <c r="F304" s="344"/>
      <c r="G304" s="311"/>
      <c r="H304" s="314"/>
      <c r="I304" s="312"/>
      <c r="J304" s="360"/>
      <c r="K304" s="361"/>
      <c r="L304" s="362"/>
    </row>
    <row r="305" spans="1:12" ht="15" customHeight="1" x14ac:dyDescent="0.25">
      <c r="A305" s="309" t="s">
        <v>95</v>
      </c>
      <c r="B305" s="310"/>
      <c r="C305" s="309" t="s">
        <v>96</v>
      </c>
      <c r="D305" s="313"/>
      <c r="E305" s="313"/>
      <c r="F305" s="313"/>
      <c r="G305" s="313"/>
      <c r="H305" s="310"/>
      <c r="I305" s="309" t="s">
        <v>49</v>
      </c>
      <c r="J305" s="313"/>
      <c r="K305" s="313"/>
      <c r="L305" s="310"/>
    </row>
    <row r="306" spans="1:12" ht="15.75" customHeight="1" thickBot="1" x14ac:dyDescent="0.3">
      <c r="A306" s="311"/>
      <c r="B306" s="312"/>
      <c r="C306" s="311"/>
      <c r="D306" s="314"/>
      <c r="E306" s="314"/>
      <c r="F306" s="314"/>
      <c r="G306" s="314"/>
      <c r="H306" s="312"/>
      <c r="I306" s="311"/>
      <c r="J306" s="314"/>
      <c r="K306" s="314"/>
      <c r="L306" s="312"/>
    </row>
    <row r="307" spans="1:12" x14ac:dyDescent="0.25">
      <c r="A307" s="272"/>
      <c r="B307" s="273"/>
      <c r="C307" s="273"/>
      <c r="D307" s="273"/>
      <c r="E307" s="273"/>
      <c r="F307" s="273"/>
      <c r="G307" s="273"/>
      <c r="H307" s="273"/>
      <c r="I307" s="273"/>
      <c r="J307" s="273"/>
      <c r="K307" s="273"/>
      <c r="L307" s="274"/>
    </row>
    <row r="308" spans="1:12" ht="15.75" thickBot="1" x14ac:dyDescent="0.3">
      <c r="A308" s="285"/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286"/>
    </row>
    <row r="309" spans="1:12" x14ac:dyDescent="0.25">
      <c r="A309" s="272"/>
      <c r="B309" s="273"/>
      <c r="C309" s="273"/>
      <c r="D309" s="273"/>
      <c r="E309" s="273"/>
      <c r="F309" s="274"/>
      <c r="G309" s="345" t="s">
        <v>51</v>
      </c>
      <c r="H309" s="346"/>
      <c r="I309" s="346"/>
      <c r="J309" s="347"/>
      <c r="K309" s="345" t="s">
        <v>18</v>
      </c>
      <c r="L309" s="347"/>
    </row>
    <row r="310" spans="1:12" ht="15.75" thickBot="1" x14ac:dyDescent="0.3">
      <c r="A310" s="285"/>
      <c r="B310" s="338"/>
      <c r="C310" s="338"/>
      <c r="D310" s="338"/>
      <c r="E310" s="338"/>
      <c r="F310" s="286"/>
      <c r="G310" s="348"/>
      <c r="H310" s="349"/>
      <c r="I310" s="349"/>
      <c r="J310" s="350"/>
      <c r="K310" s="348"/>
      <c r="L310" s="350"/>
    </row>
    <row r="311" spans="1:12" x14ac:dyDescent="0.25">
      <c r="A311" s="272"/>
      <c r="B311" s="273"/>
      <c r="C311" s="273"/>
      <c r="D311" s="273"/>
      <c r="E311" s="273"/>
      <c r="F311" s="274"/>
      <c r="G311" s="345" t="s">
        <v>52</v>
      </c>
      <c r="H311" s="346"/>
      <c r="I311" s="346"/>
      <c r="J311" s="347"/>
      <c r="K311" s="345" t="s">
        <v>18</v>
      </c>
      <c r="L311" s="347"/>
    </row>
    <row r="312" spans="1:12" ht="15.75" thickBot="1" x14ac:dyDescent="0.3">
      <c r="A312" s="285"/>
      <c r="B312" s="338"/>
      <c r="C312" s="338"/>
      <c r="D312" s="338"/>
      <c r="E312" s="338"/>
      <c r="F312" s="286"/>
      <c r="G312" s="348"/>
      <c r="H312" s="349"/>
      <c r="I312" s="349"/>
      <c r="J312" s="350"/>
      <c r="K312" s="348"/>
      <c r="L312" s="350"/>
    </row>
    <row r="313" spans="1:12" x14ac:dyDescent="0.25">
      <c r="A313" s="272">
        <f>A69</f>
        <v>0</v>
      </c>
      <c r="B313" s="273"/>
      <c r="C313" s="273"/>
      <c r="D313" s="273"/>
      <c r="E313" s="273"/>
      <c r="F313" s="273"/>
      <c r="G313" s="273"/>
      <c r="H313" s="273"/>
      <c r="I313" s="273"/>
      <c r="J313" s="273"/>
      <c r="K313" s="273"/>
      <c r="L313" s="274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x14ac:dyDescent="0.25">
      <c r="A322" s="275"/>
      <c r="B322" s="276"/>
      <c r="C322" s="276"/>
      <c r="D322" s="276"/>
      <c r="E322" s="276"/>
      <c r="F322" s="276"/>
      <c r="G322" s="276"/>
      <c r="H322" s="276"/>
      <c r="I322" s="276"/>
      <c r="J322" s="276"/>
      <c r="K322" s="276"/>
      <c r="L322" s="277"/>
    </row>
    <row r="323" spans="1:12" ht="29.25" customHeight="1" thickBot="1" x14ac:dyDescent="0.3">
      <c r="A323" s="285"/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286"/>
    </row>
    <row r="324" spans="1:12" x14ac:dyDescent="0.25">
      <c r="A324" s="143" t="s">
        <v>166</v>
      </c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5"/>
    </row>
    <row r="325" spans="1:12" ht="15.75" thickBot="1" x14ac:dyDescent="0.3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8"/>
    </row>
    <row r="326" spans="1:12" x14ac:dyDescent="0.25">
      <c r="A326" s="369" t="s">
        <v>165</v>
      </c>
      <c r="B326" s="370"/>
      <c r="C326" s="370"/>
      <c r="D326" s="370"/>
      <c r="E326" s="370"/>
      <c r="F326" s="370"/>
      <c r="G326" s="370"/>
      <c r="H326" s="370"/>
      <c r="I326" s="370"/>
      <c r="J326" s="370"/>
      <c r="K326" s="370"/>
      <c r="L326" s="371"/>
    </row>
    <row r="327" spans="1:12" ht="15.75" thickBot="1" x14ac:dyDescent="0.3">
      <c r="A327" s="372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4"/>
    </row>
    <row r="328" spans="1:12" ht="15.75" thickBot="1" x14ac:dyDescent="0.3">
      <c r="A328" s="3" t="str">
        <f t="shared" ref="A328:B330" si="7">A6</f>
        <v xml:space="preserve">CLIENTE: BOLOVO </v>
      </c>
      <c r="B328" s="149" t="str">
        <f t="shared" si="7"/>
        <v>REPRESENTANTE: antonio</v>
      </c>
      <c r="C328" s="150"/>
      <c r="D328" s="150"/>
      <c r="E328" s="150"/>
      <c r="F328" s="151"/>
      <c r="G328" s="149" t="str">
        <f>G6</f>
        <v>PEDIDO: 04/18</v>
      </c>
      <c r="H328" s="150"/>
      <c r="I328" s="151"/>
      <c r="J328" s="110" t="str">
        <f>J6</f>
        <v xml:space="preserve">QTD. MOSTR. SOARES DE LUNA </v>
      </c>
      <c r="K328" s="112"/>
      <c r="L328" s="111"/>
    </row>
    <row r="329" spans="1:12" ht="15.75" thickBot="1" x14ac:dyDescent="0.3">
      <c r="A329" s="4" t="str">
        <f t="shared" si="7"/>
        <v xml:space="preserve">REF. CLIENTE:  PC    Preta BOVOVO </v>
      </c>
      <c r="B329" s="149" t="str">
        <f t="shared" si="7"/>
        <v>REF. CT LS - 01</v>
      </c>
      <c r="C329" s="150"/>
      <c r="D329" s="150"/>
      <c r="E329" s="150"/>
      <c r="F329" s="151"/>
      <c r="G329" s="149" t="str">
        <f>G7</f>
        <v>COLECAO : VERÃO /2018</v>
      </c>
      <c r="H329" s="150"/>
      <c r="I329" s="151"/>
      <c r="J329" s="143">
        <f>J7</f>
        <v>2</v>
      </c>
      <c r="K329" s="144"/>
      <c r="L329" s="145"/>
    </row>
    <row r="330" spans="1:12" ht="15.75" thickBot="1" x14ac:dyDescent="0.3">
      <c r="A330" s="4" t="str">
        <f t="shared" si="7"/>
        <v xml:space="preserve">REF:  PC LS = 01 BOLOVO </v>
      </c>
      <c r="B330" s="149" t="str">
        <f t="shared" si="7"/>
        <v xml:space="preserve">MODELO:  PORTA CARTÃO </v>
      </c>
      <c r="C330" s="150"/>
      <c r="D330" s="150"/>
      <c r="E330" s="150"/>
      <c r="F330" s="150"/>
      <c r="G330" s="150"/>
      <c r="H330" s="150"/>
      <c r="I330" s="151"/>
      <c r="J330" s="146"/>
      <c r="K330" s="147"/>
      <c r="L330" s="148"/>
    </row>
    <row r="331" spans="1:12" ht="15.75" thickBot="1" x14ac:dyDescent="0.3">
      <c r="A331" s="110" t="s">
        <v>55</v>
      </c>
      <c r="B331" s="112"/>
      <c r="C331" s="112"/>
      <c r="D331" s="111"/>
      <c r="E331" s="345" t="s">
        <v>59</v>
      </c>
      <c r="F331" s="346"/>
      <c r="G331" s="346"/>
      <c r="H331" s="346"/>
      <c r="I331" s="346"/>
      <c r="J331" s="346"/>
      <c r="K331" s="346"/>
      <c r="L331" s="347"/>
    </row>
    <row r="332" spans="1:12" ht="15.75" thickBot="1" x14ac:dyDescent="0.3">
      <c r="A332" s="184" t="s">
        <v>56</v>
      </c>
      <c r="B332" s="185"/>
      <c r="C332" s="185"/>
      <c r="D332" s="186"/>
      <c r="E332" s="348"/>
      <c r="F332" s="349"/>
      <c r="G332" s="349"/>
      <c r="H332" s="349"/>
      <c r="I332" s="349"/>
      <c r="J332" s="349"/>
      <c r="K332" s="349"/>
      <c r="L332" s="350"/>
    </row>
    <row r="333" spans="1:12" ht="15.75" thickBot="1" x14ac:dyDescent="0.3">
      <c r="A333" s="187"/>
      <c r="B333" s="188"/>
      <c r="C333" s="188"/>
      <c r="D333" s="189"/>
      <c r="E333" s="375" t="s">
        <v>58</v>
      </c>
      <c r="F333" s="376"/>
      <c r="G333" s="376"/>
      <c r="H333" s="376"/>
      <c r="I333" s="376"/>
      <c r="J333" s="376"/>
      <c r="K333" s="376"/>
      <c r="L333" s="377"/>
    </row>
    <row r="334" spans="1:12" x14ac:dyDescent="0.25">
      <c r="A334" s="184" t="s">
        <v>57</v>
      </c>
      <c r="B334" s="185"/>
      <c r="C334" s="185"/>
      <c r="D334" s="186"/>
      <c r="E334" s="378"/>
      <c r="F334" s="379"/>
      <c r="G334" s="379"/>
      <c r="H334" s="379"/>
      <c r="I334" s="379"/>
      <c r="J334" s="379"/>
      <c r="K334" s="379"/>
      <c r="L334" s="380"/>
    </row>
    <row r="335" spans="1:12" ht="15.75" thickBot="1" x14ac:dyDescent="0.3">
      <c r="A335" s="187"/>
      <c r="B335" s="188"/>
      <c r="C335" s="188"/>
      <c r="D335" s="189"/>
      <c r="E335" s="381"/>
      <c r="F335" s="382"/>
      <c r="G335" s="382"/>
      <c r="H335" s="382"/>
      <c r="I335" s="382"/>
      <c r="J335" s="382"/>
      <c r="K335" s="382"/>
      <c r="L335" s="383"/>
    </row>
    <row r="336" spans="1:12" ht="15.75" customHeight="1" thickBot="1" x14ac:dyDescent="0.3">
      <c r="A336" s="5" t="s">
        <v>28</v>
      </c>
      <c r="B336" s="2"/>
      <c r="C336" s="110">
        <f>C93</f>
        <v>100</v>
      </c>
      <c r="D336" s="112"/>
      <c r="E336" s="111"/>
      <c r="F336" s="110" t="s">
        <v>43</v>
      </c>
      <c r="G336" s="111"/>
      <c r="H336" s="110">
        <f>H93</f>
        <v>0</v>
      </c>
      <c r="I336" s="111"/>
      <c r="J336" s="262" t="s">
        <v>43</v>
      </c>
      <c r="K336" s="263"/>
      <c r="L336" s="27" t="s">
        <v>41</v>
      </c>
    </row>
    <row r="337" spans="1:12" ht="15.75" customHeight="1" thickBot="1" x14ac:dyDescent="0.3">
      <c r="A337" s="5" t="s">
        <v>42</v>
      </c>
      <c r="B337" s="4" t="s">
        <v>6</v>
      </c>
      <c r="C337" s="4" t="s">
        <v>15</v>
      </c>
      <c r="D337" s="110" t="s">
        <v>7</v>
      </c>
      <c r="E337" s="111"/>
      <c r="F337" s="234" t="s">
        <v>19</v>
      </c>
      <c r="G337" s="236"/>
      <c r="H337" s="4" t="s">
        <v>9</v>
      </c>
      <c r="I337" s="5" t="s">
        <v>10</v>
      </c>
      <c r="J337" s="234" t="s">
        <v>19</v>
      </c>
      <c r="K337" s="236"/>
      <c r="L337" s="7"/>
    </row>
    <row r="338" spans="1:12" ht="15.75" customHeight="1" thickBot="1" x14ac:dyDescent="0.3">
      <c r="A338" s="13" t="str">
        <f t="shared" ref="A338:C343" si="8">A95</f>
        <v xml:space="preserve">Etiqueta Composição - EC - bolovo </v>
      </c>
      <c r="B338" s="6">
        <f t="shared" si="8"/>
        <v>1</v>
      </c>
      <c r="C338" s="6" t="str">
        <f t="shared" si="8"/>
        <v>Branco</v>
      </c>
      <c r="D338" s="264">
        <f>SUM(B338*C336)</f>
        <v>100</v>
      </c>
      <c r="E338" s="265"/>
      <c r="F338" s="266"/>
      <c r="G338" s="267"/>
      <c r="H338" s="6">
        <f t="shared" ref="H338:H371" si="9">H95</f>
        <v>0</v>
      </c>
      <c r="I338" s="8">
        <f>SUM(B338*H336)</f>
        <v>0</v>
      </c>
      <c r="J338" s="266"/>
      <c r="K338" s="267"/>
      <c r="L338" s="6"/>
    </row>
    <row r="339" spans="1:12" ht="15.75" customHeight="1" thickBot="1" x14ac:dyDescent="0.3">
      <c r="A339" s="13" t="str">
        <f t="shared" si="8"/>
        <v>Linha 60</v>
      </c>
      <c r="B339" s="6">
        <f t="shared" si="8"/>
        <v>1.4999999999999999E-2</v>
      </c>
      <c r="C339" s="6" t="str">
        <f t="shared" si="8"/>
        <v>preto</v>
      </c>
      <c r="D339" s="264">
        <f>SUM(B339*C336)</f>
        <v>1.5</v>
      </c>
      <c r="E339" s="265"/>
      <c r="F339" s="266"/>
      <c r="G339" s="267"/>
      <c r="H339" s="6">
        <f t="shared" si="9"/>
        <v>0</v>
      </c>
      <c r="I339" s="8">
        <f>SUM(B339*H336)</f>
        <v>0</v>
      </c>
      <c r="J339" s="266"/>
      <c r="K339" s="267"/>
      <c r="L339" s="6"/>
    </row>
    <row r="340" spans="1:12" ht="15.75" customHeight="1" thickBot="1" x14ac:dyDescent="0.3">
      <c r="A340" s="13">
        <f t="shared" si="8"/>
        <v>0</v>
      </c>
      <c r="B340" s="6">
        <f t="shared" si="8"/>
        <v>0</v>
      </c>
      <c r="C340" s="6">
        <f t="shared" si="8"/>
        <v>0</v>
      </c>
      <c r="D340" s="264">
        <f>SUM(B340*C336)</f>
        <v>0</v>
      </c>
      <c r="E340" s="265"/>
      <c r="F340" s="266"/>
      <c r="G340" s="267"/>
      <c r="H340" s="6">
        <f t="shared" si="9"/>
        <v>0</v>
      </c>
      <c r="I340" s="8">
        <f>SUM(B340*H336)</f>
        <v>0</v>
      </c>
      <c r="J340" s="266"/>
      <c r="K340" s="267"/>
      <c r="L340" s="6"/>
    </row>
    <row r="341" spans="1:12" ht="15.75" customHeight="1" thickBot="1" x14ac:dyDescent="0.3">
      <c r="A341" s="13">
        <f t="shared" si="8"/>
        <v>0</v>
      </c>
      <c r="B341" s="6">
        <f t="shared" si="8"/>
        <v>0</v>
      </c>
      <c r="C341" s="6">
        <f t="shared" si="8"/>
        <v>0</v>
      </c>
      <c r="D341" s="264">
        <f>SUM(B341*C336)</f>
        <v>0</v>
      </c>
      <c r="E341" s="265"/>
      <c r="F341" s="266"/>
      <c r="G341" s="267"/>
      <c r="H341" s="6">
        <f t="shared" si="9"/>
        <v>0</v>
      </c>
      <c r="I341" s="8">
        <f>SUM(B341*H336)</f>
        <v>0</v>
      </c>
      <c r="J341" s="266"/>
      <c r="K341" s="267"/>
      <c r="L341" s="6"/>
    </row>
    <row r="342" spans="1:12" ht="15.75" customHeight="1" thickBot="1" x14ac:dyDescent="0.3">
      <c r="A342" s="13" t="str">
        <f t="shared" si="8"/>
        <v>Linha 40</v>
      </c>
      <c r="B342" s="6">
        <f t="shared" si="8"/>
        <v>1.4999999999999999E-2</v>
      </c>
      <c r="C342" s="6" t="str">
        <f t="shared" si="8"/>
        <v>Preto</v>
      </c>
      <c r="D342" s="264">
        <f>SUM(B342*C336)</f>
        <v>1.5</v>
      </c>
      <c r="E342" s="265"/>
      <c r="F342" s="266"/>
      <c r="G342" s="267"/>
      <c r="H342" s="6">
        <f t="shared" si="9"/>
        <v>0</v>
      </c>
      <c r="I342" s="8">
        <f>SUM(B342*H336)</f>
        <v>0</v>
      </c>
      <c r="J342" s="266"/>
      <c r="K342" s="267"/>
      <c r="L342" s="6"/>
    </row>
    <row r="343" spans="1:12" ht="15.75" customHeight="1" thickBot="1" x14ac:dyDescent="0.3">
      <c r="A343" s="13">
        <f t="shared" si="8"/>
        <v>0</v>
      </c>
      <c r="B343" s="6">
        <f t="shared" si="8"/>
        <v>0</v>
      </c>
      <c r="C343" s="6">
        <f t="shared" si="8"/>
        <v>0</v>
      </c>
      <c r="D343" s="264">
        <f>SUM(B343*C336)</f>
        <v>0</v>
      </c>
      <c r="E343" s="265"/>
      <c r="F343" s="266"/>
      <c r="G343" s="267"/>
      <c r="H343" s="6">
        <f t="shared" si="9"/>
        <v>0</v>
      </c>
      <c r="I343" s="8">
        <f>SUM(B343*H336)</f>
        <v>0</v>
      </c>
      <c r="J343" s="266"/>
      <c r="K343" s="267"/>
      <c r="L343" s="6"/>
    </row>
    <row r="344" spans="1:12" ht="15.75" customHeight="1" thickBot="1" x14ac:dyDescent="0.3">
      <c r="A344" s="13">
        <f t="shared" ref="A344:A371" si="10">A101</f>
        <v>0</v>
      </c>
      <c r="B344" s="6">
        <v>16</v>
      </c>
      <c r="C344" s="6">
        <f t="shared" ref="C344:C371" si="11">C101</f>
        <v>0</v>
      </c>
      <c r="D344" s="264">
        <f>SUM(B344*C336)</f>
        <v>1600</v>
      </c>
      <c r="E344" s="265"/>
      <c r="F344" s="266"/>
      <c r="G344" s="267"/>
      <c r="H344" s="6">
        <f t="shared" si="9"/>
        <v>0</v>
      </c>
      <c r="I344" s="8">
        <f>SUM(B344*H336)</f>
        <v>0</v>
      </c>
      <c r="J344" s="266"/>
      <c r="K344" s="267"/>
      <c r="L344" s="6"/>
    </row>
    <row r="345" spans="1:12" ht="15.75" customHeight="1" thickBot="1" x14ac:dyDescent="0.3">
      <c r="A345" s="13">
        <f t="shared" si="10"/>
        <v>0</v>
      </c>
      <c r="B345" s="6">
        <f t="shared" ref="B345:B371" si="12">B102</f>
        <v>0</v>
      </c>
      <c r="C345" s="6">
        <f t="shared" si="11"/>
        <v>0</v>
      </c>
      <c r="D345" s="264">
        <f>SUM(B345*C336)</f>
        <v>0</v>
      </c>
      <c r="E345" s="265"/>
      <c r="F345" s="266"/>
      <c r="G345" s="267"/>
      <c r="H345" s="6">
        <f t="shared" si="9"/>
        <v>0</v>
      </c>
      <c r="I345" s="8">
        <f>SUM(B345*H336)</f>
        <v>0</v>
      </c>
      <c r="J345" s="266"/>
      <c r="K345" s="267"/>
      <c r="L345" s="6"/>
    </row>
    <row r="346" spans="1:12" ht="15.75" customHeight="1" thickBot="1" x14ac:dyDescent="0.3">
      <c r="A346" s="13">
        <f t="shared" si="10"/>
        <v>0</v>
      </c>
      <c r="B346" s="6">
        <f t="shared" si="12"/>
        <v>0</v>
      </c>
      <c r="C346" s="6">
        <f t="shared" si="11"/>
        <v>0</v>
      </c>
      <c r="D346" s="264">
        <f>SUM(B346*C336)</f>
        <v>0</v>
      </c>
      <c r="E346" s="265"/>
      <c r="F346" s="266"/>
      <c r="G346" s="267"/>
      <c r="H346" s="6">
        <f t="shared" si="9"/>
        <v>0</v>
      </c>
      <c r="I346" s="8">
        <f>SUM(B346*H336)</f>
        <v>0</v>
      </c>
      <c r="J346" s="266"/>
      <c r="K346" s="267"/>
      <c r="L346" s="6"/>
    </row>
    <row r="347" spans="1:12" ht="15.75" customHeight="1" thickBot="1" x14ac:dyDescent="0.3">
      <c r="A347" s="13">
        <f t="shared" si="10"/>
        <v>0</v>
      </c>
      <c r="B347" s="6">
        <f t="shared" si="12"/>
        <v>1</v>
      </c>
      <c r="C347" s="6">
        <f t="shared" si="11"/>
        <v>0</v>
      </c>
      <c r="D347" s="264">
        <f>SUM(B347*C336)</f>
        <v>100</v>
      </c>
      <c r="E347" s="265"/>
      <c r="F347" s="266"/>
      <c r="G347" s="267"/>
      <c r="H347" s="6">
        <f t="shared" si="9"/>
        <v>0</v>
      </c>
      <c r="I347" s="8">
        <f>SUM(B347*H336)</f>
        <v>0</v>
      </c>
      <c r="J347" s="266"/>
      <c r="K347" s="267"/>
      <c r="L347" s="6"/>
    </row>
    <row r="348" spans="1:12" ht="15.75" customHeight="1" thickBot="1" x14ac:dyDescent="0.3">
      <c r="A348" s="13">
        <f t="shared" si="10"/>
        <v>0</v>
      </c>
      <c r="B348" s="6">
        <f t="shared" si="12"/>
        <v>0</v>
      </c>
      <c r="C348" s="6">
        <f t="shared" si="11"/>
        <v>0</v>
      </c>
      <c r="D348" s="264">
        <f>SUM(B348*C336)</f>
        <v>0</v>
      </c>
      <c r="E348" s="265"/>
      <c r="F348" s="266"/>
      <c r="G348" s="267"/>
      <c r="H348" s="6">
        <f t="shared" si="9"/>
        <v>0</v>
      </c>
      <c r="I348" s="8">
        <f>SUM(B348*H336)</f>
        <v>0</v>
      </c>
      <c r="J348" s="266"/>
      <c r="K348" s="267"/>
      <c r="L348" s="6"/>
    </row>
    <row r="349" spans="1:12" ht="15.75" customHeight="1" thickBot="1" x14ac:dyDescent="0.3">
      <c r="A349" s="13" t="str">
        <f t="shared" si="10"/>
        <v>Borneon Tekla</v>
      </c>
      <c r="B349" s="6">
        <f t="shared" si="12"/>
        <v>0.65</v>
      </c>
      <c r="C349" s="6" t="str">
        <f t="shared" si="11"/>
        <v xml:space="preserve">Preto </v>
      </c>
      <c r="D349" s="264">
        <f>SUM(B349*C336)</f>
        <v>65</v>
      </c>
      <c r="E349" s="265"/>
      <c r="F349" s="266"/>
      <c r="G349" s="267"/>
      <c r="H349" s="6">
        <f t="shared" si="9"/>
        <v>0</v>
      </c>
      <c r="I349" s="8">
        <f>SUM(B349*H336)</f>
        <v>0</v>
      </c>
      <c r="J349" s="266"/>
      <c r="K349" s="267"/>
      <c r="L349" s="6"/>
    </row>
    <row r="350" spans="1:12" ht="15.75" customHeight="1" thickBot="1" x14ac:dyDescent="0.3">
      <c r="A350" s="13">
        <f t="shared" si="10"/>
        <v>0</v>
      </c>
      <c r="B350" s="6">
        <f t="shared" si="12"/>
        <v>0</v>
      </c>
      <c r="C350" s="6">
        <f t="shared" si="11"/>
        <v>0</v>
      </c>
      <c r="D350" s="264">
        <f>SUM(B350*C336)</f>
        <v>0</v>
      </c>
      <c r="E350" s="265"/>
      <c r="F350" s="266"/>
      <c r="G350" s="267"/>
      <c r="H350" s="6">
        <f t="shared" si="9"/>
        <v>0</v>
      </c>
      <c r="I350" s="8">
        <f>SUM(B350*H336)</f>
        <v>0</v>
      </c>
      <c r="J350" s="266"/>
      <c r="K350" s="267"/>
      <c r="L350" s="6"/>
    </row>
    <row r="351" spans="1:12" ht="15.75" customHeight="1" thickBot="1" x14ac:dyDescent="0.3">
      <c r="A351" s="13">
        <f t="shared" si="10"/>
        <v>0</v>
      </c>
      <c r="B351" s="6">
        <f t="shared" si="12"/>
        <v>0</v>
      </c>
      <c r="C351" s="6">
        <f t="shared" si="11"/>
        <v>0</v>
      </c>
      <c r="D351" s="264">
        <f>SUM(B351*C336)</f>
        <v>0</v>
      </c>
      <c r="E351" s="265"/>
      <c r="F351" s="266"/>
      <c r="G351" s="267"/>
      <c r="H351" s="6">
        <f t="shared" si="9"/>
        <v>0</v>
      </c>
      <c r="I351" s="8">
        <f>SUM(B351*H336)</f>
        <v>0</v>
      </c>
      <c r="J351" s="266"/>
      <c r="K351" s="267"/>
      <c r="L351" s="6"/>
    </row>
    <row r="352" spans="1:12" ht="15.75" customHeight="1" thickBot="1" x14ac:dyDescent="0.3">
      <c r="A352" s="13">
        <f t="shared" si="10"/>
        <v>0</v>
      </c>
      <c r="B352" s="6">
        <f t="shared" si="12"/>
        <v>0</v>
      </c>
      <c r="C352" s="6">
        <f t="shared" si="11"/>
        <v>0</v>
      </c>
      <c r="D352" s="264">
        <f>SUM(B352*C336)</f>
        <v>0</v>
      </c>
      <c r="E352" s="265"/>
      <c r="F352" s="266"/>
      <c r="G352" s="267"/>
      <c r="H352" s="6">
        <f t="shared" si="9"/>
        <v>0</v>
      </c>
      <c r="I352" s="8">
        <f>SUM(B352*H336)</f>
        <v>0</v>
      </c>
      <c r="J352" s="266"/>
      <c r="K352" s="267"/>
      <c r="L352" s="6"/>
    </row>
    <row r="353" spans="1:12" ht="15.75" customHeight="1" thickBot="1" x14ac:dyDescent="0.3">
      <c r="A353" s="13">
        <f t="shared" si="10"/>
        <v>0</v>
      </c>
      <c r="B353" s="6">
        <f t="shared" si="12"/>
        <v>0</v>
      </c>
      <c r="C353" s="6">
        <f t="shared" si="11"/>
        <v>0</v>
      </c>
      <c r="D353" s="264">
        <f>SUM(B353*C336)</f>
        <v>0</v>
      </c>
      <c r="E353" s="265"/>
      <c r="F353" s="266"/>
      <c r="G353" s="267"/>
      <c r="H353" s="6">
        <f t="shared" si="9"/>
        <v>0</v>
      </c>
      <c r="I353" s="8">
        <f>SUM(B353*H336)</f>
        <v>0</v>
      </c>
      <c r="J353" s="266"/>
      <c r="K353" s="267"/>
      <c r="L353" s="6"/>
    </row>
    <row r="354" spans="1:12" ht="15.75" customHeight="1" thickBot="1" x14ac:dyDescent="0.3">
      <c r="A354" s="13">
        <f t="shared" si="10"/>
        <v>0</v>
      </c>
      <c r="B354" s="6">
        <f t="shared" si="12"/>
        <v>0</v>
      </c>
      <c r="C354" s="6">
        <f t="shared" si="11"/>
        <v>0</v>
      </c>
      <c r="D354" s="264">
        <f>SUM(B354*C336)</f>
        <v>0</v>
      </c>
      <c r="E354" s="265"/>
      <c r="F354" s="266"/>
      <c r="G354" s="267"/>
      <c r="H354" s="6">
        <f t="shared" si="9"/>
        <v>0</v>
      </c>
      <c r="I354" s="8">
        <f>SUM(B354*H336)</f>
        <v>0</v>
      </c>
      <c r="J354" s="266"/>
      <c r="K354" s="267"/>
      <c r="L354" s="6"/>
    </row>
    <row r="355" spans="1:12" ht="15.75" customHeight="1" thickBot="1" x14ac:dyDescent="0.3">
      <c r="A355" s="13">
        <f t="shared" si="10"/>
        <v>0</v>
      </c>
      <c r="B355" s="6">
        <f t="shared" si="12"/>
        <v>0</v>
      </c>
      <c r="C355" s="6">
        <f t="shared" si="11"/>
        <v>0</v>
      </c>
      <c r="D355" s="264">
        <f>SUM(B355*C336)</f>
        <v>0</v>
      </c>
      <c r="E355" s="265"/>
      <c r="F355" s="266"/>
      <c r="G355" s="267"/>
      <c r="H355" s="6">
        <f t="shared" si="9"/>
        <v>0</v>
      </c>
      <c r="I355" s="8">
        <f>SUM(B355*H336)</f>
        <v>0</v>
      </c>
      <c r="J355" s="266"/>
      <c r="K355" s="267"/>
      <c r="L355" s="6"/>
    </row>
    <row r="356" spans="1:12" ht="15.75" customHeight="1" thickBot="1" x14ac:dyDescent="0.3">
      <c r="A356" s="13">
        <f t="shared" si="10"/>
        <v>0</v>
      </c>
      <c r="B356" s="6">
        <f t="shared" si="12"/>
        <v>0</v>
      </c>
      <c r="C356" s="6">
        <f t="shared" si="11"/>
        <v>0</v>
      </c>
      <c r="D356" s="264">
        <f>SUM(B356*C336)</f>
        <v>0</v>
      </c>
      <c r="E356" s="265"/>
      <c r="F356" s="266"/>
      <c r="G356" s="267"/>
      <c r="H356" s="6">
        <f t="shared" si="9"/>
        <v>0</v>
      </c>
      <c r="I356" s="8">
        <f>SUM(B356*H336)</f>
        <v>0</v>
      </c>
      <c r="J356" s="266"/>
      <c r="K356" s="267"/>
      <c r="L356" s="6"/>
    </row>
    <row r="357" spans="1:12" ht="15.75" customHeight="1" thickBot="1" x14ac:dyDescent="0.3">
      <c r="A357" s="13">
        <f t="shared" si="10"/>
        <v>0</v>
      </c>
      <c r="B357" s="6">
        <f t="shared" si="12"/>
        <v>0</v>
      </c>
      <c r="C357" s="6">
        <f t="shared" si="11"/>
        <v>0</v>
      </c>
      <c r="D357" s="264">
        <f>SUM(B357*C336)</f>
        <v>0</v>
      </c>
      <c r="E357" s="265"/>
      <c r="F357" s="266"/>
      <c r="G357" s="267"/>
      <c r="H357" s="6">
        <f t="shared" si="9"/>
        <v>0</v>
      </c>
      <c r="I357" s="8">
        <f>SUM(B357*H336)</f>
        <v>0</v>
      </c>
      <c r="J357" s="266"/>
      <c r="K357" s="267"/>
      <c r="L357" s="6"/>
    </row>
    <row r="358" spans="1:12" ht="15.75" customHeight="1" thickBot="1" x14ac:dyDescent="0.3">
      <c r="A358" s="13">
        <f t="shared" si="10"/>
        <v>0</v>
      </c>
      <c r="B358" s="6">
        <f t="shared" si="12"/>
        <v>0</v>
      </c>
      <c r="C358" s="6">
        <f t="shared" si="11"/>
        <v>0</v>
      </c>
      <c r="D358" s="264">
        <f>SUM(B358*C336)</f>
        <v>0</v>
      </c>
      <c r="E358" s="265"/>
      <c r="F358" s="266"/>
      <c r="G358" s="267"/>
      <c r="H358" s="6">
        <f t="shared" si="9"/>
        <v>0</v>
      </c>
      <c r="I358" s="8">
        <f>SUM(B358*H336)</f>
        <v>0</v>
      </c>
      <c r="J358" s="266"/>
      <c r="K358" s="267"/>
      <c r="L358" s="6"/>
    </row>
    <row r="359" spans="1:12" ht="15.75" customHeight="1" thickBot="1" x14ac:dyDescent="0.3">
      <c r="A359" s="13">
        <f t="shared" si="10"/>
        <v>0</v>
      </c>
      <c r="B359" s="6">
        <f t="shared" si="12"/>
        <v>0</v>
      </c>
      <c r="C359" s="6">
        <f t="shared" si="11"/>
        <v>0</v>
      </c>
      <c r="D359" s="264">
        <f>SUM(B359*C336)</f>
        <v>0</v>
      </c>
      <c r="E359" s="265"/>
      <c r="F359" s="266"/>
      <c r="G359" s="267"/>
      <c r="H359" s="6">
        <f t="shared" si="9"/>
        <v>0</v>
      </c>
      <c r="I359" s="8">
        <f>SUM(B359*H336)</f>
        <v>0</v>
      </c>
      <c r="J359" s="266"/>
      <c r="K359" s="267"/>
      <c r="L359" s="6"/>
    </row>
    <row r="360" spans="1:12" ht="15.75" customHeight="1" thickBot="1" x14ac:dyDescent="0.3">
      <c r="A360" s="13">
        <f t="shared" si="10"/>
        <v>0</v>
      </c>
      <c r="B360" s="6">
        <f t="shared" si="12"/>
        <v>0</v>
      </c>
      <c r="C360" s="6">
        <f t="shared" si="11"/>
        <v>0</v>
      </c>
      <c r="D360" s="264">
        <f>SUM(B360*C336)</f>
        <v>0</v>
      </c>
      <c r="E360" s="265"/>
      <c r="F360" s="266"/>
      <c r="G360" s="267"/>
      <c r="H360" s="6">
        <f t="shared" si="9"/>
        <v>0</v>
      </c>
      <c r="I360" s="8">
        <f>SUM(B360*H336)</f>
        <v>0</v>
      </c>
      <c r="J360" s="266"/>
      <c r="K360" s="267"/>
      <c r="L360" s="6"/>
    </row>
    <row r="361" spans="1:12" ht="15.75" customHeight="1" thickBot="1" x14ac:dyDescent="0.3">
      <c r="A361" s="13">
        <f t="shared" si="10"/>
        <v>0</v>
      </c>
      <c r="B361" s="6">
        <f t="shared" si="12"/>
        <v>0</v>
      </c>
      <c r="C361" s="6">
        <f t="shared" si="11"/>
        <v>0</v>
      </c>
      <c r="D361" s="264">
        <f>SUM(B361*C336)</f>
        <v>0</v>
      </c>
      <c r="E361" s="265"/>
      <c r="F361" s="266"/>
      <c r="G361" s="267"/>
      <c r="H361" s="6">
        <f t="shared" si="9"/>
        <v>0</v>
      </c>
      <c r="I361" s="8">
        <f>SUM(B361*H336)</f>
        <v>0</v>
      </c>
      <c r="J361" s="266"/>
      <c r="K361" s="267"/>
      <c r="L361" s="6"/>
    </row>
    <row r="362" spans="1:12" ht="15.75" customHeight="1" thickBot="1" x14ac:dyDescent="0.3">
      <c r="A362" s="13">
        <f t="shared" si="10"/>
        <v>0</v>
      </c>
      <c r="B362" s="6">
        <f t="shared" si="12"/>
        <v>0</v>
      </c>
      <c r="C362" s="6">
        <f t="shared" si="11"/>
        <v>0</v>
      </c>
      <c r="D362" s="264">
        <f>SUM(B362*C336)</f>
        <v>0</v>
      </c>
      <c r="E362" s="265"/>
      <c r="F362" s="266"/>
      <c r="G362" s="267"/>
      <c r="H362" s="6">
        <f t="shared" si="9"/>
        <v>0</v>
      </c>
      <c r="I362" s="8">
        <f>SUM(B362*H336)</f>
        <v>0</v>
      </c>
      <c r="J362" s="266"/>
      <c r="K362" s="267"/>
      <c r="L362" s="6"/>
    </row>
    <row r="363" spans="1:12" ht="15.75" customHeight="1" thickBot="1" x14ac:dyDescent="0.3">
      <c r="A363" s="13">
        <f t="shared" si="10"/>
        <v>0</v>
      </c>
      <c r="B363" s="6">
        <f t="shared" si="12"/>
        <v>0</v>
      </c>
      <c r="C363" s="6">
        <f t="shared" si="11"/>
        <v>0</v>
      </c>
      <c r="D363" s="264">
        <f>SUM(B363*C336)</f>
        <v>0</v>
      </c>
      <c r="E363" s="265"/>
      <c r="F363" s="266"/>
      <c r="G363" s="267"/>
      <c r="H363" s="6">
        <f t="shared" si="9"/>
        <v>0</v>
      </c>
      <c r="I363" s="8">
        <f>SUM(B363*H336)</f>
        <v>0</v>
      </c>
      <c r="J363" s="266"/>
      <c r="K363" s="267"/>
      <c r="L363" s="6"/>
    </row>
    <row r="364" spans="1:12" ht="15.75" customHeight="1" thickBot="1" x14ac:dyDescent="0.3">
      <c r="A364" s="13">
        <f t="shared" si="10"/>
        <v>0</v>
      </c>
      <c r="B364" s="6">
        <f t="shared" si="12"/>
        <v>0</v>
      </c>
      <c r="C364" s="6">
        <f t="shared" si="11"/>
        <v>0</v>
      </c>
      <c r="D364" s="264">
        <f>SUM(B364*C336)</f>
        <v>0</v>
      </c>
      <c r="E364" s="265"/>
      <c r="F364" s="266"/>
      <c r="G364" s="267"/>
      <c r="H364" s="6">
        <f t="shared" si="9"/>
        <v>0</v>
      </c>
      <c r="I364" s="8">
        <f>SUM(B364*H336)</f>
        <v>0</v>
      </c>
      <c r="J364" s="266"/>
      <c r="K364" s="267"/>
      <c r="L364" s="6"/>
    </row>
    <row r="365" spans="1:12" ht="15.75" customHeight="1" thickBot="1" x14ac:dyDescent="0.3">
      <c r="A365" s="13">
        <f t="shared" si="10"/>
        <v>0</v>
      </c>
      <c r="B365" s="6">
        <f t="shared" si="12"/>
        <v>0</v>
      </c>
      <c r="C365" s="6">
        <f t="shared" si="11"/>
        <v>0</v>
      </c>
      <c r="D365" s="264">
        <f>SUM(B365*C336)</f>
        <v>0</v>
      </c>
      <c r="E365" s="265"/>
      <c r="F365" s="266"/>
      <c r="G365" s="267"/>
      <c r="H365" s="6">
        <f t="shared" si="9"/>
        <v>0</v>
      </c>
      <c r="I365" s="8">
        <f>SUM(B365*H336)</f>
        <v>0</v>
      </c>
      <c r="J365" s="266"/>
      <c r="K365" s="267"/>
      <c r="L365" s="6"/>
    </row>
    <row r="366" spans="1:12" ht="15.75" customHeight="1" thickBot="1" x14ac:dyDescent="0.3">
      <c r="A366" s="13">
        <f t="shared" si="10"/>
        <v>0</v>
      </c>
      <c r="B366" s="6">
        <f t="shared" si="12"/>
        <v>0</v>
      </c>
      <c r="C366" s="6">
        <f t="shared" si="11"/>
        <v>0</v>
      </c>
      <c r="D366" s="264">
        <f>SUM(B366*C336)</f>
        <v>0</v>
      </c>
      <c r="E366" s="265"/>
      <c r="F366" s="266"/>
      <c r="G366" s="267"/>
      <c r="H366" s="6">
        <f t="shared" si="9"/>
        <v>0</v>
      </c>
      <c r="I366" s="8">
        <f>SUM(B366*H336)</f>
        <v>0</v>
      </c>
      <c r="J366" s="266"/>
      <c r="K366" s="267"/>
      <c r="L366" s="6"/>
    </row>
    <row r="367" spans="1:12" ht="15.75" customHeight="1" thickBot="1" x14ac:dyDescent="0.3">
      <c r="A367" s="13">
        <f t="shared" si="10"/>
        <v>0</v>
      </c>
      <c r="B367" s="6">
        <f t="shared" si="12"/>
        <v>0</v>
      </c>
      <c r="C367" s="6">
        <f t="shared" si="11"/>
        <v>0</v>
      </c>
      <c r="D367" s="264">
        <f>SUM(B367*C336)</f>
        <v>0</v>
      </c>
      <c r="E367" s="265"/>
      <c r="F367" s="266"/>
      <c r="G367" s="267"/>
      <c r="H367" s="6">
        <f t="shared" si="9"/>
        <v>0</v>
      </c>
      <c r="I367" s="8">
        <f>SUM(B367*H336)</f>
        <v>0</v>
      </c>
      <c r="J367" s="266"/>
      <c r="K367" s="267"/>
      <c r="L367" s="6"/>
    </row>
    <row r="368" spans="1:12" ht="15.75" customHeight="1" thickBot="1" x14ac:dyDescent="0.3">
      <c r="A368" s="13">
        <f t="shared" si="10"/>
        <v>0</v>
      </c>
      <c r="B368" s="6">
        <f t="shared" si="12"/>
        <v>0</v>
      </c>
      <c r="C368" s="6">
        <f t="shared" si="11"/>
        <v>0</v>
      </c>
      <c r="D368" s="264">
        <f>SUM(B368*C336)</f>
        <v>0</v>
      </c>
      <c r="E368" s="265"/>
      <c r="F368" s="266"/>
      <c r="G368" s="267"/>
      <c r="H368" s="6">
        <f t="shared" si="9"/>
        <v>0</v>
      </c>
      <c r="I368" s="8">
        <f>SUM(B368*H336)</f>
        <v>0</v>
      </c>
      <c r="J368" s="266"/>
      <c r="K368" s="267"/>
      <c r="L368" s="6"/>
    </row>
    <row r="369" spans="1:12" ht="15.75" customHeight="1" thickBot="1" x14ac:dyDescent="0.3">
      <c r="A369" s="13">
        <f t="shared" si="10"/>
        <v>0</v>
      </c>
      <c r="B369" s="6">
        <f t="shared" si="12"/>
        <v>0</v>
      </c>
      <c r="C369" s="6">
        <f t="shared" si="11"/>
        <v>0</v>
      </c>
      <c r="D369" s="264">
        <f>SUM(B369*C336)</f>
        <v>0</v>
      </c>
      <c r="E369" s="265"/>
      <c r="F369" s="266"/>
      <c r="G369" s="267"/>
      <c r="H369" s="6">
        <f t="shared" si="9"/>
        <v>0</v>
      </c>
      <c r="I369" s="8">
        <f>SUM(B369*H336)</f>
        <v>0</v>
      </c>
      <c r="J369" s="266"/>
      <c r="K369" s="267"/>
      <c r="L369" s="6"/>
    </row>
    <row r="370" spans="1:12" ht="15.75" customHeight="1" thickBot="1" x14ac:dyDescent="0.3">
      <c r="A370" s="13">
        <f t="shared" si="10"/>
        <v>0</v>
      </c>
      <c r="B370" s="6">
        <f t="shared" si="12"/>
        <v>0</v>
      </c>
      <c r="C370" s="6">
        <f t="shared" si="11"/>
        <v>0</v>
      </c>
      <c r="D370" s="264">
        <f>SUM(B370*C336)</f>
        <v>0</v>
      </c>
      <c r="E370" s="265"/>
      <c r="F370" s="266"/>
      <c r="G370" s="267"/>
      <c r="H370" s="6">
        <f t="shared" si="9"/>
        <v>0</v>
      </c>
      <c r="I370" s="8">
        <f>SUM(B370*H336)</f>
        <v>0</v>
      </c>
      <c r="J370" s="266"/>
      <c r="K370" s="267"/>
      <c r="L370" s="6"/>
    </row>
    <row r="371" spans="1:12" ht="15.75" customHeight="1" thickBot="1" x14ac:dyDescent="0.3">
      <c r="A371" s="13">
        <f t="shared" si="10"/>
        <v>0</v>
      </c>
      <c r="B371" s="6">
        <f t="shared" si="12"/>
        <v>0</v>
      </c>
      <c r="C371" s="6">
        <f t="shared" si="11"/>
        <v>0</v>
      </c>
      <c r="D371" s="264">
        <f>SUM(B371*C336)</f>
        <v>0</v>
      </c>
      <c r="E371" s="265"/>
      <c r="F371" s="266"/>
      <c r="G371" s="267"/>
      <c r="H371" s="6">
        <f t="shared" si="9"/>
        <v>0</v>
      </c>
      <c r="I371" s="8">
        <f>SUM(B371*H336)</f>
        <v>0</v>
      </c>
      <c r="J371" s="266"/>
      <c r="K371" s="267"/>
      <c r="L371" s="6"/>
    </row>
    <row r="372" spans="1:12" ht="15.75" thickBot="1" x14ac:dyDescent="0.3">
      <c r="A372" s="4" t="s">
        <v>60</v>
      </c>
      <c r="B372" s="149" t="s">
        <v>61</v>
      </c>
      <c r="C372" s="150"/>
      <c r="D372" s="150"/>
      <c r="E372" s="150"/>
      <c r="F372" s="150"/>
      <c r="G372" s="150"/>
      <c r="H372" s="151"/>
      <c r="I372" s="149" t="s">
        <v>62</v>
      </c>
      <c r="J372" s="150"/>
      <c r="K372" s="150"/>
      <c r="L372" s="151"/>
    </row>
    <row r="373" spans="1:12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" customHeight="1" x14ac:dyDescent="0.25">
      <c r="A374" s="143" t="s">
        <v>164</v>
      </c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5"/>
    </row>
    <row r="375" spans="1:12" ht="15.75" customHeight="1" thickBot="1" x14ac:dyDescent="0.3">
      <c r="A375" s="146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8"/>
    </row>
    <row r="376" spans="1:12" ht="15.75" thickBot="1" x14ac:dyDescent="0.3">
      <c r="A376" s="3" t="str">
        <f t="shared" ref="A376:B378" si="13">A6</f>
        <v xml:space="preserve">CLIENTE: BOLOVO </v>
      </c>
      <c r="B376" s="149" t="str">
        <f t="shared" si="13"/>
        <v>REPRESENTANTE: antonio</v>
      </c>
      <c r="C376" s="150"/>
      <c r="D376" s="150"/>
      <c r="E376" s="150"/>
      <c r="F376" s="151"/>
      <c r="G376" s="149" t="str">
        <f>G6</f>
        <v>PEDIDO: 04/18</v>
      </c>
      <c r="H376" s="150"/>
      <c r="I376" s="151"/>
      <c r="J376" s="110" t="s">
        <v>21</v>
      </c>
      <c r="K376" s="112"/>
      <c r="L376" s="111"/>
    </row>
    <row r="377" spans="1:12" ht="15.75" thickBot="1" x14ac:dyDescent="0.3">
      <c r="A377" s="4" t="str">
        <f t="shared" si="13"/>
        <v xml:space="preserve">REF. CLIENTE:  PC    Preta BOVOVO </v>
      </c>
      <c r="B377" s="149" t="str">
        <f t="shared" si="13"/>
        <v>REF. CT LS - 01</v>
      </c>
      <c r="C377" s="150"/>
      <c r="D377" s="150"/>
      <c r="E377" s="150"/>
      <c r="F377" s="151"/>
      <c r="G377" s="149" t="str">
        <f>G7</f>
        <v>COLECAO : VERÃO /2018</v>
      </c>
      <c r="H377" s="150"/>
      <c r="I377" s="151"/>
      <c r="J377" s="143">
        <f>J7</f>
        <v>2</v>
      </c>
      <c r="K377" s="144"/>
      <c r="L377" s="145"/>
    </row>
    <row r="378" spans="1:12" ht="15.75" thickBot="1" x14ac:dyDescent="0.3">
      <c r="A378" s="4" t="str">
        <f t="shared" si="13"/>
        <v xml:space="preserve">REF:  PC LS = 01 BOLOVO </v>
      </c>
      <c r="B378" s="149" t="str">
        <f t="shared" si="13"/>
        <v xml:space="preserve">MODELO:  PORTA CARTÃO </v>
      </c>
      <c r="C378" s="150"/>
      <c r="D378" s="150"/>
      <c r="E378" s="150"/>
      <c r="F378" s="150"/>
      <c r="G378" s="150"/>
      <c r="H378" s="150"/>
      <c r="I378" s="151"/>
      <c r="J378" s="146"/>
      <c r="K378" s="147"/>
      <c r="L378" s="148"/>
    </row>
    <row r="379" spans="1:12" ht="15" customHeight="1" thickBot="1" x14ac:dyDescent="0.3">
      <c r="A379" s="27" t="s">
        <v>14</v>
      </c>
      <c r="B379" s="110" t="s">
        <v>65</v>
      </c>
      <c r="C379" s="112"/>
      <c r="D379" s="111"/>
      <c r="E379" s="384" t="s">
        <v>66</v>
      </c>
      <c r="F379" s="385"/>
      <c r="G379" s="385"/>
      <c r="H379" s="386"/>
      <c r="I379" s="110" t="s">
        <v>67</v>
      </c>
      <c r="J379" s="111"/>
      <c r="K379" s="110" t="s">
        <v>68</v>
      </c>
      <c r="L379" s="111"/>
    </row>
    <row r="380" spans="1:12" x14ac:dyDescent="0.25">
      <c r="A380" s="326" t="s">
        <v>63</v>
      </c>
      <c r="B380" s="220" t="s">
        <v>69</v>
      </c>
      <c r="C380" s="221"/>
      <c r="D380" s="222"/>
      <c r="E380" s="220" t="s">
        <v>69</v>
      </c>
      <c r="F380" s="221"/>
      <c r="G380" s="221"/>
      <c r="H380" s="222"/>
      <c r="I380" s="122" t="s">
        <v>70</v>
      </c>
      <c r="J380" s="124"/>
      <c r="K380" s="122" t="s">
        <v>70</v>
      </c>
      <c r="L380" s="124"/>
    </row>
    <row r="381" spans="1:12" ht="15.75" thickBot="1" x14ac:dyDescent="0.3">
      <c r="A381" s="327"/>
      <c r="B381" s="223"/>
      <c r="C381" s="224"/>
      <c r="D381" s="225"/>
      <c r="E381" s="223"/>
      <c r="F381" s="224"/>
      <c r="G381" s="224"/>
      <c r="H381" s="225"/>
      <c r="I381" s="125"/>
      <c r="J381" s="127"/>
      <c r="K381" s="125"/>
      <c r="L381" s="127"/>
    </row>
    <row r="382" spans="1:12" x14ac:dyDescent="0.25">
      <c r="A382" s="326" t="s">
        <v>64</v>
      </c>
      <c r="B382" s="220" t="s">
        <v>69</v>
      </c>
      <c r="C382" s="221"/>
      <c r="D382" s="222"/>
      <c r="E382" s="220" t="s">
        <v>69</v>
      </c>
      <c r="F382" s="221"/>
      <c r="G382" s="221"/>
      <c r="H382" s="222"/>
      <c r="I382" s="122" t="s">
        <v>70</v>
      </c>
      <c r="J382" s="124"/>
      <c r="K382" s="122" t="s">
        <v>70</v>
      </c>
      <c r="L382" s="124"/>
    </row>
    <row r="383" spans="1:12" ht="15.75" thickBot="1" x14ac:dyDescent="0.3">
      <c r="A383" s="327"/>
      <c r="B383" s="223"/>
      <c r="C383" s="224"/>
      <c r="D383" s="225"/>
      <c r="E383" s="223"/>
      <c r="F383" s="224"/>
      <c r="G383" s="224"/>
      <c r="H383" s="225"/>
      <c r="I383" s="125"/>
      <c r="J383" s="127"/>
      <c r="K383" s="125"/>
      <c r="L383" s="127"/>
    </row>
    <row r="384" spans="1:12" ht="15.75" thickBot="1" x14ac:dyDescent="0.3">
      <c r="A384" s="110" t="s">
        <v>71</v>
      </c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1"/>
    </row>
    <row r="385" spans="1:12" x14ac:dyDescent="0.25">
      <c r="A385" s="272"/>
      <c r="B385" s="273"/>
      <c r="C385" s="273"/>
      <c r="D385" s="273"/>
      <c r="E385" s="273"/>
      <c r="F385" s="273"/>
      <c r="G385" s="273"/>
      <c r="H385" s="273"/>
      <c r="I385" s="273"/>
      <c r="J385" s="273"/>
      <c r="K385" s="273"/>
      <c r="L385" s="274"/>
    </row>
    <row r="386" spans="1:12" ht="15.75" thickBot="1" x14ac:dyDescent="0.3">
      <c r="A386" s="285"/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286"/>
    </row>
    <row r="387" spans="1:12" x14ac:dyDescent="0.25">
      <c r="A387" s="272"/>
      <c r="B387" s="273"/>
      <c r="C387" s="273"/>
      <c r="D387" s="273"/>
      <c r="E387" s="273"/>
      <c r="F387" s="273"/>
      <c r="G387" s="273"/>
      <c r="H387" s="273"/>
      <c r="I387" s="273"/>
      <c r="J387" s="273"/>
      <c r="K387" s="273"/>
      <c r="L387" s="274"/>
    </row>
    <row r="388" spans="1:12" ht="15.75" thickBot="1" x14ac:dyDescent="0.3">
      <c r="A388" s="285"/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286"/>
    </row>
    <row r="389" spans="1:12" ht="15.75" thickBo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x14ac:dyDescent="0.25">
      <c r="A390" s="143" t="s">
        <v>163</v>
      </c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5"/>
    </row>
    <row r="391" spans="1:12" ht="15.75" thickBot="1" x14ac:dyDescent="0.3">
      <c r="A391" s="146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8"/>
    </row>
    <row r="392" spans="1:12" ht="15.75" thickBot="1" x14ac:dyDescent="0.3">
      <c r="A392" s="3" t="str">
        <f t="shared" ref="A392:B394" si="14">A6</f>
        <v xml:space="preserve">CLIENTE: BOLOVO </v>
      </c>
      <c r="B392" s="149" t="str">
        <f t="shared" si="14"/>
        <v>REPRESENTANTE: antonio</v>
      </c>
      <c r="C392" s="150"/>
      <c r="D392" s="150"/>
      <c r="E392" s="150"/>
      <c r="F392" s="151"/>
      <c r="G392" s="149" t="str">
        <f>G6</f>
        <v>PEDIDO: 04/18</v>
      </c>
      <c r="H392" s="150"/>
      <c r="I392" s="151"/>
      <c r="J392" s="110" t="s">
        <v>21</v>
      </c>
      <c r="K392" s="112"/>
      <c r="L392" s="111"/>
    </row>
    <row r="393" spans="1:12" ht="15.75" thickBot="1" x14ac:dyDescent="0.3">
      <c r="A393" s="4" t="str">
        <f t="shared" si="14"/>
        <v xml:space="preserve">REF. CLIENTE:  PC    Preta BOVOVO </v>
      </c>
      <c r="B393" s="149" t="str">
        <f t="shared" si="14"/>
        <v>REF. CT LS - 01</v>
      </c>
      <c r="C393" s="150"/>
      <c r="D393" s="150"/>
      <c r="E393" s="150"/>
      <c r="F393" s="151"/>
      <c r="G393" s="149" t="str">
        <f>G7</f>
        <v>COLECAO : VERÃO /2018</v>
      </c>
      <c r="H393" s="150"/>
      <c r="I393" s="151"/>
      <c r="J393" s="143">
        <f>J7</f>
        <v>2</v>
      </c>
      <c r="K393" s="144"/>
      <c r="L393" s="145"/>
    </row>
    <row r="394" spans="1:12" ht="15.75" thickBot="1" x14ac:dyDescent="0.3">
      <c r="A394" s="4" t="str">
        <f t="shared" si="14"/>
        <v xml:space="preserve">REF:  PC LS = 01 BOLOVO </v>
      </c>
      <c r="B394" s="149" t="str">
        <f t="shared" si="14"/>
        <v xml:space="preserve">MODELO:  PORTA CARTÃO </v>
      </c>
      <c r="C394" s="150"/>
      <c r="D394" s="150"/>
      <c r="E394" s="150"/>
      <c r="F394" s="150"/>
      <c r="G394" s="150"/>
      <c r="H394" s="150"/>
      <c r="I394" s="151"/>
      <c r="J394" s="146"/>
      <c r="K394" s="147"/>
      <c r="L394" s="148"/>
    </row>
    <row r="395" spans="1:12" ht="15" customHeight="1" thickBot="1" x14ac:dyDescent="0.3">
      <c r="A395" s="27" t="s">
        <v>14</v>
      </c>
      <c r="B395" s="110" t="s">
        <v>72</v>
      </c>
      <c r="C395" s="112"/>
      <c r="D395" s="111"/>
      <c r="E395" s="110" t="s">
        <v>73</v>
      </c>
      <c r="F395" s="112"/>
      <c r="G395" s="112"/>
      <c r="H395" s="111"/>
      <c r="I395" s="193" t="s">
        <v>67</v>
      </c>
      <c r="J395" s="194"/>
      <c r="K395" s="110" t="s">
        <v>68</v>
      </c>
      <c r="L395" s="111"/>
    </row>
    <row r="396" spans="1:12" ht="15" customHeight="1" x14ac:dyDescent="0.25">
      <c r="A396" s="387" t="s">
        <v>20</v>
      </c>
      <c r="B396" s="220" t="s">
        <v>69</v>
      </c>
      <c r="C396" s="221"/>
      <c r="D396" s="222"/>
      <c r="E396" s="220" t="s">
        <v>69</v>
      </c>
      <c r="F396" s="221"/>
      <c r="G396" s="221"/>
      <c r="H396" s="222"/>
      <c r="I396" s="122" t="s">
        <v>70</v>
      </c>
      <c r="J396" s="124"/>
      <c r="K396" s="122" t="s">
        <v>70</v>
      </c>
      <c r="L396" s="124"/>
    </row>
    <row r="397" spans="1:12" ht="15.75" customHeight="1" thickBot="1" x14ac:dyDescent="0.3">
      <c r="A397" s="388"/>
      <c r="B397" s="223"/>
      <c r="C397" s="224"/>
      <c r="D397" s="225"/>
      <c r="E397" s="223"/>
      <c r="F397" s="224"/>
      <c r="G397" s="224"/>
      <c r="H397" s="225"/>
      <c r="I397" s="125"/>
      <c r="J397" s="127"/>
      <c r="K397" s="125"/>
      <c r="L397" s="127"/>
    </row>
    <row r="398" spans="1:12" ht="15" customHeight="1" x14ac:dyDescent="0.25">
      <c r="A398" s="388"/>
      <c r="B398" s="220" t="s">
        <v>74</v>
      </c>
      <c r="C398" s="221"/>
      <c r="D398" s="222"/>
      <c r="E398" s="220" t="s">
        <v>75</v>
      </c>
      <c r="F398" s="221"/>
      <c r="G398" s="221"/>
      <c r="H398" s="222"/>
      <c r="I398" s="122" t="s">
        <v>70</v>
      </c>
      <c r="J398" s="124"/>
      <c r="K398" s="122" t="s">
        <v>70</v>
      </c>
      <c r="L398" s="124"/>
    </row>
    <row r="399" spans="1:12" ht="15.75" customHeight="1" thickBot="1" x14ac:dyDescent="0.3">
      <c r="A399" s="389"/>
      <c r="B399" s="223"/>
      <c r="C399" s="224"/>
      <c r="D399" s="225"/>
      <c r="E399" s="223"/>
      <c r="F399" s="224"/>
      <c r="G399" s="224"/>
      <c r="H399" s="225"/>
      <c r="I399" s="125"/>
      <c r="J399" s="127"/>
      <c r="K399" s="125"/>
      <c r="L399" s="127"/>
    </row>
    <row r="400" spans="1:12" x14ac:dyDescent="0.25">
      <c r="A400" s="272"/>
      <c r="B400" s="273"/>
      <c r="C400" s="273"/>
      <c r="D400" s="273"/>
      <c r="E400" s="273"/>
      <c r="F400" s="273"/>
      <c r="G400" s="273"/>
      <c r="H400" s="273"/>
      <c r="I400" s="273"/>
      <c r="J400" s="273"/>
      <c r="K400" s="273"/>
      <c r="L400" s="274"/>
    </row>
    <row r="401" spans="1:12" ht="15.75" thickBot="1" x14ac:dyDescent="0.3">
      <c r="A401" s="285"/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286"/>
    </row>
    <row r="402" spans="1:12" x14ac:dyDescent="0.25">
      <c r="A402" s="272"/>
      <c r="B402" s="273"/>
      <c r="C402" s="273"/>
      <c r="D402" s="273"/>
      <c r="E402" s="273"/>
      <c r="F402" s="273"/>
      <c r="G402" s="273"/>
      <c r="H402" s="273"/>
      <c r="I402" s="273"/>
      <c r="J402" s="273"/>
      <c r="K402" s="273"/>
      <c r="L402" s="274"/>
    </row>
    <row r="403" spans="1:12" ht="15.75" thickBot="1" x14ac:dyDescent="0.3">
      <c r="A403" s="285"/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286"/>
    </row>
  </sheetData>
  <mergeCells count="846"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69:L81"/>
    <mergeCell ref="B82:D82"/>
    <mergeCell ref="F82:I82"/>
    <mergeCell ref="J82:L82"/>
    <mergeCell ref="A83:L85"/>
    <mergeCell ref="A86:L87"/>
    <mergeCell ref="A66:K66"/>
    <mergeCell ref="A67:B67"/>
    <mergeCell ref="D67:G67"/>
    <mergeCell ref="H67:K67"/>
    <mergeCell ref="L67:L68"/>
    <mergeCell ref="A68:B68"/>
    <mergeCell ref="D68:G68"/>
    <mergeCell ref="H68:K68"/>
    <mergeCell ref="A91:A92"/>
    <mergeCell ref="B91:F92"/>
    <mergeCell ref="G91:I92"/>
    <mergeCell ref="J91:L92"/>
    <mergeCell ref="C93:E93"/>
    <mergeCell ref="F93:G93"/>
    <mergeCell ref="H93:I93"/>
    <mergeCell ref="J93:K93"/>
    <mergeCell ref="B88:F88"/>
    <mergeCell ref="G88:I88"/>
    <mergeCell ref="J88:L88"/>
    <mergeCell ref="B89:F89"/>
    <mergeCell ref="G89:I89"/>
    <mergeCell ref="J89:L90"/>
    <mergeCell ref="B90:I90"/>
    <mergeCell ref="D96:E96"/>
    <mergeCell ref="F96:G96"/>
    <mergeCell ref="J96:K96"/>
    <mergeCell ref="D97:E97"/>
    <mergeCell ref="F97:G97"/>
    <mergeCell ref="J97:K97"/>
    <mergeCell ref="D94:E94"/>
    <mergeCell ref="F94:G94"/>
    <mergeCell ref="J94:K94"/>
    <mergeCell ref="D95:E95"/>
    <mergeCell ref="F95:G95"/>
    <mergeCell ref="J95:K95"/>
    <mergeCell ref="D100:E100"/>
    <mergeCell ref="F100:G100"/>
    <mergeCell ref="J100:K100"/>
    <mergeCell ref="D101:E101"/>
    <mergeCell ref="F101:G101"/>
    <mergeCell ref="J101:K101"/>
    <mergeCell ref="D98:E98"/>
    <mergeCell ref="F98:G98"/>
    <mergeCell ref="J98:K98"/>
    <mergeCell ref="D99:E99"/>
    <mergeCell ref="F99:G99"/>
    <mergeCell ref="J99:K99"/>
    <mergeCell ref="D104:E104"/>
    <mergeCell ref="F104:G104"/>
    <mergeCell ref="J104:K104"/>
    <mergeCell ref="D105:E105"/>
    <mergeCell ref="F105:G105"/>
    <mergeCell ref="J105:K105"/>
    <mergeCell ref="D102:E102"/>
    <mergeCell ref="F102:G102"/>
    <mergeCell ref="J102:K102"/>
    <mergeCell ref="D103:E103"/>
    <mergeCell ref="F103:G103"/>
    <mergeCell ref="J103:K103"/>
    <mergeCell ref="D108:E108"/>
    <mergeCell ref="F108:G108"/>
    <mergeCell ref="J108:K108"/>
    <mergeCell ref="D109:E109"/>
    <mergeCell ref="F109:G109"/>
    <mergeCell ref="J109:K109"/>
    <mergeCell ref="D106:E106"/>
    <mergeCell ref="F106:G106"/>
    <mergeCell ref="J106:K106"/>
    <mergeCell ref="D107:E107"/>
    <mergeCell ref="F107:G107"/>
    <mergeCell ref="J107:K107"/>
    <mergeCell ref="D112:E112"/>
    <mergeCell ref="F112:G112"/>
    <mergeCell ref="J112:K112"/>
    <mergeCell ref="D113:E113"/>
    <mergeCell ref="F113:G113"/>
    <mergeCell ref="J113:K113"/>
    <mergeCell ref="D110:E110"/>
    <mergeCell ref="F110:G110"/>
    <mergeCell ref="J110:K110"/>
    <mergeCell ref="D111:E111"/>
    <mergeCell ref="F111:G111"/>
    <mergeCell ref="J111:K111"/>
    <mergeCell ref="D116:E116"/>
    <mergeCell ref="F116:G116"/>
    <mergeCell ref="J116:K116"/>
    <mergeCell ref="D117:E117"/>
    <mergeCell ref="F117:G117"/>
    <mergeCell ref="J117:K117"/>
    <mergeCell ref="D114:E114"/>
    <mergeCell ref="F114:G114"/>
    <mergeCell ref="J114:K114"/>
    <mergeCell ref="D115:E115"/>
    <mergeCell ref="F115:G115"/>
    <mergeCell ref="J115:K115"/>
    <mergeCell ref="D120:E120"/>
    <mergeCell ref="F120:G120"/>
    <mergeCell ref="J120:K120"/>
    <mergeCell ref="D121:E121"/>
    <mergeCell ref="F121:G121"/>
    <mergeCell ref="J121:K121"/>
    <mergeCell ref="D118:E118"/>
    <mergeCell ref="F118:G118"/>
    <mergeCell ref="J118:K118"/>
    <mergeCell ref="D119:E119"/>
    <mergeCell ref="F119:G119"/>
    <mergeCell ref="J119:K119"/>
    <mergeCell ref="D124:E124"/>
    <mergeCell ref="F124:G124"/>
    <mergeCell ref="J124:K124"/>
    <mergeCell ref="D125:E125"/>
    <mergeCell ref="F125:G125"/>
    <mergeCell ref="J125:K125"/>
    <mergeCell ref="D122:E122"/>
    <mergeCell ref="F122:G122"/>
    <mergeCell ref="J122:K122"/>
    <mergeCell ref="D123:E123"/>
    <mergeCell ref="F123:G123"/>
    <mergeCell ref="J123:K123"/>
    <mergeCell ref="D128:E128"/>
    <mergeCell ref="F128:G128"/>
    <mergeCell ref="J128:K128"/>
    <mergeCell ref="D129:E129"/>
    <mergeCell ref="F129:G129"/>
    <mergeCell ref="J129:K129"/>
    <mergeCell ref="D126:E126"/>
    <mergeCell ref="F126:G126"/>
    <mergeCell ref="J126:K126"/>
    <mergeCell ref="D127:E127"/>
    <mergeCell ref="F127:G127"/>
    <mergeCell ref="J127:K127"/>
    <mergeCell ref="D132:E132"/>
    <mergeCell ref="F132:G132"/>
    <mergeCell ref="J132:K132"/>
    <mergeCell ref="D133:E133"/>
    <mergeCell ref="F133:G133"/>
    <mergeCell ref="J133:K133"/>
    <mergeCell ref="D130:E130"/>
    <mergeCell ref="F130:G130"/>
    <mergeCell ref="J130:K130"/>
    <mergeCell ref="D131:E131"/>
    <mergeCell ref="F131:G131"/>
    <mergeCell ref="J131:K131"/>
    <mergeCell ref="D136:E136"/>
    <mergeCell ref="F136:G136"/>
    <mergeCell ref="J136:K136"/>
    <mergeCell ref="D137:E137"/>
    <mergeCell ref="F137:G137"/>
    <mergeCell ref="J137:K137"/>
    <mergeCell ref="D134:E134"/>
    <mergeCell ref="F134:G134"/>
    <mergeCell ref="J134:K134"/>
    <mergeCell ref="D135:E135"/>
    <mergeCell ref="F135:G135"/>
    <mergeCell ref="J135:K135"/>
    <mergeCell ref="D140:E140"/>
    <mergeCell ref="F140:G140"/>
    <mergeCell ref="J140:K140"/>
    <mergeCell ref="D141:E141"/>
    <mergeCell ref="F141:G141"/>
    <mergeCell ref="J141:K141"/>
    <mergeCell ref="D138:E138"/>
    <mergeCell ref="F138:G138"/>
    <mergeCell ref="J138:K138"/>
    <mergeCell ref="D139:E139"/>
    <mergeCell ref="F139:G139"/>
    <mergeCell ref="J139:K139"/>
    <mergeCell ref="D144:E144"/>
    <mergeCell ref="F144:G144"/>
    <mergeCell ref="J144:K144"/>
    <mergeCell ref="D145:E145"/>
    <mergeCell ref="F145:G145"/>
    <mergeCell ref="J145:K145"/>
    <mergeCell ref="D142:E142"/>
    <mergeCell ref="F142:G142"/>
    <mergeCell ref="J142:K142"/>
    <mergeCell ref="D143:E143"/>
    <mergeCell ref="F143:G143"/>
    <mergeCell ref="J143:K143"/>
    <mergeCell ref="D148:E148"/>
    <mergeCell ref="F148:G148"/>
    <mergeCell ref="J148:K148"/>
    <mergeCell ref="A149:L162"/>
    <mergeCell ref="A163:L165"/>
    <mergeCell ref="A166:L167"/>
    <mergeCell ref="D146:E146"/>
    <mergeCell ref="F146:G146"/>
    <mergeCell ref="J146:K146"/>
    <mergeCell ref="D147:E147"/>
    <mergeCell ref="F147:G147"/>
    <mergeCell ref="J147:K147"/>
    <mergeCell ref="A171:B171"/>
    <mergeCell ref="D171:E171"/>
    <mergeCell ref="F171:J171"/>
    <mergeCell ref="A172:B173"/>
    <mergeCell ref="C172:C173"/>
    <mergeCell ref="D172:E173"/>
    <mergeCell ref="F172:J173"/>
    <mergeCell ref="B168:F168"/>
    <mergeCell ref="G168:I168"/>
    <mergeCell ref="J168:L168"/>
    <mergeCell ref="B169:F169"/>
    <mergeCell ref="G169:I169"/>
    <mergeCell ref="J169:L170"/>
    <mergeCell ref="B170:I170"/>
    <mergeCell ref="A176:B177"/>
    <mergeCell ref="C176:C177"/>
    <mergeCell ref="D176:E177"/>
    <mergeCell ref="F176:J177"/>
    <mergeCell ref="K176:K177"/>
    <mergeCell ref="L176:L177"/>
    <mergeCell ref="K172:K173"/>
    <mergeCell ref="L172:L173"/>
    <mergeCell ref="A174:B175"/>
    <mergeCell ref="C174:C175"/>
    <mergeCell ref="D174:E175"/>
    <mergeCell ref="F174:J175"/>
    <mergeCell ref="K174:K175"/>
    <mergeCell ref="L174:L175"/>
    <mergeCell ref="A180:B181"/>
    <mergeCell ref="C180:C181"/>
    <mergeCell ref="D180:E181"/>
    <mergeCell ref="F180:J181"/>
    <mergeCell ref="K180:K181"/>
    <mergeCell ref="L180:L181"/>
    <mergeCell ref="A178:B179"/>
    <mergeCell ref="C178:C179"/>
    <mergeCell ref="D178:E179"/>
    <mergeCell ref="F178:J179"/>
    <mergeCell ref="K178:K179"/>
    <mergeCell ref="L178:L179"/>
    <mergeCell ref="A184:L185"/>
    <mergeCell ref="A186:A187"/>
    <mergeCell ref="B186:E187"/>
    <mergeCell ref="F186:H187"/>
    <mergeCell ref="I186:L186"/>
    <mergeCell ref="I187:J187"/>
    <mergeCell ref="K187:L187"/>
    <mergeCell ref="A182:B183"/>
    <mergeCell ref="C182:C183"/>
    <mergeCell ref="D182:E183"/>
    <mergeCell ref="F182:J183"/>
    <mergeCell ref="K182:K183"/>
    <mergeCell ref="L182:L183"/>
    <mergeCell ref="A188:A189"/>
    <mergeCell ref="B188:E189"/>
    <mergeCell ref="F188:H189"/>
    <mergeCell ref="I188:J189"/>
    <mergeCell ref="K188:L189"/>
    <mergeCell ref="A190:A191"/>
    <mergeCell ref="B190:E191"/>
    <mergeCell ref="F190:H191"/>
    <mergeCell ref="I190:J191"/>
    <mergeCell ref="K190:L191"/>
    <mergeCell ref="A196:A197"/>
    <mergeCell ref="B196:E197"/>
    <mergeCell ref="F196:H197"/>
    <mergeCell ref="I196:J197"/>
    <mergeCell ref="K196:L197"/>
    <mergeCell ref="A198:L199"/>
    <mergeCell ref="A192:L193"/>
    <mergeCell ref="A194:A195"/>
    <mergeCell ref="B194:E195"/>
    <mergeCell ref="F194:H195"/>
    <mergeCell ref="I194:L194"/>
    <mergeCell ref="I195:J195"/>
    <mergeCell ref="K195:L195"/>
    <mergeCell ref="A202:A203"/>
    <mergeCell ref="B202:E203"/>
    <mergeCell ref="F202:H203"/>
    <mergeCell ref="I202:J203"/>
    <mergeCell ref="K202:L203"/>
    <mergeCell ref="D204:E204"/>
    <mergeCell ref="F204:I204"/>
    <mergeCell ref="A200:A201"/>
    <mergeCell ref="B200:E201"/>
    <mergeCell ref="F200:H201"/>
    <mergeCell ref="I200:L200"/>
    <mergeCell ref="I201:J201"/>
    <mergeCell ref="K201:L201"/>
    <mergeCell ref="D208:E208"/>
    <mergeCell ref="F208:I208"/>
    <mergeCell ref="D209:E209"/>
    <mergeCell ref="F209:I209"/>
    <mergeCell ref="D210:E210"/>
    <mergeCell ref="F210:I210"/>
    <mergeCell ref="D205:E205"/>
    <mergeCell ref="F205:I205"/>
    <mergeCell ref="D206:E206"/>
    <mergeCell ref="F206:I206"/>
    <mergeCell ref="D207:E207"/>
    <mergeCell ref="F207:I207"/>
    <mergeCell ref="D214:E214"/>
    <mergeCell ref="F214:I214"/>
    <mergeCell ref="D215:E215"/>
    <mergeCell ref="F215:I215"/>
    <mergeCell ref="D216:E216"/>
    <mergeCell ref="F216:I216"/>
    <mergeCell ref="D211:E211"/>
    <mergeCell ref="F211:I211"/>
    <mergeCell ref="D212:E212"/>
    <mergeCell ref="F212:I212"/>
    <mergeCell ref="D213:E213"/>
    <mergeCell ref="F213:I213"/>
    <mergeCell ref="D220:E220"/>
    <mergeCell ref="F220:I220"/>
    <mergeCell ref="D221:E221"/>
    <mergeCell ref="F221:I221"/>
    <mergeCell ref="D222:E222"/>
    <mergeCell ref="F222:I222"/>
    <mergeCell ref="D217:E217"/>
    <mergeCell ref="F217:I217"/>
    <mergeCell ref="D218:E218"/>
    <mergeCell ref="F218:I218"/>
    <mergeCell ref="D219:E219"/>
    <mergeCell ref="F219:I219"/>
    <mergeCell ref="D226:E226"/>
    <mergeCell ref="F226:I226"/>
    <mergeCell ref="D227:E227"/>
    <mergeCell ref="F227:I227"/>
    <mergeCell ref="D228:E228"/>
    <mergeCell ref="F228:I228"/>
    <mergeCell ref="D223:E223"/>
    <mergeCell ref="F223:I223"/>
    <mergeCell ref="D224:E224"/>
    <mergeCell ref="F224:I224"/>
    <mergeCell ref="D225:E225"/>
    <mergeCell ref="F225:I225"/>
    <mergeCell ref="D232:E232"/>
    <mergeCell ref="F232:I232"/>
    <mergeCell ref="D233:E233"/>
    <mergeCell ref="F233:I233"/>
    <mergeCell ref="D234:E234"/>
    <mergeCell ref="F234:I234"/>
    <mergeCell ref="D229:E229"/>
    <mergeCell ref="F229:I229"/>
    <mergeCell ref="D230:E230"/>
    <mergeCell ref="F230:I230"/>
    <mergeCell ref="D231:E231"/>
    <mergeCell ref="F231:I231"/>
    <mergeCell ref="D238:E238"/>
    <mergeCell ref="F238:I238"/>
    <mergeCell ref="D239:E239"/>
    <mergeCell ref="F239:I239"/>
    <mergeCell ref="D240:E240"/>
    <mergeCell ref="F240:I240"/>
    <mergeCell ref="D235:E235"/>
    <mergeCell ref="F235:I235"/>
    <mergeCell ref="D236:E236"/>
    <mergeCell ref="F236:I236"/>
    <mergeCell ref="D237:E237"/>
    <mergeCell ref="F237:I237"/>
    <mergeCell ref="B248:F248"/>
    <mergeCell ref="G248:I248"/>
    <mergeCell ref="J248:L248"/>
    <mergeCell ref="B249:F249"/>
    <mergeCell ref="G249:I249"/>
    <mergeCell ref="J249:L250"/>
    <mergeCell ref="B250:I250"/>
    <mergeCell ref="D241:E241"/>
    <mergeCell ref="F241:I241"/>
    <mergeCell ref="D242:E242"/>
    <mergeCell ref="F242:I242"/>
    <mergeCell ref="A243:L245"/>
    <mergeCell ref="A246:L247"/>
    <mergeCell ref="J253:L254"/>
    <mergeCell ref="A255:B256"/>
    <mergeCell ref="C255:H256"/>
    <mergeCell ref="I255:L256"/>
    <mergeCell ref="A257:L258"/>
    <mergeCell ref="A259:L260"/>
    <mergeCell ref="A251:A252"/>
    <mergeCell ref="B251:F252"/>
    <mergeCell ref="G251:H252"/>
    <mergeCell ref="I251:L252"/>
    <mergeCell ref="A253:A254"/>
    <mergeCell ref="B253:B254"/>
    <mergeCell ref="C253:C254"/>
    <mergeCell ref="D253:E254"/>
    <mergeCell ref="F253:F254"/>
    <mergeCell ref="G253:I254"/>
    <mergeCell ref="A268:L269"/>
    <mergeCell ref="B270:F270"/>
    <mergeCell ref="G270:I270"/>
    <mergeCell ref="J270:L270"/>
    <mergeCell ref="B271:F271"/>
    <mergeCell ref="G271:I271"/>
    <mergeCell ref="J271:L272"/>
    <mergeCell ref="B272:I272"/>
    <mergeCell ref="A261:L262"/>
    <mergeCell ref="A263:F264"/>
    <mergeCell ref="G263:J264"/>
    <mergeCell ref="K263:L264"/>
    <mergeCell ref="A265:F266"/>
    <mergeCell ref="G265:J266"/>
    <mergeCell ref="K265:L266"/>
    <mergeCell ref="A273:A274"/>
    <mergeCell ref="B273:F274"/>
    <mergeCell ref="G273:H274"/>
    <mergeCell ref="I273:L274"/>
    <mergeCell ref="A275:A276"/>
    <mergeCell ref="B275:B276"/>
    <mergeCell ref="C275:C276"/>
    <mergeCell ref="D275:E276"/>
    <mergeCell ref="F275:F276"/>
    <mergeCell ref="G275:I276"/>
    <mergeCell ref="A283:L284"/>
    <mergeCell ref="A285:L286"/>
    <mergeCell ref="A287:L288"/>
    <mergeCell ref="A289:F290"/>
    <mergeCell ref="G289:J290"/>
    <mergeCell ref="K289:L290"/>
    <mergeCell ref="J275:L276"/>
    <mergeCell ref="A277:B278"/>
    <mergeCell ref="C277:H278"/>
    <mergeCell ref="I277:L278"/>
    <mergeCell ref="A279:L280"/>
    <mergeCell ref="A281:L282"/>
    <mergeCell ref="B299:F299"/>
    <mergeCell ref="G299:I299"/>
    <mergeCell ref="J299:L300"/>
    <mergeCell ref="B300:I300"/>
    <mergeCell ref="A301:A302"/>
    <mergeCell ref="B301:F302"/>
    <mergeCell ref="G301:H302"/>
    <mergeCell ref="I301:L302"/>
    <mergeCell ref="A291:F292"/>
    <mergeCell ref="G291:J292"/>
    <mergeCell ref="K291:L292"/>
    <mergeCell ref="A294:L295"/>
    <mergeCell ref="A296:L297"/>
    <mergeCell ref="B298:F298"/>
    <mergeCell ref="G298:I298"/>
    <mergeCell ref="J298:L298"/>
    <mergeCell ref="J303:L304"/>
    <mergeCell ref="A305:B306"/>
    <mergeCell ref="C305:H306"/>
    <mergeCell ref="I305:L306"/>
    <mergeCell ref="A307:L308"/>
    <mergeCell ref="A309:F310"/>
    <mergeCell ref="G309:J310"/>
    <mergeCell ref="K309:L310"/>
    <mergeCell ref="A303:A304"/>
    <mergeCell ref="B303:B304"/>
    <mergeCell ref="C303:C304"/>
    <mergeCell ref="D303:E304"/>
    <mergeCell ref="F303:F304"/>
    <mergeCell ref="G303:I304"/>
    <mergeCell ref="B328:F328"/>
    <mergeCell ref="G328:I328"/>
    <mergeCell ref="J328:L328"/>
    <mergeCell ref="B329:F329"/>
    <mergeCell ref="G329:I329"/>
    <mergeCell ref="J329:L330"/>
    <mergeCell ref="B330:I330"/>
    <mergeCell ref="A311:F312"/>
    <mergeCell ref="G311:J312"/>
    <mergeCell ref="K311:L312"/>
    <mergeCell ref="A313:L323"/>
    <mergeCell ref="A324:L325"/>
    <mergeCell ref="A326:L327"/>
    <mergeCell ref="D337:E337"/>
    <mergeCell ref="F337:G337"/>
    <mergeCell ref="J337:K337"/>
    <mergeCell ref="D338:E338"/>
    <mergeCell ref="F338:G338"/>
    <mergeCell ref="J338:K338"/>
    <mergeCell ref="A331:D331"/>
    <mergeCell ref="E331:L332"/>
    <mergeCell ref="A332:D333"/>
    <mergeCell ref="E333:L335"/>
    <mergeCell ref="A334:D335"/>
    <mergeCell ref="C336:E336"/>
    <mergeCell ref="F336:G336"/>
    <mergeCell ref="H336:I336"/>
    <mergeCell ref="J336:K336"/>
    <mergeCell ref="D341:E341"/>
    <mergeCell ref="F341:G341"/>
    <mergeCell ref="J341:K341"/>
    <mergeCell ref="D342:E342"/>
    <mergeCell ref="F342:G342"/>
    <mergeCell ref="J342:K342"/>
    <mergeCell ref="D339:E339"/>
    <mergeCell ref="F339:G339"/>
    <mergeCell ref="J339:K339"/>
    <mergeCell ref="D340:E340"/>
    <mergeCell ref="F340:G340"/>
    <mergeCell ref="J340:K340"/>
    <mergeCell ref="D345:E345"/>
    <mergeCell ref="F345:G345"/>
    <mergeCell ref="J345:K345"/>
    <mergeCell ref="D346:E346"/>
    <mergeCell ref="F346:G346"/>
    <mergeCell ref="J346:K346"/>
    <mergeCell ref="D343:E343"/>
    <mergeCell ref="F343:G343"/>
    <mergeCell ref="J343:K343"/>
    <mergeCell ref="D344:E344"/>
    <mergeCell ref="F344:G344"/>
    <mergeCell ref="J344:K344"/>
    <mergeCell ref="D349:E349"/>
    <mergeCell ref="F349:G349"/>
    <mergeCell ref="J349:K349"/>
    <mergeCell ref="D350:E350"/>
    <mergeCell ref="F350:G350"/>
    <mergeCell ref="J350:K350"/>
    <mergeCell ref="D347:E347"/>
    <mergeCell ref="F347:G347"/>
    <mergeCell ref="J347:K347"/>
    <mergeCell ref="D348:E348"/>
    <mergeCell ref="F348:G348"/>
    <mergeCell ref="J348:K348"/>
    <mergeCell ref="D353:E353"/>
    <mergeCell ref="F353:G353"/>
    <mergeCell ref="J353:K353"/>
    <mergeCell ref="D354:E354"/>
    <mergeCell ref="F354:G354"/>
    <mergeCell ref="J354:K354"/>
    <mergeCell ref="D351:E351"/>
    <mergeCell ref="F351:G351"/>
    <mergeCell ref="J351:K351"/>
    <mergeCell ref="D352:E352"/>
    <mergeCell ref="F352:G352"/>
    <mergeCell ref="J352:K352"/>
    <mergeCell ref="D357:E357"/>
    <mergeCell ref="F357:G357"/>
    <mergeCell ref="J357:K357"/>
    <mergeCell ref="D358:E358"/>
    <mergeCell ref="F358:G358"/>
    <mergeCell ref="J358:K358"/>
    <mergeCell ref="D355:E355"/>
    <mergeCell ref="F355:G355"/>
    <mergeCell ref="J355:K355"/>
    <mergeCell ref="D356:E356"/>
    <mergeCell ref="F356:G356"/>
    <mergeCell ref="J356:K356"/>
    <mergeCell ref="D361:E361"/>
    <mergeCell ref="F361:G361"/>
    <mergeCell ref="J361:K361"/>
    <mergeCell ref="D362:E362"/>
    <mergeCell ref="F362:G362"/>
    <mergeCell ref="J362:K362"/>
    <mergeCell ref="D359:E359"/>
    <mergeCell ref="F359:G359"/>
    <mergeCell ref="J359:K359"/>
    <mergeCell ref="D360:E360"/>
    <mergeCell ref="F360:G360"/>
    <mergeCell ref="J360:K360"/>
    <mergeCell ref="D365:E365"/>
    <mergeCell ref="F365:G365"/>
    <mergeCell ref="J365:K365"/>
    <mergeCell ref="D366:E366"/>
    <mergeCell ref="F366:G366"/>
    <mergeCell ref="J366:K366"/>
    <mergeCell ref="D363:E363"/>
    <mergeCell ref="F363:G363"/>
    <mergeCell ref="J363:K363"/>
    <mergeCell ref="D364:E364"/>
    <mergeCell ref="F364:G364"/>
    <mergeCell ref="J364:K364"/>
    <mergeCell ref="D369:E369"/>
    <mergeCell ref="F369:G369"/>
    <mergeCell ref="J369:K369"/>
    <mergeCell ref="D370:E370"/>
    <mergeCell ref="F370:G370"/>
    <mergeCell ref="J370:K370"/>
    <mergeCell ref="D367:E367"/>
    <mergeCell ref="F367:G367"/>
    <mergeCell ref="J367:K367"/>
    <mergeCell ref="D368:E368"/>
    <mergeCell ref="F368:G368"/>
    <mergeCell ref="J368:K368"/>
    <mergeCell ref="B376:F376"/>
    <mergeCell ref="G376:I376"/>
    <mergeCell ref="J376:L376"/>
    <mergeCell ref="B377:F377"/>
    <mergeCell ref="G377:I377"/>
    <mergeCell ref="J377:L378"/>
    <mergeCell ref="B378:I378"/>
    <mergeCell ref="D371:E371"/>
    <mergeCell ref="F371:G371"/>
    <mergeCell ref="J371:K371"/>
    <mergeCell ref="B372:H372"/>
    <mergeCell ref="I372:L372"/>
    <mergeCell ref="A374:L375"/>
    <mergeCell ref="A382:A383"/>
    <mergeCell ref="B382:D383"/>
    <mergeCell ref="E382:H383"/>
    <mergeCell ref="I382:J383"/>
    <mergeCell ref="K382:L383"/>
    <mergeCell ref="A384:L384"/>
    <mergeCell ref="B379:D379"/>
    <mergeCell ref="E379:H379"/>
    <mergeCell ref="I379:J379"/>
    <mergeCell ref="K379:L379"/>
    <mergeCell ref="A380:A381"/>
    <mergeCell ref="B380:D381"/>
    <mergeCell ref="E380:H381"/>
    <mergeCell ref="I380:J381"/>
    <mergeCell ref="K380:L381"/>
    <mergeCell ref="B393:F393"/>
    <mergeCell ref="G393:I393"/>
    <mergeCell ref="J393:L394"/>
    <mergeCell ref="B394:I394"/>
    <mergeCell ref="B395:D395"/>
    <mergeCell ref="E395:H395"/>
    <mergeCell ref="I395:J395"/>
    <mergeCell ref="K395:L395"/>
    <mergeCell ref="A385:L386"/>
    <mergeCell ref="A387:L388"/>
    <mergeCell ref="A390:L391"/>
    <mergeCell ref="B392:F392"/>
    <mergeCell ref="G392:I392"/>
    <mergeCell ref="J392:L392"/>
    <mergeCell ref="A400:L401"/>
    <mergeCell ref="A402:L403"/>
    <mergeCell ref="A396:A399"/>
    <mergeCell ref="B396:D397"/>
    <mergeCell ref="E396:H397"/>
    <mergeCell ref="I396:J397"/>
    <mergeCell ref="K396:L397"/>
    <mergeCell ref="B398:D399"/>
    <mergeCell ref="E398:H399"/>
    <mergeCell ref="I398:J399"/>
    <mergeCell ref="K398:L399"/>
  </mergeCells>
  <pageMargins left="0.25" right="0.25" top="0.75" bottom="0.75" header="0.3" footer="0.3"/>
  <pageSetup paperSize="9" scale="60"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DD1D-82E9-42EC-B666-5F4DCE7A70DA}">
  <dimension ref="A1:L411"/>
  <sheetViews>
    <sheetView topLeftCell="A91" zoomScale="89" zoomScaleNormal="89" workbookViewId="0">
      <selection activeCell="C106" sqref="C106"/>
    </sheetView>
  </sheetViews>
  <sheetFormatPr defaultRowHeight="15" x14ac:dyDescent="0.25"/>
  <cols>
    <col min="1" max="1" width="40.28515625" customWidth="1"/>
    <col min="2" max="2" width="9.140625" customWidth="1"/>
    <col min="3" max="3" width="13.5703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109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130</v>
      </c>
      <c r="B6" s="149" t="s">
        <v>115</v>
      </c>
      <c r="C6" s="150"/>
      <c r="D6" s="150"/>
      <c r="E6" s="150"/>
      <c r="F6" s="151"/>
      <c r="G6" s="149" t="s">
        <v>577</v>
      </c>
      <c r="H6" s="150"/>
      <c r="I6" s="151"/>
      <c r="J6" s="110" t="s">
        <v>116</v>
      </c>
      <c r="K6" s="112"/>
      <c r="L6" s="111"/>
    </row>
    <row r="7" spans="1:12" ht="15.75" thickBot="1" x14ac:dyDescent="0.3">
      <c r="A7" s="4" t="s">
        <v>133</v>
      </c>
      <c r="B7" s="149" t="s">
        <v>132</v>
      </c>
      <c r="C7" s="150"/>
      <c r="D7" s="150"/>
      <c r="E7" s="150"/>
      <c r="F7" s="151"/>
      <c r="G7" s="149" t="s">
        <v>573</v>
      </c>
      <c r="H7" s="150"/>
      <c r="I7" s="151"/>
      <c r="J7" s="143">
        <v>0</v>
      </c>
      <c r="K7" s="144"/>
      <c r="L7" s="145"/>
    </row>
    <row r="8" spans="1:12" ht="15.75" thickBot="1" x14ac:dyDescent="0.3">
      <c r="A8" s="4" t="s">
        <v>131</v>
      </c>
      <c r="B8" s="149" t="s">
        <v>129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19" t="s">
        <v>1</v>
      </c>
      <c r="B9" s="18" t="s">
        <v>2</v>
      </c>
      <c r="C9" s="14">
        <v>5.3</v>
      </c>
      <c r="D9" s="110" t="s">
        <v>23</v>
      </c>
      <c r="E9" s="111"/>
      <c r="F9" s="15">
        <v>420</v>
      </c>
      <c r="G9" s="110" t="s">
        <v>22</v>
      </c>
      <c r="H9" s="112"/>
      <c r="I9" s="111"/>
      <c r="J9" s="113">
        <f>SUM(C9*F9)</f>
        <v>2226</v>
      </c>
      <c r="K9" s="112"/>
      <c r="L9" s="111"/>
    </row>
    <row r="10" spans="1:12" x14ac:dyDescent="0.25">
      <c r="A10" s="114" t="s">
        <v>26</v>
      </c>
      <c r="B10" s="116" t="s">
        <v>575</v>
      </c>
      <c r="C10" s="117"/>
      <c r="D10" s="117"/>
      <c r="E10" s="117"/>
      <c r="F10" s="118"/>
      <c r="G10" s="122" t="s">
        <v>25</v>
      </c>
      <c r="H10" s="123"/>
      <c r="I10" s="124"/>
      <c r="J10" s="479" t="s">
        <v>576</v>
      </c>
      <c r="K10" s="480"/>
      <c r="L10" s="481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482"/>
      <c r="K11" s="483"/>
      <c r="L11" s="484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>
        <v>420</v>
      </c>
      <c r="D14" s="112"/>
      <c r="E14" s="111"/>
      <c r="F14" s="158" t="s">
        <v>3</v>
      </c>
      <c r="G14" s="19" t="s">
        <v>30</v>
      </c>
      <c r="H14" s="110"/>
      <c r="I14" s="111"/>
      <c r="J14" s="158" t="s">
        <v>3</v>
      </c>
      <c r="K14" s="19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20" t="s">
        <v>8</v>
      </c>
      <c r="H15" s="4" t="s">
        <v>9</v>
      </c>
      <c r="I15" s="5" t="s">
        <v>10</v>
      </c>
      <c r="J15" s="159"/>
      <c r="K15" s="20" t="s">
        <v>8</v>
      </c>
      <c r="L15" s="161"/>
    </row>
    <row r="16" spans="1:12" x14ac:dyDescent="0.25">
      <c r="A16" s="477" t="s">
        <v>144</v>
      </c>
      <c r="B16" s="174">
        <f>(0.4*0.155/1.36)+(0.125*0.335/1.36)+(0.075*0.22/1.36)</f>
        <v>8.8511029411764697E-2</v>
      </c>
      <c r="C16" s="166" t="s">
        <v>101</v>
      </c>
      <c r="D16" s="471">
        <f>SUM(B16*C14)</f>
        <v>37.174632352941174</v>
      </c>
      <c r="E16" s="472"/>
      <c r="F16" s="176">
        <f>D16+D18+D20+D22+D24+D26</f>
        <v>61.876968954248362</v>
      </c>
      <c r="G16" s="158"/>
      <c r="H16" s="166"/>
      <c r="I16" s="176">
        <f>SUM(B16*H14)</f>
        <v>0</v>
      </c>
      <c r="J16" s="176"/>
      <c r="K16" s="166"/>
      <c r="L16" s="166"/>
    </row>
    <row r="17" spans="1:12" ht="15.75" thickBot="1" x14ac:dyDescent="0.3">
      <c r="A17" s="478"/>
      <c r="B17" s="175"/>
      <c r="C17" s="167"/>
      <c r="D17" s="473"/>
      <c r="E17" s="474"/>
      <c r="F17" s="167"/>
      <c r="G17" s="159"/>
      <c r="H17" s="167"/>
      <c r="I17" s="177"/>
      <c r="J17" s="167"/>
      <c r="K17" s="167"/>
      <c r="L17" s="167"/>
    </row>
    <row r="18" spans="1:12" ht="15" customHeight="1" x14ac:dyDescent="0.25">
      <c r="A18" s="475" t="s">
        <v>145</v>
      </c>
      <c r="B18" s="164">
        <f>0.025*0.25/1.36</f>
        <v>4.5955882352941178E-3</v>
      </c>
      <c r="C18" s="166" t="s">
        <v>101</v>
      </c>
      <c r="D18" s="471">
        <f>SUM(B18*C$14)</f>
        <v>1.9301470588235294</v>
      </c>
      <c r="E18" s="472"/>
      <c r="F18" s="166"/>
      <c r="G18" s="166"/>
      <c r="H18" s="166"/>
      <c r="I18" s="176">
        <f>SUM(B18*H14)</f>
        <v>0</v>
      </c>
      <c r="J18" s="166"/>
      <c r="K18" s="166"/>
      <c r="L18" s="166"/>
    </row>
    <row r="19" spans="1:12" ht="15.75" customHeight="1" thickBot="1" x14ac:dyDescent="0.3">
      <c r="A19" s="476"/>
      <c r="B19" s="165"/>
      <c r="C19" s="167"/>
      <c r="D19" s="473"/>
      <c r="E19" s="474"/>
      <c r="F19" s="167"/>
      <c r="G19" s="167"/>
      <c r="H19" s="167"/>
      <c r="I19" s="177"/>
      <c r="J19" s="167"/>
      <c r="K19" s="167"/>
      <c r="L19" s="167"/>
    </row>
    <row r="20" spans="1:12" ht="15" customHeight="1" x14ac:dyDescent="0.25">
      <c r="A20" s="475" t="s">
        <v>146</v>
      </c>
      <c r="B20" s="164">
        <f>0.025*0.25/1.36</f>
        <v>4.5955882352941178E-3</v>
      </c>
      <c r="C20" s="166" t="s">
        <v>101</v>
      </c>
      <c r="D20" s="471">
        <f t="shared" ref="D20" si="0">SUM(B20*C$14)</f>
        <v>1.9301470588235294</v>
      </c>
      <c r="E20" s="472"/>
      <c r="F20" s="166"/>
      <c r="G20" s="166"/>
      <c r="H20" s="166"/>
      <c r="I20" s="176">
        <f>SUM(B20*H14)</f>
        <v>0</v>
      </c>
      <c r="J20" s="166"/>
      <c r="K20" s="166"/>
      <c r="L20" s="166"/>
    </row>
    <row r="21" spans="1:12" ht="15.75" customHeight="1" thickBot="1" x14ac:dyDescent="0.3">
      <c r="A21" s="476"/>
      <c r="B21" s="165"/>
      <c r="C21" s="167"/>
      <c r="D21" s="473"/>
      <c r="E21" s="474"/>
      <c r="F21" s="167"/>
      <c r="G21" s="167"/>
      <c r="H21" s="167"/>
      <c r="I21" s="177"/>
      <c r="J21" s="167"/>
      <c r="K21" s="167"/>
      <c r="L21" s="167"/>
    </row>
    <row r="22" spans="1:12" ht="15" customHeight="1" x14ac:dyDescent="0.25">
      <c r="A22" s="475" t="s">
        <v>149</v>
      </c>
      <c r="B22" s="164">
        <f>0.085*0.22/1.35</f>
        <v>1.3851851851851851E-2</v>
      </c>
      <c r="C22" s="166" t="s">
        <v>101</v>
      </c>
      <c r="D22" s="471">
        <f t="shared" ref="D22" si="1">SUM(B22*C$14)</f>
        <v>5.8177777777777777</v>
      </c>
      <c r="E22" s="472"/>
      <c r="F22" s="166"/>
      <c r="G22" s="166"/>
      <c r="H22" s="166"/>
      <c r="I22" s="176">
        <f>SUM(B22*H14)</f>
        <v>0</v>
      </c>
      <c r="J22" s="166"/>
      <c r="K22" s="166"/>
      <c r="L22" s="166"/>
    </row>
    <row r="23" spans="1:12" ht="15.75" customHeight="1" thickBot="1" x14ac:dyDescent="0.3">
      <c r="A23" s="476"/>
      <c r="B23" s="165"/>
      <c r="C23" s="167"/>
      <c r="D23" s="473"/>
      <c r="E23" s="474"/>
      <c r="F23" s="167"/>
      <c r="G23" s="167"/>
      <c r="H23" s="167"/>
      <c r="I23" s="177"/>
      <c r="J23" s="167"/>
      <c r="K23" s="167"/>
      <c r="L23" s="167"/>
    </row>
    <row r="24" spans="1:12" ht="15" customHeight="1" x14ac:dyDescent="0.25">
      <c r="A24" s="475" t="s">
        <v>151</v>
      </c>
      <c r="B24" s="164">
        <f>0.1*0.17/1.36</f>
        <v>1.2500000000000001E-2</v>
      </c>
      <c r="C24" s="166" t="s">
        <v>101</v>
      </c>
      <c r="D24" s="471">
        <f>SUM(B24*C14)</f>
        <v>5.25</v>
      </c>
      <c r="E24" s="472"/>
      <c r="F24" s="166"/>
      <c r="G24" s="166"/>
      <c r="H24" s="166"/>
      <c r="I24" s="176">
        <f>SUM(B24*H14)</f>
        <v>0</v>
      </c>
      <c r="J24" s="166"/>
      <c r="K24" s="166"/>
      <c r="L24" s="166"/>
    </row>
    <row r="25" spans="1:12" ht="15.75" customHeight="1" thickBot="1" x14ac:dyDescent="0.3">
      <c r="A25" s="476"/>
      <c r="B25" s="165"/>
      <c r="C25" s="167"/>
      <c r="D25" s="473"/>
      <c r="E25" s="474"/>
      <c r="F25" s="167"/>
      <c r="G25" s="167"/>
      <c r="H25" s="167"/>
      <c r="I25" s="177"/>
      <c r="J25" s="167"/>
      <c r="K25" s="167"/>
      <c r="L25" s="167"/>
    </row>
    <row r="26" spans="1:12" ht="15" customHeight="1" x14ac:dyDescent="0.25">
      <c r="A26" s="475" t="s">
        <v>153</v>
      </c>
      <c r="B26" s="166">
        <f>(0.055*0.27/1.36 )+(0.035*0.24*2/1.36)</f>
        <v>2.327205882352941E-2</v>
      </c>
      <c r="C26" s="166" t="s">
        <v>410</v>
      </c>
      <c r="D26" s="471">
        <f>SUM(B26*C14)</f>
        <v>9.7742647058823522</v>
      </c>
      <c r="E26" s="472"/>
      <c r="F26" s="166"/>
      <c r="G26" s="166"/>
      <c r="H26" s="166"/>
      <c r="I26" s="176">
        <f>SUM(B26*H14)</f>
        <v>0</v>
      </c>
      <c r="J26" s="166"/>
      <c r="K26" s="166"/>
      <c r="L26" s="166"/>
    </row>
    <row r="27" spans="1:12" ht="15.75" customHeight="1" thickBot="1" x14ac:dyDescent="0.3">
      <c r="A27" s="476"/>
      <c r="B27" s="167"/>
      <c r="C27" s="167"/>
      <c r="D27" s="473"/>
      <c r="E27" s="474"/>
      <c r="F27" s="167"/>
      <c r="G27" s="167"/>
      <c r="H27" s="167"/>
      <c r="I27" s="177"/>
      <c r="J27" s="167"/>
      <c r="K27" s="167"/>
      <c r="L27" s="167"/>
    </row>
    <row r="28" spans="1:12" ht="15" customHeight="1" x14ac:dyDescent="0.25">
      <c r="A28" s="475" t="s">
        <v>154</v>
      </c>
      <c r="B28" s="174">
        <f>0.22*0.085/1.45</f>
        <v>1.2896551724137933E-2</v>
      </c>
      <c r="C28" s="166" t="s">
        <v>150</v>
      </c>
      <c r="D28" s="471">
        <f>SUM(B28*C14)</f>
        <v>5.416551724137932</v>
      </c>
      <c r="E28" s="472"/>
      <c r="F28" s="166"/>
      <c r="G28" s="166"/>
      <c r="H28" s="166"/>
      <c r="I28" s="176">
        <f>SUM(B28*H14)</f>
        <v>0</v>
      </c>
      <c r="J28" s="166"/>
      <c r="K28" s="166"/>
      <c r="L28" s="166"/>
    </row>
    <row r="29" spans="1:12" ht="15.75" customHeight="1" thickBot="1" x14ac:dyDescent="0.3">
      <c r="A29" s="476"/>
      <c r="B29" s="175"/>
      <c r="C29" s="167"/>
      <c r="D29" s="473"/>
      <c r="E29" s="474"/>
      <c r="F29" s="167"/>
      <c r="G29" s="167"/>
      <c r="H29" s="167"/>
      <c r="I29" s="177"/>
      <c r="J29" s="167"/>
      <c r="K29" s="167"/>
      <c r="L29" s="167"/>
    </row>
    <row r="30" spans="1:12" ht="15" customHeight="1" x14ac:dyDescent="0.25">
      <c r="A30" s="475" t="s">
        <v>156</v>
      </c>
      <c r="B30" s="164">
        <f>0.1*0.17/1.45</f>
        <v>1.1724137931034485E-2</v>
      </c>
      <c r="C30" s="166" t="s">
        <v>147</v>
      </c>
      <c r="D30" s="471">
        <f>SUM(B30*C14)</f>
        <v>4.9241379310344833</v>
      </c>
      <c r="E30" s="472"/>
      <c r="F30" s="166"/>
      <c r="G30" s="166"/>
      <c r="H30" s="166"/>
      <c r="I30" s="176">
        <f>SUM(B30*H14)</f>
        <v>0</v>
      </c>
      <c r="J30" s="166"/>
      <c r="K30" s="166"/>
      <c r="L30" s="166"/>
    </row>
    <row r="31" spans="1:12" ht="15.75" customHeight="1" thickBot="1" x14ac:dyDescent="0.3">
      <c r="A31" s="476"/>
      <c r="B31" s="165"/>
      <c r="C31" s="167"/>
      <c r="D31" s="473"/>
      <c r="E31" s="474"/>
      <c r="F31" s="167"/>
      <c r="G31" s="167"/>
      <c r="H31" s="167"/>
      <c r="I31" s="177"/>
      <c r="J31" s="167"/>
      <c r="K31" s="167"/>
      <c r="L31" s="167"/>
    </row>
    <row r="32" spans="1:12" ht="15" customHeight="1" x14ac:dyDescent="0.25">
      <c r="A32" s="475" t="s">
        <v>157</v>
      </c>
      <c r="B32" s="164">
        <f>0.155*0.4/1.45</f>
        <v>4.275862068965517E-2</v>
      </c>
      <c r="C32" s="166" t="s">
        <v>147</v>
      </c>
      <c r="D32" s="471">
        <f>SUM(B32*C14)</f>
        <v>17.95862068965517</v>
      </c>
      <c r="E32" s="472"/>
      <c r="F32" s="166"/>
      <c r="G32" s="166"/>
      <c r="H32" s="166"/>
      <c r="I32" s="176"/>
      <c r="J32" s="166"/>
      <c r="K32" s="166"/>
      <c r="L32" s="166"/>
    </row>
    <row r="33" spans="1:12" ht="15.75" customHeight="1" thickBot="1" x14ac:dyDescent="0.3">
      <c r="A33" s="476"/>
      <c r="B33" s="165"/>
      <c r="C33" s="167"/>
      <c r="D33" s="473"/>
      <c r="E33" s="474"/>
      <c r="F33" s="167"/>
      <c r="G33" s="167"/>
      <c r="H33" s="167"/>
      <c r="I33" s="177"/>
      <c r="J33" s="167"/>
      <c r="K33" s="167"/>
      <c r="L33" s="167"/>
    </row>
    <row r="34" spans="1:12" ht="15" customHeight="1" x14ac:dyDescent="0.25">
      <c r="A34" s="475" t="s">
        <v>158</v>
      </c>
      <c r="B34" s="166">
        <f>0.125*0.335/1.45</f>
        <v>2.8879310344827588E-2</v>
      </c>
      <c r="C34" s="166" t="s">
        <v>148</v>
      </c>
      <c r="D34" s="471">
        <f>SUM(B34*C14)</f>
        <v>12.129310344827587</v>
      </c>
      <c r="E34" s="472"/>
      <c r="F34" s="166"/>
      <c r="G34" s="166"/>
      <c r="H34" s="166"/>
      <c r="I34" s="176"/>
      <c r="J34" s="166"/>
      <c r="K34" s="166"/>
      <c r="L34" s="166"/>
    </row>
    <row r="35" spans="1:12" ht="15.75" customHeight="1" thickBot="1" x14ac:dyDescent="0.3">
      <c r="A35" s="476"/>
      <c r="B35" s="167"/>
      <c r="C35" s="167"/>
      <c r="D35" s="473"/>
      <c r="E35" s="474"/>
      <c r="F35" s="167"/>
      <c r="G35" s="167"/>
      <c r="H35" s="167"/>
      <c r="I35" s="177"/>
      <c r="J35" s="167"/>
      <c r="K35" s="167"/>
      <c r="L35" s="167"/>
    </row>
    <row r="36" spans="1:12" ht="15" customHeight="1" x14ac:dyDescent="0.25">
      <c r="A36" s="475" t="s">
        <v>159</v>
      </c>
      <c r="B36" s="164">
        <f>0.075*0.21/1.45</f>
        <v>1.0862068965517242E-2</v>
      </c>
      <c r="C36" s="166" t="s">
        <v>152</v>
      </c>
      <c r="D36" s="471">
        <f>SUM(B36*C14)</f>
        <v>4.5620689655172413</v>
      </c>
      <c r="E36" s="472"/>
      <c r="F36" s="166"/>
      <c r="G36" s="166"/>
      <c r="H36" s="166"/>
      <c r="I36" s="176"/>
      <c r="J36" s="166"/>
      <c r="K36" s="166"/>
      <c r="L36" s="166"/>
    </row>
    <row r="37" spans="1:12" ht="15.75" customHeight="1" thickBot="1" x14ac:dyDescent="0.3">
      <c r="A37" s="476"/>
      <c r="B37" s="165"/>
      <c r="C37" s="167"/>
      <c r="D37" s="473"/>
      <c r="E37" s="474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471">
        <f>SUM(B38*C14)</f>
        <v>0</v>
      </c>
      <c r="E38" s="472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473"/>
      <c r="E39" s="474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122</v>
      </c>
      <c r="C42" s="123"/>
      <c r="D42" s="123"/>
      <c r="E42" s="124"/>
      <c r="F42" s="220" t="s">
        <v>123</v>
      </c>
      <c r="G42" s="221"/>
      <c r="H42" s="222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223"/>
      <c r="G43" s="224"/>
      <c r="H43" s="225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431" t="str">
        <f>A18</f>
        <v xml:space="preserve">Cor 2 - OKSFORD BRSÃO viés tampa </v>
      </c>
      <c r="B44" s="198">
        <v>2.4</v>
      </c>
      <c r="C44" s="199"/>
      <c r="D44" s="199"/>
      <c r="E44" s="200"/>
      <c r="F44" s="204">
        <v>0.6</v>
      </c>
      <c r="G44" s="205"/>
      <c r="H44" s="206"/>
      <c r="I44" s="204">
        <f>C14*F44</f>
        <v>252</v>
      </c>
      <c r="J44" s="206"/>
      <c r="K44" s="205">
        <f>SUM(F44*H14)</f>
        <v>0</v>
      </c>
      <c r="L44" s="206"/>
    </row>
    <row r="45" spans="1:12" ht="15.75" customHeight="1" thickBot="1" x14ac:dyDescent="0.3">
      <c r="A45" s="432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/>
      <c r="B46" s="198"/>
      <c r="C46" s="199"/>
      <c r="D46" s="199"/>
      <c r="E46" s="200"/>
      <c r="F46" s="204"/>
      <c r="G46" s="205"/>
      <c r="H46" s="206"/>
      <c r="I46" s="204"/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17" t="s">
        <v>41</v>
      </c>
    </row>
    <row r="61" spans="1:12" ht="15.75" customHeight="1" thickBot="1" x14ac:dyDescent="0.3">
      <c r="A61" s="237" t="s">
        <v>134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 t="s">
        <v>118</v>
      </c>
      <c r="B62" s="407"/>
      <c r="C62" s="12">
        <v>1.3</v>
      </c>
      <c r="D62" s="241" t="s">
        <v>81</v>
      </c>
      <c r="E62" s="242"/>
      <c r="F62" s="242"/>
      <c r="G62" s="243"/>
      <c r="H62" s="226" t="s">
        <v>81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17" t="s">
        <v>41</v>
      </c>
    </row>
    <row r="64" spans="1:12" ht="15.75" customHeight="1" thickBot="1" x14ac:dyDescent="0.3">
      <c r="A64" s="229" t="s">
        <v>38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39</v>
      </c>
      <c r="B65" s="151"/>
      <c r="C65" s="12">
        <v>1.3</v>
      </c>
      <c r="D65" s="231" t="s">
        <v>81</v>
      </c>
      <c r="E65" s="232"/>
      <c r="F65" s="232"/>
      <c r="G65" s="233"/>
      <c r="H65" s="110" t="s">
        <v>81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17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15" customHeight="1" thickBot="1" x14ac:dyDescent="0.3">
      <c r="A80" s="250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2"/>
    </row>
    <row r="81" spans="1:12" ht="45" customHeight="1" thickBot="1" x14ac:dyDescent="0.3">
      <c r="A81" s="4" t="s">
        <v>87</v>
      </c>
      <c r="B81" s="110">
        <v>8</v>
      </c>
      <c r="C81" s="112"/>
      <c r="D81" s="111"/>
      <c r="E81" s="10"/>
      <c r="F81" s="149" t="s">
        <v>88</v>
      </c>
      <c r="G81" s="150"/>
      <c r="H81" s="150"/>
      <c r="I81" s="151"/>
      <c r="J81" s="110">
        <v>1</v>
      </c>
      <c r="K81" s="112"/>
      <c r="L81" s="111"/>
    </row>
    <row r="82" spans="1:12" ht="15" customHeight="1" x14ac:dyDescent="0.25">
      <c r="A82" s="198" t="str">
        <f>A1</f>
        <v xml:space="preserve">LS </v>
      </c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200"/>
    </row>
    <row r="83" spans="1:12" ht="15" customHeight="1" x14ac:dyDescent="0.25">
      <c r="A83" s="253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5"/>
    </row>
    <row r="84" spans="1:12" ht="15.75" customHeight="1" thickBot="1" x14ac:dyDescent="0.3">
      <c r="A84" s="201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3"/>
    </row>
    <row r="85" spans="1:12" ht="15" customHeight="1" x14ac:dyDescent="0.25">
      <c r="A85" s="143" t="s">
        <v>79</v>
      </c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5"/>
    </row>
    <row r="86" spans="1:12" ht="15.75" customHeight="1" thickBot="1" x14ac:dyDescent="0.3">
      <c r="A86" s="146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8"/>
    </row>
    <row r="87" spans="1:12" ht="15.75" customHeight="1" thickBot="1" x14ac:dyDescent="0.3">
      <c r="A87" s="3" t="str">
        <f t="shared" ref="A87:B89" si="2">A6</f>
        <v xml:space="preserve">CLIENTE: bolovo </v>
      </c>
      <c r="B87" s="149" t="str">
        <f t="shared" si="2"/>
        <v>REPRESENTANTE: Antonio</v>
      </c>
      <c r="C87" s="150"/>
      <c r="D87" s="150"/>
      <c r="E87" s="150"/>
      <c r="F87" s="151"/>
      <c r="G87" s="149" t="str">
        <f>G6</f>
        <v>PEDIDO: 03/21</v>
      </c>
      <c r="H87" s="150"/>
      <c r="I87" s="151"/>
      <c r="J87" s="110" t="str">
        <f>J6</f>
        <v xml:space="preserve">QTD. MOSTR. LS </v>
      </c>
      <c r="K87" s="112"/>
      <c r="L87" s="111"/>
    </row>
    <row r="88" spans="1:12" ht="15.75" customHeight="1" thickBot="1" x14ac:dyDescent="0.3">
      <c r="A88" s="4" t="str">
        <f t="shared" si="2"/>
        <v xml:space="preserve">REF. CLIENTE:  PCT  LS  - 01 BOLOVO </v>
      </c>
      <c r="B88" s="149" t="str">
        <f t="shared" si="2"/>
        <v xml:space="preserve">REF. PCT  SL -01  </v>
      </c>
      <c r="C88" s="150"/>
      <c r="D88" s="150"/>
      <c r="E88" s="150"/>
      <c r="F88" s="151"/>
      <c r="G88" s="149" t="str">
        <f>G7</f>
        <v>COLECAO : VERÃO /2021</v>
      </c>
      <c r="H88" s="150"/>
      <c r="I88" s="151"/>
      <c r="J88" s="143">
        <f>J7</f>
        <v>0</v>
      </c>
      <c r="K88" s="144"/>
      <c r="L88" s="145"/>
    </row>
    <row r="89" spans="1:12" ht="15.75" customHeight="1" thickBot="1" x14ac:dyDescent="0.3">
      <c r="A89" s="4" t="str">
        <f t="shared" si="2"/>
        <v xml:space="preserve">REF:  ls :  PCT LS= 01 bolovo </v>
      </c>
      <c r="B89" s="149" t="str">
        <f t="shared" si="2"/>
        <v xml:space="preserve">MODELO: Pochete bolso frontal  AREDONDADO </v>
      </c>
      <c r="C89" s="150"/>
      <c r="D89" s="150"/>
      <c r="E89" s="150"/>
      <c r="F89" s="150"/>
      <c r="G89" s="150"/>
      <c r="H89" s="150"/>
      <c r="I89" s="151"/>
      <c r="J89" s="146"/>
      <c r="K89" s="147"/>
      <c r="L89" s="148"/>
    </row>
    <row r="90" spans="1:12" ht="15" customHeight="1" x14ac:dyDescent="0.25">
      <c r="A90" s="114" t="s">
        <v>26</v>
      </c>
      <c r="B90" s="116" t="str">
        <f>B10</f>
        <v>26/01/</v>
      </c>
      <c r="C90" s="117"/>
      <c r="D90" s="117"/>
      <c r="E90" s="117"/>
      <c r="F90" s="118"/>
      <c r="G90" s="122" t="s">
        <v>25</v>
      </c>
      <c r="H90" s="123"/>
      <c r="I90" s="124"/>
      <c r="J90" s="433" t="str">
        <f>J10</f>
        <v>26/02- 10/04-23/06</v>
      </c>
      <c r="K90" s="434"/>
      <c r="L90" s="435"/>
    </row>
    <row r="91" spans="1:12" ht="15.75" customHeight="1" thickBot="1" x14ac:dyDescent="0.3">
      <c r="A91" s="115"/>
      <c r="B91" s="119"/>
      <c r="C91" s="120"/>
      <c r="D91" s="120"/>
      <c r="E91" s="120"/>
      <c r="F91" s="121"/>
      <c r="G91" s="125"/>
      <c r="H91" s="126"/>
      <c r="I91" s="127"/>
      <c r="J91" s="436"/>
      <c r="K91" s="437"/>
      <c r="L91" s="438"/>
    </row>
    <row r="92" spans="1:12" ht="15.75" customHeight="1" thickBot="1" x14ac:dyDescent="0.3">
      <c r="A92" s="5" t="s">
        <v>28</v>
      </c>
      <c r="B92" s="2"/>
      <c r="C92" s="110">
        <v>420</v>
      </c>
      <c r="D92" s="112"/>
      <c r="E92" s="111"/>
      <c r="F92" s="262" t="s">
        <v>43</v>
      </c>
      <c r="G92" s="263"/>
      <c r="H92" s="110"/>
      <c r="I92" s="111"/>
      <c r="J92" s="262" t="s">
        <v>43</v>
      </c>
      <c r="K92" s="263"/>
      <c r="L92" s="19" t="s">
        <v>41</v>
      </c>
    </row>
    <row r="93" spans="1:12" ht="15.75" customHeight="1" thickBot="1" x14ac:dyDescent="0.3">
      <c r="A93" s="5" t="s">
        <v>42</v>
      </c>
      <c r="B93" s="4" t="s">
        <v>6</v>
      </c>
      <c r="C93" s="4" t="s">
        <v>15</v>
      </c>
      <c r="D93" s="110" t="s">
        <v>7</v>
      </c>
      <c r="E93" s="111"/>
      <c r="F93" s="234" t="s">
        <v>19</v>
      </c>
      <c r="G93" s="236"/>
      <c r="H93" s="4" t="s">
        <v>9</v>
      </c>
      <c r="I93" s="5" t="s">
        <v>10</v>
      </c>
      <c r="J93" s="234" t="s">
        <v>19</v>
      </c>
      <c r="K93" s="236"/>
      <c r="L93" s="7"/>
    </row>
    <row r="94" spans="1:12" ht="15.75" customHeight="1" thickBot="1" x14ac:dyDescent="0.3">
      <c r="A94" s="13" t="s">
        <v>102</v>
      </c>
      <c r="B94" s="13">
        <v>1</v>
      </c>
      <c r="C94" s="6"/>
      <c r="D94" s="469">
        <f>SUM(B94*C92)</f>
        <v>420</v>
      </c>
      <c r="E94" s="470"/>
      <c r="F94" s="266"/>
      <c r="G94" s="267"/>
      <c r="H94" s="6"/>
      <c r="I94" s="22">
        <f>SUM(B94*H92)</f>
        <v>0</v>
      </c>
      <c r="J94" s="266"/>
      <c r="K94" s="267"/>
      <c r="L94" s="6"/>
    </row>
    <row r="95" spans="1:12" ht="15.75" customHeight="1" thickBot="1" x14ac:dyDescent="0.3">
      <c r="A95" s="13" t="s">
        <v>82</v>
      </c>
      <c r="B95" s="13">
        <v>0.03</v>
      </c>
      <c r="C95" s="6" t="s">
        <v>192</v>
      </c>
      <c r="D95" s="469">
        <f>SUM(B95*C92)</f>
        <v>12.6</v>
      </c>
      <c r="E95" s="470"/>
      <c r="F95" s="266"/>
      <c r="G95" s="267"/>
      <c r="H95" s="6"/>
      <c r="I95" s="22">
        <f>SUM(B95*H92)</f>
        <v>0</v>
      </c>
      <c r="J95" s="266"/>
      <c r="K95" s="267"/>
      <c r="L95" s="6"/>
    </row>
    <row r="96" spans="1:12" ht="15.75" customHeight="1" thickBot="1" x14ac:dyDescent="0.3">
      <c r="A96" s="13"/>
      <c r="B96" s="13">
        <v>0.02</v>
      </c>
      <c r="C96" s="6" t="s">
        <v>318</v>
      </c>
      <c r="D96" s="469">
        <v>2</v>
      </c>
      <c r="E96" s="470"/>
      <c r="F96" s="266"/>
      <c r="G96" s="267"/>
      <c r="H96" s="6"/>
      <c r="I96" s="22">
        <f>SUM(B96*H92)</f>
        <v>0</v>
      </c>
      <c r="J96" s="266"/>
      <c r="K96" s="267"/>
      <c r="L96" s="6"/>
    </row>
    <row r="97" spans="1:12" ht="15.75" customHeight="1" thickBot="1" x14ac:dyDescent="0.3">
      <c r="A97" s="13"/>
      <c r="B97" s="13">
        <v>0.02</v>
      </c>
      <c r="C97" s="6"/>
      <c r="D97" s="469"/>
      <c r="E97" s="470"/>
      <c r="F97" s="266"/>
      <c r="G97" s="267"/>
      <c r="H97" s="6"/>
      <c r="I97" s="22">
        <f>SUM(B97*H92)</f>
        <v>0</v>
      </c>
      <c r="J97" s="266"/>
      <c r="K97" s="267"/>
      <c r="L97" s="6"/>
    </row>
    <row r="98" spans="1:12" ht="15.75" customHeight="1" thickBot="1" x14ac:dyDescent="0.3">
      <c r="A98" s="13"/>
      <c r="B98" s="13"/>
      <c r="C98" s="6" t="s">
        <v>192</v>
      </c>
      <c r="D98" s="469">
        <f>SUM(B98*C92)</f>
        <v>0</v>
      </c>
      <c r="E98" s="470"/>
      <c r="F98" s="266"/>
      <c r="G98" s="267"/>
      <c r="H98" s="6"/>
      <c r="I98" s="22">
        <f>SUM(B98*H92)</f>
        <v>0</v>
      </c>
      <c r="J98" s="266"/>
      <c r="K98" s="267"/>
      <c r="L98" s="6"/>
    </row>
    <row r="99" spans="1:12" ht="15.75" customHeight="1" thickBot="1" x14ac:dyDescent="0.3">
      <c r="A99" s="13"/>
      <c r="B99" s="13">
        <v>0.02</v>
      </c>
      <c r="C99" s="6"/>
      <c r="D99" s="469">
        <f>SUM(B99*C92)</f>
        <v>8.4</v>
      </c>
      <c r="E99" s="470"/>
      <c r="F99" s="266"/>
      <c r="G99" s="267"/>
      <c r="H99" s="6"/>
      <c r="I99" s="22">
        <f>SUM(B99*H92)</f>
        <v>0</v>
      </c>
      <c r="J99" s="266"/>
      <c r="K99" s="267"/>
      <c r="L99" s="6"/>
    </row>
    <row r="100" spans="1:12" ht="15.75" customHeight="1" thickBot="1" x14ac:dyDescent="0.3">
      <c r="A100" s="52" t="s">
        <v>111</v>
      </c>
      <c r="B100" s="13">
        <v>1.4</v>
      </c>
      <c r="C100" s="6" t="s">
        <v>192</v>
      </c>
      <c r="D100" s="469">
        <f>SUM(B100*C92)</f>
        <v>588</v>
      </c>
      <c r="E100" s="470"/>
      <c r="F100" s="266"/>
      <c r="G100" s="267"/>
      <c r="H100" s="6"/>
      <c r="I100" s="22">
        <f>SUM(B100*H92)</f>
        <v>0</v>
      </c>
      <c r="J100" s="266"/>
      <c r="K100" s="267"/>
      <c r="L100" s="6"/>
    </row>
    <row r="101" spans="1:12" ht="15.75" customHeight="1" thickBot="1" x14ac:dyDescent="0.3">
      <c r="A101" s="31" t="s">
        <v>495</v>
      </c>
      <c r="B101" s="13">
        <v>0</v>
      </c>
      <c r="C101" s="16"/>
      <c r="D101" s="469">
        <f>SUM(B101*C92)</f>
        <v>0</v>
      </c>
      <c r="E101" s="470"/>
      <c r="F101" s="266"/>
      <c r="G101" s="267"/>
      <c r="H101" s="6"/>
      <c r="I101" s="22">
        <f>SUM(B101*H92)</f>
        <v>0</v>
      </c>
      <c r="J101" s="266"/>
      <c r="K101" s="267"/>
      <c r="L101" s="6"/>
    </row>
    <row r="102" spans="1:12" ht="15.75" customHeight="1" thickBot="1" x14ac:dyDescent="0.3">
      <c r="A102" s="31" t="s">
        <v>121</v>
      </c>
      <c r="B102" s="13">
        <v>0</v>
      </c>
      <c r="C102" s="6"/>
      <c r="D102" s="469">
        <f>SUM(B102*C$92)</f>
        <v>0</v>
      </c>
      <c r="E102" s="470"/>
      <c r="F102" s="266"/>
      <c r="G102" s="267"/>
      <c r="H102" s="6"/>
      <c r="I102" s="22">
        <f>SUM(B102*H92)</f>
        <v>0</v>
      </c>
      <c r="J102" s="266"/>
      <c r="K102" s="267"/>
      <c r="L102" s="6"/>
    </row>
    <row r="103" spans="1:12" ht="15.75" customHeight="1" thickBot="1" x14ac:dyDescent="0.3">
      <c r="A103" s="13"/>
      <c r="B103" s="13"/>
      <c r="C103" s="6"/>
      <c r="D103" s="469">
        <f t="shared" ref="D103:D127" si="3">SUM(B103*C$92)</f>
        <v>0</v>
      </c>
      <c r="E103" s="470"/>
      <c r="F103" s="266"/>
      <c r="G103" s="267"/>
      <c r="H103" s="6"/>
      <c r="I103" s="22">
        <f>SUM(B103*H92)</f>
        <v>0</v>
      </c>
      <c r="J103" s="266"/>
      <c r="K103" s="267"/>
      <c r="L103" s="6"/>
    </row>
    <row r="104" spans="1:12" ht="15.75" customHeight="1" thickBot="1" x14ac:dyDescent="0.3">
      <c r="A104" s="13"/>
      <c r="B104" s="13"/>
      <c r="C104" s="6"/>
      <c r="D104" s="469">
        <f t="shared" si="3"/>
        <v>0</v>
      </c>
      <c r="E104" s="470"/>
      <c r="F104" s="266"/>
      <c r="G104" s="267"/>
      <c r="H104" s="6"/>
      <c r="I104" s="22">
        <f>SUM(B104*H92)</f>
        <v>0</v>
      </c>
      <c r="J104" s="266"/>
      <c r="K104" s="267"/>
      <c r="L104" s="6"/>
    </row>
    <row r="105" spans="1:12" ht="15.75" customHeight="1" thickBot="1" x14ac:dyDescent="0.3">
      <c r="A105" s="13" t="s">
        <v>139</v>
      </c>
      <c r="B105" s="13">
        <v>1</v>
      </c>
      <c r="C105" s="6" t="s">
        <v>97</v>
      </c>
      <c r="D105" s="469">
        <f t="shared" si="3"/>
        <v>420</v>
      </c>
      <c r="E105" s="470"/>
      <c r="F105" s="266"/>
      <c r="G105" s="267"/>
      <c r="H105" s="6"/>
      <c r="I105" s="22">
        <f>SUM(B105*H92)</f>
        <v>0</v>
      </c>
      <c r="J105" s="266"/>
      <c r="K105" s="267"/>
      <c r="L105" s="6"/>
    </row>
    <row r="106" spans="1:12" ht="15.75" customHeight="1" thickBot="1" x14ac:dyDescent="0.3">
      <c r="A106" s="13" t="s">
        <v>90</v>
      </c>
      <c r="B106" s="13">
        <v>0.57999999999999996</v>
      </c>
      <c r="C106" s="16" t="s">
        <v>101</v>
      </c>
      <c r="D106" s="469">
        <f t="shared" si="3"/>
        <v>243.6</v>
      </c>
      <c r="E106" s="470"/>
      <c r="F106" s="266"/>
      <c r="G106" s="267"/>
      <c r="H106" s="6"/>
      <c r="I106" s="22">
        <f>SUM(B106*H92)</f>
        <v>0</v>
      </c>
      <c r="J106" s="266"/>
      <c r="K106" s="267"/>
      <c r="L106" s="6"/>
    </row>
    <row r="107" spans="1:12" ht="15.75" customHeight="1" thickBot="1" x14ac:dyDescent="0.3">
      <c r="A107" s="13" t="s">
        <v>137</v>
      </c>
      <c r="B107" s="13">
        <v>2</v>
      </c>
      <c r="C107" s="6" t="s">
        <v>101</v>
      </c>
      <c r="D107" s="469">
        <f t="shared" si="3"/>
        <v>840</v>
      </c>
      <c r="E107" s="470"/>
      <c r="F107" s="266"/>
      <c r="G107" s="267"/>
      <c r="H107" s="6"/>
      <c r="I107" s="22">
        <f>SUM(B107*H$92)</f>
        <v>0</v>
      </c>
      <c r="J107" s="266"/>
      <c r="K107" s="267"/>
      <c r="L107" s="6"/>
    </row>
    <row r="108" spans="1:12" ht="15.75" customHeight="1" thickBot="1" x14ac:dyDescent="0.3">
      <c r="A108" s="13" t="s">
        <v>107</v>
      </c>
      <c r="B108" s="13">
        <v>2.2000000000000002</v>
      </c>
      <c r="C108" s="6" t="s">
        <v>97</v>
      </c>
      <c r="D108" s="469">
        <f t="shared" si="3"/>
        <v>924.00000000000011</v>
      </c>
      <c r="E108" s="470"/>
      <c r="F108" s="266"/>
      <c r="G108" s="267"/>
      <c r="H108" s="6"/>
      <c r="I108" s="22">
        <f>SUM(B108*H$92)</f>
        <v>0</v>
      </c>
      <c r="J108" s="266"/>
      <c r="K108" s="267"/>
      <c r="L108" s="6"/>
    </row>
    <row r="109" spans="1:12" ht="15.75" customHeight="1" thickBot="1" x14ac:dyDescent="0.3">
      <c r="A109" s="13" t="s">
        <v>140</v>
      </c>
      <c r="B109" s="13">
        <v>1</v>
      </c>
      <c r="C109" s="6" t="s">
        <v>97</v>
      </c>
      <c r="D109" s="469">
        <f t="shared" si="3"/>
        <v>420</v>
      </c>
      <c r="E109" s="470"/>
      <c r="F109" s="266"/>
      <c r="G109" s="267"/>
      <c r="H109" s="6"/>
      <c r="I109" s="23">
        <f>SUM(B109*H92)</f>
        <v>0</v>
      </c>
      <c r="J109" s="266"/>
      <c r="K109" s="267"/>
      <c r="L109" s="6"/>
    </row>
    <row r="110" spans="1:12" ht="15.75" customHeight="1" thickBot="1" x14ac:dyDescent="0.3">
      <c r="A110" s="13" t="s">
        <v>138</v>
      </c>
      <c r="B110" s="13">
        <v>0.3</v>
      </c>
      <c r="C110" s="6" t="s">
        <v>101</v>
      </c>
      <c r="D110" s="469">
        <f t="shared" si="3"/>
        <v>126</v>
      </c>
      <c r="E110" s="470"/>
      <c r="F110" s="266"/>
      <c r="G110" s="267"/>
      <c r="H110" s="6"/>
      <c r="I110" s="22">
        <f>SUM(B110*H92)</f>
        <v>0</v>
      </c>
      <c r="J110" s="266"/>
      <c r="K110" s="267"/>
      <c r="L110" s="6"/>
    </row>
    <row r="111" spans="1:12" ht="15.75" customHeight="1" thickBot="1" x14ac:dyDescent="0.3">
      <c r="A111" s="13" t="s">
        <v>108</v>
      </c>
      <c r="B111" s="13">
        <v>0.25</v>
      </c>
      <c r="C111" s="16" t="s">
        <v>161</v>
      </c>
      <c r="D111" s="469">
        <f t="shared" si="3"/>
        <v>105</v>
      </c>
      <c r="E111" s="470"/>
      <c r="F111" s="266"/>
      <c r="G111" s="267"/>
      <c r="H111" s="6"/>
      <c r="I111" s="22">
        <f>SUM(B111*H92)</f>
        <v>0</v>
      </c>
      <c r="J111" s="266"/>
      <c r="K111" s="267"/>
      <c r="L111" s="6"/>
    </row>
    <row r="112" spans="1:12" ht="15.75" customHeight="1" thickBot="1" x14ac:dyDescent="0.3">
      <c r="A112" s="13" t="s">
        <v>411</v>
      </c>
      <c r="B112" s="13">
        <v>1</v>
      </c>
      <c r="C112" s="16" t="s">
        <v>101</v>
      </c>
      <c r="D112" s="469">
        <f t="shared" si="3"/>
        <v>420</v>
      </c>
      <c r="E112" s="470"/>
      <c r="F112" s="266"/>
      <c r="G112" s="267"/>
      <c r="H112" s="6"/>
      <c r="I112" s="22">
        <f>SUM(B112*H92)</f>
        <v>0</v>
      </c>
      <c r="J112" s="266"/>
      <c r="K112" s="267"/>
      <c r="L112" s="6"/>
    </row>
    <row r="113" spans="1:12" ht="15.75" customHeight="1" thickBot="1" x14ac:dyDescent="0.3">
      <c r="A113" s="13" t="s">
        <v>112</v>
      </c>
      <c r="B113" s="13">
        <v>0.62</v>
      </c>
      <c r="C113" s="16" t="s">
        <v>101</v>
      </c>
      <c r="D113" s="469">
        <f t="shared" ref="D113" si="4">SUM(B113*C$92)</f>
        <v>260.39999999999998</v>
      </c>
      <c r="E113" s="470"/>
      <c r="F113" s="266"/>
      <c r="G113" s="267"/>
      <c r="H113" s="6"/>
      <c r="I113" s="22">
        <f>SUM(B113*H92)</f>
        <v>0</v>
      </c>
      <c r="J113" s="266"/>
      <c r="K113" s="267"/>
      <c r="L113" s="6"/>
    </row>
    <row r="114" spans="1:12" ht="15.75" customHeight="1" thickBot="1" x14ac:dyDescent="0.3">
      <c r="A114" s="13"/>
      <c r="B114" s="13">
        <v>0</v>
      </c>
      <c r="C114" s="6"/>
      <c r="D114" s="469">
        <f t="shared" si="3"/>
        <v>0</v>
      </c>
      <c r="E114" s="470"/>
      <c r="F114" s="266"/>
      <c r="G114" s="267"/>
      <c r="H114" s="6"/>
      <c r="I114" s="22">
        <f>SUM(B114*H92)</f>
        <v>0</v>
      </c>
      <c r="J114" s="266"/>
      <c r="K114" s="267"/>
      <c r="L114" s="6"/>
    </row>
    <row r="115" spans="1:12" ht="15.75" customHeight="1" thickBot="1" x14ac:dyDescent="0.3">
      <c r="A115" s="13"/>
      <c r="B115" s="13">
        <v>0</v>
      </c>
      <c r="C115" s="6"/>
      <c r="D115" s="264">
        <f t="shared" si="3"/>
        <v>0</v>
      </c>
      <c r="E115" s="265"/>
      <c r="F115" s="266"/>
      <c r="G115" s="267"/>
      <c r="H115" s="6"/>
      <c r="I115" s="8">
        <f>SUM(B115*H92)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 t="shared" si="3"/>
        <v>0</v>
      </c>
      <c r="E116" s="265"/>
      <c r="F116" s="266"/>
      <c r="G116" s="267"/>
      <c r="H116" s="6"/>
      <c r="I116" s="8">
        <f>SUM(B116*H92)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 t="shared" si="3"/>
        <v>0</v>
      </c>
      <c r="E117" s="265"/>
      <c r="F117" s="266"/>
      <c r="G117" s="267"/>
      <c r="H117" s="6"/>
      <c r="I117" s="8">
        <f>SUM(B117*H92)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 t="shared" si="3"/>
        <v>0</v>
      </c>
      <c r="E118" s="265"/>
      <c r="F118" s="266"/>
      <c r="G118" s="267"/>
      <c r="H118" s="6"/>
      <c r="I118" s="8">
        <f>SUM(B118*H92)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 t="shared" si="3"/>
        <v>0</v>
      </c>
      <c r="E119" s="265"/>
      <c r="F119" s="266"/>
      <c r="G119" s="267"/>
      <c r="H119" s="6"/>
      <c r="I119" s="8">
        <f>SUM(B119*H92)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 t="shared" si="3"/>
        <v>0</v>
      </c>
      <c r="E120" s="265"/>
      <c r="F120" s="266"/>
      <c r="G120" s="267"/>
      <c r="H120" s="6"/>
      <c r="I120" s="8">
        <f>SUM(B120*H92)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 t="shared" si="3"/>
        <v>0</v>
      </c>
      <c r="E121" s="265"/>
      <c r="F121" s="266"/>
      <c r="G121" s="267"/>
      <c r="H121" s="6"/>
      <c r="I121" s="8">
        <f>SUM(B121*H92)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 t="shared" si="3"/>
        <v>0</v>
      </c>
      <c r="E122" s="265"/>
      <c r="F122" s="266"/>
      <c r="G122" s="267"/>
      <c r="H122" s="6"/>
      <c r="I122" s="8">
        <f>SUM(B122*H92)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 t="shared" si="3"/>
        <v>0</v>
      </c>
      <c r="E123" s="265"/>
      <c r="F123" s="266"/>
      <c r="G123" s="267"/>
      <c r="H123" s="6"/>
      <c r="I123" s="8">
        <f>SUM(B123*H92)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 t="shared" si="3"/>
        <v>0</v>
      </c>
      <c r="E124" s="265"/>
      <c r="F124" s="266"/>
      <c r="G124" s="267"/>
      <c r="H124" s="6"/>
      <c r="I124" s="8">
        <f>SUM(B124*H92)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 t="shared" si="3"/>
        <v>0</v>
      </c>
      <c r="E125" s="265"/>
      <c r="F125" s="266"/>
      <c r="G125" s="267"/>
      <c r="H125" s="6"/>
      <c r="I125" s="8">
        <f>SUM(B125*H92)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 t="shared" si="3"/>
        <v>0</v>
      </c>
      <c r="E126" s="265"/>
      <c r="F126" s="266"/>
      <c r="G126" s="267"/>
      <c r="H126" s="6"/>
      <c r="I126" s="8">
        <f>SUM(B126*H92)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 t="shared" si="3"/>
        <v>0</v>
      </c>
      <c r="E127" s="265"/>
      <c r="F127" s="266"/>
      <c r="G127" s="267"/>
      <c r="H127" s="6"/>
      <c r="I127" s="8">
        <f>SUM(B127*H92)</f>
        <v>0</v>
      </c>
      <c r="J127" s="266"/>
      <c r="K127" s="267"/>
      <c r="L127" s="6"/>
    </row>
    <row r="128" spans="1:12" ht="15.75" customHeight="1" thickBot="1" x14ac:dyDescent="0.3">
      <c r="A128" s="5" t="s">
        <v>12</v>
      </c>
      <c r="B128" s="5" t="s">
        <v>6</v>
      </c>
      <c r="C128" s="5" t="s">
        <v>15</v>
      </c>
      <c r="D128" s="110" t="s">
        <v>7</v>
      </c>
      <c r="E128" s="111"/>
      <c r="F128" s="110" t="s">
        <v>45</v>
      </c>
      <c r="G128" s="111"/>
      <c r="H128" s="5" t="s">
        <v>9</v>
      </c>
      <c r="I128" s="5" t="s">
        <v>10</v>
      </c>
      <c r="J128" s="110" t="s">
        <v>45</v>
      </c>
      <c r="K128" s="111"/>
      <c r="L128" s="19" t="s">
        <v>41</v>
      </c>
    </row>
    <row r="129" spans="1:12" ht="15.75" customHeight="1" thickBot="1" x14ac:dyDescent="0.3">
      <c r="A129" s="13" t="s">
        <v>103</v>
      </c>
      <c r="B129" s="13">
        <v>1</v>
      </c>
      <c r="C129" s="6" t="s">
        <v>98</v>
      </c>
      <c r="D129" s="264">
        <f>SUM(B129*C92)</f>
        <v>420</v>
      </c>
      <c r="E129" s="265"/>
      <c r="F129" s="266"/>
      <c r="G129" s="267"/>
      <c r="H129" s="6"/>
      <c r="I129" s="8">
        <f>SUM(B129*H92)</f>
        <v>0</v>
      </c>
      <c r="J129" s="266"/>
      <c r="K129" s="267"/>
      <c r="L129" s="6"/>
    </row>
    <row r="130" spans="1:12" ht="15.75" customHeight="1" thickBot="1" x14ac:dyDescent="0.3">
      <c r="A130" s="13" t="s">
        <v>84</v>
      </c>
      <c r="B130" s="13">
        <v>0.03</v>
      </c>
      <c r="C130" s="6" t="s">
        <v>99</v>
      </c>
      <c r="D130" s="264">
        <f>SUM(B130*C92)</f>
        <v>12.6</v>
      </c>
      <c r="E130" s="265"/>
      <c r="F130" s="266"/>
      <c r="G130" s="267"/>
      <c r="H130" s="6"/>
      <c r="I130" s="8">
        <f>SUM(B130*H92)</f>
        <v>0</v>
      </c>
      <c r="J130" s="266"/>
      <c r="K130" s="267"/>
      <c r="L130" s="6"/>
    </row>
    <row r="131" spans="1:12" ht="15.75" customHeight="1" thickBot="1" x14ac:dyDescent="0.3">
      <c r="A131" s="13" t="s">
        <v>85</v>
      </c>
      <c r="B131" s="13">
        <v>0</v>
      </c>
      <c r="C131" s="6"/>
      <c r="D131" s="264">
        <f>SUM(B131*C92)</f>
        <v>0</v>
      </c>
      <c r="E131" s="265"/>
      <c r="F131" s="266"/>
      <c r="G131" s="267"/>
      <c r="H131" s="6"/>
      <c r="I131" s="8">
        <f>SUM(B131*H92)</f>
        <v>0</v>
      </c>
      <c r="J131" s="266"/>
      <c r="K131" s="267"/>
      <c r="L131" s="6"/>
    </row>
    <row r="132" spans="1:12" ht="15.75" customHeight="1" thickBot="1" x14ac:dyDescent="0.3">
      <c r="A132" s="13" t="s">
        <v>86</v>
      </c>
      <c r="B132" s="13">
        <v>0.12</v>
      </c>
      <c r="C132" s="6" t="s">
        <v>99</v>
      </c>
      <c r="D132" s="264">
        <f>SUM(B132*C92)</f>
        <v>50.4</v>
      </c>
      <c r="E132" s="265"/>
      <c r="F132" s="266"/>
      <c r="G132" s="267"/>
      <c r="H132" s="6"/>
      <c r="I132" s="8">
        <f>SUM(B132*H92)</f>
        <v>0</v>
      </c>
      <c r="J132" s="266"/>
      <c r="K132" s="267"/>
      <c r="L132" s="6"/>
    </row>
    <row r="133" spans="1:12" ht="15.75" customHeight="1" thickBot="1" x14ac:dyDescent="0.3">
      <c r="A133" s="13"/>
      <c r="B133" s="13"/>
      <c r="C133" s="6"/>
      <c r="D133" s="264">
        <f>SUM(B133*C92)</f>
        <v>0</v>
      </c>
      <c r="E133" s="265"/>
      <c r="F133" s="266"/>
      <c r="G133" s="267"/>
      <c r="H133" s="6"/>
      <c r="I133" s="8">
        <f>SUM(B133*H92)</f>
        <v>0</v>
      </c>
      <c r="J133" s="266"/>
      <c r="K133" s="267"/>
      <c r="L133" s="6"/>
    </row>
    <row r="134" spans="1:12" ht="15.75" customHeight="1" thickBot="1" x14ac:dyDescent="0.3">
      <c r="A134" s="6"/>
      <c r="B134" s="13"/>
      <c r="C134" s="6"/>
      <c r="D134" s="264">
        <f>SUM(B134*C92)</f>
        <v>0</v>
      </c>
      <c r="E134" s="265"/>
      <c r="F134" s="266"/>
      <c r="G134" s="267"/>
      <c r="H134" s="6"/>
      <c r="I134" s="8">
        <f>SUM(B134*H92)</f>
        <v>0</v>
      </c>
      <c r="J134" s="266"/>
      <c r="K134" s="267"/>
      <c r="L134" s="6"/>
    </row>
    <row r="135" spans="1:12" ht="15.75" customHeight="1" thickBot="1" x14ac:dyDescent="0.3">
      <c r="A135" s="6"/>
      <c r="B135" s="13">
        <v>0</v>
      </c>
      <c r="C135" s="6"/>
      <c r="D135" s="264">
        <f>SUM(B135*C92)</f>
        <v>0</v>
      </c>
      <c r="E135" s="265"/>
      <c r="F135" s="266"/>
      <c r="G135" s="267"/>
      <c r="H135" s="6"/>
      <c r="I135" s="8">
        <f>SUM(B135*H92)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SUM(B136*C92)</f>
        <v>0</v>
      </c>
      <c r="E136" s="265"/>
      <c r="F136" s="266"/>
      <c r="G136" s="267"/>
      <c r="H136" s="6"/>
      <c r="I136" s="8">
        <f>SUM(B136*H92)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SUM(B137*C92)</f>
        <v>0</v>
      </c>
      <c r="E137" s="265"/>
      <c r="F137" s="266"/>
      <c r="G137" s="267"/>
      <c r="H137" s="6"/>
      <c r="I137" s="8">
        <f>SUM(B137*H92)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SUM(B138*C92)</f>
        <v>0</v>
      </c>
      <c r="E138" s="265"/>
      <c r="F138" s="266"/>
      <c r="G138" s="267"/>
      <c r="H138" s="6"/>
      <c r="I138" s="8">
        <f>SUM(B138*H92)</f>
        <v>0</v>
      </c>
      <c r="J138" s="266"/>
      <c r="K138" s="267"/>
      <c r="L138" s="6"/>
    </row>
    <row r="139" spans="1:12" ht="15.75" customHeight="1" thickBot="1" x14ac:dyDescent="0.3">
      <c r="A139" s="5" t="s">
        <v>44</v>
      </c>
      <c r="B139" s="5" t="s">
        <v>6</v>
      </c>
      <c r="C139" s="5" t="s">
        <v>15</v>
      </c>
      <c r="D139" s="110" t="s">
        <v>7</v>
      </c>
      <c r="E139" s="111"/>
      <c r="F139" s="110" t="s">
        <v>45</v>
      </c>
      <c r="G139" s="111"/>
      <c r="H139" s="5" t="s">
        <v>9</v>
      </c>
      <c r="I139" s="5" t="s">
        <v>10</v>
      </c>
      <c r="J139" s="110" t="s">
        <v>45</v>
      </c>
      <c r="K139" s="111"/>
      <c r="L139" s="19" t="s">
        <v>41</v>
      </c>
    </row>
    <row r="140" spans="1:12" ht="15.75" customHeight="1" thickBot="1" x14ac:dyDescent="0.3">
      <c r="A140" s="13" t="s">
        <v>141</v>
      </c>
      <c r="B140" s="13">
        <v>1</v>
      </c>
      <c r="C140" s="13"/>
      <c r="D140" s="264">
        <f>SUM(B140*C92)</f>
        <v>420</v>
      </c>
      <c r="E140" s="265"/>
      <c r="F140" s="266"/>
      <c r="G140" s="267"/>
      <c r="H140" s="6"/>
      <c r="I140" s="22">
        <f>SUM(B140*H92)</f>
        <v>0</v>
      </c>
      <c r="J140" s="266"/>
      <c r="K140" s="267"/>
      <c r="L140" s="6"/>
    </row>
    <row r="141" spans="1:12" ht="15.75" customHeight="1" thickBot="1" x14ac:dyDescent="0.3">
      <c r="A141" s="13" t="s">
        <v>142</v>
      </c>
      <c r="B141" s="13">
        <v>1</v>
      </c>
      <c r="C141" s="13"/>
      <c r="D141" s="264">
        <f>SUM(B141*C92)</f>
        <v>420</v>
      </c>
      <c r="E141" s="265"/>
      <c r="F141" s="266"/>
      <c r="G141" s="267"/>
      <c r="H141" s="6"/>
      <c r="I141" s="22">
        <f>SUM(B141*H92)</f>
        <v>0</v>
      </c>
      <c r="J141" s="266"/>
      <c r="K141" s="267"/>
      <c r="L141" s="6"/>
    </row>
    <row r="142" spans="1:12" ht="15.75" customHeight="1" thickBot="1" x14ac:dyDescent="0.3">
      <c r="A142" s="6"/>
      <c r="B142" s="13">
        <v>0</v>
      </c>
      <c r="C142" s="6"/>
      <c r="D142" s="264">
        <f>SUM(B142*C92)</f>
        <v>0</v>
      </c>
      <c r="E142" s="265"/>
      <c r="F142" s="266"/>
      <c r="G142" s="267"/>
      <c r="H142" s="6"/>
      <c r="I142" s="22">
        <f>SUM(B142*H92)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SUM(B143*C92)</f>
        <v>0</v>
      </c>
      <c r="E143" s="265"/>
      <c r="F143" s="266"/>
      <c r="G143" s="267"/>
      <c r="H143" s="6"/>
      <c r="I143" s="22">
        <f>SUM(B143*H92)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SUM(B144*C92)</f>
        <v>0</v>
      </c>
      <c r="E144" s="265"/>
      <c r="F144" s="266"/>
      <c r="G144" s="267"/>
      <c r="H144" s="6"/>
      <c r="I144" s="22">
        <f>SUM(B144*H92)</f>
        <v>0</v>
      </c>
      <c r="J144" s="266"/>
      <c r="K144" s="267"/>
      <c r="L144" s="6"/>
    </row>
    <row r="145" spans="1:12" ht="15.75" customHeight="1" thickBot="1" x14ac:dyDescent="0.3">
      <c r="A145" s="5" t="s">
        <v>13</v>
      </c>
      <c r="B145" s="5" t="s">
        <v>6</v>
      </c>
      <c r="C145" s="5" t="s">
        <v>15</v>
      </c>
      <c r="D145" s="110" t="s">
        <v>7</v>
      </c>
      <c r="E145" s="111"/>
      <c r="F145" s="110" t="s">
        <v>45</v>
      </c>
      <c r="G145" s="111"/>
      <c r="H145" s="5" t="s">
        <v>9</v>
      </c>
      <c r="I145" s="24" t="s">
        <v>10</v>
      </c>
      <c r="J145" s="110" t="s">
        <v>45</v>
      </c>
      <c r="K145" s="111"/>
      <c r="L145" s="19" t="s">
        <v>41</v>
      </c>
    </row>
    <row r="146" spans="1:12" ht="15.75" customHeight="1" thickBot="1" x14ac:dyDescent="0.3">
      <c r="A146" s="13" t="s">
        <v>512</v>
      </c>
      <c r="B146" s="13">
        <v>2</v>
      </c>
      <c r="C146" s="6" t="s">
        <v>101</v>
      </c>
      <c r="D146" s="264">
        <f>SUM(B146*C92)</f>
        <v>840</v>
      </c>
      <c r="E146" s="265"/>
      <c r="F146" s="266"/>
      <c r="G146" s="267"/>
      <c r="H146" s="6"/>
      <c r="I146" s="22">
        <f>SUM(B146*H92)</f>
        <v>0</v>
      </c>
      <c r="J146" s="266"/>
      <c r="K146" s="267"/>
      <c r="L146" s="6"/>
    </row>
    <row r="147" spans="1:12" ht="15.75" customHeight="1" thickBot="1" x14ac:dyDescent="0.3">
      <c r="A147" s="13"/>
      <c r="B147" s="13"/>
      <c r="C147" s="6"/>
      <c r="D147" s="264"/>
      <c r="E147" s="265"/>
      <c r="F147" s="266"/>
      <c r="G147" s="267"/>
      <c r="H147" s="6"/>
      <c r="I147" s="22">
        <f>SUM(B147*H92)</f>
        <v>0</v>
      </c>
      <c r="J147" s="266"/>
      <c r="K147" s="267"/>
      <c r="L147" s="6"/>
    </row>
    <row r="148" spans="1:12" ht="15" customHeight="1" x14ac:dyDescent="0.25">
      <c r="A148" s="272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4"/>
    </row>
    <row r="149" spans="1:12" ht="15" customHeight="1" x14ac:dyDescent="0.25">
      <c r="A149" s="275"/>
      <c r="B149" s="276"/>
      <c r="C149" s="276"/>
      <c r="D149" s="276"/>
      <c r="E149" s="276"/>
      <c r="F149" s="276"/>
      <c r="G149" s="276"/>
      <c r="H149" s="276"/>
      <c r="I149" s="276"/>
      <c r="J149" s="276"/>
      <c r="K149" s="276"/>
      <c r="L149" s="277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39.75" customHeight="1" thickBot="1" x14ac:dyDescent="0.3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ht="0.75" customHeight="1" x14ac:dyDescent="0.25">
      <c r="A162" s="143" t="str">
        <f>A1</f>
        <v xml:space="preserve">LS </v>
      </c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5"/>
    </row>
    <row r="163" spans="1:12" x14ac:dyDescent="0.25">
      <c r="A163" s="278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80"/>
    </row>
    <row r="164" spans="1:12" ht="15.75" thickBot="1" x14ac:dyDescent="0.3">
      <c r="A164" s="146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8"/>
    </row>
    <row r="165" spans="1:12" ht="15" customHeight="1" x14ac:dyDescent="0.25">
      <c r="A165" s="143" t="s">
        <v>80</v>
      </c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5"/>
    </row>
    <row r="166" spans="1:12" ht="15.75" customHeight="1" thickBot="1" x14ac:dyDescent="0.3">
      <c r="A166" s="146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8"/>
    </row>
    <row r="167" spans="1:12" ht="15.75" thickBot="1" x14ac:dyDescent="0.3">
      <c r="A167" s="3" t="str">
        <f t="shared" ref="A167:B169" si="5">A6</f>
        <v xml:space="preserve">CLIENTE: bolovo </v>
      </c>
      <c r="B167" s="149" t="str">
        <f t="shared" si="5"/>
        <v>REPRESENTANTE: Antonio</v>
      </c>
      <c r="C167" s="150"/>
      <c r="D167" s="150"/>
      <c r="E167" s="150"/>
      <c r="F167" s="151"/>
      <c r="G167" s="149" t="str">
        <f>G6</f>
        <v>PEDIDO: 03/21</v>
      </c>
      <c r="H167" s="150"/>
      <c r="I167" s="151"/>
      <c r="J167" s="110" t="str">
        <f>J6</f>
        <v xml:space="preserve">QTD. MOSTR. LS </v>
      </c>
      <c r="K167" s="112"/>
      <c r="L167" s="111"/>
    </row>
    <row r="168" spans="1:12" ht="15.75" thickBot="1" x14ac:dyDescent="0.3">
      <c r="A168" s="4" t="str">
        <f t="shared" si="5"/>
        <v xml:space="preserve">REF. CLIENTE:  PCT  LS  - 01 BOLOVO </v>
      </c>
      <c r="B168" s="149" t="str">
        <f>B7</f>
        <v xml:space="preserve">REF. PCT  SL -01  </v>
      </c>
      <c r="C168" s="150"/>
      <c r="D168" s="150"/>
      <c r="E168" s="150"/>
      <c r="F168" s="151"/>
      <c r="G168" s="149" t="str">
        <f>G7</f>
        <v>COLECAO : VERÃO /2021</v>
      </c>
      <c r="H168" s="150"/>
      <c r="I168" s="151"/>
      <c r="J168" s="143">
        <f>J7</f>
        <v>0</v>
      </c>
      <c r="K168" s="144"/>
      <c r="L168" s="145"/>
    </row>
    <row r="169" spans="1:12" ht="15.75" thickBot="1" x14ac:dyDescent="0.3">
      <c r="A169" s="4" t="str">
        <f t="shared" si="5"/>
        <v xml:space="preserve">REF:  ls :  PCT LS= 01 bolovo </v>
      </c>
      <c r="B169" s="149" t="str">
        <f t="shared" si="5"/>
        <v xml:space="preserve">MODELO: Pochete bolso frontal  AREDONDADO </v>
      </c>
      <c r="C169" s="150"/>
      <c r="D169" s="150"/>
      <c r="E169" s="150"/>
      <c r="F169" s="150"/>
      <c r="G169" s="150"/>
      <c r="H169" s="150"/>
      <c r="I169" s="151"/>
      <c r="J169" s="146"/>
      <c r="K169" s="147"/>
      <c r="L169" s="148"/>
    </row>
    <row r="170" spans="1:12" ht="15.75" thickBot="1" x14ac:dyDescent="0.3">
      <c r="A170" s="110" t="s">
        <v>29</v>
      </c>
      <c r="B170" s="236"/>
      <c r="C170" s="7" t="s">
        <v>15</v>
      </c>
      <c r="D170" s="234" t="s">
        <v>9</v>
      </c>
      <c r="E170" s="236"/>
      <c r="F170" s="110" t="s">
        <v>29</v>
      </c>
      <c r="G170" s="112"/>
      <c r="H170" s="112"/>
      <c r="I170" s="112"/>
      <c r="J170" s="111"/>
      <c r="K170" s="7" t="s">
        <v>15</v>
      </c>
      <c r="L170" s="4" t="s">
        <v>9</v>
      </c>
    </row>
    <row r="171" spans="1:12" x14ac:dyDescent="0.25">
      <c r="A171" s="281" t="str">
        <f>A16</f>
        <v xml:space="preserve">Cor 1 -OKSFORD BRSÃO-frente , costa e baixo </v>
      </c>
      <c r="B171" s="282"/>
      <c r="C171" s="166" t="str">
        <f>C16</f>
        <v>preto</v>
      </c>
      <c r="D171" s="272">
        <f>H16</f>
        <v>0</v>
      </c>
      <c r="E171" s="274"/>
      <c r="F171" s="281"/>
      <c r="G171" s="287"/>
      <c r="H171" s="287"/>
      <c r="I171" s="287"/>
      <c r="J171" s="282"/>
      <c r="K171" s="289" t="str">
        <f>C28</f>
        <v xml:space="preserve">vermelho </v>
      </c>
      <c r="L171" s="289">
        <f>H28</f>
        <v>0</v>
      </c>
    </row>
    <row r="172" spans="1:12" ht="15.75" thickBot="1" x14ac:dyDescent="0.3">
      <c r="A172" s="283"/>
      <c r="B172" s="284"/>
      <c r="C172" s="167"/>
      <c r="D172" s="285"/>
      <c r="E172" s="286"/>
      <c r="F172" s="283"/>
      <c r="G172" s="288"/>
      <c r="H172" s="288"/>
      <c r="I172" s="288"/>
      <c r="J172" s="284"/>
      <c r="K172" s="290"/>
      <c r="L172" s="290"/>
    </row>
    <row r="173" spans="1:12" x14ac:dyDescent="0.25">
      <c r="A173" s="281" t="str">
        <f>A18</f>
        <v xml:space="preserve">Cor 2 - OKSFORD BRSÃO viés tampa </v>
      </c>
      <c r="B173" s="282"/>
      <c r="C173" s="166" t="str">
        <f>C18</f>
        <v>preto</v>
      </c>
      <c r="D173" s="272">
        <f>H18</f>
        <v>0</v>
      </c>
      <c r="E173" s="274"/>
      <c r="F173" s="281" t="str">
        <f>A30</f>
        <v xml:space="preserve">Cor 8 -Bora bora - bolso </v>
      </c>
      <c r="G173" s="287"/>
      <c r="H173" s="287"/>
      <c r="I173" s="287"/>
      <c r="J173" s="282"/>
      <c r="K173" s="289" t="str">
        <f>C30</f>
        <v>verde</v>
      </c>
      <c r="L173" s="289">
        <f>H30</f>
        <v>0</v>
      </c>
    </row>
    <row r="174" spans="1:12" ht="15.75" thickBot="1" x14ac:dyDescent="0.3">
      <c r="A174" s="283"/>
      <c r="B174" s="284"/>
      <c r="C174" s="167"/>
      <c r="D174" s="285"/>
      <c r="E174" s="286"/>
      <c r="F174" s="283"/>
      <c r="G174" s="288"/>
      <c r="H174" s="288"/>
      <c r="I174" s="288"/>
      <c r="J174" s="284"/>
      <c r="K174" s="290"/>
      <c r="L174" s="290"/>
    </row>
    <row r="175" spans="1:12" x14ac:dyDescent="0.25">
      <c r="A175" s="281" t="str">
        <f>A20</f>
        <v xml:space="preserve">Cor 3 - OKSFORD BRSÃO viés fundo </v>
      </c>
      <c r="B175" s="282"/>
      <c r="C175" s="166" t="str">
        <f>C20</f>
        <v>preto</v>
      </c>
      <c r="D175" s="272">
        <f>H20</f>
        <v>0</v>
      </c>
      <c r="E175" s="274"/>
      <c r="F175" s="281" t="str">
        <f>A32</f>
        <v xml:space="preserve">Cor 9-Bora bora - frente </v>
      </c>
      <c r="G175" s="287"/>
      <c r="H175" s="287"/>
      <c r="I175" s="287"/>
      <c r="J175" s="282"/>
      <c r="K175" s="289" t="str">
        <f>C32</f>
        <v>verde</v>
      </c>
      <c r="L175" s="289">
        <f>H32</f>
        <v>0</v>
      </c>
    </row>
    <row r="176" spans="1:12" ht="15.75" thickBot="1" x14ac:dyDescent="0.3">
      <c r="A176" s="283"/>
      <c r="B176" s="284"/>
      <c r="C176" s="167"/>
      <c r="D176" s="285"/>
      <c r="E176" s="286"/>
      <c r="F176" s="283"/>
      <c r="G176" s="288"/>
      <c r="H176" s="288"/>
      <c r="I176" s="288"/>
      <c r="J176" s="284"/>
      <c r="K176" s="290"/>
      <c r="L176" s="290"/>
    </row>
    <row r="177" spans="1:12" x14ac:dyDescent="0.25">
      <c r="A177" s="281" t="str">
        <f>A22</f>
        <v xml:space="preserve">Cor 4 - OKSFORD BRSÃO tampa  </v>
      </c>
      <c r="B177" s="282"/>
      <c r="C177" s="166"/>
      <c r="D177" s="272">
        <f>H22</f>
        <v>0</v>
      </c>
      <c r="E177" s="274"/>
      <c r="F177" s="281" t="str">
        <f>A34</f>
        <v xml:space="preserve">Cor 10 -Bora bora - costa </v>
      </c>
      <c r="G177" s="287"/>
      <c r="H177" s="287"/>
      <c r="I177" s="287"/>
      <c r="J177" s="282"/>
      <c r="K177" s="289" t="str">
        <f>C34</f>
        <v>azul royal</v>
      </c>
      <c r="L177" s="289">
        <f>H34</f>
        <v>0</v>
      </c>
    </row>
    <row r="178" spans="1:12" ht="15.75" thickBot="1" x14ac:dyDescent="0.3">
      <c r="A178" s="283"/>
      <c r="B178" s="284"/>
      <c r="C178" s="167"/>
      <c r="D178" s="285"/>
      <c r="E178" s="286"/>
      <c r="F178" s="283"/>
      <c r="G178" s="288"/>
      <c r="H178" s="288"/>
      <c r="I178" s="288"/>
      <c r="J178" s="284"/>
      <c r="K178" s="290"/>
      <c r="L178" s="290"/>
    </row>
    <row r="179" spans="1:12" x14ac:dyDescent="0.25">
      <c r="A179" s="281" t="str">
        <f>A24</f>
        <v xml:space="preserve">Cor 5 - OKSFORD BRSÃO bolso   </v>
      </c>
      <c r="B179" s="282"/>
      <c r="C179" s="166" t="str">
        <f>C24</f>
        <v>preto</v>
      </c>
      <c r="D179" s="272">
        <f>H24</f>
        <v>0</v>
      </c>
      <c r="E179" s="274"/>
      <c r="F179" s="281" t="str">
        <f>A36</f>
        <v xml:space="preserve">Cor 10 -Bora bora - baixo costa </v>
      </c>
      <c r="G179" s="287"/>
      <c r="H179" s="287"/>
      <c r="I179" s="287"/>
      <c r="J179" s="282"/>
      <c r="K179" s="289" t="str">
        <f>C36</f>
        <v>amarelo</v>
      </c>
      <c r="L179" s="289">
        <f>H36</f>
        <v>0</v>
      </c>
    </row>
    <row r="180" spans="1:12" ht="15.75" thickBot="1" x14ac:dyDescent="0.3">
      <c r="A180" s="283"/>
      <c r="B180" s="284"/>
      <c r="C180" s="167"/>
      <c r="D180" s="285"/>
      <c r="E180" s="286"/>
      <c r="F180" s="283"/>
      <c r="G180" s="288"/>
      <c r="H180" s="288"/>
      <c r="I180" s="288"/>
      <c r="J180" s="284"/>
      <c r="K180" s="290"/>
      <c r="L180" s="290"/>
    </row>
    <row r="181" spans="1:12" x14ac:dyDescent="0.25">
      <c r="A181" s="281" t="str">
        <f>A26</f>
        <v>Cor 6 -OKSFORD BRASÃO- fundo e vista</v>
      </c>
      <c r="B181" s="282"/>
      <c r="C181" s="166" t="str">
        <f>C26</f>
        <v>prerto</v>
      </c>
      <c r="D181" s="272">
        <f>H26</f>
        <v>0</v>
      </c>
      <c r="E181" s="274"/>
      <c r="F181" s="281">
        <f>A38</f>
        <v>0</v>
      </c>
      <c r="G181" s="287"/>
      <c r="H181" s="287"/>
      <c r="I181" s="287"/>
      <c r="J181" s="282"/>
      <c r="K181" s="289">
        <f>C38</f>
        <v>0</v>
      </c>
      <c r="L181" s="289">
        <f>H38</f>
        <v>0</v>
      </c>
    </row>
    <row r="182" spans="1:12" ht="15.75" thickBot="1" x14ac:dyDescent="0.3">
      <c r="A182" s="283"/>
      <c r="B182" s="284"/>
      <c r="C182" s="167"/>
      <c r="D182" s="285"/>
      <c r="E182" s="286"/>
      <c r="F182" s="283"/>
      <c r="G182" s="288"/>
      <c r="H182" s="288"/>
      <c r="I182" s="288"/>
      <c r="J182" s="284"/>
      <c r="K182" s="290"/>
      <c r="L182" s="290"/>
    </row>
    <row r="183" spans="1:12" x14ac:dyDescent="0.25">
      <c r="A183" s="143" t="s">
        <v>31</v>
      </c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5"/>
    </row>
    <row r="184" spans="1:12" ht="15.75" thickBot="1" x14ac:dyDescent="0.3">
      <c r="A184" s="146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8"/>
    </row>
    <row r="185" spans="1:12" ht="15" customHeight="1" thickBot="1" x14ac:dyDescent="0.35">
      <c r="A185" s="182" t="s">
        <v>17</v>
      </c>
      <c r="B185" s="122" t="s">
        <v>33</v>
      </c>
      <c r="C185" s="123"/>
      <c r="D185" s="123"/>
      <c r="E185" s="124"/>
      <c r="F185" s="184" t="s">
        <v>34</v>
      </c>
      <c r="G185" s="185"/>
      <c r="H185" s="186"/>
      <c r="I185" s="190" t="s">
        <v>11</v>
      </c>
      <c r="J185" s="191"/>
      <c r="K185" s="191"/>
      <c r="L185" s="192"/>
    </row>
    <row r="186" spans="1:12" ht="15.75" customHeight="1" thickBot="1" x14ac:dyDescent="0.3">
      <c r="A186" s="183"/>
      <c r="B186" s="125"/>
      <c r="C186" s="126"/>
      <c r="D186" s="126"/>
      <c r="E186" s="127"/>
      <c r="F186" s="187"/>
      <c r="G186" s="188"/>
      <c r="H186" s="189"/>
      <c r="I186" s="193" t="s">
        <v>15</v>
      </c>
      <c r="J186" s="194"/>
      <c r="K186" s="195" t="s">
        <v>9</v>
      </c>
      <c r="L186" s="194"/>
    </row>
    <row r="187" spans="1:12" ht="15" customHeight="1" x14ac:dyDescent="0.25">
      <c r="A187" s="196" t="str">
        <f>A44</f>
        <v xml:space="preserve">Cor 2 - OKSFORD BRSÃO viés tampa </v>
      </c>
      <c r="B187" s="198">
        <f>B44</f>
        <v>2.4</v>
      </c>
      <c r="C187" s="199"/>
      <c r="D187" s="199"/>
      <c r="E187" s="200"/>
      <c r="F187" s="204">
        <f>F44</f>
        <v>0.6</v>
      </c>
      <c r="G187" s="205"/>
      <c r="H187" s="206"/>
      <c r="I187" s="204"/>
      <c r="J187" s="206"/>
      <c r="K187" s="205"/>
      <c r="L187" s="206"/>
    </row>
    <row r="188" spans="1:12" ht="15.75" customHeight="1" thickBot="1" x14ac:dyDescent="0.3">
      <c r="A188" s="197"/>
      <c r="B188" s="201"/>
      <c r="C188" s="202"/>
      <c r="D188" s="202"/>
      <c r="E188" s="203"/>
      <c r="F188" s="207"/>
      <c r="G188" s="208"/>
      <c r="H188" s="209"/>
      <c r="I188" s="207"/>
      <c r="J188" s="209"/>
      <c r="K188" s="208"/>
      <c r="L188" s="209"/>
    </row>
    <row r="189" spans="1:12" ht="15" customHeight="1" x14ac:dyDescent="0.25">
      <c r="A189" s="210">
        <f>A46</f>
        <v>0</v>
      </c>
      <c r="B189" s="198">
        <f>B46</f>
        <v>0</v>
      </c>
      <c r="C189" s="199"/>
      <c r="D189" s="199"/>
      <c r="E189" s="200"/>
      <c r="F189" s="204">
        <f>F46</f>
        <v>0</v>
      </c>
      <c r="G189" s="205"/>
      <c r="H189" s="206"/>
      <c r="I189" s="204"/>
      <c r="J189" s="206"/>
      <c r="K189" s="205"/>
      <c r="L189" s="206"/>
    </row>
    <row r="190" spans="1:12" ht="15.75" customHeight="1" thickBot="1" x14ac:dyDescent="0.3">
      <c r="A190" s="211"/>
      <c r="B190" s="201"/>
      <c r="C190" s="202"/>
      <c r="D190" s="202"/>
      <c r="E190" s="203"/>
      <c r="F190" s="207"/>
      <c r="G190" s="208"/>
      <c r="H190" s="209"/>
      <c r="I190" s="207"/>
      <c r="J190" s="209"/>
      <c r="K190" s="208"/>
      <c r="L190" s="209"/>
    </row>
    <row r="191" spans="1:12" ht="15" customHeight="1" x14ac:dyDescent="0.25">
      <c r="A191" s="143" t="str">
        <f>A48</f>
        <v>CORTE PLACAS</v>
      </c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5"/>
    </row>
    <row r="192" spans="1:12" ht="15.75" customHeight="1" thickBot="1" x14ac:dyDescent="0.3">
      <c r="A192" s="146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8"/>
    </row>
    <row r="193" spans="1:12" ht="15" customHeight="1" thickBot="1" x14ac:dyDescent="0.35">
      <c r="A193" s="182" t="str">
        <f>A50</f>
        <v>COR</v>
      </c>
      <c r="B193" s="122" t="str">
        <f>B50</f>
        <v>MOLDE Nº / ALTURA</v>
      </c>
      <c r="C193" s="123"/>
      <c r="D193" s="123"/>
      <c r="E193" s="124"/>
      <c r="F193" s="291" t="str">
        <f>F50</f>
        <v>QTD. MOCH. POR PLC</v>
      </c>
      <c r="G193" s="292"/>
      <c r="H193" s="293"/>
      <c r="I193" s="190" t="s">
        <v>37</v>
      </c>
      <c r="J193" s="191"/>
      <c r="K193" s="191"/>
      <c r="L193" s="192"/>
    </row>
    <row r="194" spans="1:12" ht="15.75" customHeight="1" thickBot="1" x14ac:dyDescent="0.3">
      <c r="A194" s="183"/>
      <c r="B194" s="125"/>
      <c r="C194" s="126"/>
      <c r="D194" s="126"/>
      <c r="E194" s="127"/>
      <c r="F194" s="294"/>
      <c r="G194" s="295"/>
      <c r="H194" s="296"/>
      <c r="I194" s="193" t="s">
        <v>15</v>
      </c>
      <c r="J194" s="194"/>
      <c r="K194" s="195" t="s">
        <v>9</v>
      </c>
      <c r="L194" s="194"/>
    </row>
    <row r="195" spans="1:12" ht="15" customHeight="1" x14ac:dyDescent="0.25">
      <c r="A195" s="210">
        <f>A52</f>
        <v>0</v>
      </c>
      <c r="B195" s="198">
        <f>B52</f>
        <v>0</v>
      </c>
      <c r="C195" s="199"/>
      <c r="D195" s="199"/>
      <c r="E195" s="200"/>
      <c r="F195" s="204">
        <v>0</v>
      </c>
      <c r="G195" s="205"/>
      <c r="H195" s="206"/>
      <c r="I195" s="204"/>
      <c r="J195" s="206"/>
      <c r="K195" s="204"/>
      <c r="L195" s="206"/>
    </row>
    <row r="196" spans="1:12" ht="15.75" customHeight="1" thickBot="1" x14ac:dyDescent="0.3">
      <c r="A196" s="211"/>
      <c r="B196" s="201"/>
      <c r="C196" s="202"/>
      <c r="D196" s="202"/>
      <c r="E196" s="203"/>
      <c r="F196" s="207"/>
      <c r="G196" s="208"/>
      <c r="H196" s="209"/>
      <c r="I196" s="207"/>
      <c r="J196" s="209"/>
      <c r="K196" s="207"/>
      <c r="L196" s="209"/>
    </row>
    <row r="197" spans="1:12" ht="15" customHeight="1" x14ac:dyDescent="0.25">
      <c r="A197" s="143" t="s">
        <v>32</v>
      </c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5"/>
    </row>
    <row r="198" spans="1:12" ht="15.75" customHeight="1" thickBot="1" x14ac:dyDescent="0.3">
      <c r="A198" s="146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8"/>
    </row>
    <row r="199" spans="1:12" ht="15" customHeight="1" thickBot="1" x14ac:dyDescent="0.35">
      <c r="A199" s="182" t="str">
        <f>A56</f>
        <v>COR</v>
      </c>
      <c r="B199" s="122" t="str">
        <f>B56</f>
        <v>NUMERO MOLDE</v>
      </c>
      <c r="C199" s="123"/>
      <c r="D199" s="123"/>
      <c r="E199" s="124"/>
      <c r="F199" s="297" t="str">
        <f>F56</f>
        <v>QUANTIDADE POR PEÇA</v>
      </c>
      <c r="G199" s="298"/>
      <c r="H199" s="299"/>
      <c r="I199" s="190" t="s">
        <v>37</v>
      </c>
      <c r="J199" s="191"/>
      <c r="K199" s="191"/>
      <c r="L199" s="192"/>
    </row>
    <row r="200" spans="1:12" ht="15.75" customHeight="1" thickBot="1" x14ac:dyDescent="0.3">
      <c r="A200" s="183"/>
      <c r="B200" s="125"/>
      <c r="C200" s="126"/>
      <c r="D200" s="126"/>
      <c r="E200" s="127"/>
      <c r="F200" s="300"/>
      <c r="G200" s="301"/>
      <c r="H200" s="302"/>
      <c r="I200" s="193" t="s">
        <v>15</v>
      </c>
      <c r="J200" s="194"/>
      <c r="K200" s="195" t="s">
        <v>9</v>
      </c>
      <c r="L200" s="194"/>
    </row>
    <row r="201" spans="1:12" ht="15" customHeight="1" x14ac:dyDescent="0.25">
      <c r="A201" s="210">
        <f>A58</f>
        <v>0</v>
      </c>
      <c r="B201" s="198">
        <v>0</v>
      </c>
      <c r="C201" s="199"/>
      <c r="D201" s="199"/>
      <c r="E201" s="200"/>
      <c r="F201" s="204">
        <f>F58</f>
        <v>0</v>
      </c>
      <c r="G201" s="205"/>
      <c r="H201" s="206"/>
      <c r="I201" s="204">
        <f>C14*F201</f>
        <v>0</v>
      </c>
      <c r="J201" s="206"/>
      <c r="K201" s="204">
        <f>H14*F201</f>
        <v>0</v>
      </c>
      <c r="L201" s="206"/>
    </row>
    <row r="202" spans="1:12" ht="15.75" customHeight="1" thickBot="1" x14ac:dyDescent="0.3">
      <c r="A202" s="211"/>
      <c r="B202" s="201"/>
      <c r="C202" s="202"/>
      <c r="D202" s="202"/>
      <c r="E202" s="203"/>
      <c r="F202" s="207"/>
      <c r="G202" s="208"/>
      <c r="H202" s="209"/>
      <c r="I202" s="207"/>
      <c r="J202" s="209"/>
      <c r="K202" s="207"/>
      <c r="L202" s="209"/>
    </row>
    <row r="203" spans="1:12" ht="15.75" thickBot="1" x14ac:dyDescent="0.3">
      <c r="A203" s="5" t="s">
        <v>46</v>
      </c>
      <c r="B203" s="5" t="s">
        <v>16</v>
      </c>
      <c r="C203" s="5" t="s">
        <v>4</v>
      </c>
      <c r="D203" s="110" t="s">
        <v>17</v>
      </c>
      <c r="E203" s="111"/>
      <c r="F203" s="110" t="s">
        <v>46</v>
      </c>
      <c r="G203" s="112"/>
      <c r="H203" s="112"/>
      <c r="I203" s="111"/>
      <c r="J203" s="5" t="s">
        <v>16</v>
      </c>
      <c r="K203" s="5" t="s">
        <v>4</v>
      </c>
      <c r="L203" s="5" t="s">
        <v>17</v>
      </c>
    </row>
    <row r="204" spans="1:12" ht="15.75" thickBot="1" x14ac:dyDescent="0.3">
      <c r="A204" s="5" t="s">
        <v>105</v>
      </c>
      <c r="B204" s="5">
        <v>1</v>
      </c>
      <c r="C204" s="5" t="s">
        <v>100</v>
      </c>
      <c r="D204" s="110">
        <v>1</v>
      </c>
      <c r="E204" s="111"/>
      <c r="F204" s="110"/>
      <c r="G204" s="112"/>
      <c r="H204" s="112"/>
      <c r="I204" s="111"/>
      <c r="J204" s="5">
        <v>40</v>
      </c>
      <c r="K204" s="5"/>
      <c r="L204" s="5"/>
    </row>
    <row r="205" spans="1:12" ht="15.75" thickBot="1" x14ac:dyDescent="0.3">
      <c r="A205" s="5" t="s">
        <v>124</v>
      </c>
      <c r="B205" s="5">
        <v>2</v>
      </c>
      <c r="C205" s="5" t="s">
        <v>100</v>
      </c>
      <c r="D205" s="110">
        <v>1</v>
      </c>
      <c r="E205" s="111"/>
      <c r="F205" s="110"/>
      <c r="G205" s="112"/>
      <c r="H205" s="112"/>
      <c r="I205" s="111"/>
      <c r="J205" s="5">
        <v>41</v>
      </c>
      <c r="K205" s="5"/>
      <c r="L205" s="5"/>
    </row>
    <row r="206" spans="1:12" ht="15.75" thickBot="1" x14ac:dyDescent="0.3">
      <c r="A206" s="5" t="s">
        <v>104</v>
      </c>
      <c r="B206" s="5">
        <v>3</v>
      </c>
      <c r="C206" s="5" t="s">
        <v>100</v>
      </c>
      <c r="D206" s="110">
        <v>1</v>
      </c>
      <c r="E206" s="111"/>
      <c r="F206" s="110"/>
      <c r="G206" s="112"/>
      <c r="H206" s="112"/>
      <c r="I206" s="111"/>
      <c r="J206" s="5">
        <v>42</v>
      </c>
      <c r="K206" s="5"/>
      <c r="L206" s="5"/>
    </row>
    <row r="207" spans="1:12" ht="15.75" thickBot="1" x14ac:dyDescent="0.3">
      <c r="A207" s="5" t="s">
        <v>125</v>
      </c>
      <c r="B207" s="5">
        <v>4</v>
      </c>
      <c r="C207" s="5" t="s">
        <v>100</v>
      </c>
      <c r="D207" s="110">
        <v>1</v>
      </c>
      <c r="E207" s="111"/>
      <c r="F207" s="110"/>
      <c r="G207" s="112"/>
      <c r="H207" s="112"/>
      <c r="I207" s="111"/>
      <c r="J207" s="5">
        <v>43</v>
      </c>
      <c r="K207" s="5"/>
      <c r="L207" s="5"/>
    </row>
    <row r="208" spans="1:12" ht="15.75" thickBot="1" x14ac:dyDescent="0.3">
      <c r="A208" s="5" t="s">
        <v>126</v>
      </c>
      <c r="B208" s="5">
        <v>5</v>
      </c>
      <c r="C208" s="5" t="s">
        <v>100</v>
      </c>
      <c r="D208" s="110">
        <v>1</v>
      </c>
      <c r="E208" s="111"/>
      <c r="F208" s="110"/>
      <c r="G208" s="112"/>
      <c r="H208" s="112"/>
      <c r="I208" s="111"/>
      <c r="J208" s="5">
        <v>44</v>
      </c>
      <c r="K208" s="5"/>
      <c r="L208" s="5"/>
    </row>
    <row r="209" spans="1:12" ht="15.75" thickBot="1" x14ac:dyDescent="0.3">
      <c r="A209" s="5" t="s">
        <v>127</v>
      </c>
      <c r="B209" s="5">
        <v>6</v>
      </c>
      <c r="C209" s="5" t="s">
        <v>100</v>
      </c>
      <c r="D209" s="110">
        <v>1</v>
      </c>
      <c r="E209" s="111"/>
      <c r="F209" s="110"/>
      <c r="G209" s="112"/>
      <c r="H209" s="112"/>
      <c r="I209" s="111"/>
      <c r="J209" s="5">
        <v>45</v>
      </c>
      <c r="K209" s="5"/>
      <c r="L209" s="5"/>
    </row>
    <row r="210" spans="1:12" ht="15.75" thickBot="1" x14ac:dyDescent="0.3">
      <c r="A210" s="5" t="s">
        <v>128</v>
      </c>
      <c r="B210" s="5">
        <v>7</v>
      </c>
      <c r="C210" s="5" t="s">
        <v>119</v>
      </c>
      <c r="D210" s="110">
        <v>1</v>
      </c>
      <c r="E210" s="111"/>
      <c r="F210" s="110"/>
      <c r="G210" s="112"/>
      <c r="H210" s="112"/>
      <c r="I210" s="111"/>
      <c r="J210" s="5">
        <v>46</v>
      </c>
      <c r="K210" s="5"/>
      <c r="L210" s="5"/>
    </row>
    <row r="211" spans="1:12" ht="15.75" thickBot="1" x14ac:dyDescent="0.3">
      <c r="A211" s="5" t="s">
        <v>143</v>
      </c>
      <c r="B211" s="5">
        <v>8</v>
      </c>
      <c r="C211" s="5"/>
      <c r="D211" s="110"/>
      <c r="E211" s="111"/>
      <c r="F211" s="110"/>
      <c r="G211" s="112"/>
      <c r="H211" s="112"/>
      <c r="I211" s="111"/>
      <c r="J211" s="5">
        <v>47</v>
      </c>
      <c r="K211" s="5"/>
      <c r="L211" s="5"/>
    </row>
    <row r="212" spans="1:12" ht="15.75" thickBot="1" x14ac:dyDescent="0.3">
      <c r="A212" s="5" t="s">
        <v>120</v>
      </c>
      <c r="B212" s="5">
        <v>9</v>
      </c>
      <c r="C212" s="5" t="s">
        <v>119</v>
      </c>
      <c r="D212" s="110">
        <v>2</v>
      </c>
      <c r="E212" s="111"/>
      <c r="F212" s="110"/>
      <c r="G212" s="112"/>
      <c r="H212" s="112"/>
      <c r="I212" s="111"/>
      <c r="J212" s="5">
        <v>48</v>
      </c>
      <c r="K212" s="5"/>
      <c r="L212" s="5"/>
    </row>
    <row r="213" spans="1:12" ht="15.75" thickBot="1" x14ac:dyDescent="0.3">
      <c r="A213" s="5"/>
      <c r="B213" s="5">
        <v>10</v>
      </c>
      <c r="C213" s="5"/>
      <c r="D213" s="110"/>
      <c r="E213" s="111"/>
      <c r="F213" s="110"/>
      <c r="G213" s="112"/>
      <c r="H213" s="112"/>
      <c r="I213" s="111"/>
      <c r="J213" s="5">
        <v>49</v>
      </c>
      <c r="K213" s="5"/>
      <c r="L213" s="5"/>
    </row>
    <row r="214" spans="1:12" ht="15.75" thickBot="1" x14ac:dyDescent="0.3">
      <c r="A214" s="5"/>
      <c r="B214" s="5">
        <v>11</v>
      </c>
      <c r="C214" s="5"/>
      <c r="D214" s="110"/>
      <c r="E214" s="111"/>
      <c r="F214" s="110"/>
      <c r="G214" s="112"/>
      <c r="H214" s="112"/>
      <c r="I214" s="111"/>
      <c r="J214" s="5">
        <v>50</v>
      </c>
      <c r="K214" s="5"/>
      <c r="L214" s="5"/>
    </row>
    <row r="215" spans="1:12" ht="15.75" thickBot="1" x14ac:dyDescent="0.3">
      <c r="A215" s="5"/>
      <c r="B215" s="5">
        <v>12</v>
      </c>
      <c r="C215" s="5"/>
      <c r="D215" s="110"/>
      <c r="E215" s="111"/>
      <c r="F215" s="110"/>
      <c r="G215" s="112"/>
      <c r="H215" s="112"/>
      <c r="I215" s="111"/>
      <c r="J215" s="5">
        <v>51</v>
      </c>
      <c r="K215" s="5"/>
      <c r="L215" s="5"/>
    </row>
    <row r="216" spans="1:12" ht="15.75" thickBot="1" x14ac:dyDescent="0.3">
      <c r="A216" s="5"/>
      <c r="B216" s="5">
        <v>13</v>
      </c>
      <c r="C216" s="5"/>
      <c r="D216" s="110"/>
      <c r="E216" s="111"/>
      <c r="F216" s="110"/>
      <c r="G216" s="112"/>
      <c r="H216" s="112"/>
      <c r="I216" s="111"/>
      <c r="J216" s="5">
        <v>52</v>
      </c>
      <c r="K216" s="5"/>
      <c r="L216" s="5"/>
    </row>
    <row r="217" spans="1:12" ht="15.75" thickBot="1" x14ac:dyDescent="0.3">
      <c r="A217" s="5"/>
      <c r="B217" s="5">
        <v>14</v>
      </c>
      <c r="C217" s="5"/>
      <c r="D217" s="110"/>
      <c r="E217" s="111"/>
      <c r="F217" s="110"/>
      <c r="G217" s="112"/>
      <c r="H217" s="112"/>
      <c r="I217" s="111"/>
      <c r="J217" s="5">
        <v>53</v>
      </c>
      <c r="K217" s="5"/>
      <c r="L217" s="5"/>
    </row>
    <row r="218" spans="1:12" ht="15.75" thickBot="1" x14ac:dyDescent="0.3">
      <c r="A218" s="5"/>
      <c r="B218" s="5">
        <v>15</v>
      </c>
      <c r="C218" s="5"/>
      <c r="D218" s="110"/>
      <c r="E218" s="111"/>
      <c r="F218" s="110"/>
      <c r="G218" s="112"/>
      <c r="H218" s="112"/>
      <c r="I218" s="111"/>
      <c r="J218" s="5">
        <v>54</v>
      </c>
      <c r="K218" s="5"/>
      <c r="L218" s="5"/>
    </row>
    <row r="219" spans="1:12" ht="15.75" thickBot="1" x14ac:dyDescent="0.3">
      <c r="A219" s="5"/>
      <c r="B219" s="5">
        <v>16</v>
      </c>
      <c r="C219" s="5"/>
      <c r="D219" s="110"/>
      <c r="E219" s="111"/>
      <c r="F219" s="110"/>
      <c r="G219" s="112"/>
      <c r="H219" s="112"/>
      <c r="I219" s="111"/>
      <c r="J219" s="5">
        <v>55</v>
      </c>
      <c r="K219" s="5"/>
      <c r="L219" s="5"/>
    </row>
    <row r="220" spans="1:12" ht="15.75" thickBot="1" x14ac:dyDescent="0.3">
      <c r="A220" s="5"/>
      <c r="B220" s="5">
        <v>17</v>
      </c>
      <c r="C220" s="5"/>
      <c r="D220" s="110"/>
      <c r="E220" s="111"/>
      <c r="F220" s="110"/>
      <c r="G220" s="112"/>
      <c r="H220" s="112"/>
      <c r="I220" s="111"/>
      <c r="J220" s="5">
        <v>56</v>
      </c>
      <c r="K220" s="5"/>
      <c r="L220" s="5"/>
    </row>
    <row r="221" spans="1:12" ht="15.75" thickBot="1" x14ac:dyDescent="0.3">
      <c r="A221" s="5"/>
      <c r="B221" s="5">
        <v>18</v>
      </c>
      <c r="C221" s="5"/>
      <c r="D221" s="110"/>
      <c r="E221" s="111"/>
      <c r="F221" s="110"/>
      <c r="G221" s="112"/>
      <c r="H221" s="112"/>
      <c r="I221" s="111"/>
      <c r="J221" s="5">
        <v>57</v>
      </c>
      <c r="K221" s="5"/>
      <c r="L221" s="5"/>
    </row>
    <row r="222" spans="1:12" ht="15.75" thickBot="1" x14ac:dyDescent="0.3">
      <c r="A222" s="5"/>
      <c r="B222" s="5">
        <v>19</v>
      </c>
      <c r="C222" s="5"/>
      <c r="D222" s="110"/>
      <c r="E222" s="111"/>
      <c r="F222" s="110"/>
      <c r="G222" s="112"/>
      <c r="H222" s="112"/>
      <c r="I222" s="111"/>
      <c r="J222" s="5">
        <v>58</v>
      </c>
      <c r="K222" s="5"/>
      <c r="L222" s="5"/>
    </row>
    <row r="223" spans="1:12" ht="15.75" thickBot="1" x14ac:dyDescent="0.3">
      <c r="A223" s="5"/>
      <c r="B223" s="5">
        <v>20</v>
      </c>
      <c r="C223" s="5"/>
      <c r="D223" s="110"/>
      <c r="E223" s="111"/>
      <c r="F223" s="110"/>
      <c r="G223" s="112"/>
      <c r="H223" s="112"/>
      <c r="I223" s="111"/>
      <c r="J223" s="5">
        <v>59</v>
      </c>
      <c r="K223" s="5"/>
      <c r="L223" s="5"/>
    </row>
    <row r="224" spans="1:12" ht="15.75" thickBot="1" x14ac:dyDescent="0.3">
      <c r="A224" s="5"/>
      <c r="B224" s="5">
        <v>21</v>
      </c>
      <c r="C224" s="5"/>
      <c r="D224" s="110"/>
      <c r="E224" s="111"/>
      <c r="F224" s="110"/>
      <c r="G224" s="112"/>
      <c r="H224" s="112"/>
      <c r="I224" s="111"/>
      <c r="J224" s="5">
        <v>60</v>
      </c>
      <c r="K224" s="5"/>
      <c r="L224" s="5"/>
    </row>
    <row r="225" spans="1:12" ht="15.75" thickBot="1" x14ac:dyDescent="0.3">
      <c r="A225" s="5"/>
      <c r="B225" s="5">
        <v>22</v>
      </c>
      <c r="C225" s="5"/>
      <c r="D225" s="110"/>
      <c r="E225" s="111"/>
      <c r="F225" s="110"/>
      <c r="G225" s="112"/>
      <c r="H225" s="112"/>
      <c r="I225" s="111"/>
      <c r="J225" s="5">
        <v>61</v>
      </c>
      <c r="K225" s="5"/>
      <c r="L225" s="5"/>
    </row>
    <row r="226" spans="1:12" ht="15.75" thickBot="1" x14ac:dyDescent="0.3">
      <c r="A226" s="5"/>
      <c r="B226" s="5">
        <v>23</v>
      </c>
      <c r="C226" s="5"/>
      <c r="D226" s="110"/>
      <c r="E226" s="111"/>
      <c r="F226" s="110"/>
      <c r="G226" s="112"/>
      <c r="H226" s="112"/>
      <c r="I226" s="111"/>
      <c r="J226" s="5">
        <v>62</v>
      </c>
      <c r="K226" s="5"/>
      <c r="L226" s="5"/>
    </row>
    <row r="227" spans="1:12" ht="15.75" thickBot="1" x14ac:dyDescent="0.3">
      <c r="A227" s="5"/>
      <c r="B227" s="5">
        <v>24</v>
      </c>
      <c r="C227" s="5"/>
      <c r="D227" s="110"/>
      <c r="E227" s="111"/>
      <c r="F227" s="110"/>
      <c r="G227" s="112"/>
      <c r="H227" s="112"/>
      <c r="I227" s="111"/>
      <c r="J227" s="5">
        <v>63</v>
      </c>
      <c r="K227" s="5"/>
      <c r="L227" s="5"/>
    </row>
    <row r="228" spans="1:12" ht="15.75" thickBot="1" x14ac:dyDescent="0.3">
      <c r="A228" s="5"/>
      <c r="B228" s="5">
        <v>25</v>
      </c>
      <c r="C228" s="5"/>
      <c r="D228" s="110"/>
      <c r="E228" s="111"/>
      <c r="F228" s="110"/>
      <c r="G228" s="112"/>
      <c r="H228" s="112"/>
      <c r="I228" s="111"/>
      <c r="J228" s="5">
        <v>64</v>
      </c>
      <c r="K228" s="5"/>
      <c r="L228" s="5"/>
    </row>
    <row r="229" spans="1:12" ht="15.75" thickBot="1" x14ac:dyDescent="0.3">
      <c r="A229" s="5"/>
      <c r="B229" s="5">
        <v>26</v>
      </c>
      <c r="C229" s="5"/>
      <c r="D229" s="110"/>
      <c r="E229" s="111"/>
      <c r="F229" s="110"/>
      <c r="G229" s="112"/>
      <c r="H229" s="112"/>
      <c r="I229" s="111"/>
      <c r="J229" s="5">
        <v>65</v>
      </c>
      <c r="K229" s="5"/>
      <c r="L229" s="5"/>
    </row>
    <row r="230" spans="1:12" ht="15.75" thickBot="1" x14ac:dyDescent="0.3">
      <c r="A230" s="5"/>
      <c r="B230" s="5">
        <v>27</v>
      </c>
      <c r="C230" s="5"/>
      <c r="D230" s="110"/>
      <c r="E230" s="111"/>
      <c r="F230" s="110"/>
      <c r="G230" s="112"/>
      <c r="H230" s="112"/>
      <c r="I230" s="111"/>
      <c r="J230" s="5">
        <v>66</v>
      </c>
      <c r="K230" s="5"/>
      <c r="L230" s="5"/>
    </row>
    <row r="231" spans="1:12" ht="15.75" thickBot="1" x14ac:dyDescent="0.3">
      <c r="A231" s="5"/>
      <c r="B231" s="5">
        <v>28</v>
      </c>
      <c r="C231" s="5"/>
      <c r="D231" s="110"/>
      <c r="E231" s="111"/>
      <c r="F231" s="110"/>
      <c r="G231" s="112"/>
      <c r="H231" s="112"/>
      <c r="I231" s="111"/>
      <c r="J231" s="5">
        <v>67</v>
      </c>
      <c r="K231" s="5"/>
      <c r="L231" s="5"/>
    </row>
    <row r="232" spans="1:12" ht="15.75" thickBot="1" x14ac:dyDescent="0.3">
      <c r="A232" s="5"/>
      <c r="B232" s="5">
        <v>29</v>
      </c>
      <c r="C232" s="5"/>
      <c r="D232" s="110"/>
      <c r="E232" s="111"/>
      <c r="F232" s="110"/>
      <c r="G232" s="112"/>
      <c r="H232" s="112"/>
      <c r="I232" s="111"/>
      <c r="J232" s="5">
        <v>68</v>
      </c>
      <c r="K232" s="5"/>
      <c r="L232" s="5"/>
    </row>
    <row r="233" spans="1:12" ht="15.75" thickBot="1" x14ac:dyDescent="0.3">
      <c r="A233" s="5"/>
      <c r="B233" s="5">
        <v>30</v>
      </c>
      <c r="C233" s="5"/>
      <c r="D233" s="110"/>
      <c r="E233" s="111"/>
      <c r="F233" s="110"/>
      <c r="G233" s="112"/>
      <c r="H233" s="112"/>
      <c r="I233" s="111"/>
      <c r="J233" s="5">
        <v>69</v>
      </c>
      <c r="K233" s="5"/>
      <c r="L233" s="5"/>
    </row>
    <row r="234" spans="1:12" ht="15.75" thickBot="1" x14ac:dyDescent="0.3">
      <c r="A234" s="5"/>
      <c r="B234" s="5">
        <v>31</v>
      </c>
      <c r="C234" s="5"/>
      <c r="D234" s="110"/>
      <c r="E234" s="111"/>
      <c r="F234" s="110"/>
      <c r="G234" s="112"/>
      <c r="H234" s="112"/>
      <c r="I234" s="111"/>
      <c r="J234" s="5">
        <v>70</v>
      </c>
      <c r="K234" s="5"/>
      <c r="L234" s="5"/>
    </row>
    <row r="235" spans="1:12" ht="15.75" thickBot="1" x14ac:dyDescent="0.3">
      <c r="A235" s="5"/>
      <c r="B235" s="5">
        <v>32</v>
      </c>
      <c r="C235" s="5"/>
      <c r="D235" s="110"/>
      <c r="E235" s="111"/>
      <c r="F235" s="110"/>
      <c r="G235" s="112"/>
      <c r="H235" s="112"/>
      <c r="I235" s="111"/>
      <c r="J235" s="5">
        <v>71</v>
      </c>
      <c r="K235" s="5"/>
      <c r="L235" s="5"/>
    </row>
    <row r="236" spans="1:12" ht="15.75" thickBot="1" x14ac:dyDescent="0.3">
      <c r="A236" s="5"/>
      <c r="B236" s="5">
        <v>33</v>
      </c>
      <c r="C236" s="5"/>
      <c r="D236" s="110"/>
      <c r="E236" s="111"/>
      <c r="F236" s="110"/>
      <c r="G236" s="112"/>
      <c r="H236" s="112"/>
      <c r="I236" s="111"/>
      <c r="J236" s="5">
        <v>72</v>
      </c>
      <c r="K236" s="5"/>
      <c r="L236" s="5"/>
    </row>
    <row r="237" spans="1:12" ht="15.75" thickBot="1" x14ac:dyDescent="0.3">
      <c r="A237" s="5"/>
      <c r="B237" s="5">
        <v>34</v>
      </c>
      <c r="C237" s="5"/>
      <c r="D237" s="110"/>
      <c r="E237" s="111"/>
      <c r="F237" s="110"/>
      <c r="G237" s="112"/>
      <c r="H237" s="112"/>
      <c r="I237" s="111"/>
      <c r="J237" s="5">
        <v>73</v>
      </c>
      <c r="K237" s="5"/>
      <c r="L237" s="5"/>
    </row>
    <row r="238" spans="1:12" ht="15.75" thickBot="1" x14ac:dyDescent="0.3">
      <c r="A238" s="5"/>
      <c r="B238" s="5">
        <v>35</v>
      </c>
      <c r="C238" s="5"/>
      <c r="D238" s="110"/>
      <c r="E238" s="111"/>
      <c r="F238" s="110"/>
      <c r="G238" s="112"/>
      <c r="H238" s="112"/>
      <c r="I238" s="111"/>
      <c r="J238" s="5">
        <v>74</v>
      </c>
      <c r="K238" s="5"/>
      <c r="L238" s="5"/>
    </row>
    <row r="239" spans="1:12" ht="15.75" thickBot="1" x14ac:dyDescent="0.3">
      <c r="A239" s="5"/>
      <c r="B239" s="5">
        <v>36</v>
      </c>
      <c r="C239" s="5"/>
      <c r="D239" s="110"/>
      <c r="E239" s="111"/>
      <c r="F239" s="110"/>
      <c r="G239" s="112"/>
      <c r="H239" s="112"/>
      <c r="I239" s="111"/>
      <c r="J239" s="5">
        <v>75</v>
      </c>
      <c r="K239" s="5"/>
      <c r="L239" s="5"/>
    </row>
    <row r="240" spans="1:12" ht="15.75" thickBot="1" x14ac:dyDescent="0.3">
      <c r="A240" s="5"/>
      <c r="B240" s="5">
        <v>37</v>
      </c>
      <c r="C240" s="5"/>
      <c r="D240" s="110"/>
      <c r="E240" s="111"/>
      <c r="F240" s="110"/>
      <c r="G240" s="112"/>
      <c r="H240" s="112"/>
      <c r="I240" s="111"/>
      <c r="J240" s="5">
        <v>76</v>
      </c>
      <c r="K240" s="5"/>
      <c r="L240" s="5"/>
    </row>
    <row r="241" spans="1:12" ht="57" customHeight="1" thickBot="1" x14ac:dyDescent="0.3">
      <c r="A241" s="5"/>
      <c r="B241" s="5">
        <v>38</v>
      </c>
      <c r="C241" s="5"/>
      <c r="D241" s="110"/>
      <c r="E241" s="111"/>
      <c r="F241" s="110"/>
      <c r="G241" s="112"/>
      <c r="H241" s="112"/>
      <c r="I241" s="111"/>
      <c r="J241" s="5">
        <v>77</v>
      </c>
      <c r="K241" s="5"/>
      <c r="L241" s="5"/>
    </row>
    <row r="242" spans="1:12" x14ac:dyDescent="0.25">
      <c r="A242" s="143" t="str">
        <f>A1</f>
        <v xml:space="preserve">LS </v>
      </c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5"/>
    </row>
    <row r="243" spans="1:12" x14ac:dyDescent="0.25">
      <c r="A243" s="278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80"/>
    </row>
    <row r="244" spans="1:12" ht="15.75" thickBot="1" x14ac:dyDescent="0.3">
      <c r="A244" s="146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8"/>
    </row>
    <row r="245" spans="1:12" x14ac:dyDescent="0.25">
      <c r="A245" s="143" t="s">
        <v>106</v>
      </c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5"/>
    </row>
    <row r="246" spans="1:12" ht="15.75" thickBot="1" x14ac:dyDescent="0.3">
      <c r="A246" s="146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8"/>
    </row>
    <row r="247" spans="1:12" ht="15.75" thickBot="1" x14ac:dyDescent="0.3">
      <c r="A247" s="3" t="str">
        <f t="shared" ref="A247:B249" si="6">A6</f>
        <v xml:space="preserve">CLIENTE: bolovo </v>
      </c>
      <c r="B247" s="149" t="str">
        <f t="shared" si="6"/>
        <v>REPRESENTANTE: Antonio</v>
      </c>
      <c r="C247" s="150"/>
      <c r="D247" s="150"/>
      <c r="E247" s="150"/>
      <c r="F247" s="151"/>
      <c r="G247" s="149" t="str">
        <f>G6</f>
        <v>PEDIDO: 03/21</v>
      </c>
      <c r="H247" s="150"/>
      <c r="I247" s="151"/>
      <c r="J247" s="110" t="s">
        <v>412</v>
      </c>
      <c r="K247" s="112"/>
      <c r="L247" s="111"/>
    </row>
    <row r="248" spans="1:12" ht="15.75" thickBot="1" x14ac:dyDescent="0.3">
      <c r="A248" s="4" t="str">
        <f t="shared" si="6"/>
        <v xml:space="preserve">REF. CLIENTE:  PCT  LS  - 01 BOLOVO </v>
      </c>
      <c r="B248" s="149" t="str">
        <f t="shared" si="6"/>
        <v xml:space="preserve">REF. PCT  SL -01  </v>
      </c>
      <c r="C248" s="150"/>
      <c r="D248" s="150"/>
      <c r="E248" s="150"/>
      <c r="F248" s="151"/>
      <c r="G248" s="149" t="str">
        <f>G7</f>
        <v>COLECAO : VERÃO /2021</v>
      </c>
      <c r="H248" s="150"/>
      <c r="I248" s="151"/>
      <c r="J248" s="143">
        <f>J7</f>
        <v>0</v>
      </c>
      <c r="K248" s="144"/>
      <c r="L248" s="145"/>
    </row>
    <row r="249" spans="1:12" ht="15.75" thickBot="1" x14ac:dyDescent="0.3">
      <c r="A249" s="4" t="str">
        <f t="shared" si="6"/>
        <v xml:space="preserve">REF:  ls :  PCT LS= 01 bolovo </v>
      </c>
      <c r="B249" s="149" t="str">
        <f t="shared" si="6"/>
        <v xml:space="preserve">MODELO: Pochete bolso frontal  AREDONDADO </v>
      </c>
      <c r="C249" s="150"/>
      <c r="D249" s="150"/>
      <c r="E249" s="150"/>
      <c r="F249" s="150"/>
      <c r="G249" s="150"/>
      <c r="H249" s="150"/>
      <c r="I249" s="151"/>
      <c r="J249" s="146"/>
      <c r="K249" s="147"/>
      <c r="L249" s="148"/>
    </row>
    <row r="250" spans="1:12" ht="15" customHeight="1" x14ac:dyDescent="0.25">
      <c r="A250" s="326" t="s">
        <v>14</v>
      </c>
      <c r="B250" s="328"/>
      <c r="C250" s="329"/>
      <c r="D250" s="329"/>
      <c r="E250" s="329"/>
      <c r="F250" s="330"/>
      <c r="G250" s="334" t="s">
        <v>47</v>
      </c>
      <c r="H250" s="335"/>
      <c r="I250" s="272"/>
      <c r="J250" s="273"/>
      <c r="K250" s="273"/>
      <c r="L250" s="274"/>
    </row>
    <row r="251" spans="1:12" ht="15.75" customHeight="1" thickBot="1" x14ac:dyDescent="0.3">
      <c r="A251" s="327"/>
      <c r="B251" s="331"/>
      <c r="C251" s="332"/>
      <c r="D251" s="332"/>
      <c r="E251" s="332"/>
      <c r="F251" s="333"/>
      <c r="G251" s="336"/>
      <c r="H251" s="337"/>
      <c r="I251" s="285"/>
      <c r="J251" s="338"/>
      <c r="K251" s="338"/>
      <c r="L251" s="286"/>
    </row>
    <row r="252" spans="1:12" x14ac:dyDescent="0.25">
      <c r="A252" s="339" t="s">
        <v>1</v>
      </c>
      <c r="B252" s="339" t="s">
        <v>2</v>
      </c>
      <c r="C252" s="341">
        <v>5.3</v>
      </c>
      <c r="D252" s="184" t="s">
        <v>23</v>
      </c>
      <c r="E252" s="186"/>
      <c r="F252" s="343">
        <v>140</v>
      </c>
      <c r="G252" s="309" t="s">
        <v>22</v>
      </c>
      <c r="H252" s="313"/>
      <c r="I252" s="310"/>
      <c r="J252" s="303">
        <f>C252*F252</f>
        <v>742</v>
      </c>
      <c r="K252" s="304"/>
      <c r="L252" s="305"/>
    </row>
    <row r="253" spans="1:12" ht="15.75" thickBot="1" x14ac:dyDescent="0.3">
      <c r="A253" s="340"/>
      <c r="B253" s="340"/>
      <c r="C253" s="342"/>
      <c r="D253" s="187"/>
      <c r="E253" s="189"/>
      <c r="F253" s="344"/>
      <c r="G253" s="311"/>
      <c r="H253" s="314"/>
      <c r="I253" s="312"/>
      <c r="J253" s="306"/>
      <c r="K253" s="307"/>
      <c r="L253" s="308"/>
    </row>
    <row r="254" spans="1:12" ht="15" customHeight="1" x14ac:dyDescent="0.25">
      <c r="A254" s="309" t="s">
        <v>94</v>
      </c>
      <c r="B254" s="310"/>
      <c r="C254" s="463" t="s">
        <v>50</v>
      </c>
      <c r="D254" s="464"/>
      <c r="E254" s="464"/>
      <c r="F254" s="464"/>
      <c r="G254" s="464"/>
      <c r="H254" s="465"/>
      <c r="I254" s="309" t="s">
        <v>49</v>
      </c>
      <c r="J254" s="313"/>
      <c r="K254" s="313"/>
      <c r="L254" s="310"/>
    </row>
    <row r="255" spans="1:12" ht="15.75" customHeight="1" thickBot="1" x14ac:dyDescent="0.3">
      <c r="A255" s="311"/>
      <c r="B255" s="312"/>
      <c r="C255" s="466"/>
      <c r="D255" s="467"/>
      <c r="E255" s="467"/>
      <c r="F255" s="467"/>
      <c r="G255" s="467"/>
      <c r="H255" s="468"/>
      <c r="I255" s="311"/>
      <c r="J255" s="314"/>
      <c r="K255" s="314"/>
      <c r="L255" s="312"/>
    </row>
    <row r="256" spans="1:12" x14ac:dyDescent="0.25">
      <c r="A256" s="272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4"/>
    </row>
    <row r="257" spans="1:12" ht="15.75" thickBot="1" x14ac:dyDescent="0.3">
      <c r="A257" s="285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286"/>
    </row>
    <row r="258" spans="1:12" x14ac:dyDescent="0.25">
      <c r="A258" s="272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4"/>
    </row>
    <row r="259" spans="1:12" ht="15.75" thickBot="1" x14ac:dyDescent="0.3">
      <c r="A259" s="285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286"/>
    </row>
    <row r="260" spans="1:12" x14ac:dyDescent="0.25">
      <c r="A260" s="272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4"/>
    </row>
    <row r="261" spans="1:12" ht="15.75" thickBot="1" x14ac:dyDescent="0.3">
      <c r="A261" s="285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286"/>
    </row>
    <row r="262" spans="1:12" ht="15" customHeight="1" x14ac:dyDescent="0.25">
      <c r="A262" s="272"/>
      <c r="B262" s="273"/>
      <c r="C262" s="273"/>
      <c r="D262" s="273"/>
      <c r="E262" s="273"/>
      <c r="F262" s="274"/>
      <c r="G262" s="345" t="s">
        <v>51</v>
      </c>
      <c r="H262" s="346"/>
      <c r="I262" s="346"/>
      <c r="J262" s="347"/>
      <c r="K262" s="345" t="s">
        <v>18</v>
      </c>
      <c r="L262" s="347"/>
    </row>
    <row r="263" spans="1:12" ht="15.75" customHeight="1" thickBot="1" x14ac:dyDescent="0.3">
      <c r="A263" s="285"/>
      <c r="B263" s="338"/>
      <c r="C263" s="338"/>
      <c r="D263" s="338"/>
      <c r="E263" s="338"/>
      <c r="F263" s="286"/>
      <c r="G263" s="348"/>
      <c r="H263" s="349"/>
      <c r="I263" s="349"/>
      <c r="J263" s="350"/>
      <c r="K263" s="348"/>
      <c r="L263" s="350"/>
    </row>
    <row r="264" spans="1:12" x14ac:dyDescent="0.25">
      <c r="A264" s="272"/>
      <c r="B264" s="273"/>
      <c r="C264" s="273"/>
      <c r="D264" s="273"/>
      <c r="E264" s="273"/>
      <c r="F264" s="274"/>
      <c r="G264" s="345" t="s">
        <v>52</v>
      </c>
      <c r="H264" s="346"/>
      <c r="I264" s="346"/>
      <c r="J264" s="347"/>
      <c r="K264" s="345" t="s">
        <v>18</v>
      </c>
      <c r="L264" s="347"/>
    </row>
    <row r="265" spans="1:12" ht="15.75" thickBot="1" x14ac:dyDescent="0.3">
      <c r="A265" s="285"/>
      <c r="B265" s="338"/>
      <c r="C265" s="338"/>
      <c r="D265" s="338"/>
      <c r="E265" s="338"/>
      <c r="F265" s="286"/>
      <c r="G265" s="348"/>
      <c r="H265" s="349"/>
      <c r="I265" s="349"/>
      <c r="J265" s="350"/>
      <c r="K265" s="348"/>
      <c r="L265" s="350"/>
    </row>
    <row r="266" spans="1:12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43" t="s">
        <v>0</v>
      </c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5"/>
    </row>
    <row r="268" spans="1:12" ht="15.75" thickBot="1" x14ac:dyDescent="0.3">
      <c r="A268" s="146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8"/>
    </row>
    <row r="269" spans="1:12" ht="15.75" thickBot="1" x14ac:dyDescent="0.3">
      <c r="A269" s="3" t="str">
        <f t="shared" ref="A269:B271" si="7">A6</f>
        <v xml:space="preserve">CLIENTE: bolovo </v>
      </c>
      <c r="B269" s="149" t="str">
        <f t="shared" si="7"/>
        <v>REPRESENTANTE: Antonio</v>
      </c>
      <c r="C269" s="150"/>
      <c r="D269" s="150"/>
      <c r="E269" s="150"/>
      <c r="F269" s="151"/>
      <c r="G269" s="149" t="str">
        <f>G6</f>
        <v>PEDIDO: 03/21</v>
      </c>
      <c r="H269" s="150"/>
      <c r="I269" s="151"/>
      <c r="J269" s="110" t="str">
        <f>J6</f>
        <v xml:space="preserve">QTD. MOSTR. LS </v>
      </c>
      <c r="K269" s="112"/>
      <c r="L269" s="111"/>
    </row>
    <row r="270" spans="1:12" ht="15.75" thickBot="1" x14ac:dyDescent="0.3">
      <c r="A270" s="4" t="str">
        <f t="shared" si="7"/>
        <v xml:space="preserve">REF. CLIENTE:  PCT  LS  - 01 BOLOVO </v>
      </c>
      <c r="B270" s="149" t="str">
        <f t="shared" si="7"/>
        <v xml:space="preserve">REF. PCT  SL -01  </v>
      </c>
      <c r="C270" s="150"/>
      <c r="D270" s="150"/>
      <c r="E270" s="150"/>
      <c r="F270" s="151"/>
      <c r="G270" s="149" t="str">
        <f>G7</f>
        <v>COLECAO : VERÃO /2021</v>
      </c>
      <c r="H270" s="150"/>
      <c r="I270" s="151"/>
      <c r="J270" s="143">
        <f>J7</f>
        <v>0</v>
      </c>
      <c r="K270" s="144"/>
      <c r="L270" s="145"/>
    </row>
    <row r="271" spans="1:12" ht="15.75" thickBot="1" x14ac:dyDescent="0.3">
      <c r="A271" s="4" t="str">
        <f t="shared" si="7"/>
        <v xml:space="preserve">REF:  ls :  PCT LS= 01 bolovo </v>
      </c>
      <c r="B271" s="149" t="str">
        <f t="shared" si="7"/>
        <v xml:space="preserve">MODELO: Pochete bolso frontal  AREDONDADO </v>
      </c>
      <c r="C271" s="150"/>
      <c r="D271" s="150"/>
      <c r="E271" s="150"/>
      <c r="F271" s="150"/>
      <c r="G271" s="150"/>
      <c r="H271" s="150"/>
      <c r="I271" s="151"/>
      <c r="J271" s="146"/>
      <c r="K271" s="147"/>
      <c r="L271" s="148"/>
    </row>
    <row r="272" spans="1:12" ht="15" customHeight="1" x14ac:dyDescent="0.25">
      <c r="A272" s="326" t="s">
        <v>14</v>
      </c>
      <c r="B272" s="328">
        <f>B250</f>
        <v>0</v>
      </c>
      <c r="C272" s="329"/>
      <c r="D272" s="329"/>
      <c r="E272" s="329"/>
      <c r="F272" s="330"/>
      <c r="G272" s="334" t="s">
        <v>47</v>
      </c>
      <c r="H272" s="335"/>
      <c r="I272" s="272"/>
      <c r="J272" s="273"/>
      <c r="K272" s="273"/>
      <c r="L272" s="274"/>
    </row>
    <row r="273" spans="1:12" ht="15.75" customHeight="1" thickBot="1" x14ac:dyDescent="0.3">
      <c r="A273" s="327"/>
      <c r="B273" s="331"/>
      <c r="C273" s="332"/>
      <c r="D273" s="332"/>
      <c r="E273" s="332"/>
      <c r="F273" s="333"/>
      <c r="G273" s="336"/>
      <c r="H273" s="337"/>
      <c r="I273" s="285"/>
      <c r="J273" s="338"/>
      <c r="K273" s="338"/>
      <c r="L273" s="286"/>
    </row>
    <row r="274" spans="1:12" x14ac:dyDescent="0.25">
      <c r="A274" s="339" t="s">
        <v>1</v>
      </c>
      <c r="B274" s="339" t="s">
        <v>2</v>
      </c>
      <c r="C274" s="341">
        <f>C252</f>
        <v>5.3</v>
      </c>
      <c r="D274" s="184" t="s">
        <v>23</v>
      </c>
      <c r="E274" s="186"/>
      <c r="F274" s="343">
        <f>F252</f>
        <v>140</v>
      </c>
      <c r="G274" s="309" t="s">
        <v>22</v>
      </c>
      <c r="H274" s="313"/>
      <c r="I274" s="310"/>
      <c r="J274" s="357">
        <f>J252</f>
        <v>742</v>
      </c>
      <c r="K274" s="358"/>
      <c r="L274" s="359"/>
    </row>
    <row r="275" spans="1:12" ht="15.75" thickBot="1" x14ac:dyDescent="0.3">
      <c r="A275" s="340"/>
      <c r="B275" s="340"/>
      <c r="C275" s="342"/>
      <c r="D275" s="187"/>
      <c r="E275" s="189"/>
      <c r="F275" s="344"/>
      <c r="G275" s="311"/>
      <c r="H275" s="314"/>
      <c r="I275" s="312"/>
      <c r="J275" s="360"/>
      <c r="K275" s="361"/>
      <c r="L275" s="362"/>
    </row>
    <row r="276" spans="1:12" x14ac:dyDescent="0.25">
      <c r="A276" s="309" t="s">
        <v>48</v>
      </c>
      <c r="B276" s="310"/>
      <c r="C276" s="309" t="s">
        <v>50</v>
      </c>
      <c r="D276" s="313"/>
      <c r="E276" s="313"/>
      <c r="F276" s="313"/>
      <c r="G276" s="313"/>
      <c r="H276" s="310"/>
      <c r="I276" s="309" t="s">
        <v>49</v>
      </c>
      <c r="J276" s="313"/>
      <c r="K276" s="313"/>
      <c r="L276" s="310"/>
    </row>
    <row r="277" spans="1:12" ht="15.75" thickBot="1" x14ac:dyDescent="0.3">
      <c r="A277" s="311"/>
      <c r="B277" s="312"/>
      <c r="C277" s="311"/>
      <c r="D277" s="314"/>
      <c r="E277" s="314"/>
      <c r="F277" s="314"/>
      <c r="G277" s="314"/>
      <c r="H277" s="312"/>
      <c r="I277" s="311"/>
      <c r="J277" s="314"/>
      <c r="K277" s="314"/>
      <c r="L277" s="312"/>
    </row>
    <row r="278" spans="1:12" x14ac:dyDescent="0.25">
      <c r="A278" s="272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4"/>
    </row>
    <row r="279" spans="1:12" ht="15.75" thickBot="1" x14ac:dyDescent="0.3">
      <c r="A279" s="285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286"/>
    </row>
    <row r="280" spans="1:12" x14ac:dyDescent="0.25">
      <c r="A280" s="272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4"/>
    </row>
    <row r="281" spans="1:12" ht="15.75" thickBot="1" x14ac:dyDescent="0.3">
      <c r="A281" s="285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286"/>
    </row>
    <row r="282" spans="1:12" x14ac:dyDescent="0.25">
      <c r="A282" s="272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4"/>
    </row>
    <row r="283" spans="1:12" ht="15.75" thickBot="1" x14ac:dyDescent="0.3">
      <c r="A283" s="285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286"/>
    </row>
    <row r="284" spans="1:12" x14ac:dyDescent="0.25">
      <c r="A284" s="272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4"/>
    </row>
    <row r="285" spans="1:12" ht="15.75" thickBot="1" x14ac:dyDescent="0.3">
      <c r="A285" s="285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286"/>
    </row>
    <row r="286" spans="1:12" x14ac:dyDescent="0.25">
      <c r="A286" s="272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4"/>
    </row>
    <row r="287" spans="1:12" ht="15.75" thickBot="1" x14ac:dyDescent="0.3">
      <c r="A287" s="285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286"/>
    </row>
    <row r="288" spans="1:12" x14ac:dyDescent="0.25">
      <c r="A288" s="272"/>
      <c r="B288" s="273"/>
      <c r="C288" s="273"/>
      <c r="D288" s="273"/>
      <c r="E288" s="273"/>
      <c r="F288" s="274"/>
      <c r="G288" s="345" t="s">
        <v>51</v>
      </c>
      <c r="H288" s="346"/>
      <c r="I288" s="346"/>
      <c r="J288" s="347"/>
      <c r="K288" s="345" t="s">
        <v>18</v>
      </c>
      <c r="L288" s="347"/>
    </row>
    <row r="289" spans="1:12" ht="15.75" thickBot="1" x14ac:dyDescent="0.3">
      <c r="A289" s="285"/>
      <c r="B289" s="338"/>
      <c r="C289" s="338"/>
      <c r="D289" s="338"/>
      <c r="E289" s="338"/>
      <c r="F289" s="286"/>
      <c r="G289" s="348"/>
      <c r="H289" s="349"/>
      <c r="I289" s="349"/>
      <c r="J289" s="350"/>
      <c r="K289" s="348"/>
      <c r="L289" s="350"/>
    </row>
    <row r="290" spans="1:12" x14ac:dyDescent="0.25">
      <c r="A290" s="272"/>
      <c r="B290" s="273"/>
      <c r="C290" s="273"/>
      <c r="D290" s="273"/>
      <c r="E290" s="273"/>
      <c r="F290" s="274"/>
      <c r="G290" s="345" t="s">
        <v>52</v>
      </c>
      <c r="H290" s="346"/>
      <c r="I290" s="346"/>
      <c r="J290" s="347"/>
      <c r="K290" s="345" t="s">
        <v>18</v>
      </c>
      <c r="L290" s="347"/>
    </row>
    <row r="291" spans="1:12" ht="15.75" thickBot="1" x14ac:dyDescent="0.3">
      <c r="A291" s="285"/>
      <c r="B291" s="338"/>
      <c r="C291" s="338"/>
      <c r="D291" s="338"/>
      <c r="E291" s="338"/>
      <c r="F291" s="286"/>
      <c r="G291" s="348"/>
      <c r="H291" s="349"/>
      <c r="I291" s="349"/>
      <c r="J291" s="350"/>
      <c r="K291" s="348"/>
      <c r="L291" s="350"/>
    </row>
    <row r="292" spans="1:12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410" t="s">
        <v>109</v>
      </c>
      <c r="B293" s="411"/>
      <c r="C293" s="411"/>
      <c r="D293" s="411"/>
      <c r="E293" s="411"/>
      <c r="F293" s="411"/>
      <c r="G293" s="411"/>
      <c r="H293" s="411"/>
      <c r="I293" s="411"/>
      <c r="J293" s="411"/>
      <c r="K293" s="411"/>
      <c r="L293" s="412"/>
    </row>
    <row r="294" spans="1:12" ht="15.75" thickBot="1" x14ac:dyDescent="0.3">
      <c r="A294" s="413"/>
      <c r="B294" s="414"/>
      <c r="C294" s="414"/>
      <c r="D294" s="414"/>
      <c r="E294" s="414"/>
      <c r="F294" s="414"/>
      <c r="G294" s="414"/>
      <c r="H294" s="414"/>
      <c r="I294" s="414"/>
      <c r="J294" s="414"/>
      <c r="K294" s="414"/>
      <c r="L294" s="415"/>
    </row>
    <row r="295" spans="1:12" x14ac:dyDescent="0.25">
      <c r="A295" s="143" t="s">
        <v>53</v>
      </c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5"/>
    </row>
    <row r="296" spans="1:12" ht="15.75" thickBot="1" x14ac:dyDescent="0.3">
      <c r="A296" s="146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8"/>
    </row>
    <row r="297" spans="1:12" ht="15.75" thickBot="1" x14ac:dyDescent="0.3">
      <c r="A297" s="3" t="str">
        <f t="shared" ref="A297:B299" si="8">A6</f>
        <v xml:space="preserve">CLIENTE: bolovo </v>
      </c>
      <c r="B297" s="149" t="str">
        <f t="shared" si="8"/>
        <v>REPRESENTANTE: Antonio</v>
      </c>
      <c r="C297" s="150"/>
      <c r="D297" s="150"/>
      <c r="E297" s="150"/>
      <c r="F297" s="151"/>
      <c r="G297" s="149" t="str">
        <f>G6</f>
        <v>PEDIDO: 03/21</v>
      </c>
      <c r="H297" s="150"/>
      <c r="I297" s="151"/>
      <c r="J297" s="110" t="s">
        <v>412</v>
      </c>
      <c r="K297" s="112"/>
      <c r="L297" s="111"/>
    </row>
    <row r="298" spans="1:12" ht="15.75" thickBot="1" x14ac:dyDescent="0.3">
      <c r="A298" s="4" t="str">
        <f t="shared" si="8"/>
        <v xml:space="preserve">REF. CLIENTE:  PCT  LS  - 01 BOLOVO </v>
      </c>
      <c r="B298" s="149" t="str">
        <f t="shared" si="8"/>
        <v xml:space="preserve">REF. PCT  SL -01  </v>
      </c>
      <c r="C298" s="150"/>
      <c r="D298" s="150"/>
      <c r="E298" s="150"/>
      <c r="F298" s="151"/>
      <c r="G298" s="149" t="str">
        <f>G7</f>
        <v>COLECAO : VERÃO /2021</v>
      </c>
      <c r="H298" s="150"/>
      <c r="I298" s="151"/>
      <c r="J298" s="143">
        <f>J7</f>
        <v>0</v>
      </c>
      <c r="K298" s="144"/>
      <c r="L298" s="145"/>
    </row>
    <row r="299" spans="1:12" ht="15.75" thickBot="1" x14ac:dyDescent="0.3">
      <c r="A299" s="4"/>
      <c r="B299" s="149" t="str">
        <f t="shared" si="8"/>
        <v xml:space="preserve">MODELO: Pochete bolso frontal  AREDONDADO </v>
      </c>
      <c r="C299" s="150"/>
      <c r="D299" s="150"/>
      <c r="E299" s="150"/>
      <c r="F299" s="150"/>
      <c r="G299" s="150"/>
      <c r="H299" s="150"/>
      <c r="I299" s="151"/>
      <c r="J299" s="146"/>
      <c r="K299" s="147"/>
      <c r="L299" s="148"/>
    </row>
    <row r="300" spans="1:12" x14ac:dyDescent="0.25">
      <c r="A300" s="326" t="s">
        <v>14</v>
      </c>
      <c r="B300" s="328">
        <f>B250</f>
        <v>0</v>
      </c>
      <c r="C300" s="329"/>
      <c r="D300" s="329"/>
      <c r="E300" s="329"/>
      <c r="F300" s="330"/>
      <c r="G300" s="334" t="s">
        <v>47</v>
      </c>
      <c r="H300" s="335"/>
      <c r="I300" s="272"/>
      <c r="J300" s="273"/>
      <c r="K300" s="273"/>
      <c r="L300" s="274"/>
    </row>
    <row r="301" spans="1:12" ht="15.75" thickBot="1" x14ac:dyDescent="0.3">
      <c r="A301" s="327"/>
      <c r="B301" s="331"/>
      <c r="C301" s="332"/>
      <c r="D301" s="332"/>
      <c r="E301" s="332"/>
      <c r="F301" s="333"/>
      <c r="G301" s="336"/>
      <c r="H301" s="337"/>
      <c r="I301" s="285"/>
      <c r="J301" s="338"/>
      <c r="K301" s="338"/>
      <c r="L301" s="286"/>
    </row>
    <row r="302" spans="1:12" x14ac:dyDescent="0.25">
      <c r="A302" s="339" t="s">
        <v>1</v>
      </c>
      <c r="B302" s="339" t="s">
        <v>2</v>
      </c>
      <c r="C302" s="341">
        <f>C252</f>
        <v>5.3</v>
      </c>
      <c r="D302" s="184" t="s">
        <v>23</v>
      </c>
      <c r="E302" s="186"/>
      <c r="F302" s="343">
        <f>F252</f>
        <v>140</v>
      </c>
      <c r="G302" s="309" t="s">
        <v>22</v>
      </c>
      <c r="H302" s="313"/>
      <c r="I302" s="310"/>
      <c r="J302" s="357">
        <f>J252</f>
        <v>742</v>
      </c>
      <c r="K302" s="358"/>
      <c r="L302" s="359"/>
    </row>
    <row r="303" spans="1:12" ht="15.75" thickBot="1" x14ac:dyDescent="0.3">
      <c r="A303" s="340"/>
      <c r="B303" s="340"/>
      <c r="C303" s="342"/>
      <c r="D303" s="187"/>
      <c r="E303" s="189"/>
      <c r="F303" s="344"/>
      <c r="G303" s="311"/>
      <c r="H303" s="314"/>
      <c r="I303" s="312"/>
      <c r="J303" s="360"/>
      <c r="K303" s="361"/>
      <c r="L303" s="362"/>
    </row>
    <row r="304" spans="1:12" ht="15" customHeight="1" x14ac:dyDescent="0.25">
      <c r="A304" s="309" t="s">
        <v>95</v>
      </c>
      <c r="B304" s="310"/>
      <c r="C304" s="309" t="s">
        <v>96</v>
      </c>
      <c r="D304" s="313"/>
      <c r="E304" s="313"/>
      <c r="F304" s="313"/>
      <c r="G304" s="313"/>
      <c r="H304" s="310"/>
      <c r="I304" s="309" t="s">
        <v>49</v>
      </c>
      <c r="J304" s="313"/>
      <c r="K304" s="313"/>
      <c r="L304" s="310"/>
    </row>
    <row r="305" spans="1:12" ht="15.75" customHeight="1" thickBot="1" x14ac:dyDescent="0.3">
      <c r="A305" s="311"/>
      <c r="B305" s="312"/>
      <c r="C305" s="311"/>
      <c r="D305" s="314"/>
      <c r="E305" s="314"/>
      <c r="F305" s="314"/>
      <c r="G305" s="314"/>
      <c r="H305" s="312"/>
      <c r="I305" s="311"/>
      <c r="J305" s="314"/>
      <c r="K305" s="314"/>
      <c r="L305" s="312"/>
    </row>
    <row r="306" spans="1:12" x14ac:dyDescent="0.25">
      <c r="A306" s="272"/>
      <c r="B306" s="273"/>
      <c r="C306" s="273"/>
      <c r="D306" s="273"/>
      <c r="E306" s="273"/>
      <c r="F306" s="273"/>
      <c r="G306" s="273"/>
      <c r="H306" s="273"/>
      <c r="I306" s="273"/>
      <c r="J306" s="273"/>
      <c r="K306" s="273"/>
      <c r="L306" s="274"/>
    </row>
    <row r="307" spans="1:12" ht="15.75" thickBot="1" x14ac:dyDescent="0.3">
      <c r="A307" s="285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286"/>
    </row>
    <row r="308" spans="1:12" x14ac:dyDescent="0.25">
      <c r="A308" s="272"/>
      <c r="B308" s="273"/>
      <c r="C308" s="273"/>
      <c r="D308" s="273"/>
      <c r="E308" s="273"/>
      <c r="F308" s="274"/>
      <c r="G308" s="345" t="s">
        <v>51</v>
      </c>
      <c r="H308" s="346"/>
      <c r="I308" s="346"/>
      <c r="J308" s="347"/>
      <c r="K308" s="345" t="s">
        <v>18</v>
      </c>
      <c r="L308" s="347"/>
    </row>
    <row r="309" spans="1:12" ht="15.75" thickBot="1" x14ac:dyDescent="0.3">
      <c r="A309" s="285"/>
      <c r="B309" s="338"/>
      <c r="C309" s="338"/>
      <c r="D309" s="338"/>
      <c r="E309" s="338"/>
      <c r="F309" s="286"/>
      <c r="G309" s="348"/>
      <c r="H309" s="349"/>
      <c r="I309" s="349"/>
      <c r="J309" s="350"/>
      <c r="K309" s="348"/>
      <c r="L309" s="350"/>
    </row>
    <row r="310" spans="1:12" x14ac:dyDescent="0.25">
      <c r="A310" s="272"/>
      <c r="B310" s="273"/>
      <c r="C310" s="273"/>
      <c r="D310" s="273"/>
      <c r="E310" s="273"/>
      <c r="F310" s="274"/>
      <c r="G310" s="345" t="s">
        <v>52</v>
      </c>
      <c r="H310" s="346"/>
      <c r="I310" s="346"/>
      <c r="J310" s="347"/>
      <c r="K310" s="345" t="s">
        <v>18</v>
      </c>
      <c r="L310" s="347"/>
    </row>
    <row r="311" spans="1:12" ht="15.75" thickBot="1" x14ac:dyDescent="0.3">
      <c r="A311" s="285"/>
      <c r="B311" s="338"/>
      <c r="C311" s="338"/>
      <c r="D311" s="338"/>
      <c r="E311" s="338"/>
      <c r="F311" s="286"/>
      <c r="G311" s="348"/>
      <c r="H311" s="349"/>
      <c r="I311" s="349"/>
      <c r="J311" s="350"/>
      <c r="K311" s="348"/>
      <c r="L311" s="350"/>
    </row>
    <row r="312" spans="1:12" x14ac:dyDescent="0.25">
      <c r="A312" s="272">
        <f>A69</f>
        <v>0</v>
      </c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4"/>
    </row>
    <row r="313" spans="1:12" x14ac:dyDescent="0.25">
      <c r="A313" s="275"/>
      <c r="B313" s="276"/>
      <c r="C313" s="276"/>
      <c r="D313" s="276"/>
      <c r="E313" s="276"/>
      <c r="F313" s="276"/>
      <c r="G313" s="276"/>
      <c r="H313" s="276"/>
      <c r="I313" s="276"/>
      <c r="J313" s="276"/>
      <c r="K313" s="276"/>
      <c r="L313" s="277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ht="41.25" customHeight="1" thickBot="1" x14ac:dyDescent="0.3">
      <c r="A322" s="285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286"/>
    </row>
    <row r="323" spans="1:12" x14ac:dyDescent="0.25">
      <c r="A323" s="143" t="str">
        <f>A1</f>
        <v xml:space="preserve">LS </v>
      </c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5"/>
    </row>
    <row r="324" spans="1:12" ht="15.75" thickBot="1" x14ac:dyDescent="0.3">
      <c r="A324" s="146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8"/>
    </row>
    <row r="325" spans="1:12" x14ac:dyDescent="0.25">
      <c r="A325" s="369" t="s">
        <v>165</v>
      </c>
      <c r="B325" s="370"/>
      <c r="C325" s="370"/>
      <c r="D325" s="370"/>
      <c r="E325" s="370"/>
      <c r="F325" s="370"/>
      <c r="G325" s="370"/>
      <c r="H325" s="370"/>
      <c r="I325" s="370"/>
      <c r="J325" s="370"/>
      <c r="K325" s="370"/>
      <c r="L325" s="371"/>
    </row>
    <row r="326" spans="1:12" ht="15.75" thickBot="1" x14ac:dyDescent="0.3">
      <c r="A326" s="372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4"/>
    </row>
    <row r="327" spans="1:12" ht="15.75" thickBot="1" x14ac:dyDescent="0.3">
      <c r="A327" s="3" t="str">
        <f t="shared" ref="A327:B329" si="9">A6</f>
        <v xml:space="preserve">CLIENTE: bolovo </v>
      </c>
      <c r="B327" s="149" t="str">
        <f t="shared" si="9"/>
        <v>REPRESENTANTE: Antonio</v>
      </c>
      <c r="C327" s="150"/>
      <c r="D327" s="150"/>
      <c r="E327" s="150"/>
      <c r="F327" s="151"/>
      <c r="G327" s="149" t="str">
        <f>G6</f>
        <v>PEDIDO: 03/21</v>
      </c>
      <c r="H327" s="150"/>
      <c r="I327" s="151"/>
      <c r="J327" s="110" t="str">
        <f>J6</f>
        <v xml:space="preserve">QTD. MOSTR. LS </v>
      </c>
      <c r="K327" s="112"/>
      <c r="L327" s="111"/>
    </row>
    <row r="328" spans="1:12" ht="15.75" thickBot="1" x14ac:dyDescent="0.3">
      <c r="A328" s="4" t="str">
        <f t="shared" si="9"/>
        <v xml:space="preserve">REF. CLIENTE:  PCT  LS  - 01 BOLOVO </v>
      </c>
      <c r="B328" s="149" t="str">
        <f t="shared" si="9"/>
        <v xml:space="preserve">REF. PCT  SL -01  </v>
      </c>
      <c r="C328" s="150"/>
      <c r="D328" s="150"/>
      <c r="E328" s="150"/>
      <c r="F328" s="151"/>
      <c r="G328" s="149" t="str">
        <f>G7</f>
        <v>COLECAO : VERÃO /2021</v>
      </c>
      <c r="H328" s="150"/>
      <c r="I328" s="151"/>
      <c r="J328" s="143">
        <f>J7</f>
        <v>0</v>
      </c>
      <c r="K328" s="144"/>
      <c r="L328" s="145"/>
    </row>
    <row r="329" spans="1:12" ht="15.75" thickBot="1" x14ac:dyDescent="0.3">
      <c r="A329" s="4" t="str">
        <f t="shared" si="9"/>
        <v xml:space="preserve">REF:  ls :  PCT LS= 01 bolovo </v>
      </c>
      <c r="B329" s="149" t="str">
        <f t="shared" si="9"/>
        <v xml:space="preserve">MODELO: Pochete bolso frontal  AREDONDADO </v>
      </c>
      <c r="C329" s="150"/>
      <c r="D329" s="150"/>
      <c r="E329" s="150"/>
      <c r="F329" s="150"/>
      <c r="G329" s="150"/>
      <c r="H329" s="150"/>
      <c r="I329" s="151"/>
      <c r="J329" s="146"/>
      <c r="K329" s="147"/>
      <c r="L329" s="148"/>
    </row>
    <row r="330" spans="1:12" ht="15.75" thickBot="1" x14ac:dyDescent="0.3">
      <c r="A330" s="110" t="s">
        <v>55</v>
      </c>
      <c r="B330" s="112"/>
      <c r="C330" s="112"/>
      <c r="D330" s="111"/>
      <c r="E330" s="345" t="s">
        <v>59</v>
      </c>
      <c r="F330" s="346"/>
      <c r="G330" s="346"/>
      <c r="H330" s="346"/>
      <c r="I330" s="346"/>
      <c r="J330" s="346"/>
      <c r="K330" s="346"/>
      <c r="L330" s="347"/>
    </row>
    <row r="331" spans="1:12" ht="15.75" thickBot="1" x14ac:dyDescent="0.3">
      <c r="A331" s="184" t="s">
        <v>56</v>
      </c>
      <c r="B331" s="185"/>
      <c r="C331" s="185"/>
      <c r="D331" s="186"/>
      <c r="E331" s="348"/>
      <c r="F331" s="349"/>
      <c r="G331" s="349"/>
      <c r="H331" s="349"/>
      <c r="I331" s="349"/>
      <c r="J331" s="349"/>
      <c r="K331" s="349"/>
      <c r="L331" s="350"/>
    </row>
    <row r="332" spans="1:12" ht="15.75" thickBot="1" x14ac:dyDescent="0.3">
      <c r="A332" s="187"/>
      <c r="B332" s="188"/>
      <c r="C332" s="188"/>
      <c r="D332" s="189"/>
      <c r="E332" s="375" t="s">
        <v>58</v>
      </c>
      <c r="F332" s="376"/>
      <c r="G332" s="376"/>
      <c r="H332" s="376"/>
      <c r="I332" s="376"/>
      <c r="J332" s="376"/>
      <c r="K332" s="376"/>
      <c r="L332" s="377"/>
    </row>
    <row r="333" spans="1:12" x14ac:dyDescent="0.25">
      <c r="A333" s="184" t="s">
        <v>57</v>
      </c>
      <c r="B333" s="185"/>
      <c r="C333" s="185"/>
      <c r="D333" s="186"/>
      <c r="E333" s="378"/>
      <c r="F333" s="379"/>
      <c r="G333" s="379"/>
      <c r="H333" s="379"/>
      <c r="I333" s="379"/>
      <c r="J333" s="379"/>
      <c r="K333" s="379"/>
      <c r="L333" s="380"/>
    </row>
    <row r="334" spans="1:12" ht="15.75" thickBot="1" x14ac:dyDescent="0.3">
      <c r="A334" s="187"/>
      <c r="B334" s="188"/>
      <c r="C334" s="188"/>
      <c r="D334" s="189"/>
      <c r="E334" s="381"/>
      <c r="F334" s="382"/>
      <c r="G334" s="382"/>
      <c r="H334" s="382"/>
      <c r="I334" s="382"/>
      <c r="J334" s="382"/>
      <c r="K334" s="382"/>
      <c r="L334" s="383"/>
    </row>
    <row r="335" spans="1:12" ht="15.75" customHeight="1" thickBot="1" x14ac:dyDescent="0.3">
      <c r="A335" s="5" t="s">
        <v>28</v>
      </c>
      <c r="B335" s="2"/>
      <c r="C335" s="110">
        <f>C92</f>
        <v>420</v>
      </c>
      <c r="D335" s="112"/>
      <c r="E335" s="111"/>
      <c r="F335" s="110" t="s">
        <v>43</v>
      </c>
      <c r="G335" s="111"/>
      <c r="H335" s="110">
        <f>H92</f>
        <v>0</v>
      </c>
      <c r="I335" s="111"/>
      <c r="J335" s="262" t="s">
        <v>43</v>
      </c>
      <c r="K335" s="263"/>
      <c r="L335" s="19" t="s">
        <v>41</v>
      </c>
    </row>
    <row r="336" spans="1:12" ht="15.75" customHeight="1" thickBot="1" x14ac:dyDescent="0.3">
      <c r="A336" s="5" t="s">
        <v>42</v>
      </c>
      <c r="B336" s="4" t="s">
        <v>6</v>
      </c>
      <c r="C336" s="4" t="s">
        <v>15</v>
      </c>
      <c r="D336" s="110" t="s">
        <v>7</v>
      </c>
      <c r="E336" s="111"/>
      <c r="F336" s="234" t="s">
        <v>19</v>
      </c>
      <c r="G336" s="236"/>
      <c r="H336" s="4" t="s">
        <v>9</v>
      </c>
      <c r="I336" s="5" t="s">
        <v>10</v>
      </c>
      <c r="J336" s="234" t="s">
        <v>19</v>
      </c>
      <c r="K336" s="236"/>
      <c r="L336" s="7"/>
    </row>
    <row r="337" spans="1:12" ht="15.75" customHeight="1" thickBot="1" x14ac:dyDescent="0.3">
      <c r="A337" s="13" t="str">
        <f>A94</f>
        <v>Etiqueta Composição - EC 04/16</v>
      </c>
      <c r="B337" s="6">
        <f t="shared" ref="A337:C352" si="10">B94</f>
        <v>1</v>
      </c>
      <c r="C337" s="6">
        <f t="shared" si="10"/>
        <v>0</v>
      </c>
      <c r="D337" s="264">
        <f>SUM(B337*C335)</f>
        <v>420</v>
      </c>
      <c r="E337" s="265"/>
      <c r="F337" s="266"/>
      <c r="G337" s="267"/>
      <c r="H337" s="6">
        <f>H94</f>
        <v>0</v>
      </c>
      <c r="I337" s="8">
        <f>SUM(B337*H335)</f>
        <v>0</v>
      </c>
      <c r="J337" s="266"/>
      <c r="K337" s="267"/>
      <c r="L337" s="6"/>
    </row>
    <row r="338" spans="1:12" ht="15.75" customHeight="1" thickBot="1" x14ac:dyDescent="0.3">
      <c r="A338" s="13" t="str">
        <f t="shared" si="10"/>
        <v>Linha 60</v>
      </c>
      <c r="B338" s="6">
        <f t="shared" si="10"/>
        <v>0.03</v>
      </c>
      <c r="C338" s="6" t="str">
        <f t="shared" si="10"/>
        <v xml:space="preserve">Preta </v>
      </c>
      <c r="D338" s="264">
        <f>SUM(B338*C335)</f>
        <v>12.6</v>
      </c>
      <c r="E338" s="265"/>
      <c r="F338" s="266"/>
      <c r="G338" s="267"/>
      <c r="H338" s="6">
        <f>H95</f>
        <v>0</v>
      </c>
      <c r="I338" s="8">
        <f>SUM(B338*H335)</f>
        <v>0</v>
      </c>
      <c r="J338" s="266"/>
      <c r="K338" s="267"/>
      <c r="L338" s="6"/>
    </row>
    <row r="339" spans="1:12" ht="15.75" customHeight="1" thickBot="1" x14ac:dyDescent="0.3">
      <c r="A339" s="13">
        <f t="shared" si="10"/>
        <v>0</v>
      </c>
      <c r="B339" s="6">
        <f t="shared" si="10"/>
        <v>0.02</v>
      </c>
      <c r="C339" s="6" t="str">
        <f t="shared" si="10"/>
        <v xml:space="preserve">Vermelha </v>
      </c>
      <c r="D339" s="264">
        <f>SUM(B339*C335)</f>
        <v>8.4</v>
      </c>
      <c r="E339" s="265"/>
      <c r="F339" s="266"/>
      <c r="G339" s="267"/>
      <c r="H339" s="6">
        <f t="shared" ref="H339:H370" si="11">H96</f>
        <v>0</v>
      </c>
      <c r="I339" s="8">
        <f>SUM(B339*H335)</f>
        <v>0</v>
      </c>
      <c r="J339" s="266"/>
      <c r="K339" s="267"/>
      <c r="L339" s="6"/>
    </row>
    <row r="340" spans="1:12" ht="15.75" customHeight="1" thickBot="1" x14ac:dyDescent="0.3">
      <c r="A340" s="13">
        <f t="shared" si="10"/>
        <v>0</v>
      </c>
      <c r="B340" s="6">
        <f t="shared" si="10"/>
        <v>0.02</v>
      </c>
      <c r="C340" s="6">
        <f t="shared" si="10"/>
        <v>0</v>
      </c>
      <c r="D340" s="264">
        <f>SUM(B340*C335)</f>
        <v>8.4</v>
      </c>
      <c r="E340" s="265"/>
      <c r="F340" s="266"/>
      <c r="G340" s="267"/>
      <c r="H340" s="6">
        <f t="shared" si="11"/>
        <v>0</v>
      </c>
      <c r="I340" s="8">
        <f>SUM(B340*H335)</f>
        <v>0</v>
      </c>
      <c r="J340" s="266"/>
      <c r="K340" s="267"/>
      <c r="L340" s="6"/>
    </row>
    <row r="341" spans="1:12" ht="15.75" customHeight="1" thickBot="1" x14ac:dyDescent="0.3">
      <c r="A341" s="13">
        <f t="shared" si="10"/>
        <v>0</v>
      </c>
      <c r="B341" s="6">
        <f t="shared" si="10"/>
        <v>0</v>
      </c>
      <c r="C341" s="6" t="str">
        <f t="shared" si="10"/>
        <v xml:space="preserve">Preta </v>
      </c>
      <c r="D341" s="264">
        <f>SUM(B341*C335)</f>
        <v>0</v>
      </c>
      <c r="E341" s="265"/>
      <c r="F341" s="266"/>
      <c r="G341" s="267"/>
      <c r="H341" s="6">
        <f t="shared" si="11"/>
        <v>0</v>
      </c>
      <c r="I341" s="8">
        <f>SUM(B341*H335)</f>
        <v>0</v>
      </c>
      <c r="J341" s="266"/>
      <c r="K341" s="267"/>
      <c r="L341" s="6"/>
    </row>
    <row r="342" spans="1:12" ht="15.75" customHeight="1" thickBot="1" x14ac:dyDescent="0.3">
      <c r="A342" s="13">
        <f t="shared" si="10"/>
        <v>0</v>
      </c>
      <c r="B342" s="6">
        <f t="shared" si="10"/>
        <v>0.02</v>
      </c>
      <c r="C342" s="6">
        <f t="shared" si="10"/>
        <v>0</v>
      </c>
      <c r="D342" s="264">
        <f>SUM(B342*C335)</f>
        <v>8.4</v>
      </c>
      <c r="E342" s="265"/>
      <c r="F342" s="266"/>
      <c r="G342" s="267"/>
      <c r="H342" s="6">
        <f t="shared" si="11"/>
        <v>0</v>
      </c>
      <c r="I342" s="8">
        <f>SUM(B342*H335)</f>
        <v>0</v>
      </c>
      <c r="J342" s="266"/>
      <c r="K342" s="267"/>
      <c r="L342" s="6"/>
    </row>
    <row r="343" spans="1:12" ht="15.75" customHeight="1" thickBot="1" x14ac:dyDescent="0.3">
      <c r="A343" s="13" t="str">
        <f t="shared" si="10"/>
        <v>Fita Ca</v>
      </c>
      <c r="B343" s="6">
        <f>B100</f>
        <v>1.4</v>
      </c>
      <c r="C343" s="6" t="str">
        <f t="shared" si="10"/>
        <v xml:space="preserve">Preta </v>
      </c>
      <c r="D343" s="264">
        <f>SUM(B343*C335)</f>
        <v>588</v>
      </c>
      <c r="E343" s="265"/>
      <c r="F343" s="266"/>
      <c r="G343" s="267"/>
      <c r="H343" s="6">
        <f t="shared" si="11"/>
        <v>0</v>
      </c>
      <c r="I343" s="8">
        <f>SUM(B343*H335)</f>
        <v>0</v>
      </c>
      <c r="J343" s="266"/>
      <c r="K343" s="267"/>
      <c r="L343" s="6"/>
    </row>
    <row r="344" spans="1:12" ht="15.75" customHeight="1" thickBot="1" x14ac:dyDescent="0.3">
      <c r="A344" s="13" t="str">
        <f t="shared" si="10"/>
        <v>Fita alça grande  - 1,00m (1x)</v>
      </c>
      <c r="B344" s="6">
        <f t="shared" si="10"/>
        <v>0</v>
      </c>
      <c r="C344" s="6">
        <f t="shared" si="10"/>
        <v>0</v>
      </c>
      <c r="D344" s="264">
        <f>SUM(B344*C335)</f>
        <v>0</v>
      </c>
      <c r="E344" s="265"/>
      <c r="F344" s="266"/>
      <c r="G344" s="267"/>
      <c r="H344" s="6">
        <f t="shared" si="11"/>
        <v>0</v>
      </c>
      <c r="I344" s="8">
        <f>SUM(B344*H335)</f>
        <v>0</v>
      </c>
      <c r="J344" s="266"/>
      <c r="K344" s="267"/>
      <c r="L344" s="6"/>
    </row>
    <row r="345" spans="1:12" ht="15.75" customHeight="1" thickBot="1" x14ac:dyDescent="0.3">
      <c r="A345" s="13" t="str">
        <f>A102</f>
        <v>Fita do regulador  - 0,20 m (1x)</v>
      </c>
      <c r="B345" s="6">
        <f t="shared" si="10"/>
        <v>0</v>
      </c>
      <c r="C345" s="6">
        <f t="shared" si="10"/>
        <v>0</v>
      </c>
      <c r="D345" s="264">
        <f>SUM(B345*C335)</f>
        <v>0</v>
      </c>
      <c r="E345" s="265"/>
      <c r="F345" s="266"/>
      <c r="G345" s="267"/>
      <c r="H345" s="6">
        <f t="shared" si="11"/>
        <v>0</v>
      </c>
      <c r="I345" s="8">
        <f>SUM(B345*H335)</f>
        <v>0</v>
      </c>
      <c r="J345" s="266"/>
      <c r="K345" s="267"/>
      <c r="L345" s="6"/>
    </row>
    <row r="346" spans="1:12" ht="15.75" customHeight="1" thickBot="1" x14ac:dyDescent="0.3">
      <c r="A346" s="13">
        <f t="shared" si="10"/>
        <v>0</v>
      </c>
      <c r="B346" s="6">
        <f t="shared" si="10"/>
        <v>0</v>
      </c>
      <c r="C346" s="6">
        <f t="shared" si="10"/>
        <v>0</v>
      </c>
      <c r="D346" s="264">
        <f>SUM(B346*C335)</f>
        <v>0</v>
      </c>
      <c r="E346" s="265"/>
      <c r="F346" s="266"/>
      <c r="G346" s="267"/>
      <c r="H346" s="6">
        <f t="shared" si="11"/>
        <v>0</v>
      </c>
      <c r="I346" s="8">
        <f>SUM(B346*H335)</f>
        <v>0</v>
      </c>
      <c r="J346" s="266"/>
      <c r="K346" s="267"/>
      <c r="L346" s="6"/>
    </row>
    <row r="347" spans="1:12" ht="15.75" customHeight="1" thickBot="1" x14ac:dyDescent="0.3">
      <c r="A347" s="13">
        <f t="shared" si="10"/>
        <v>0</v>
      </c>
      <c r="B347" s="6">
        <f t="shared" si="10"/>
        <v>0</v>
      </c>
      <c r="C347" s="6">
        <f t="shared" si="10"/>
        <v>0</v>
      </c>
      <c r="D347" s="264">
        <f>SUM(B347*C335)</f>
        <v>0</v>
      </c>
      <c r="E347" s="265"/>
      <c r="F347" s="266"/>
      <c r="G347" s="267"/>
      <c r="H347" s="6">
        <f t="shared" si="11"/>
        <v>0</v>
      </c>
      <c r="I347" s="8">
        <f>SUM(B347*H335)</f>
        <v>0</v>
      </c>
      <c r="J347" s="266"/>
      <c r="K347" s="267"/>
      <c r="L347" s="6"/>
    </row>
    <row r="348" spans="1:12" ht="15.75" customHeight="1" thickBot="1" x14ac:dyDescent="0.3">
      <c r="A348" s="13" t="str">
        <f t="shared" si="10"/>
        <v>Fecho bolão  adina ou piter pan</v>
      </c>
      <c r="B348" s="6">
        <f t="shared" si="10"/>
        <v>1</v>
      </c>
      <c r="C348" s="6" t="str">
        <f t="shared" si="10"/>
        <v>Preto</v>
      </c>
      <c r="D348" s="264">
        <f>SUM(B348*C335)</f>
        <v>420</v>
      </c>
      <c r="E348" s="265"/>
      <c r="F348" s="266"/>
      <c r="G348" s="267"/>
      <c r="H348" s="6">
        <f t="shared" si="11"/>
        <v>0</v>
      </c>
      <c r="I348" s="8">
        <f>SUM(B348*H335)</f>
        <v>0</v>
      </c>
      <c r="J348" s="266"/>
      <c r="K348" s="267"/>
      <c r="L348" s="6"/>
    </row>
    <row r="349" spans="1:12" ht="15.75" customHeight="1" thickBot="1" x14ac:dyDescent="0.3">
      <c r="A349" s="13" t="str">
        <f t="shared" si="10"/>
        <v>Ziper 8</v>
      </c>
      <c r="B349" s="6">
        <f t="shared" si="10"/>
        <v>0.57999999999999996</v>
      </c>
      <c r="C349" s="6" t="str">
        <f t="shared" si="10"/>
        <v>preto</v>
      </c>
      <c r="D349" s="264">
        <f>SUM(B349*C335)</f>
        <v>243.6</v>
      </c>
      <c r="E349" s="265"/>
      <c r="F349" s="266"/>
      <c r="G349" s="267"/>
      <c r="H349" s="6">
        <f t="shared" si="11"/>
        <v>0</v>
      </c>
      <c r="I349" s="8">
        <f>SUM(B349*H335)</f>
        <v>0</v>
      </c>
      <c r="J349" s="266"/>
      <c r="K349" s="267"/>
      <c r="L349" s="6"/>
    </row>
    <row r="350" spans="1:12" ht="15.75" customHeight="1" thickBot="1" x14ac:dyDescent="0.3">
      <c r="A350" s="13" t="str">
        <f t="shared" si="10"/>
        <v xml:space="preserve">Cursor 8 liso </v>
      </c>
      <c r="B350" s="6">
        <f t="shared" si="10"/>
        <v>2</v>
      </c>
      <c r="C350" s="6" t="str">
        <f t="shared" si="10"/>
        <v>preto</v>
      </c>
      <c r="D350" s="264">
        <f>SUM(B350*C335)</f>
        <v>840</v>
      </c>
      <c r="E350" s="265"/>
      <c r="F350" s="266"/>
      <c r="G350" s="267"/>
      <c r="H350" s="6">
        <f t="shared" si="11"/>
        <v>0</v>
      </c>
      <c r="I350" s="8">
        <f>SUM(B350*H335)</f>
        <v>0</v>
      </c>
      <c r="J350" s="266"/>
      <c r="K350" s="267"/>
      <c r="L350" s="6"/>
    </row>
    <row r="351" spans="1:12" ht="15.75" customHeight="1" thickBot="1" x14ac:dyDescent="0.3">
      <c r="A351" s="13" t="str">
        <f t="shared" si="10"/>
        <v xml:space="preserve">Gorgurão Acabamento  </v>
      </c>
      <c r="B351" s="6">
        <f t="shared" si="10"/>
        <v>2.2000000000000002</v>
      </c>
      <c r="C351" s="6" t="str">
        <f t="shared" si="10"/>
        <v>Preto</v>
      </c>
      <c r="D351" s="264">
        <f>SUM(B351*C335)</f>
        <v>924.00000000000011</v>
      </c>
      <c r="E351" s="265"/>
      <c r="F351" s="266"/>
      <c r="G351" s="267"/>
      <c r="H351" s="6">
        <f t="shared" si="11"/>
        <v>0</v>
      </c>
      <c r="I351" s="8">
        <f>SUM(B351*H335)</f>
        <v>0</v>
      </c>
      <c r="J351" s="266"/>
      <c r="K351" s="267"/>
      <c r="L351" s="6"/>
    </row>
    <row r="352" spans="1:12" ht="15.75" customHeight="1" thickBot="1" x14ac:dyDescent="0.3">
      <c r="A352" s="13" t="str">
        <f t="shared" si="10"/>
        <v xml:space="preserve">Regulador/poliacetal </v>
      </c>
      <c r="B352" s="6">
        <f t="shared" si="10"/>
        <v>1</v>
      </c>
      <c r="C352" s="6" t="str">
        <f t="shared" si="10"/>
        <v>Preto</v>
      </c>
      <c r="D352" s="264">
        <f>SUM(B352*C335)</f>
        <v>420</v>
      </c>
      <c r="E352" s="265"/>
      <c r="F352" s="266"/>
      <c r="G352" s="267"/>
      <c r="H352" s="6">
        <f t="shared" si="11"/>
        <v>0</v>
      </c>
      <c r="I352" s="8">
        <f>SUM(B352*H335)</f>
        <v>0</v>
      </c>
      <c r="J352" s="266"/>
      <c r="K352" s="267"/>
      <c r="L352" s="6"/>
    </row>
    <row r="353" spans="1:12" ht="15.75" customHeight="1" thickBot="1" x14ac:dyDescent="0.3">
      <c r="A353" s="13" t="str">
        <f t="shared" ref="A353:C368" si="12">A110</f>
        <v xml:space="preserve">fila ondulada </v>
      </c>
      <c r="B353" s="6">
        <f t="shared" si="12"/>
        <v>0.3</v>
      </c>
      <c r="C353" s="6" t="str">
        <f t="shared" si="12"/>
        <v>preto</v>
      </c>
      <c r="D353" s="264">
        <f>SUM(B353*C335)</f>
        <v>126</v>
      </c>
      <c r="E353" s="265"/>
      <c r="F353" s="266"/>
      <c r="G353" s="267"/>
      <c r="H353" s="6">
        <f t="shared" si="11"/>
        <v>0</v>
      </c>
      <c r="I353" s="8">
        <f>SUM(B353*H335)</f>
        <v>0</v>
      </c>
      <c r="J353" s="266"/>
      <c r="K353" s="267"/>
      <c r="L353" s="6"/>
    </row>
    <row r="354" spans="1:12" ht="15.75" customHeight="1" thickBot="1" x14ac:dyDescent="0.3">
      <c r="A354" s="13" t="str">
        <f t="shared" si="12"/>
        <v>Ziper 3</v>
      </c>
      <c r="B354" s="6">
        <v>0.24</v>
      </c>
      <c r="C354" s="6" t="str">
        <f t="shared" si="12"/>
        <v>vermelho</v>
      </c>
      <c r="D354" s="264">
        <f>SUM(B354*C335)</f>
        <v>100.8</v>
      </c>
      <c r="E354" s="265"/>
      <c r="F354" s="266"/>
      <c r="G354" s="267"/>
      <c r="H354" s="6">
        <f t="shared" si="11"/>
        <v>0</v>
      </c>
      <c r="I354" s="8">
        <f>SUM(B354*H335)</f>
        <v>0</v>
      </c>
      <c r="J354" s="266"/>
      <c r="K354" s="267"/>
      <c r="L354" s="6"/>
    </row>
    <row r="355" spans="1:12" ht="15.75" customHeight="1" thickBot="1" x14ac:dyDescent="0.3">
      <c r="A355" s="13" t="str">
        <f t="shared" si="12"/>
        <v xml:space="preserve">cursor  3 </v>
      </c>
      <c r="B355" s="6">
        <v>1</v>
      </c>
      <c r="C355" s="6" t="str">
        <f t="shared" si="12"/>
        <v>preto</v>
      </c>
      <c r="D355" s="264">
        <f>SUM(B355*C335)</f>
        <v>420</v>
      </c>
      <c r="E355" s="265"/>
      <c r="F355" s="266"/>
      <c r="G355" s="267"/>
      <c r="H355" s="6">
        <f t="shared" si="11"/>
        <v>0</v>
      </c>
      <c r="I355" s="8">
        <f>SUM(B355*H335)</f>
        <v>0</v>
      </c>
      <c r="J355" s="266"/>
      <c r="K355" s="267"/>
      <c r="L355" s="6"/>
    </row>
    <row r="356" spans="1:12" ht="15.75" customHeight="1" thickBot="1" x14ac:dyDescent="0.3">
      <c r="A356" s="13" t="str">
        <f t="shared" si="12"/>
        <v>Vivo carly</v>
      </c>
      <c r="B356" s="6">
        <f t="shared" si="12"/>
        <v>0.62</v>
      </c>
      <c r="C356" s="6" t="str">
        <f t="shared" si="12"/>
        <v>preto</v>
      </c>
      <c r="D356" s="264">
        <f>SUM(B356*C335)</f>
        <v>260.39999999999998</v>
      </c>
      <c r="E356" s="265"/>
      <c r="F356" s="266"/>
      <c r="G356" s="267"/>
      <c r="H356" s="6">
        <f t="shared" si="11"/>
        <v>0</v>
      </c>
      <c r="I356" s="8">
        <f>SUM(B356*H335)</f>
        <v>0</v>
      </c>
      <c r="J356" s="266"/>
      <c r="K356" s="267"/>
      <c r="L356" s="6"/>
    </row>
    <row r="357" spans="1:12" ht="15.75" customHeight="1" thickBot="1" x14ac:dyDescent="0.3">
      <c r="A357" s="13">
        <f t="shared" si="12"/>
        <v>0</v>
      </c>
      <c r="B357" s="6">
        <f t="shared" si="12"/>
        <v>0</v>
      </c>
      <c r="C357" s="6">
        <f t="shared" si="12"/>
        <v>0</v>
      </c>
      <c r="D357" s="264">
        <f>SUM(B357*C335)</f>
        <v>0</v>
      </c>
      <c r="E357" s="265"/>
      <c r="F357" s="266"/>
      <c r="G357" s="267"/>
      <c r="H357" s="6">
        <f t="shared" si="11"/>
        <v>0</v>
      </c>
      <c r="I357" s="8">
        <f>SUM(B357*H335)</f>
        <v>0</v>
      </c>
      <c r="J357" s="266"/>
      <c r="K357" s="267"/>
      <c r="L357" s="6"/>
    </row>
    <row r="358" spans="1:12" ht="15.75" customHeight="1" thickBot="1" x14ac:dyDescent="0.3">
      <c r="A358" s="13">
        <f t="shared" si="12"/>
        <v>0</v>
      </c>
      <c r="B358" s="6">
        <f t="shared" si="12"/>
        <v>0</v>
      </c>
      <c r="C358" s="6">
        <f t="shared" si="12"/>
        <v>0</v>
      </c>
      <c r="D358" s="264">
        <f>SUM(B358*C335)</f>
        <v>0</v>
      </c>
      <c r="E358" s="265"/>
      <c r="F358" s="266"/>
      <c r="G358" s="267"/>
      <c r="H358" s="6">
        <f t="shared" si="11"/>
        <v>0</v>
      </c>
      <c r="I358" s="8">
        <f>SUM(B358*H335)</f>
        <v>0</v>
      </c>
      <c r="J358" s="266"/>
      <c r="K358" s="267"/>
      <c r="L358" s="6"/>
    </row>
    <row r="359" spans="1:12" ht="15.75" customHeight="1" thickBot="1" x14ac:dyDescent="0.3">
      <c r="A359" s="13">
        <f t="shared" si="12"/>
        <v>0</v>
      </c>
      <c r="B359" s="6">
        <f t="shared" si="12"/>
        <v>0</v>
      </c>
      <c r="C359" s="6">
        <f t="shared" si="12"/>
        <v>0</v>
      </c>
      <c r="D359" s="264">
        <f>SUM(B359*C335)</f>
        <v>0</v>
      </c>
      <c r="E359" s="265"/>
      <c r="F359" s="266"/>
      <c r="G359" s="267"/>
      <c r="H359" s="6">
        <f t="shared" si="11"/>
        <v>0</v>
      </c>
      <c r="I359" s="8">
        <f>SUM(B359*H335)</f>
        <v>0</v>
      </c>
      <c r="J359" s="266"/>
      <c r="K359" s="267"/>
      <c r="L359" s="6"/>
    </row>
    <row r="360" spans="1:12" ht="15.75" customHeight="1" thickBot="1" x14ac:dyDescent="0.3">
      <c r="A360" s="13">
        <f t="shared" si="12"/>
        <v>0</v>
      </c>
      <c r="B360" s="6">
        <f t="shared" si="12"/>
        <v>0</v>
      </c>
      <c r="C360" s="6">
        <f t="shared" si="12"/>
        <v>0</v>
      </c>
      <c r="D360" s="264">
        <f>SUM(B360*C335)</f>
        <v>0</v>
      </c>
      <c r="E360" s="265"/>
      <c r="F360" s="266"/>
      <c r="G360" s="267"/>
      <c r="H360" s="6">
        <f t="shared" si="11"/>
        <v>0</v>
      </c>
      <c r="I360" s="8">
        <f>SUM(B360*H335)</f>
        <v>0</v>
      </c>
      <c r="J360" s="266"/>
      <c r="K360" s="267"/>
      <c r="L360" s="6"/>
    </row>
    <row r="361" spans="1:12" ht="15.75" customHeight="1" thickBot="1" x14ac:dyDescent="0.3">
      <c r="A361" s="13">
        <f t="shared" si="12"/>
        <v>0</v>
      </c>
      <c r="B361" s="6">
        <f t="shared" si="12"/>
        <v>0</v>
      </c>
      <c r="C361" s="6">
        <f t="shared" si="12"/>
        <v>0</v>
      </c>
      <c r="D361" s="264">
        <f>SUM(B361*C335)</f>
        <v>0</v>
      </c>
      <c r="E361" s="265"/>
      <c r="F361" s="266"/>
      <c r="G361" s="267"/>
      <c r="H361" s="6">
        <f t="shared" si="11"/>
        <v>0</v>
      </c>
      <c r="I361" s="8">
        <f>SUM(B361*H335)</f>
        <v>0</v>
      </c>
      <c r="J361" s="266"/>
      <c r="K361" s="267"/>
      <c r="L361" s="6"/>
    </row>
    <row r="362" spans="1:12" ht="15.75" customHeight="1" thickBot="1" x14ac:dyDescent="0.3">
      <c r="A362" s="13">
        <f t="shared" si="12"/>
        <v>0</v>
      </c>
      <c r="B362" s="6">
        <f t="shared" si="12"/>
        <v>0</v>
      </c>
      <c r="C362" s="6">
        <f t="shared" si="12"/>
        <v>0</v>
      </c>
      <c r="D362" s="264">
        <f>SUM(B362*C335)</f>
        <v>0</v>
      </c>
      <c r="E362" s="265"/>
      <c r="F362" s="266"/>
      <c r="G362" s="267"/>
      <c r="H362" s="6">
        <f t="shared" si="11"/>
        <v>0</v>
      </c>
      <c r="I362" s="8">
        <f>SUM(B362*H335)</f>
        <v>0</v>
      </c>
      <c r="J362" s="266"/>
      <c r="K362" s="267"/>
      <c r="L362" s="6"/>
    </row>
    <row r="363" spans="1:12" ht="15.75" customHeight="1" thickBot="1" x14ac:dyDescent="0.3">
      <c r="A363" s="13">
        <f t="shared" si="12"/>
        <v>0</v>
      </c>
      <c r="B363" s="6">
        <f t="shared" si="12"/>
        <v>0</v>
      </c>
      <c r="C363" s="6">
        <f t="shared" si="12"/>
        <v>0</v>
      </c>
      <c r="D363" s="264">
        <f>SUM(B363*C335)</f>
        <v>0</v>
      </c>
      <c r="E363" s="265"/>
      <c r="F363" s="266"/>
      <c r="G363" s="267"/>
      <c r="H363" s="6">
        <f t="shared" si="11"/>
        <v>0</v>
      </c>
      <c r="I363" s="8">
        <f>SUM(B363*H335)</f>
        <v>0</v>
      </c>
      <c r="J363" s="266"/>
      <c r="K363" s="267"/>
      <c r="L363" s="6"/>
    </row>
    <row r="364" spans="1:12" ht="15.75" customHeight="1" thickBot="1" x14ac:dyDescent="0.3">
      <c r="A364" s="13">
        <f t="shared" si="12"/>
        <v>0</v>
      </c>
      <c r="B364" s="6">
        <f t="shared" si="12"/>
        <v>0</v>
      </c>
      <c r="C364" s="6">
        <f t="shared" si="12"/>
        <v>0</v>
      </c>
      <c r="D364" s="264">
        <f>SUM(B364*C335)</f>
        <v>0</v>
      </c>
      <c r="E364" s="265"/>
      <c r="F364" s="266"/>
      <c r="G364" s="267"/>
      <c r="H364" s="6">
        <f t="shared" si="11"/>
        <v>0</v>
      </c>
      <c r="I364" s="8">
        <f>SUM(B364*H335)</f>
        <v>0</v>
      </c>
      <c r="J364" s="266"/>
      <c r="K364" s="267"/>
      <c r="L364" s="6"/>
    </row>
    <row r="365" spans="1:12" ht="15.75" customHeight="1" thickBot="1" x14ac:dyDescent="0.3">
      <c r="A365" s="13">
        <f t="shared" si="12"/>
        <v>0</v>
      </c>
      <c r="B365" s="6">
        <f t="shared" si="12"/>
        <v>0</v>
      </c>
      <c r="C365" s="6">
        <f t="shared" si="12"/>
        <v>0</v>
      </c>
      <c r="D365" s="264">
        <f>SUM(B365*C335)</f>
        <v>0</v>
      </c>
      <c r="E365" s="265"/>
      <c r="F365" s="266"/>
      <c r="G365" s="267"/>
      <c r="H365" s="6">
        <f t="shared" si="11"/>
        <v>0</v>
      </c>
      <c r="I365" s="8">
        <f>SUM(B365*H335)</f>
        <v>0</v>
      </c>
      <c r="J365" s="266"/>
      <c r="K365" s="267"/>
      <c r="L365" s="6"/>
    </row>
    <row r="366" spans="1:12" ht="15.75" customHeight="1" thickBot="1" x14ac:dyDescent="0.3">
      <c r="A366" s="13">
        <f t="shared" si="12"/>
        <v>0</v>
      </c>
      <c r="B366" s="6">
        <f t="shared" si="12"/>
        <v>0</v>
      </c>
      <c r="C366" s="6">
        <f t="shared" si="12"/>
        <v>0</v>
      </c>
      <c r="D366" s="264">
        <f>SUM(B366*C335)</f>
        <v>0</v>
      </c>
      <c r="E366" s="265"/>
      <c r="F366" s="266"/>
      <c r="G366" s="267"/>
      <c r="H366" s="6">
        <f t="shared" si="11"/>
        <v>0</v>
      </c>
      <c r="I366" s="8">
        <f>SUM(B366*H335)</f>
        <v>0</v>
      </c>
      <c r="J366" s="266"/>
      <c r="K366" s="267"/>
      <c r="L366" s="6"/>
    </row>
    <row r="367" spans="1:12" ht="15.75" customHeight="1" thickBot="1" x14ac:dyDescent="0.3">
      <c r="A367" s="13">
        <f t="shared" si="12"/>
        <v>0</v>
      </c>
      <c r="B367" s="6">
        <f t="shared" si="12"/>
        <v>0</v>
      </c>
      <c r="C367" s="6">
        <f t="shared" si="12"/>
        <v>0</v>
      </c>
      <c r="D367" s="264">
        <f>SUM(B367*C335)</f>
        <v>0</v>
      </c>
      <c r="E367" s="265"/>
      <c r="F367" s="266"/>
      <c r="G367" s="267"/>
      <c r="H367" s="6">
        <f t="shared" si="11"/>
        <v>0</v>
      </c>
      <c r="I367" s="8">
        <f>SUM(B367*H335)</f>
        <v>0</v>
      </c>
      <c r="J367" s="266"/>
      <c r="K367" s="267"/>
      <c r="L367" s="6"/>
    </row>
    <row r="368" spans="1:12" ht="15.75" customHeight="1" thickBot="1" x14ac:dyDescent="0.3">
      <c r="A368" s="13">
        <f t="shared" si="12"/>
        <v>0</v>
      </c>
      <c r="B368" s="6">
        <f t="shared" si="12"/>
        <v>0</v>
      </c>
      <c r="C368" s="6">
        <f t="shared" si="12"/>
        <v>0</v>
      </c>
      <c r="D368" s="264">
        <f>SUM(B368*C335)</f>
        <v>0</v>
      </c>
      <c r="E368" s="265"/>
      <c r="F368" s="266"/>
      <c r="G368" s="267"/>
      <c r="H368" s="6">
        <f t="shared" si="11"/>
        <v>0</v>
      </c>
      <c r="I368" s="8">
        <f>SUM(B368*H335)</f>
        <v>0</v>
      </c>
      <c r="J368" s="266"/>
      <c r="K368" s="267"/>
      <c r="L368" s="6"/>
    </row>
    <row r="369" spans="1:12" ht="15.75" customHeight="1" thickBot="1" x14ac:dyDescent="0.3">
      <c r="A369" s="13">
        <f t="shared" ref="A369:C370" si="13">A126</f>
        <v>0</v>
      </c>
      <c r="B369" s="6">
        <f t="shared" si="13"/>
        <v>0</v>
      </c>
      <c r="C369" s="6">
        <f t="shared" si="13"/>
        <v>0</v>
      </c>
      <c r="D369" s="264">
        <f>SUM(B369*C335)</f>
        <v>0</v>
      </c>
      <c r="E369" s="265"/>
      <c r="F369" s="266"/>
      <c r="G369" s="267"/>
      <c r="H369" s="6">
        <f t="shared" si="11"/>
        <v>0</v>
      </c>
      <c r="I369" s="8">
        <f>SUM(B369*H335)</f>
        <v>0</v>
      </c>
      <c r="J369" s="266"/>
      <c r="K369" s="267"/>
      <c r="L369" s="6"/>
    </row>
    <row r="370" spans="1:12" ht="15.75" customHeight="1" thickBot="1" x14ac:dyDescent="0.3">
      <c r="A370" s="13">
        <f t="shared" si="13"/>
        <v>0</v>
      </c>
      <c r="B370" s="6">
        <f t="shared" si="13"/>
        <v>0</v>
      </c>
      <c r="C370" s="6">
        <f t="shared" si="13"/>
        <v>0</v>
      </c>
      <c r="D370" s="264">
        <f>SUM(B370*C335)</f>
        <v>0</v>
      </c>
      <c r="E370" s="265"/>
      <c r="F370" s="266"/>
      <c r="G370" s="267"/>
      <c r="H370" s="6">
        <f t="shared" si="11"/>
        <v>0</v>
      </c>
      <c r="I370" s="8">
        <f>SUM(B370*H335)</f>
        <v>0</v>
      </c>
      <c r="J370" s="266"/>
      <c r="K370" s="267"/>
      <c r="L370" s="6"/>
    </row>
    <row r="371" spans="1:12" ht="15.75" thickBot="1" x14ac:dyDescent="0.3">
      <c r="A371" s="4" t="s">
        <v>60</v>
      </c>
      <c r="B371" s="149" t="s">
        <v>61</v>
      </c>
      <c r="C371" s="150"/>
      <c r="D371" s="150"/>
      <c r="E371" s="150"/>
      <c r="F371" s="150"/>
      <c r="G371" s="150"/>
      <c r="H371" s="151"/>
      <c r="I371" s="149" t="s">
        <v>62</v>
      </c>
      <c r="J371" s="150"/>
      <c r="K371" s="150"/>
      <c r="L371" s="151"/>
    </row>
    <row r="372" spans="1:12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" customHeight="1" x14ac:dyDescent="0.25">
      <c r="A373" s="143" t="s">
        <v>113</v>
      </c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5"/>
    </row>
    <row r="374" spans="1:12" ht="15.75" customHeight="1" thickBot="1" x14ac:dyDescent="0.3">
      <c r="A374" s="146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8"/>
    </row>
    <row r="375" spans="1:12" ht="15.75" thickBot="1" x14ac:dyDescent="0.3">
      <c r="A375" s="3" t="str">
        <f t="shared" ref="A375:B377" si="14">A6</f>
        <v xml:space="preserve">CLIENTE: bolovo </v>
      </c>
      <c r="B375" s="149" t="str">
        <f t="shared" si="14"/>
        <v>REPRESENTANTE: Antonio</v>
      </c>
      <c r="C375" s="150"/>
      <c r="D375" s="150"/>
      <c r="E375" s="150"/>
      <c r="F375" s="151"/>
      <c r="G375" s="149" t="str">
        <f>G6</f>
        <v>PEDIDO: 03/21</v>
      </c>
      <c r="H375" s="150"/>
      <c r="I375" s="151"/>
      <c r="J375" s="110" t="s">
        <v>116</v>
      </c>
      <c r="K375" s="112"/>
      <c r="L375" s="111"/>
    </row>
    <row r="376" spans="1:12" ht="15.75" thickBot="1" x14ac:dyDescent="0.3">
      <c r="A376" s="4" t="str">
        <f t="shared" si="14"/>
        <v xml:space="preserve">REF. CLIENTE:  PCT  LS  - 01 BOLOVO </v>
      </c>
      <c r="B376" s="149" t="str">
        <f t="shared" si="14"/>
        <v xml:space="preserve">REF. PCT  SL -01  </v>
      </c>
      <c r="C376" s="150"/>
      <c r="D376" s="150"/>
      <c r="E376" s="150"/>
      <c r="F376" s="151"/>
      <c r="G376" s="149" t="str">
        <f>G7</f>
        <v>COLECAO : VERÃO /2021</v>
      </c>
      <c r="H376" s="150"/>
      <c r="I376" s="151"/>
      <c r="J376" s="143">
        <f>J7</f>
        <v>0</v>
      </c>
      <c r="K376" s="144"/>
      <c r="L376" s="145"/>
    </row>
    <row r="377" spans="1:12" ht="15.75" thickBot="1" x14ac:dyDescent="0.3">
      <c r="A377" s="4" t="str">
        <f t="shared" si="14"/>
        <v xml:space="preserve">REF:  ls :  PCT LS= 01 bolovo </v>
      </c>
      <c r="B377" s="149" t="str">
        <f t="shared" si="14"/>
        <v xml:space="preserve">MODELO: Pochete bolso frontal  AREDONDADO </v>
      </c>
      <c r="C377" s="150"/>
      <c r="D377" s="150"/>
      <c r="E377" s="150"/>
      <c r="F377" s="150"/>
      <c r="G377" s="150"/>
      <c r="H377" s="150"/>
      <c r="I377" s="151"/>
      <c r="J377" s="146"/>
      <c r="K377" s="147"/>
      <c r="L377" s="148"/>
    </row>
    <row r="378" spans="1:12" ht="15" customHeight="1" thickBot="1" x14ac:dyDescent="0.3">
      <c r="A378" s="19" t="s">
        <v>14</v>
      </c>
      <c r="B378" s="110" t="s">
        <v>65</v>
      </c>
      <c r="C378" s="112"/>
      <c r="D378" s="111"/>
      <c r="E378" s="384" t="s">
        <v>66</v>
      </c>
      <c r="F378" s="385"/>
      <c r="G378" s="385"/>
      <c r="H378" s="386"/>
      <c r="I378" s="110" t="s">
        <v>67</v>
      </c>
      <c r="J378" s="111"/>
      <c r="K378" s="110" t="s">
        <v>68</v>
      </c>
      <c r="L378" s="111"/>
    </row>
    <row r="379" spans="1:12" x14ac:dyDescent="0.25">
      <c r="A379" s="326" t="s">
        <v>63</v>
      </c>
      <c r="B379" s="220" t="s">
        <v>69</v>
      </c>
      <c r="C379" s="221"/>
      <c r="D379" s="222"/>
      <c r="E379" s="220" t="s">
        <v>69</v>
      </c>
      <c r="F379" s="221"/>
      <c r="G379" s="221"/>
      <c r="H379" s="222"/>
      <c r="I379" s="122" t="s">
        <v>70</v>
      </c>
      <c r="J379" s="124"/>
      <c r="K379" s="122" t="s">
        <v>70</v>
      </c>
      <c r="L379" s="124"/>
    </row>
    <row r="380" spans="1:12" ht="15.75" thickBot="1" x14ac:dyDescent="0.3">
      <c r="A380" s="327"/>
      <c r="B380" s="223"/>
      <c r="C380" s="224"/>
      <c r="D380" s="225"/>
      <c r="E380" s="223"/>
      <c r="F380" s="224"/>
      <c r="G380" s="224"/>
      <c r="H380" s="225"/>
      <c r="I380" s="125"/>
      <c r="J380" s="127"/>
      <c r="K380" s="125"/>
      <c r="L380" s="127"/>
    </row>
    <row r="381" spans="1:12" x14ac:dyDescent="0.25">
      <c r="A381" s="326" t="s">
        <v>64</v>
      </c>
      <c r="B381" s="220" t="s">
        <v>69</v>
      </c>
      <c r="C381" s="221"/>
      <c r="D381" s="222"/>
      <c r="E381" s="220" t="s">
        <v>69</v>
      </c>
      <c r="F381" s="221"/>
      <c r="G381" s="221"/>
      <c r="H381" s="222"/>
      <c r="I381" s="122" t="s">
        <v>70</v>
      </c>
      <c r="J381" s="124"/>
      <c r="K381" s="122" t="s">
        <v>70</v>
      </c>
      <c r="L381" s="124"/>
    </row>
    <row r="382" spans="1:12" ht="15.75" thickBot="1" x14ac:dyDescent="0.3">
      <c r="A382" s="327"/>
      <c r="B382" s="223"/>
      <c r="C382" s="224"/>
      <c r="D382" s="225"/>
      <c r="E382" s="223"/>
      <c r="F382" s="224"/>
      <c r="G382" s="224"/>
      <c r="H382" s="225"/>
      <c r="I382" s="125"/>
      <c r="J382" s="127"/>
      <c r="K382" s="125"/>
      <c r="L382" s="127"/>
    </row>
    <row r="383" spans="1:12" ht="15.75" thickBot="1" x14ac:dyDescent="0.3">
      <c r="A383" s="110" t="s">
        <v>71</v>
      </c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1"/>
    </row>
    <row r="384" spans="1:12" x14ac:dyDescent="0.25">
      <c r="A384" s="272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4"/>
    </row>
    <row r="385" spans="1:12" ht="15.75" thickBot="1" x14ac:dyDescent="0.3">
      <c r="A385" s="285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286"/>
    </row>
    <row r="386" spans="1:12" x14ac:dyDescent="0.25">
      <c r="A386" s="272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4"/>
    </row>
    <row r="387" spans="1:12" ht="15.75" thickBot="1" x14ac:dyDescent="0.3">
      <c r="A387" s="285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286"/>
    </row>
    <row r="388" spans="1:12" ht="15.75" thickBo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x14ac:dyDescent="0.25">
      <c r="A389" s="143" t="s">
        <v>114</v>
      </c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5"/>
    </row>
    <row r="390" spans="1:12" ht="15.75" thickBot="1" x14ac:dyDescent="0.3">
      <c r="A390" s="146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8"/>
    </row>
    <row r="391" spans="1:12" ht="15.75" thickBot="1" x14ac:dyDescent="0.3">
      <c r="A391" s="3" t="str">
        <f t="shared" ref="A391:B393" si="15">A6</f>
        <v xml:space="preserve">CLIENTE: bolovo </v>
      </c>
      <c r="B391" s="149" t="str">
        <f t="shared" si="15"/>
        <v>REPRESENTANTE: Antonio</v>
      </c>
      <c r="C391" s="150"/>
      <c r="D391" s="150"/>
      <c r="E391" s="150"/>
      <c r="F391" s="151"/>
      <c r="G391" s="149" t="str">
        <f>G6</f>
        <v>PEDIDO: 03/21</v>
      </c>
      <c r="H391" s="150"/>
      <c r="I391" s="151"/>
      <c r="J391" s="110" t="s">
        <v>116</v>
      </c>
      <c r="K391" s="112"/>
      <c r="L391" s="111"/>
    </row>
    <row r="392" spans="1:12" ht="15.75" thickBot="1" x14ac:dyDescent="0.3">
      <c r="A392" s="4" t="str">
        <f t="shared" si="15"/>
        <v xml:space="preserve">REF. CLIENTE:  PCT  LS  - 01 BOLOVO </v>
      </c>
      <c r="B392" s="149" t="str">
        <f t="shared" si="15"/>
        <v xml:space="preserve">REF. PCT  SL -01  </v>
      </c>
      <c r="C392" s="150"/>
      <c r="D392" s="150"/>
      <c r="E392" s="150"/>
      <c r="F392" s="151"/>
      <c r="G392" s="149" t="str">
        <f>G7</f>
        <v>COLECAO : VERÃO /2021</v>
      </c>
      <c r="H392" s="150"/>
      <c r="I392" s="151"/>
      <c r="J392" s="143">
        <f>J7</f>
        <v>0</v>
      </c>
      <c r="K392" s="144"/>
      <c r="L392" s="145"/>
    </row>
    <row r="393" spans="1:12" ht="15.75" thickBot="1" x14ac:dyDescent="0.3">
      <c r="A393" s="4" t="str">
        <f t="shared" si="15"/>
        <v xml:space="preserve">REF:  ls :  PCT LS= 01 bolovo </v>
      </c>
      <c r="B393" s="149" t="str">
        <f t="shared" si="15"/>
        <v xml:space="preserve">MODELO: Pochete bolso frontal  AREDONDADO </v>
      </c>
      <c r="C393" s="150"/>
      <c r="D393" s="150"/>
      <c r="E393" s="150"/>
      <c r="F393" s="150"/>
      <c r="G393" s="150"/>
      <c r="H393" s="150"/>
      <c r="I393" s="151"/>
      <c r="J393" s="146"/>
      <c r="K393" s="147"/>
      <c r="L393" s="148"/>
    </row>
    <row r="394" spans="1:12" ht="15" customHeight="1" thickBot="1" x14ac:dyDescent="0.3">
      <c r="A394" s="19" t="s">
        <v>14</v>
      </c>
      <c r="B394" s="110" t="s">
        <v>72</v>
      </c>
      <c r="C394" s="112"/>
      <c r="D394" s="111"/>
      <c r="E394" s="110" t="s">
        <v>73</v>
      </c>
      <c r="F394" s="112"/>
      <c r="G394" s="112"/>
      <c r="H394" s="111"/>
      <c r="I394" s="193" t="s">
        <v>67</v>
      </c>
      <c r="J394" s="194"/>
      <c r="K394" s="110" t="s">
        <v>68</v>
      </c>
      <c r="L394" s="111"/>
    </row>
    <row r="395" spans="1:12" ht="15" customHeight="1" x14ac:dyDescent="0.25">
      <c r="A395" s="387" t="s">
        <v>20</v>
      </c>
      <c r="B395" s="220" t="s">
        <v>69</v>
      </c>
      <c r="C395" s="221"/>
      <c r="D395" s="222"/>
      <c r="E395" s="220" t="s">
        <v>69</v>
      </c>
      <c r="F395" s="221"/>
      <c r="G395" s="221"/>
      <c r="H395" s="222"/>
      <c r="I395" s="122" t="s">
        <v>70</v>
      </c>
      <c r="J395" s="124"/>
      <c r="K395" s="122" t="s">
        <v>70</v>
      </c>
      <c r="L395" s="124"/>
    </row>
    <row r="396" spans="1:12" ht="15.75" customHeight="1" thickBot="1" x14ac:dyDescent="0.3">
      <c r="A396" s="388"/>
      <c r="B396" s="223"/>
      <c r="C396" s="224"/>
      <c r="D396" s="225"/>
      <c r="E396" s="223"/>
      <c r="F396" s="224"/>
      <c r="G396" s="224"/>
      <c r="H396" s="225"/>
      <c r="I396" s="125"/>
      <c r="J396" s="127"/>
      <c r="K396" s="125"/>
      <c r="L396" s="127"/>
    </row>
    <row r="397" spans="1:12" ht="15" customHeight="1" x14ac:dyDescent="0.25">
      <c r="A397" s="388"/>
      <c r="B397" s="220" t="s">
        <v>74</v>
      </c>
      <c r="C397" s="221"/>
      <c r="D397" s="222"/>
      <c r="E397" s="220" t="s">
        <v>75</v>
      </c>
      <c r="F397" s="221"/>
      <c r="G397" s="221"/>
      <c r="H397" s="222"/>
      <c r="I397" s="122" t="s">
        <v>70</v>
      </c>
      <c r="J397" s="124"/>
      <c r="K397" s="122" t="s">
        <v>70</v>
      </c>
      <c r="L397" s="124"/>
    </row>
    <row r="398" spans="1:12" ht="15.75" customHeight="1" thickBot="1" x14ac:dyDescent="0.3">
      <c r="A398" s="389"/>
      <c r="B398" s="223"/>
      <c r="C398" s="224"/>
      <c r="D398" s="225"/>
      <c r="E398" s="223"/>
      <c r="F398" s="224"/>
      <c r="G398" s="224"/>
      <c r="H398" s="225"/>
      <c r="I398" s="125"/>
      <c r="J398" s="127"/>
      <c r="K398" s="125"/>
      <c r="L398" s="127"/>
    </row>
    <row r="399" spans="1:12" x14ac:dyDescent="0.25">
      <c r="A399" s="272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4"/>
    </row>
    <row r="400" spans="1:12" ht="15.75" thickBot="1" x14ac:dyDescent="0.3">
      <c r="A400" s="285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286"/>
    </row>
    <row r="401" spans="1:12" x14ac:dyDescent="0.25">
      <c r="A401" s="272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4"/>
    </row>
    <row r="402" spans="1:12" ht="15.75" thickBot="1" x14ac:dyDescent="0.3">
      <c r="A402" s="285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286"/>
    </row>
    <row r="411" spans="1:12" x14ac:dyDescent="0.25">
      <c r="A411" s="21"/>
    </row>
  </sheetData>
  <mergeCells count="846"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69:L80"/>
    <mergeCell ref="B81:D81"/>
    <mergeCell ref="F81:I81"/>
    <mergeCell ref="J81:L81"/>
    <mergeCell ref="A82:L84"/>
    <mergeCell ref="A85:L86"/>
    <mergeCell ref="A66:K66"/>
    <mergeCell ref="A67:B67"/>
    <mergeCell ref="D67:G67"/>
    <mergeCell ref="H67:K67"/>
    <mergeCell ref="L67:L68"/>
    <mergeCell ref="A68:B68"/>
    <mergeCell ref="D68:G68"/>
    <mergeCell ref="H68:K68"/>
    <mergeCell ref="A90:A91"/>
    <mergeCell ref="B90:F91"/>
    <mergeCell ref="G90:I91"/>
    <mergeCell ref="J90:L91"/>
    <mergeCell ref="C92:E92"/>
    <mergeCell ref="F92:G92"/>
    <mergeCell ref="H92:I92"/>
    <mergeCell ref="J92:K92"/>
    <mergeCell ref="B87:F87"/>
    <mergeCell ref="G87:I87"/>
    <mergeCell ref="J87:L87"/>
    <mergeCell ref="B88:F88"/>
    <mergeCell ref="G88:I88"/>
    <mergeCell ref="J88:L89"/>
    <mergeCell ref="B89:I89"/>
    <mergeCell ref="D95:E95"/>
    <mergeCell ref="F95:G95"/>
    <mergeCell ref="J95:K95"/>
    <mergeCell ref="D96:E96"/>
    <mergeCell ref="F96:G96"/>
    <mergeCell ref="J96:K96"/>
    <mergeCell ref="D93:E93"/>
    <mergeCell ref="F93:G93"/>
    <mergeCell ref="J93:K93"/>
    <mergeCell ref="D94:E94"/>
    <mergeCell ref="F94:G94"/>
    <mergeCell ref="J94:K94"/>
    <mergeCell ref="D99:E99"/>
    <mergeCell ref="F99:G99"/>
    <mergeCell ref="J99:K99"/>
    <mergeCell ref="D100:E100"/>
    <mergeCell ref="F100:G100"/>
    <mergeCell ref="J100:K100"/>
    <mergeCell ref="D97:E97"/>
    <mergeCell ref="F97:G97"/>
    <mergeCell ref="J97:K97"/>
    <mergeCell ref="D98:E98"/>
    <mergeCell ref="F98:G98"/>
    <mergeCell ref="J98:K98"/>
    <mergeCell ref="D103:E103"/>
    <mergeCell ref="F103:G103"/>
    <mergeCell ref="J103:K103"/>
    <mergeCell ref="D104:E104"/>
    <mergeCell ref="F104:G104"/>
    <mergeCell ref="J104:K104"/>
    <mergeCell ref="D101:E101"/>
    <mergeCell ref="F101:G101"/>
    <mergeCell ref="J101:K101"/>
    <mergeCell ref="D102:E102"/>
    <mergeCell ref="F102:G102"/>
    <mergeCell ref="J102:K102"/>
    <mergeCell ref="D107:E107"/>
    <mergeCell ref="F107:G107"/>
    <mergeCell ref="J107:K107"/>
    <mergeCell ref="D108:E108"/>
    <mergeCell ref="F108:G108"/>
    <mergeCell ref="J108:K108"/>
    <mergeCell ref="D105:E105"/>
    <mergeCell ref="F105:G105"/>
    <mergeCell ref="J105:K105"/>
    <mergeCell ref="D106:E106"/>
    <mergeCell ref="F106:G106"/>
    <mergeCell ref="J106:K106"/>
    <mergeCell ref="D111:E111"/>
    <mergeCell ref="F111:G111"/>
    <mergeCell ref="J111:K111"/>
    <mergeCell ref="D112:E112"/>
    <mergeCell ref="F112:G112"/>
    <mergeCell ref="J112:K112"/>
    <mergeCell ref="D109:E109"/>
    <mergeCell ref="F109:G109"/>
    <mergeCell ref="J109:K109"/>
    <mergeCell ref="D110:E110"/>
    <mergeCell ref="F110:G110"/>
    <mergeCell ref="J110:K110"/>
    <mergeCell ref="D115:E115"/>
    <mergeCell ref="F115:G115"/>
    <mergeCell ref="J115:K115"/>
    <mergeCell ref="D116:E116"/>
    <mergeCell ref="F116:G116"/>
    <mergeCell ref="J116:K116"/>
    <mergeCell ref="D113:E113"/>
    <mergeCell ref="F113:G113"/>
    <mergeCell ref="J113:K113"/>
    <mergeCell ref="D114:E114"/>
    <mergeCell ref="F114:G114"/>
    <mergeCell ref="J114:K114"/>
    <mergeCell ref="D119:E119"/>
    <mergeCell ref="F119:G119"/>
    <mergeCell ref="J119:K119"/>
    <mergeCell ref="D120:E120"/>
    <mergeCell ref="F120:G120"/>
    <mergeCell ref="J120:K120"/>
    <mergeCell ref="D117:E117"/>
    <mergeCell ref="F117:G117"/>
    <mergeCell ref="J117:K117"/>
    <mergeCell ref="D118:E118"/>
    <mergeCell ref="F118:G118"/>
    <mergeCell ref="J118:K118"/>
    <mergeCell ref="D123:E123"/>
    <mergeCell ref="F123:G123"/>
    <mergeCell ref="J123:K123"/>
    <mergeCell ref="D124:E124"/>
    <mergeCell ref="F124:G124"/>
    <mergeCell ref="J124:K124"/>
    <mergeCell ref="D121:E121"/>
    <mergeCell ref="F121:G121"/>
    <mergeCell ref="J121:K121"/>
    <mergeCell ref="D122:E122"/>
    <mergeCell ref="F122:G122"/>
    <mergeCell ref="J122:K122"/>
    <mergeCell ref="D127:E127"/>
    <mergeCell ref="F127:G127"/>
    <mergeCell ref="J127:K127"/>
    <mergeCell ref="D128:E128"/>
    <mergeCell ref="F128:G128"/>
    <mergeCell ref="J128:K128"/>
    <mergeCell ref="D125:E125"/>
    <mergeCell ref="F125:G125"/>
    <mergeCell ref="J125:K125"/>
    <mergeCell ref="D126:E126"/>
    <mergeCell ref="F126:G126"/>
    <mergeCell ref="J126:K126"/>
    <mergeCell ref="D131:E131"/>
    <mergeCell ref="F131:G131"/>
    <mergeCell ref="J131:K131"/>
    <mergeCell ref="D132:E132"/>
    <mergeCell ref="F132:G132"/>
    <mergeCell ref="J132:K132"/>
    <mergeCell ref="D129:E129"/>
    <mergeCell ref="F129:G129"/>
    <mergeCell ref="J129:K129"/>
    <mergeCell ref="D130:E130"/>
    <mergeCell ref="F130:G130"/>
    <mergeCell ref="J130:K130"/>
    <mergeCell ref="D135:E135"/>
    <mergeCell ref="F135:G135"/>
    <mergeCell ref="J135:K135"/>
    <mergeCell ref="D136:E136"/>
    <mergeCell ref="F136:G136"/>
    <mergeCell ref="J136:K136"/>
    <mergeCell ref="D133:E133"/>
    <mergeCell ref="F133:G133"/>
    <mergeCell ref="J133:K133"/>
    <mergeCell ref="D134:E134"/>
    <mergeCell ref="F134:G134"/>
    <mergeCell ref="J134:K134"/>
    <mergeCell ref="D139:E139"/>
    <mergeCell ref="F139:G139"/>
    <mergeCell ref="J139:K139"/>
    <mergeCell ref="D140:E140"/>
    <mergeCell ref="F140:G140"/>
    <mergeCell ref="J140:K140"/>
    <mergeCell ref="D137:E137"/>
    <mergeCell ref="F137:G137"/>
    <mergeCell ref="J137:K137"/>
    <mergeCell ref="D138:E138"/>
    <mergeCell ref="F138:G138"/>
    <mergeCell ref="J138:K138"/>
    <mergeCell ref="D143:E143"/>
    <mergeCell ref="F143:G143"/>
    <mergeCell ref="J143:K143"/>
    <mergeCell ref="D144:E144"/>
    <mergeCell ref="F144:G144"/>
    <mergeCell ref="J144:K144"/>
    <mergeCell ref="D141:E141"/>
    <mergeCell ref="F141:G141"/>
    <mergeCell ref="J141:K141"/>
    <mergeCell ref="D142:E142"/>
    <mergeCell ref="F142:G142"/>
    <mergeCell ref="J142:K142"/>
    <mergeCell ref="D147:E147"/>
    <mergeCell ref="F147:G147"/>
    <mergeCell ref="J147:K147"/>
    <mergeCell ref="A148:L161"/>
    <mergeCell ref="A162:L164"/>
    <mergeCell ref="A165:L166"/>
    <mergeCell ref="D145:E145"/>
    <mergeCell ref="F145:G145"/>
    <mergeCell ref="J145:K145"/>
    <mergeCell ref="D146:E146"/>
    <mergeCell ref="F146:G146"/>
    <mergeCell ref="J146:K146"/>
    <mergeCell ref="A170:B170"/>
    <mergeCell ref="D170:E170"/>
    <mergeCell ref="F170:J170"/>
    <mergeCell ref="A171:B172"/>
    <mergeCell ref="C171:C172"/>
    <mergeCell ref="D171:E172"/>
    <mergeCell ref="F171:J172"/>
    <mergeCell ref="B167:F167"/>
    <mergeCell ref="G167:I167"/>
    <mergeCell ref="J167:L167"/>
    <mergeCell ref="B168:F168"/>
    <mergeCell ref="G168:I168"/>
    <mergeCell ref="J168:L169"/>
    <mergeCell ref="B169:I169"/>
    <mergeCell ref="A175:B176"/>
    <mergeCell ref="C175:C176"/>
    <mergeCell ref="D175:E176"/>
    <mergeCell ref="F175:J176"/>
    <mergeCell ref="K175:K176"/>
    <mergeCell ref="L175:L176"/>
    <mergeCell ref="K171:K172"/>
    <mergeCell ref="L171:L172"/>
    <mergeCell ref="A173:B174"/>
    <mergeCell ref="C173:C174"/>
    <mergeCell ref="D173:E174"/>
    <mergeCell ref="F173:J174"/>
    <mergeCell ref="K173:K174"/>
    <mergeCell ref="L173:L174"/>
    <mergeCell ref="A179:B180"/>
    <mergeCell ref="C179:C180"/>
    <mergeCell ref="D179:E180"/>
    <mergeCell ref="F179:J180"/>
    <mergeCell ref="K179:K180"/>
    <mergeCell ref="L179:L180"/>
    <mergeCell ref="A177:B178"/>
    <mergeCell ref="C177:C178"/>
    <mergeCell ref="D177:E178"/>
    <mergeCell ref="F177:J178"/>
    <mergeCell ref="K177:K178"/>
    <mergeCell ref="L177:L178"/>
    <mergeCell ref="A183:L184"/>
    <mergeCell ref="A185:A186"/>
    <mergeCell ref="B185:E186"/>
    <mergeCell ref="F185:H186"/>
    <mergeCell ref="I185:L185"/>
    <mergeCell ref="I186:J186"/>
    <mergeCell ref="K186:L186"/>
    <mergeCell ref="A181:B182"/>
    <mergeCell ref="C181:C182"/>
    <mergeCell ref="D181:E182"/>
    <mergeCell ref="F181:J182"/>
    <mergeCell ref="K181:K182"/>
    <mergeCell ref="L181:L182"/>
    <mergeCell ref="A187:A188"/>
    <mergeCell ref="B187:E188"/>
    <mergeCell ref="F187:H188"/>
    <mergeCell ref="I187:J188"/>
    <mergeCell ref="K187:L188"/>
    <mergeCell ref="A189:A190"/>
    <mergeCell ref="B189:E190"/>
    <mergeCell ref="F189:H190"/>
    <mergeCell ref="I189:J190"/>
    <mergeCell ref="K189:L190"/>
    <mergeCell ref="A195:A196"/>
    <mergeCell ref="B195:E196"/>
    <mergeCell ref="F195:H196"/>
    <mergeCell ref="I195:J196"/>
    <mergeCell ref="K195:L196"/>
    <mergeCell ref="A197:L198"/>
    <mergeCell ref="A191:L192"/>
    <mergeCell ref="A193:A194"/>
    <mergeCell ref="B193:E194"/>
    <mergeCell ref="F193:H194"/>
    <mergeCell ref="I193:L193"/>
    <mergeCell ref="I194:J194"/>
    <mergeCell ref="K194:L194"/>
    <mergeCell ref="A201:A202"/>
    <mergeCell ref="B201:E202"/>
    <mergeCell ref="F201:H202"/>
    <mergeCell ref="I201:J202"/>
    <mergeCell ref="K201:L202"/>
    <mergeCell ref="D203:E203"/>
    <mergeCell ref="F203:I203"/>
    <mergeCell ref="A199:A200"/>
    <mergeCell ref="B199:E200"/>
    <mergeCell ref="F199:H200"/>
    <mergeCell ref="I199:L199"/>
    <mergeCell ref="I200:J200"/>
    <mergeCell ref="K200:L200"/>
    <mergeCell ref="D207:E207"/>
    <mergeCell ref="F207:I207"/>
    <mergeCell ref="D208:E208"/>
    <mergeCell ref="F208:I208"/>
    <mergeCell ref="D209:E209"/>
    <mergeCell ref="F209:I209"/>
    <mergeCell ref="D204:E204"/>
    <mergeCell ref="F204:I204"/>
    <mergeCell ref="D205:E205"/>
    <mergeCell ref="F205:I205"/>
    <mergeCell ref="D206:E206"/>
    <mergeCell ref="F206:I206"/>
    <mergeCell ref="D213:E213"/>
    <mergeCell ref="F213:I213"/>
    <mergeCell ref="D214:E214"/>
    <mergeCell ref="F214:I214"/>
    <mergeCell ref="D215:E215"/>
    <mergeCell ref="F215:I215"/>
    <mergeCell ref="D210:E210"/>
    <mergeCell ref="F210:I210"/>
    <mergeCell ref="D211:E211"/>
    <mergeCell ref="F211:I211"/>
    <mergeCell ref="D212:E212"/>
    <mergeCell ref="F212:I212"/>
    <mergeCell ref="D219:E219"/>
    <mergeCell ref="F219:I219"/>
    <mergeCell ref="D220:E220"/>
    <mergeCell ref="F220:I220"/>
    <mergeCell ref="D221:E221"/>
    <mergeCell ref="F221:I221"/>
    <mergeCell ref="D216:E216"/>
    <mergeCell ref="F216:I216"/>
    <mergeCell ref="D217:E217"/>
    <mergeCell ref="F217:I217"/>
    <mergeCell ref="D218:E218"/>
    <mergeCell ref="F218:I218"/>
    <mergeCell ref="D225:E225"/>
    <mergeCell ref="F225:I225"/>
    <mergeCell ref="D226:E226"/>
    <mergeCell ref="F226:I226"/>
    <mergeCell ref="D227:E227"/>
    <mergeCell ref="F227:I227"/>
    <mergeCell ref="D222:E222"/>
    <mergeCell ref="F222:I222"/>
    <mergeCell ref="D223:E223"/>
    <mergeCell ref="F223:I223"/>
    <mergeCell ref="D224:E224"/>
    <mergeCell ref="F224:I224"/>
    <mergeCell ref="D231:E231"/>
    <mergeCell ref="F231:I231"/>
    <mergeCell ref="D232:E232"/>
    <mergeCell ref="F232:I232"/>
    <mergeCell ref="D233:E233"/>
    <mergeCell ref="F233:I233"/>
    <mergeCell ref="D228:E228"/>
    <mergeCell ref="F228:I228"/>
    <mergeCell ref="D229:E229"/>
    <mergeCell ref="F229:I229"/>
    <mergeCell ref="D230:E230"/>
    <mergeCell ref="F230:I230"/>
    <mergeCell ref="D237:E237"/>
    <mergeCell ref="F237:I237"/>
    <mergeCell ref="D238:E238"/>
    <mergeCell ref="F238:I238"/>
    <mergeCell ref="D239:E239"/>
    <mergeCell ref="F239:I239"/>
    <mergeCell ref="D234:E234"/>
    <mergeCell ref="F234:I234"/>
    <mergeCell ref="D235:E235"/>
    <mergeCell ref="F235:I235"/>
    <mergeCell ref="D236:E236"/>
    <mergeCell ref="F236:I236"/>
    <mergeCell ref="B247:F247"/>
    <mergeCell ref="G247:I247"/>
    <mergeCell ref="J247:L247"/>
    <mergeCell ref="B248:F248"/>
    <mergeCell ref="G248:I248"/>
    <mergeCell ref="J248:L249"/>
    <mergeCell ref="B249:I249"/>
    <mergeCell ref="D240:E240"/>
    <mergeCell ref="F240:I240"/>
    <mergeCell ref="D241:E241"/>
    <mergeCell ref="F241:I241"/>
    <mergeCell ref="A242:L244"/>
    <mergeCell ref="A245:L246"/>
    <mergeCell ref="J252:L253"/>
    <mergeCell ref="A254:B255"/>
    <mergeCell ref="C254:H255"/>
    <mergeCell ref="I254:L255"/>
    <mergeCell ref="A256:L257"/>
    <mergeCell ref="A258:L259"/>
    <mergeCell ref="A250:A251"/>
    <mergeCell ref="B250:F251"/>
    <mergeCell ref="G250:H251"/>
    <mergeCell ref="I250:L251"/>
    <mergeCell ref="A252:A253"/>
    <mergeCell ref="B252:B253"/>
    <mergeCell ref="C252:C253"/>
    <mergeCell ref="D252:E253"/>
    <mergeCell ref="F252:F253"/>
    <mergeCell ref="G252:I253"/>
    <mergeCell ref="A267:L268"/>
    <mergeCell ref="B269:F269"/>
    <mergeCell ref="G269:I269"/>
    <mergeCell ref="J269:L269"/>
    <mergeCell ref="B270:F270"/>
    <mergeCell ref="G270:I270"/>
    <mergeCell ref="J270:L271"/>
    <mergeCell ref="B271:I271"/>
    <mergeCell ref="A260:L261"/>
    <mergeCell ref="A262:F263"/>
    <mergeCell ref="G262:J263"/>
    <mergeCell ref="K262:L263"/>
    <mergeCell ref="A264:F265"/>
    <mergeCell ref="G264:J265"/>
    <mergeCell ref="K264:L265"/>
    <mergeCell ref="A272:A273"/>
    <mergeCell ref="B272:F273"/>
    <mergeCell ref="G272:H273"/>
    <mergeCell ref="I272:L273"/>
    <mergeCell ref="A274:A275"/>
    <mergeCell ref="B274:B275"/>
    <mergeCell ref="C274:C275"/>
    <mergeCell ref="D274:E275"/>
    <mergeCell ref="F274:F275"/>
    <mergeCell ref="G274:I275"/>
    <mergeCell ref="A282:L283"/>
    <mergeCell ref="A284:L285"/>
    <mergeCell ref="A286:L287"/>
    <mergeCell ref="A288:F289"/>
    <mergeCell ref="G288:J289"/>
    <mergeCell ref="K288:L289"/>
    <mergeCell ref="J274:L275"/>
    <mergeCell ref="A276:B277"/>
    <mergeCell ref="C276:H277"/>
    <mergeCell ref="I276:L277"/>
    <mergeCell ref="A278:L279"/>
    <mergeCell ref="A280:L281"/>
    <mergeCell ref="B298:F298"/>
    <mergeCell ref="G298:I298"/>
    <mergeCell ref="J298:L299"/>
    <mergeCell ref="B299:I299"/>
    <mergeCell ref="A300:A301"/>
    <mergeCell ref="B300:F301"/>
    <mergeCell ref="G300:H301"/>
    <mergeCell ref="I300:L301"/>
    <mergeCell ref="A290:F291"/>
    <mergeCell ref="G290:J291"/>
    <mergeCell ref="K290:L291"/>
    <mergeCell ref="A293:L294"/>
    <mergeCell ref="A295:L296"/>
    <mergeCell ref="B297:F297"/>
    <mergeCell ref="G297:I297"/>
    <mergeCell ref="J297:L297"/>
    <mergeCell ref="J302:L303"/>
    <mergeCell ref="A304:B305"/>
    <mergeCell ref="C304:H305"/>
    <mergeCell ref="I304:L305"/>
    <mergeCell ref="A306:L307"/>
    <mergeCell ref="A308:F309"/>
    <mergeCell ref="G308:J309"/>
    <mergeCell ref="K308:L309"/>
    <mergeCell ref="A302:A303"/>
    <mergeCell ref="B302:B303"/>
    <mergeCell ref="C302:C303"/>
    <mergeCell ref="D302:E303"/>
    <mergeCell ref="F302:F303"/>
    <mergeCell ref="G302:I303"/>
    <mergeCell ref="B327:F327"/>
    <mergeCell ref="G327:I327"/>
    <mergeCell ref="J327:L327"/>
    <mergeCell ref="B328:F328"/>
    <mergeCell ref="G328:I328"/>
    <mergeCell ref="J328:L329"/>
    <mergeCell ref="B329:I329"/>
    <mergeCell ref="A310:F311"/>
    <mergeCell ref="G310:J311"/>
    <mergeCell ref="K310:L311"/>
    <mergeCell ref="A312:L322"/>
    <mergeCell ref="A323:L324"/>
    <mergeCell ref="A325:L326"/>
    <mergeCell ref="D336:E336"/>
    <mergeCell ref="F336:G336"/>
    <mergeCell ref="J336:K336"/>
    <mergeCell ref="D337:E337"/>
    <mergeCell ref="F337:G337"/>
    <mergeCell ref="J337:K337"/>
    <mergeCell ref="A330:D330"/>
    <mergeCell ref="E330:L331"/>
    <mergeCell ref="A331:D332"/>
    <mergeCell ref="E332:L334"/>
    <mergeCell ref="A333:D334"/>
    <mergeCell ref="C335:E335"/>
    <mergeCell ref="F335:G335"/>
    <mergeCell ref="H335:I335"/>
    <mergeCell ref="J335:K335"/>
    <mergeCell ref="D340:E340"/>
    <mergeCell ref="F340:G340"/>
    <mergeCell ref="J340:K340"/>
    <mergeCell ref="D341:E341"/>
    <mergeCell ref="F341:G341"/>
    <mergeCell ref="J341:K341"/>
    <mergeCell ref="D338:E338"/>
    <mergeCell ref="F338:G338"/>
    <mergeCell ref="J338:K338"/>
    <mergeCell ref="D339:E339"/>
    <mergeCell ref="F339:G339"/>
    <mergeCell ref="J339:K339"/>
    <mergeCell ref="D344:E344"/>
    <mergeCell ref="F344:G344"/>
    <mergeCell ref="J344:K344"/>
    <mergeCell ref="D345:E345"/>
    <mergeCell ref="F345:G345"/>
    <mergeCell ref="J345:K345"/>
    <mergeCell ref="D342:E342"/>
    <mergeCell ref="F342:G342"/>
    <mergeCell ref="J342:K342"/>
    <mergeCell ref="D343:E343"/>
    <mergeCell ref="F343:G343"/>
    <mergeCell ref="J343:K343"/>
    <mergeCell ref="D348:E348"/>
    <mergeCell ref="F348:G348"/>
    <mergeCell ref="J348:K348"/>
    <mergeCell ref="D349:E349"/>
    <mergeCell ref="F349:G349"/>
    <mergeCell ref="J349:K349"/>
    <mergeCell ref="D346:E346"/>
    <mergeCell ref="F346:G346"/>
    <mergeCell ref="J346:K346"/>
    <mergeCell ref="D347:E347"/>
    <mergeCell ref="F347:G347"/>
    <mergeCell ref="J347:K347"/>
    <mergeCell ref="D352:E352"/>
    <mergeCell ref="F352:G352"/>
    <mergeCell ref="J352:K352"/>
    <mergeCell ref="D353:E353"/>
    <mergeCell ref="F353:G353"/>
    <mergeCell ref="J353:K353"/>
    <mergeCell ref="D350:E350"/>
    <mergeCell ref="F350:G350"/>
    <mergeCell ref="J350:K350"/>
    <mergeCell ref="D351:E351"/>
    <mergeCell ref="F351:G351"/>
    <mergeCell ref="J351:K351"/>
    <mergeCell ref="D356:E356"/>
    <mergeCell ref="F356:G356"/>
    <mergeCell ref="J356:K356"/>
    <mergeCell ref="D357:E357"/>
    <mergeCell ref="F357:G357"/>
    <mergeCell ref="J357:K357"/>
    <mergeCell ref="D354:E354"/>
    <mergeCell ref="F354:G354"/>
    <mergeCell ref="J354:K354"/>
    <mergeCell ref="D355:E355"/>
    <mergeCell ref="F355:G355"/>
    <mergeCell ref="J355:K355"/>
    <mergeCell ref="D360:E360"/>
    <mergeCell ref="F360:G360"/>
    <mergeCell ref="J360:K360"/>
    <mergeCell ref="D361:E361"/>
    <mergeCell ref="F361:G361"/>
    <mergeCell ref="J361:K361"/>
    <mergeCell ref="D358:E358"/>
    <mergeCell ref="F358:G358"/>
    <mergeCell ref="J358:K358"/>
    <mergeCell ref="D359:E359"/>
    <mergeCell ref="F359:G359"/>
    <mergeCell ref="J359:K359"/>
    <mergeCell ref="D364:E364"/>
    <mergeCell ref="F364:G364"/>
    <mergeCell ref="J364:K364"/>
    <mergeCell ref="D365:E365"/>
    <mergeCell ref="F365:G365"/>
    <mergeCell ref="J365:K365"/>
    <mergeCell ref="D362:E362"/>
    <mergeCell ref="F362:G362"/>
    <mergeCell ref="J362:K362"/>
    <mergeCell ref="D363:E363"/>
    <mergeCell ref="F363:G363"/>
    <mergeCell ref="J363:K363"/>
    <mergeCell ref="D368:E368"/>
    <mergeCell ref="F368:G368"/>
    <mergeCell ref="J368:K368"/>
    <mergeCell ref="D369:E369"/>
    <mergeCell ref="F369:G369"/>
    <mergeCell ref="J369:K369"/>
    <mergeCell ref="D366:E366"/>
    <mergeCell ref="F366:G366"/>
    <mergeCell ref="J366:K366"/>
    <mergeCell ref="D367:E367"/>
    <mergeCell ref="F367:G367"/>
    <mergeCell ref="J367:K367"/>
    <mergeCell ref="B375:F375"/>
    <mergeCell ref="G375:I375"/>
    <mergeCell ref="J375:L375"/>
    <mergeCell ref="B376:F376"/>
    <mergeCell ref="G376:I376"/>
    <mergeCell ref="J376:L377"/>
    <mergeCell ref="B377:I377"/>
    <mergeCell ref="D370:E370"/>
    <mergeCell ref="F370:G370"/>
    <mergeCell ref="J370:K370"/>
    <mergeCell ref="B371:H371"/>
    <mergeCell ref="I371:L371"/>
    <mergeCell ref="A373:L374"/>
    <mergeCell ref="A381:A382"/>
    <mergeCell ref="B381:D382"/>
    <mergeCell ref="E381:H382"/>
    <mergeCell ref="I381:J382"/>
    <mergeCell ref="K381:L382"/>
    <mergeCell ref="A383:L383"/>
    <mergeCell ref="B378:D378"/>
    <mergeCell ref="E378:H378"/>
    <mergeCell ref="I378:J378"/>
    <mergeCell ref="K378:L378"/>
    <mergeCell ref="A379:A380"/>
    <mergeCell ref="B379:D380"/>
    <mergeCell ref="E379:H380"/>
    <mergeCell ref="I379:J380"/>
    <mergeCell ref="K379:L380"/>
    <mergeCell ref="B392:F392"/>
    <mergeCell ref="G392:I392"/>
    <mergeCell ref="J392:L393"/>
    <mergeCell ref="B393:I393"/>
    <mergeCell ref="B394:D394"/>
    <mergeCell ref="E394:H394"/>
    <mergeCell ref="I394:J394"/>
    <mergeCell ref="K394:L394"/>
    <mergeCell ref="A384:L385"/>
    <mergeCell ref="A386:L387"/>
    <mergeCell ref="A389:L390"/>
    <mergeCell ref="B391:F391"/>
    <mergeCell ref="G391:I391"/>
    <mergeCell ref="J391:L391"/>
    <mergeCell ref="A399:L400"/>
    <mergeCell ref="A401:L402"/>
    <mergeCell ref="A395:A398"/>
    <mergeCell ref="B395:D396"/>
    <mergeCell ref="E395:H396"/>
    <mergeCell ref="I395:J396"/>
    <mergeCell ref="K395:L396"/>
    <mergeCell ref="B397:D398"/>
    <mergeCell ref="E397:H398"/>
    <mergeCell ref="I397:J398"/>
    <mergeCell ref="K397:L398"/>
  </mergeCells>
  <pageMargins left="0.25" right="0.25" top="0.75" bottom="0.75" header="0.3" footer="0.3"/>
  <pageSetup paperSize="9" scale="6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3746-4B86-426B-BD21-9E2A930E3F04}">
  <dimension ref="A1:L411"/>
  <sheetViews>
    <sheetView topLeftCell="A76" zoomScale="89" zoomScaleNormal="89" workbookViewId="0">
      <selection activeCell="I250" sqref="I250:L251"/>
    </sheetView>
  </sheetViews>
  <sheetFormatPr defaultRowHeight="15" x14ac:dyDescent="0.25"/>
  <cols>
    <col min="1" max="1" width="40.28515625" customWidth="1"/>
    <col min="3" max="3" width="11.42578125" customWidth="1"/>
    <col min="5" max="5" width="2.28515625" customWidth="1"/>
    <col min="8" max="8" width="11.42578125" bestFit="1" customWidth="1"/>
    <col min="9" max="9" width="11.140625" customWidth="1"/>
    <col min="11" max="12" width="11.42578125" bestFit="1" customWidth="1"/>
  </cols>
  <sheetData>
    <row r="1" spans="1:12" x14ac:dyDescent="0.25">
      <c r="A1" s="134" t="s">
        <v>109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2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spans="1:12" ht="15.75" thickBot="1" x14ac:dyDescent="0.3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</row>
    <row r="4" spans="1:12" x14ac:dyDescent="0.25">
      <c r="A4" s="143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5"/>
    </row>
    <row r="5" spans="1:12" ht="15.75" thickBot="1" x14ac:dyDescent="0.3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</row>
    <row r="6" spans="1:12" ht="15.75" thickBot="1" x14ac:dyDescent="0.3">
      <c r="A6" s="3" t="s">
        <v>130</v>
      </c>
      <c r="B6" s="149" t="s">
        <v>115</v>
      </c>
      <c r="C6" s="150"/>
      <c r="D6" s="150"/>
      <c r="E6" s="150"/>
      <c r="F6" s="151"/>
      <c r="G6" s="149" t="s">
        <v>572</v>
      </c>
      <c r="H6" s="150"/>
      <c r="I6" s="151"/>
      <c r="J6" s="110" t="s">
        <v>116</v>
      </c>
      <c r="K6" s="112"/>
      <c r="L6" s="111"/>
    </row>
    <row r="7" spans="1:12" ht="15.75" thickBot="1" x14ac:dyDescent="0.3">
      <c r="A7" s="4" t="s">
        <v>133</v>
      </c>
      <c r="B7" s="149" t="s">
        <v>132</v>
      </c>
      <c r="C7" s="150"/>
      <c r="D7" s="150"/>
      <c r="E7" s="150"/>
      <c r="F7" s="151"/>
      <c r="G7" s="149" t="s">
        <v>573</v>
      </c>
      <c r="H7" s="150"/>
      <c r="I7" s="151"/>
      <c r="J7" s="143">
        <v>0</v>
      </c>
      <c r="K7" s="144"/>
      <c r="L7" s="145"/>
    </row>
    <row r="8" spans="1:12" ht="15.75" thickBot="1" x14ac:dyDescent="0.3">
      <c r="A8" s="4" t="s">
        <v>131</v>
      </c>
      <c r="B8" s="149" t="s">
        <v>129</v>
      </c>
      <c r="C8" s="150"/>
      <c r="D8" s="150"/>
      <c r="E8" s="150"/>
      <c r="F8" s="150"/>
      <c r="G8" s="150"/>
      <c r="H8" s="150"/>
      <c r="I8" s="151"/>
      <c r="J8" s="146"/>
      <c r="K8" s="147"/>
      <c r="L8" s="148"/>
    </row>
    <row r="9" spans="1:12" ht="15.75" thickBot="1" x14ac:dyDescent="0.3">
      <c r="A9" s="102" t="s">
        <v>1</v>
      </c>
      <c r="B9" s="104" t="s">
        <v>2</v>
      </c>
      <c r="C9" s="14">
        <v>5</v>
      </c>
      <c r="D9" s="110" t="s">
        <v>23</v>
      </c>
      <c r="E9" s="111"/>
      <c r="F9" s="15">
        <v>100</v>
      </c>
      <c r="G9" s="110" t="s">
        <v>22</v>
      </c>
      <c r="H9" s="112"/>
      <c r="I9" s="111"/>
      <c r="J9" s="113">
        <f>SUM(C9*F9)</f>
        <v>500</v>
      </c>
      <c r="K9" s="112"/>
      <c r="L9" s="111"/>
    </row>
    <row r="10" spans="1:12" x14ac:dyDescent="0.25">
      <c r="A10" s="114" t="s">
        <v>26</v>
      </c>
      <c r="B10" s="116">
        <v>100</v>
      </c>
      <c r="C10" s="117"/>
      <c r="D10" s="117"/>
      <c r="E10" s="117"/>
      <c r="F10" s="118"/>
      <c r="G10" s="122" t="s">
        <v>25</v>
      </c>
      <c r="H10" s="123"/>
      <c r="I10" s="124"/>
      <c r="J10" s="390">
        <v>43995</v>
      </c>
      <c r="K10" s="391"/>
      <c r="L10" s="392"/>
    </row>
    <row r="11" spans="1:12" ht="15.75" thickBot="1" x14ac:dyDescent="0.3">
      <c r="A11" s="115"/>
      <c r="B11" s="119"/>
      <c r="C11" s="120"/>
      <c r="D11" s="120"/>
      <c r="E11" s="120"/>
      <c r="F11" s="121"/>
      <c r="G11" s="125"/>
      <c r="H11" s="126"/>
      <c r="I11" s="127"/>
      <c r="J11" s="393"/>
      <c r="K11" s="394"/>
      <c r="L11" s="395"/>
    </row>
    <row r="12" spans="1:12" x14ac:dyDescent="0.25">
      <c r="A12" s="114" t="s">
        <v>27</v>
      </c>
      <c r="B12" s="116"/>
      <c r="C12" s="117"/>
      <c r="D12" s="117"/>
      <c r="E12" s="117"/>
      <c r="F12" s="118"/>
      <c r="G12" s="122" t="s">
        <v>24</v>
      </c>
      <c r="H12" s="123"/>
      <c r="I12" s="124"/>
      <c r="J12" s="116"/>
      <c r="K12" s="117"/>
      <c r="L12" s="118"/>
    </row>
    <row r="13" spans="1:12" ht="15.75" thickBot="1" x14ac:dyDescent="0.3">
      <c r="A13" s="115"/>
      <c r="B13" s="119"/>
      <c r="C13" s="120"/>
      <c r="D13" s="120"/>
      <c r="E13" s="120"/>
      <c r="F13" s="121"/>
      <c r="G13" s="125"/>
      <c r="H13" s="126"/>
      <c r="I13" s="127"/>
      <c r="J13" s="119"/>
      <c r="K13" s="120"/>
      <c r="L13" s="121"/>
    </row>
    <row r="14" spans="1:12" ht="15.75" thickBot="1" x14ac:dyDescent="0.3">
      <c r="A14" s="5" t="s">
        <v>28</v>
      </c>
      <c r="B14" s="2"/>
      <c r="C14" s="110"/>
      <c r="D14" s="112"/>
      <c r="E14" s="111"/>
      <c r="F14" s="158" t="s">
        <v>3</v>
      </c>
      <c r="G14" s="102" t="s">
        <v>30</v>
      </c>
      <c r="H14" s="110">
        <v>100</v>
      </c>
      <c r="I14" s="111"/>
      <c r="J14" s="158" t="s">
        <v>3</v>
      </c>
      <c r="K14" s="102" t="s">
        <v>30</v>
      </c>
      <c r="L14" s="160" t="s">
        <v>5</v>
      </c>
    </row>
    <row r="15" spans="1:12" ht="15.75" thickBot="1" x14ac:dyDescent="0.3">
      <c r="A15" s="5" t="s">
        <v>29</v>
      </c>
      <c r="B15" s="4" t="s">
        <v>6</v>
      </c>
      <c r="C15" s="4" t="s">
        <v>15</v>
      </c>
      <c r="D15" s="110" t="s">
        <v>7</v>
      </c>
      <c r="E15" s="111"/>
      <c r="F15" s="159"/>
      <c r="G15" s="103" t="s">
        <v>8</v>
      </c>
      <c r="H15" s="4" t="s">
        <v>110</v>
      </c>
      <c r="I15" s="5" t="s">
        <v>10</v>
      </c>
      <c r="J15" s="159"/>
      <c r="K15" s="103" t="s">
        <v>8</v>
      </c>
      <c r="L15" s="161"/>
    </row>
    <row r="16" spans="1:12" x14ac:dyDescent="0.25">
      <c r="A16" s="485" t="s">
        <v>144</v>
      </c>
      <c r="B16" s="174">
        <f>(0.4*0.155/1.36)+(0.125*0.335/1.36)+(0.075*0.22/1.36)</f>
        <v>8.8511029411764697E-2</v>
      </c>
      <c r="C16" s="166"/>
      <c r="D16" s="471">
        <f>SUM(B16*C14)</f>
        <v>0</v>
      </c>
      <c r="E16" s="472"/>
      <c r="F16" s="176">
        <f>D16+D18+D20+D22+D24+D26</f>
        <v>0</v>
      </c>
      <c r="G16" s="158"/>
      <c r="H16" s="166" t="s">
        <v>148</v>
      </c>
      <c r="I16" s="176">
        <f>SUM(B16*H14)</f>
        <v>8.8511029411764692</v>
      </c>
      <c r="J16" s="176"/>
      <c r="K16" s="166" t="s">
        <v>565</v>
      </c>
      <c r="L16" s="166"/>
    </row>
    <row r="17" spans="1:12" ht="15.75" thickBot="1" x14ac:dyDescent="0.3">
      <c r="A17" s="486"/>
      <c r="B17" s="175"/>
      <c r="C17" s="167"/>
      <c r="D17" s="473"/>
      <c r="E17" s="474"/>
      <c r="F17" s="167"/>
      <c r="G17" s="159"/>
      <c r="H17" s="167"/>
      <c r="I17" s="177"/>
      <c r="J17" s="167"/>
      <c r="K17" s="167"/>
      <c r="L17" s="167"/>
    </row>
    <row r="18" spans="1:12" ht="15" customHeight="1" x14ac:dyDescent="0.25">
      <c r="A18" s="461" t="s">
        <v>145</v>
      </c>
      <c r="B18" s="164">
        <f>0.025*0.25/1.36</f>
        <v>4.5955882352941178E-3</v>
      </c>
      <c r="C18" s="166"/>
      <c r="D18" s="471">
        <f>SUM(B18*C$14)</f>
        <v>0</v>
      </c>
      <c r="E18" s="472"/>
      <c r="F18" s="166"/>
      <c r="G18" s="166"/>
      <c r="H18" s="166" t="s">
        <v>147</v>
      </c>
      <c r="I18" s="176">
        <f>SUM(B18*H14)</f>
        <v>0.4595588235294118</v>
      </c>
      <c r="J18" s="166"/>
      <c r="K18" s="166"/>
      <c r="L18" s="166"/>
    </row>
    <row r="19" spans="1:12" ht="15.75" customHeight="1" thickBot="1" x14ac:dyDescent="0.3">
      <c r="A19" s="462"/>
      <c r="B19" s="165"/>
      <c r="C19" s="167"/>
      <c r="D19" s="473"/>
      <c r="E19" s="474"/>
      <c r="F19" s="167"/>
      <c r="G19" s="167"/>
      <c r="H19" s="167"/>
      <c r="I19" s="177"/>
      <c r="J19" s="167"/>
      <c r="K19" s="167"/>
      <c r="L19" s="167"/>
    </row>
    <row r="20" spans="1:12" ht="15" customHeight="1" x14ac:dyDescent="0.25">
      <c r="A20" s="461" t="s">
        <v>146</v>
      </c>
      <c r="B20" s="164">
        <f>0.025*0.25/1.36</f>
        <v>4.5955882352941178E-3</v>
      </c>
      <c r="C20" s="166"/>
      <c r="D20" s="471">
        <f t="shared" ref="D20" si="0">SUM(B20*C$14)</f>
        <v>0</v>
      </c>
      <c r="E20" s="472"/>
      <c r="F20" s="166"/>
      <c r="G20" s="166"/>
      <c r="H20" s="166" t="s">
        <v>148</v>
      </c>
      <c r="I20" s="176">
        <f>SUM(B20*H14)</f>
        <v>0.4595588235294118</v>
      </c>
      <c r="J20" s="166"/>
      <c r="K20" s="166"/>
      <c r="L20" s="166"/>
    </row>
    <row r="21" spans="1:12" ht="15.75" customHeight="1" thickBot="1" x14ac:dyDescent="0.3">
      <c r="A21" s="462"/>
      <c r="B21" s="165"/>
      <c r="C21" s="167"/>
      <c r="D21" s="473"/>
      <c r="E21" s="474"/>
      <c r="F21" s="167"/>
      <c r="G21" s="167"/>
      <c r="H21" s="167"/>
      <c r="I21" s="177"/>
      <c r="J21" s="167"/>
      <c r="K21" s="167"/>
      <c r="L21" s="167"/>
    </row>
    <row r="22" spans="1:12" ht="15" customHeight="1" x14ac:dyDescent="0.25">
      <c r="A22" s="461" t="s">
        <v>149</v>
      </c>
      <c r="B22" s="164">
        <f>0.085*0.22/1.35</f>
        <v>1.3851851851851851E-2</v>
      </c>
      <c r="C22" s="166"/>
      <c r="D22" s="471">
        <f t="shared" ref="D22" si="1">SUM(B22*C$14)</f>
        <v>0</v>
      </c>
      <c r="E22" s="472"/>
      <c r="F22" s="166"/>
      <c r="G22" s="166"/>
      <c r="H22" s="166" t="s">
        <v>147</v>
      </c>
      <c r="I22" s="176">
        <f>SUM(B22*H14)</f>
        <v>1.3851851851851851</v>
      </c>
      <c r="J22" s="166"/>
      <c r="K22" s="166"/>
      <c r="L22" s="166"/>
    </row>
    <row r="23" spans="1:12" ht="15.75" customHeight="1" thickBot="1" x14ac:dyDescent="0.3">
      <c r="A23" s="462"/>
      <c r="B23" s="165"/>
      <c r="C23" s="167"/>
      <c r="D23" s="473"/>
      <c r="E23" s="474"/>
      <c r="F23" s="167"/>
      <c r="G23" s="167"/>
      <c r="H23" s="167"/>
      <c r="I23" s="177"/>
      <c r="J23" s="167"/>
      <c r="K23" s="167"/>
      <c r="L23" s="167"/>
    </row>
    <row r="24" spans="1:12" ht="15" customHeight="1" x14ac:dyDescent="0.25">
      <c r="A24" s="461" t="s">
        <v>151</v>
      </c>
      <c r="B24" s="164">
        <f>0.1*0.17/1.36</f>
        <v>1.2500000000000001E-2</v>
      </c>
      <c r="C24" s="166"/>
      <c r="D24" s="471">
        <f>SUM(B24*C14)</f>
        <v>0</v>
      </c>
      <c r="E24" s="472"/>
      <c r="F24" s="166"/>
      <c r="G24" s="166"/>
      <c r="H24" s="166" t="s">
        <v>150</v>
      </c>
      <c r="I24" s="176">
        <f>SUM(B24*H14)</f>
        <v>1.25</v>
      </c>
      <c r="J24" s="166"/>
      <c r="K24" s="166"/>
      <c r="L24" s="166"/>
    </row>
    <row r="25" spans="1:12" ht="15.75" customHeight="1" thickBot="1" x14ac:dyDescent="0.3">
      <c r="A25" s="462"/>
      <c r="B25" s="165"/>
      <c r="C25" s="167"/>
      <c r="D25" s="473"/>
      <c r="E25" s="474"/>
      <c r="F25" s="167"/>
      <c r="G25" s="167"/>
      <c r="H25" s="167"/>
      <c r="I25" s="177"/>
      <c r="J25" s="167"/>
      <c r="K25" s="167"/>
      <c r="L25" s="167"/>
    </row>
    <row r="26" spans="1:12" ht="15" customHeight="1" x14ac:dyDescent="0.25">
      <c r="A26" s="461" t="s">
        <v>153</v>
      </c>
      <c r="B26" s="166">
        <f>(0.055*0.27/1.36 )+(0.035*0.24*2/1.36)</f>
        <v>2.327205882352941E-2</v>
      </c>
      <c r="C26" s="166"/>
      <c r="D26" s="471">
        <f>SUM(B26*C14)</f>
        <v>0</v>
      </c>
      <c r="E26" s="472"/>
      <c r="F26" s="166"/>
      <c r="G26" s="166"/>
      <c r="H26" s="166" t="s">
        <v>152</v>
      </c>
      <c r="I26" s="176">
        <f>SUM(B26*H14)</f>
        <v>2.3272058823529411</v>
      </c>
      <c r="J26" s="166"/>
      <c r="K26" s="166"/>
      <c r="L26" s="166"/>
    </row>
    <row r="27" spans="1:12" ht="15.75" customHeight="1" thickBot="1" x14ac:dyDescent="0.3">
      <c r="A27" s="462"/>
      <c r="B27" s="167"/>
      <c r="C27" s="167"/>
      <c r="D27" s="473"/>
      <c r="E27" s="474"/>
      <c r="F27" s="167"/>
      <c r="G27" s="167"/>
      <c r="H27" s="167"/>
      <c r="I27" s="177"/>
      <c r="J27" s="167"/>
      <c r="K27" s="167"/>
      <c r="L27" s="167"/>
    </row>
    <row r="28" spans="1:12" ht="15" customHeight="1" x14ac:dyDescent="0.25">
      <c r="A28" s="461" t="s">
        <v>154</v>
      </c>
      <c r="B28" s="174">
        <f>0.22*0.085/1.45</f>
        <v>1.2896551724137933E-2</v>
      </c>
      <c r="C28" s="166"/>
      <c r="D28" s="471">
        <f>SUM(B28*C14)</f>
        <v>0</v>
      </c>
      <c r="E28" s="472"/>
      <c r="F28" s="166"/>
      <c r="G28" s="166"/>
      <c r="H28" s="166" t="s">
        <v>150</v>
      </c>
      <c r="I28" s="176">
        <f>SUM(B28*H14)</f>
        <v>1.2896551724137932</v>
      </c>
      <c r="J28" s="166"/>
      <c r="K28" s="166"/>
      <c r="L28" s="166"/>
    </row>
    <row r="29" spans="1:12" ht="15.75" customHeight="1" thickBot="1" x14ac:dyDescent="0.3">
      <c r="A29" s="462"/>
      <c r="B29" s="175"/>
      <c r="C29" s="167"/>
      <c r="D29" s="473"/>
      <c r="E29" s="474"/>
      <c r="F29" s="167"/>
      <c r="G29" s="167"/>
      <c r="H29" s="167"/>
      <c r="I29" s="177"/>
      <c r="J29" s="167"/>
      <c r="K29" s="167"/>
      <c r="L29" s="167"/>
    </row>
    <row r="30" spans="1:12" ht="15" customHeight="1" x14ac:dyDescent="0.25">
      <c r="A30" s="461" t="s">
        <v>156</v>
      </c>
      <c r="B30" s="164">
        <f>0.1*0.17/1.45</f>
        <v>1.1724137931034485E-2</v>
      </c>
      <c r="C30" s="166"/>
      <c r="D30" s="471">
        <f>SUM(B30*C14)</f>
        <v>0</v>
      </c>
      <c r="E30" s="472"/>
      <c r="F30" s="166"/>
      <c r="G30" s="166"/>
      <c r="H30" s="166" t="s">
        <v>155</v>
      </c>
      <c r="I30" s="176">
        <f>SUM(B30*H14)</f>
        <v>1.1724137931034484</v>
      </c>
      <c r="J30" s="166"/>
      <c r="K30" s="166"/>
      <c r="L30" s="166"/>
    </row>
    <row r="31" spans="1:12" ht="15.75" customHeight="1" thickBot="1" x14ac:dyDescent="0.3">
      <c r="A31" s="462"/>
      <c r="B31" s="165"/>
      <c r="C31" s="167"/>
      <c r="D31" s="473"/>
      <c r="E31" s="474"/>
      <c r="F31" s="167"/>
      <c r="G31" s="167"/>
      <c r="H31" s="167"/>
      <c r="I31" s="177"/>
      <c r="J31" s="167"/>
      <c r="K31" s="167"/>
      <c r="L31" s="167"/>
    </row>
    <row r="32" spans="1:12" ht="15" customHeight="1" x14ac:dyDescent="0.25">
      <c r="A32" s="461" t="s">
        <v>157</v>
      </c>
      <c r="B32" s="164">
        <f>0.155*0.4/1.45</f>
        <v>4.275862068965517E-2</v>
      </c>
      <c r="C32" s="166"/>
      <c r="D32" s="471">
        <f>SUM(B32*C14)</f>
        <v>0</v>
      </c>
      <c r="E32" s="472"/>
      <c r="F32" s="166"/>
      <c r="G32" s="166"/>
      <c r="H32" s="166"/>
      <c r="I32" s="176"/>
      <c r="J32" s="166"/>
      <c r="K32" s="166"/>
      <c r="L32" s="166"/>
    </row>
    <row r="33" spans="1:12" ht="15.75" customHeight="1" thickBot="1" x14ac:dyDescent="0.3">
      <c r="A33" s="462"/>
      <c r="B33" s="165"/>
      <c r="C33" s="167"/>
      <c r="D33" s="473"/>
      <c r="E33" s="474"/>
      <c r="F33" s="167"/>
      <c r="G33" s="167"/>
      <c r="H33" s="167"/>
      <c r="I33" s="177"/>
      <c r="J33" s="167"/>
      <c r="K33" s="167"/>
      <c r="L33" s="167"/>
    </row>
    <row r="34" spans="1:12" ht="15" customHeight="1" x14ac:dyDescent="0.25">
      <c r="A34" s="461" t="s">
        <v>158</v>
      </c>
      <c r="B34" s="166">
        <f>0.125*0.335/1.45</f>
        <v>2.8879310344827588E-2</v>
      </c>
      <c r="C34" s="166"/>
      <c r="D34" s="471">
        <f>SUM(B34*C14)</f>
        <v>0</v>
      </c>
      <c r="E34" s="472"/>
      <c r="F34" s="166"/>
      <c r="G34" s="166"/>
      <c r="H34" s="166"/>
      <c r="I34" s="176"/>
      <c r="J34" s="166"/>
      <c r="K34" s="166"/>
      <c r="L34" s="166"/>
    </row>
    <row r="35" spans="1:12" ht="15.75" customHeight="1" thickBot="1" x14ac:dyDescent="0.3">
      <c r="A35" s="462"/>
      <c r="B35" s="167"/>
      <c r="C35" s="167"/>
      <c r="D35" s="473"/>
      <c r="E35" s="474"/>
      <c r="F35" s="167"/>
      <c r="G35" s="167"/>
      <c r="H35" s="167"/>
      <c r="I35" s="177"/>
      <c r="J35" s="167"/>
      <c r="K35" s="167"/>
      <c r="L35" s="167"/>
    </row>
    <row r="36" spans="1:12" ht="15" customHeight="1" x14ac:dyDescent="0.25">
      <c r="A36" s="461" t="s">
        <v>159</v>
      </c>
      <c r="B36" s="164">
        <f>0.075*0.21/1.45</f>
        <v>1.0862068965517242E-2</v>
      </c>
      <c r="C36" s="166"/>
      <c r="D36" s="471">
        <f>SUM(B36*C14)</f>
        <v>0</v>
      </c>
      <c r="E36" s="472"/>
      <c r="F36" s="166"/>
      <c r="G36" s="166"/>
      <c r="H36" s="166"/>
      <c r="I36" s="176"/>
      <c r="J36" s="166"/>
      <c r="K36" s="166"/>
      <c r="L36" s="166"/>
    </row>
    <row r="37" spans="1:12" ht="15.75" customHeight="1" thickBot="1" x14ac:dyDescent="0.3">
      <c r="A37" s="462"/>
      <c r="B37" s="165"/>
      <c r="C37" s="167"/>
      <c r="D37" s="473"/>
      <c r="E37" s="474"/>
      <c r="F37" s="167"/>
      <c r="G37" s="167"/>
      <c r="H37" s="167"/>
      <c r="I37" s="177"/>
      <c r="J37" s="167"/>
      <c r="K37" s="167"/>
      <c r="L37" s="167"/>
    </row>
    <row r="38" spans="1:12" x14ac:dyDescent="0.25">
      <c r="A38" s="180"/>
      <c r="B38" s="164">
        <v>0</v>
      </c>
      <c r="C38" s="166"/>
      <c r="D38" s="471">
        <f>SUM(B38*C14)</f>
        <v>0</v>
      </c>
      <c r="E38" s="472"/>
      <c r="F38" s="166"/>
      <c r="G38" s="166"/>
      <c r="H38" s="166"/>
      <c r="I38" s="176">
        <f>SUM(B38*H14)</f>
        <v>0</v>
      </c>
      <c r="J38" s="166"/>
      <c r="K38" s="166"/>
      <c r="L38" s="166"/>
    </row>
    <row r="39" spans="1:12" ht="15.75" thickBot="1" x14ac:dyDescent="0.3">
      <c r="A39" s="181"/>
      <c r="B39" s="165"/>
      <c r="C39" s="167"/>
      <c r="D39" s="473"/>
      <c r="E39" s="474"/>
      <c r="F39" s="167"/>
      <c r="G39" s="167"/>
      <c r="H39" s="167"/>
      <c r="I39" s="177"/>
      <c r="J39" s="167"/>
      <c r="K39" s="167"/>
      <c r="L39" s="167"/>
    </row>
    <row r="40" spans="1:12" x14ac:dyDescent="0.25">
      <c r="A40" s="143" t="s">
        <v>31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5.75" thickBo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</row>
    <row r="42" spans="1:12" ht="15" customHeight="1" thickBot="1" x14ac:dyDescent="0.35">
      <c r="A42" s="182" t="s">
        <v>17</v>
      </c>
      <c r="B42" s="122" t="s">
        <v>122</v>
      </c>
      <c r="C42" s="123"/>
      <c r="D42" s="123"/>
      <c r="E42" s="124"/>
      <c r="F42" s="220" t="s">
        <v>123</v>
      </c>
      <c r="G42" s="221"/>
      <c r="H42" s="222"/>
      <c r="I42" s="190" t="s">
        <v>11</v>
      </c>
      <c r="J42" s="191"/>
      <c r="K42" s="191"/>
      <c r="L42" s="192"/>
    </row>
    <row r="43" spans="1:12" ht="15.75" customHeight="1" thickBot="1" x14ac:dyDescent="0.3">
      <c r="A43" s="183"/>
      <c r="B43" s="125"/>
      <c r="C43" s="126"/>
      <c r="D43" s="126"/>
      <c r="E43" s="127"/>
      <c r="F43" s="223"/>
      <c r="G43" s="224"/>
      <c r="H43" s="225"/>
      <c r="I43" s="193" t="s">
        <v>15</v>
      </c>
      <c r="J43" s="194"/>
      <c r="K43" s="195" t="s">
        <v>9</v>
      </c>
      <c r="L43" s="194"/>
    </row>
    <row r="44" spans="1:12" ht="15" customHeight="1" x14ac:dyDescent="0.25">
      <c r="A44" s="431" t="str">
        <f>A18</f>
        <v xml:space="preserve">Cor 2 - OKSFORD BRSÃO viés tampa </v>
      </c>
      <c r="B44" s="198">
        <v>2.4</v>
      </c>
      <c r="C44" s="199"/>
      <c r="D44" s="199"/>
      <c r="E44" s="200"/>
      <c r="F44" s="204">
        <v>0.6</v>
      </c>
      <c r="G44" s="205"/>
      <c r="H44" s="206"/>
      <c r="I44" s="204">
        <f>C14*F44</f>
        <v>0</v>
      </c>
      <c r="J44" s="206"/>
      <c r="K44" s="205">
        <f>SUM(F44*H14)</f>
        <v>60</v>
      </c>
      <c r="L44" s="206"/>
    </row>
    <row r="45" spans="1:12" ht="15.75" customHeight="1" thickBot="1" x14ac:dyDescent="0.3">
      <c r="A45" s="432"/>
      <c r="B45" s="201"/>
      <c r="C45" s="202"/>
      <c r="D45" s="202"/>
      <c r="E45" s="203"/>
      <c r="F45" s="207"/>
      <c r="G45" s="208"/>
      <c r="H45" s="209"/>
      <c r="I45" s="207"/>
      <c r="J45" s="209"/>
      <c r="K45" s="208"/>
      <c r="L45" s="209"/>
    </row>
    <row r="46" spans="1:12" ht="15" customHeight="1" x14ac:dyDescent="0.25">
      <c r="A46" s="210"/>
      <c r="B46" s="198"/>
      <c r="C46" s="199"/>
      <c r="D46" s="199"/>
      <c r="E46" s="200"/>
      <c r="F46" s="204"/>
      <c r="G46" s="205"/>
      <c r="H46" s="206"/>
      <c r="I46" s="204"/>
      <c r="J46" s="206"/>
      <c r="K46" s="205">
        <f>SUM(F46*H14)</f>
        <v>0</v>
      </c>
      <c r="L46" s="206"/>
    </row>
    <row r="47" spans="1:12" ht="15.75" customHeight="1" thickBot="1" x14ac:dyDescent="0.3">
      <c r="A47" s="211"/>
      <c r="B47" s="201"/>
      <c r="C47" s="202"/>
      <c r="D47" s="202"/>
      <c r="E47" s="203"/>
      <c r="F47" s="207"/>
      <c r="G47" s="208"/>
      <c r="H47" s="209"/>
      <c r="I47" s="207"/>
      <c r="J47" s="209"/>
      <c r="K47" s="208"/>
      <c r="L47" s="209"/>
    </row>
    <row r="48" spans="1:12" ht="15" customHeight="1" x14ac:dyDescent="0.25">
      <c r="A48" s="143" t="s">
        <v>91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5"/>
    </row>
    <row r="49" spans="1:12" ht="15.75" customHeight="1" thickBot="1" x14ac:dyDescent="0.3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</row>
    <row r="50" spans="1:12" ht="15" customHeight="1" thickBot="1" x14ac:dyDescent="0.35">
      <c r="A50" s="182" t="s">
        <v>17</v>
      </c>
      <c r="B50" s="122" t="s">
        <v>92</v>
      </c>
      <c r="C50" s="123"/>
      <c r="D50" s="123"/>
      <c r="E50" s="124"/>
      <c r="F50" s="184" t="s">
        <v>93</v>
      </c>
      <c r="G50" s="185"/>
      <c r="H50" s="186"/>
      <c r="I50" s="190" t="s">
        <v>37</v>
      </c>
      <c r="J50" s="191"/>
      <c r="K50" s="191"/>
      <c r="L50" s="192"/>
    </row>
    <row r="51" spans="1:12" ht="15.75" customHeight="1" thickBot="1" x14ac:dyDescent="0.3">
      <c r="A51" s="183"/>
      <c r="B51" s="125"/>
      <c r="C51" s="126"/>
      <c r="D51" s="126"/>
      <c r="E51" s="127"/>
      <c r="F51" s="187"/>
      <c r="G51" s="188"/>
      <c r="H51" s="189"/>
      <c r="I51" s="193" t="s">
        <v>15</v>
      </c>
      <c r="J51" s="194"/>
      <c r="K51" s="195" t="s">
        <v>9</v>
      </c>
      <c r="L51" s="194"/>
    </row>
    <row r="52" spans="1:12" ht="15" customHeight="1" x14ac:dyDescent="0.25">
      <c r="A52" s="210"/>
      <c r="B52" s="198"/>
      <c r="C52" s="199"/>
      <c r="D52" s="199"/>
      <c r="E52" s="200"/>
      <c r="F52" s="204">
        <v>0</v>
      </c>
      <c r="G52" s="205"/>
      <c r="H52" s="206"/>
      <c r="I52" s="204" t="e">
        <f>SUM(C14/F52)</f>
        <v>#DIV/0!</v>
      </c>
      <c r="J52" s="206"/>
      <c r="K52" s="205" t="e">
        <f>SUM(C14/F52)</f>
        <v>#DIV/0!</v>
      </c>
      <c r="L52" s="206"/>
    </row>
    <row r="53" spans="1:12" ht="15.75" customHeight="1" thickBot="1" x14ac:dyDescent="0.3">
      <c r="A53" s="211"/>
      <c r="B53" s="201"/>
      <c r="C53" s="202"/>
      <c r="D53" s="202"/>
      <c r="E53" s="203"/>
      <c r="F53" s="207"/>
      <c r="G53" s="208"/>
      <c r="H53" s="209"/>
      <c r="I53" s="207"/>
      <c r="J53" s="209"/>
      <c r="K53" s="208"/>
      <c r="L53" s="209"/>
    </row>
    <row r="54" spans="1:12" ht="15" customHeight="1" x14ac:dyDescent="0.25">
      <c r="A54" s="143" t="s">
        <v>32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5"/>
    </row>
    <row r="55" spans="1:12" ht="15.75" customHeight="1" thickBot="1" x14ac:dyDescent="0.3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</row>
    <row r="56" spans="1:12" ht="15" customHeight="1" thickBot="1" x14ac:dyDescent="0.35">
      <c r="A56" s="182" t="s">
        <v>17</v>
      </c>
      <c r="B56" s="122" t="s">
        <v>35</v>
      </c>
      <c r="C56" s="123"/>
      <c r="D56" s="123"/>
      <c r="E56" s="124"/>
      <c r="F56" s="220" t="s">
        <v>36</v>
      </c>
      <c r="G56" s="221"/>
      <c r="H56" s="222"/>
      <c r="I56" s="190" t="s">
        <v>37</v>
      </c>
      <c r="J56" s="191"/>
      <c r="K56" s="191"/>
      <c r="L56" s="192"/>
    </row>
    <row r="57" spans="1:12" ht="15.75" customHeight="1" thickBot="1" x14ac:dyDescent="0.3">
      <c r="A57" s="183"/>
      <c r="B57" s="125"/>
      <c r="C57" s="126"/>
      <c r="D57" s="126"/>
      <c r="E57" s="127"/>
      <c r="F57" s="223"/>
      <c r="G57" s="224"/>
      <c r="H57" s="225"/>
      <c r="I57" s="193" t="s">
        <v>15</v>
      </c>
      <c r="J57" s="194"/>
      <c r="K57" s="193" t="s">
        <v>9</v>
      </c>
      <c r="L57" s="194"/>
    </row>
    <row r="58" spans="1:12" ht="15" customHeight="1" x14ac:dyDescent="0.25">
      <c r="A58" s="210"/>
      <c r="B58" s="198"/>
      <c r="C58" s="199"/>
      <c r="D58" s="199"/>
      <c r="E58" s="200"/>
      <c r="F58" s="204"/>
      <c r="G58" s="205"/>
      <c r="H58" s="206"/>
      <c r="I58" s="212">
        <f>SUM(F58*C14)</f>
        <v>0</v>
      </c>
      <c r="J58" s="213"/>
      <c r="K58" s="216">
        <f>SUM(F58*H14)</f>
        <v>0</v>
      </c>
      <c r="L58" s="217"/>
    </row>
    <row r="59" spans="1:12" ht="15.75" customHeight="1" thickBot="1" x14ac:dyDescent="0.3">
      <c r="A59" s="211"/>
      <c r="B59" s="201"/>
      <c r="C59" s="202"/>
      <c r="D59" s="202"/>
      <c r="E59" s="203"/>
      <c r="F59" s="207"/>
      <c r="G59" s="208"/>
      <c r="H59" s="209"/>
      <c r="I59" s="214"/>
      <c r="J59" s="215"/>
      <c r="K59" s="218"/>
      <c r="L59" s="219"/>
    </row>
    <row r="60" spans="1:12" ht="15.75" customHeight="1" thickBot="1" x14ac:dyDescent="0.3">
      <c r="A60" s="110" t="s">
        <v>76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1"/>
      <c r="L60" s="101" t="s">
        <v>41</v>
      </c>
    </row>
    <row r="61" spans="1:12" ht="15.75" customHeight="1" thickBot="1" x14ac:dyDescent="0.3">
      <c r="A61" s="237" t="s">
        <v>134</v>
      </c>
      <c r="B61" s="238"/>
      <c r="C61" s="11" t="s">
        <v>40</v>
      </c>
      <c r="D61" s="231" t="s">
        <v>15</v>
      </c>
      <c r="E61" s="232"/>
      <c r="F61" s="232"/>
      <c r="G61" s="233"/>
      <c r="H61" s="234" t="s">
        <v>9</v>
      </c>
      <c r="I61" s="235"/>
      <c r="J61" s="235"/>
      <c r="K61" s="236"/>
      <c r="L61" s="166"/>
    </row>
    <row r="62" spans="1:12" ht="15.75" customHeight="1" thickBot="1" x14ac:dyDescent="0.3">
      <c r="A62" s="406" t="s">
        <v>118</v>
      </c>
      <c r="B62" s="407"/>
      <c r="C62" s="12">
        <v>0</v>
      </c>
      <c r="D62" s="241" t="s">
        <v>81</v>
      </c>
      <c r="E62" s="242"/>
      <c r="F62" s="242"/>
      <c r="G62" s="243"/>
      <c r="H62" s="226" t="s">
        <v>81</v>
      </c>
      <c r="I62" s="227"/>
      <c r="J62" s="227"/>
      <c r="K62" s="228"/>
      <c r="L62" s="167"/>
    </row>
    <row r="63" spans="1:12" ht="15.75" customHeight="1" thickBot="1" x14ac:dyDescent="0.3">
      <c r="A63" s="226" t="s">
        <v>77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8"/>
      <c r="L63" s="101" t="s">
        <v>41</v>
      </c>
    </row>
    <row r="64" spans="1:12" ht="15.75" customHeight="1" thickBot="1" x14ac:dyDescent="0.3">
      <c r="A64" s="229" t="s">
        <v>38</v>
      </c>
      <c r="B64" s="230"/>
      <c r="C64" s="11" t="s">
        <v>40</v>
      </c>
      <c r="D64" s="231" t="s">
        <v>15</v>
      </c>
      <c r="E64" s="232"/>
      <c r="F64" s="232"/>
      <c r="G64" s="233"/>
      <c r="H64" s="234" t="s">
        <v>9</v>
      </c>
      <c r="I64" s="235"/>
      <c r="J64" s="235"/>
      <c r="K64" s="236"/>
      <c r="L64" s="166"/>
    </row>
    <row r="65" spans="1:12" ht="15.75" customHeight="1" thickBot="1" x14ac:dyDescent="0.3">
      <c r="A65" s="149" t="s">
        <v>39</v>
      </c>
      <c r="B65" s="151"/>
      <c r="C65" s="12">
        <v>1.3</v>
      </c>
      <c r="D65" s="231" t="s">
        <v>81</v>
      </c>
      <c r="E65" s="232"/>
      <c r="F65" s="232"/>
      <c r="G65" s="233"/>
      <c r="H65" s="110" t="s">
        <v>81</v>
      </c>
      <c r="I65" s="112"/>
      <c r="J65" s="112"/>
      <c r="K65" s="111"/>
      <c r="L65" s="167"/>
    </row>
    <row r="66" spans="1:12" ht="15.75" customHeight="1" thickBot="1" x14ac:dyDescent="0.3">
      <c r="A66" s="110" t="s">
        <v>78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1"/>
      <c r="L66" s="101" t="s">
        <v>41</v>
      </c>
    </row>
    <row r="67" spans="1:12" ht="15.75" customHeight="1" thickBot="1" x14ac:dyDescent="0.3">
      <c r="A67" s="229" t="s">
        <v>38</v>
      </c>
      <c r="B67" s="230"/>
      <c r="C67" s="11" t="s">
        <v>40</v>
      </c>
      <c r="D67" s="231" t="s">
        <v>15</v>
      </c>
      <c r="E67" s="232"/>
      <c r="F67" s="232"/>
      <c r="G67" s="233"/>
      <c r="H67" s="234" t="s">
        <v>9</v>
      </c>
      <c r="I67" s="235"/>
      <c r="J67" s="235"/>
      <c r="K67" s="236"/>
      <c r="L67" s="166"/>
    </row>
    <row r="68" spans="1:12" ht="15.75" customHeight="1" thickBot="1" x14ac:dyDescent="0.3">
      <c r="A68" s="149" t="s">
        <v>39</v>
      </c>
      <c r="B68" s="151"/>
      <c r="C68" s="12">
        <v>0</v>
      </c>
      <c r="D68" s="231" t="s">
        <v>81</v>
      </c>
      <c r="E68" s="232"/>
      <c r="F68" s="232"/>
      <c r="G68" s="233"/>
      <c r="H68" s="110" t="s">
        <v>81</v>
      </c>
      <c r="I68" s="112"/>
      <c r="J68" s="112"/>
      <c r="K68" s="111"/>
      <c r="L68" s="167"/>
    </row>
    <row r="69" spans="1:12" ht="1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6"/>
    </row>
    <row r="70" spans="1:12" ht="15" customHeight="1" x14ac:dyDescent="0.25">
      <c r="A70" s="2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</row>
    <row r="71" spans="1:12" ht="15" customHeight="1" x14ac:dyDescent="0.25">
      <c r="A71" s="2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</row>
    <row r="72" spans="1:12" ht="15" customHeight="1" x14ac:dyDescent="0.25">
      <c r="A72" s="247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</row>
    <row r="73" spans="1:12" ht="15" customHeight="1" x14ac:dyDescent="0.25">
      <c r="A73" s="247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</row>
    <row r="74" spans="1:12" ht="15" customHeight="1" x14ac:dyDescent="0.25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</row>
    <row r="75" spans="1:12" ht="15" customHeight="1" x14ac:dyDescent="0.25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</row>
    <row r="76" spans="1:12" ht="15" customHeight="1" x14ac:dyDescent="0.25">
      <c r="A76" s="247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</row>
    <row r="77" spans="1:12" ht="15" customHeight="1" x14ac:dyDescent="0.25">
      <c r="A77" s="247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9"/>
    </row>
    <row r="78" spans="1:12" ht="15" customHeight="1" x14ac:dyDescent="0.25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9"/>
    </row>
    <row r="79" spans="1:12" ht="15" customHeight="1" x14ac:dyDescent="0.25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9"/>
    </row>
    <row r="80" spans="1:12" ht="15" customHeight="1" thickBot="1" x14ac:dyDescent="0.3">
      <c r="A80" s="250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2"/>
    </row>
    <row r="81" spans="1:12" ht="45" customHeight="1" thickBot="1" x14ac:dyDescent="0.3">
      <c r="A81" s="4" t="s">
        <v>87</v>
      </c>
      <c r="B81" s="110">
        <v>8</v>
      </c>
      <c r="C81" s="112"/>
      <c r="D81" s="111"/>
      <c r="E81" s="10"/>
      <c r="F81" s="149" t="s">
        <v>88</v>
      </c>
      <c r="G81" s="150"/>
      <c r="H81" s="150"/>
      <c r="I81" s="151"/>
      <c r="J81" s="110">
        <v>1</v>
      </c>
      <c r="K81" s="112"/>
      <c r="L81" s="111"/>
    </row>
    <row r="82" spans="1:12" ht="15" customHeight="1" x14ac:dyDescent="0.25">
      <c r="A82" s="198" t="str">
        <f>A1</f>
        <v xml:space="preserve">LS </v>
      </c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200"/>
    </row>
    <row r="83" spans="1:12" ht="15" customHeight="1" x14ac:dyDescent="0.25">
      <c r="A83" s="253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5"/>
    </row>
    <row r="84" spans="1:12" ht="15.75" customHeight="1" thickBot="1" x14ac:dyDescent="0.3">
      <c r="A84" s="201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3"/>
    </row>
    <row r="85" spans="1:12" ht="15" customHeight="1" x14ac:dyDescent="0.25">
      <c r="A85" s="143" t="s">
        <v>79</v>
      </c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5"/>
    </row>
    <row r="86" spans="1:12" ht="15.75" customHeight="1" thickBot="1" x14ac:dyDescent="0.3">
      <c r="A86" s="146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8"/>
    </row>
    <row r="87" spans="1:12" ht="15.75" customHeight="1" thickBot="1" x14ac:dyDescent="0.3">
      <c r="A87" s="3" t="str">
        <f t="shared" ref="A87:B89" si="2">A6</f>
        <v xml:space="preserve">CLIENTE: bolovo </v>
      </c>
      <c r="B87" s="149" t="str">
        <f t="shared" si="2"/>
        <v>REPRESENTANTE: Antonio</v>
      </c>
      <c r="C87" s="150"/>
      <c r="D87" s="150"/>
      <c r="E87" s="150"/>
      <c r="F87" s="151"/>
      <c r="G87" s="149" t="str">
        <f>G6</f>
        <v>PEDIDO: 03/2021</v>
      </c>
      <c r="H87" s="150"/>
      <c r="I87" s="151"/>
      <c r="J87" s="110" t="str">
        <f>J6</f>
        <v xml:space="preserve">QTD. MOSTR. LS </v>
      </c>
      <c r="K87" s="112"/>
      <c r="L87" s="111"/>
    </row>
    <row r="88" spans="1:12" ht="15.75" customHeight="1" thickBot="1" x14ac:dyDescent="0.3">
      <c r="A88" s="4" t="str">
        <f t="shared" si="2"/>
        <v xml:space="preserve">REF. CLIENTE:  PCT  LS  - 01 BOLOVO </v>
      </c>
      <c r="B88" s="149" t="str">
        <f t="shared" si="2"/>
        <v xml:space="preserve">REF. PCT  SL -01  </v>
      </c>
      <c r="C88" s="150"/>
      <c r="D88" s="150"/>
      <c r="E88" s="150"/>
      <c r="F88" s="151"/>
      <c r="G88" s="149" t="str">
        <f>G7</f>
        <v>COLECAO : VERÃO /2021</v>
      </c>
      <c r="H88" s="150"/>
      <c r="I88" s="151"/>
      <c r="J88" s="143">
        <f>J7</f>
        <v>0</v>
      </c>
      <c r="K88" s="144"/>
      <c r="L88" s="145"/>
    </row>
    <row r="89" spans="1:12" ht="15.75" customHeight="1" thickBot="1" x14ac:dyDescent="0.3">
      <c r="A89" s="4" t="str">
        <f t="shared" si="2"/>
        <v xml:space="preserve">REF:  ls :  PCT LS= 01 bolovo </v>
      </c>
      <c r="B89" s="149" t="str">
        <f t="shared" si="2"/>
        <v xml:space="preserve">MODELO: Pochete bolso frontal  AREDONDADO </v>
      </c>
      <c r="C89" s="150"/>
      <c r="D89" s="150"/>
      <c r="E89" s="150"/>
      <c r="F89" s="150"/>
      <c r="G89" s="150"/>
      <c r="H89" s="150"/>
      <c r="I89" s="151"/>
      <c r="J89" s="146"/>
      <c r="K89" s="147"/>
      <c r="L89" s="148"/>
    </row>
    <row r="90" spans="1:12" ht="15" customHeight="1" x14ac:dyDescent="0.25">
      <c r="A90" s="114" t="s">
        <v>26</v>
      </c>
      <c r="B90" s="116">
        <f>B10</f>
        <v>100</v>
      </c>
      <c r="C90" s="117"/>
      <c r="D90" s="117"/>
      <c r="E90" s="117"/>
      <c r="F90" s="118"/>
      <c r="G90" s="122" t="s">
        <v>25</v>
      </c>
      <c r="H90" s="123"/>
      <c r="I90" s="124"/>
      <c r="J90" s="116">
        <f>J10</f>
        <v>43995</v>
      </c>
      <c r="K90" s="117"/>
      <c r="L90" s="118"/>
    </row>
    <row r="91" spans="1:12" ht="15.75" customHeight="1" thickBot="1" x14ac:dyDescent="0.3">
      <c r="A91" s="115"/>
      <c r="B91" s="119"/>
      <c r="C91" s="120"/>
      <c r="D91" s="120"/>
      <c r="E91" s="120"/>
      <c r="F91" s="121"/>
      <c r="G91" s="125"/>
      <c r="H91" s="126"/>
      <c r="I91" s="127"/>
      <c r="J91" s="119"/>
      <c r="K91" s="120"/>
      <c r="L91" s="121"/>
    </row>
    <row r="92" spans="1:12" ht="15.75" customHeight="1" thickBot="1" x14ac:dyDescent="0.3">
      <c r="A92" s="5" t="s">
        <v>28</v>
      </c>
      <c r="B92" s="2"/>
      <c r="C92" s="110">
        <f>C14</f>
        <v>0</v>
      </c>
      <c r="D92" s="112"/>
      <c r="E92" s="111"/>
      <c r="F92" s="262" t="s">
        <v>43</v>
      </c>
      <c r="G92" s="263"/>
      <c r="H92" s="110">
        <v>100</v>
      </c>
      <c r="I92" s="111"/>
      <c r="J92" s="262" t="s">
        <v>43</v>
      </c>
      <c r="K92" s="263"/>
      <c r="L92" s="102" t="s">
        <v>41</v>
      </c>
    </row>
    <row r="93" spans="1:12" ht="15.75" customHeight="1" thickBot="1" x14ac:dyDescent="0.3">
      <c r="A93" s="5" t="s">
        <v>42</v>
      </c>
      <c r="B93" s="4" t="s">
        <v>6</v>
      </c>
      <c r="C93" s="4" t="s">
        <v>15</v>
      </c>
      <c r="D93" s="110" t="s">
        <v>7</v>
      </c>
      <c r="E93" s="111"/>
      <c r="F93" s="234" t="s">
        <v>19</v>
      </c>
      <c r="G93" s="236"/>
      <c r="H93" s="4" t="s">
        <v>9</v>
      </c>
      <c r="I93" s="5" t="s">
        <v>10</v>
      </c>
      <c r="J93" s="234" t="s">
        <v>19</v>
      </c>
      <c r="K93" s="236"/>
      <c r="L93" s="7"/>
    </row>
    <row r="94" spans="1:12" ht="15.75" customHeight="1" thickBot="1" x14ac:dyDescent="0.3">
      <c r="A94" s="13" t="s">
        <v>102</v>
      </c>
      <c r="B94" s="13">
        <v>1</v>
      </c>
      <c r="C94" s="6"/>
      <c r="D94" s="469">
        <f>SUM(B94*C92)</f>
        <v>0</v>
      </c>
      <c r="E94" s="470"/>
      <c r="F94" s="266"/>
      <c r="G94" s="267"/>
      <c r="H94" s="6" t="s">
        <v>566</v>
      </c>
      <c r="I94" s="22">
        <f>SUM(B94*H92)</f>
        <v>100</v>
      </c>
      <c r="J94" s="266"/>
      <c r="K94" s="267"/>
      <c r="L94" s="6"/>
    </row>
    <row r="95" spans="1:12" ht="15.75" customHeight="1" thickBot="1" x14ac:dyDescent="0.3">
      <c r="A95" s="13" t="s">
        <v>82</v>
      </c>
      <c r="B95" s="13">
        <v>0.03</v>
      </c>
      <c r="C95" s="6"/>
      <c r="D95" s="469">
        <f>SUM(B95*C92)</f>
        <v>0</v>
      </c>
      <c r="E95" s="470"/>
      <c r="F95" s="266"/>
      <c r="G95" s="267"/>
      <c r="H95" s="6" t="s">
        <v>160</v>
      </c>
      <c r="I95" s="22">
        <f>SUM(B95*H92)</f>
        <v>3</v>
      </c>
      <c r="J95" s="266"/>
      <c r="K95" s="267"/>
      <c r="L95" s="6"/>
    </row>
    <row r="96" spans="1:12" ht="15.75" customHeight="1" thickBot="1" x14ac:dyDescent="0.3">
      <c r="A96" s="13"/>
      <c r="B96" s="13">
        <v>0.02</v>
      </c>
      <c r="C96" s="6"/>
      <c r="D96" s="469"/>
      <c r="E96" s="470"/>
      <c r="F96" s="266"/>
      <c r="G96" s="267"/>
      <c r="H96" s="6" t="s">
        <v>567</v>
      </c>
      <c r="I96" s="22">
        <f>SUM(B96*H92)</f>
        <v>2</v>
      </c>
      <c r="J96" s="266"/>
      <c r="K96" s="267"/>
      <c r="L96" s="6"/>
    </row>
    <row r="97" spans="1:12" ht="15.75" customHeight="1" thickBot="1" x14ac:dyDescent="0.3">
      <c r="A97" s="13"/>
      <c r="B97" s="13">
        <v>0.02</v>
      </c>
      <c r="C97" s="6"/>
      <c r="D97" s="469"/>
      <c r="E97" s="470"/>
      <c r="F97" s="266"/>
      <c r="G97" s="267"/>
      <c r="H97" s="6" t="s">
        <v>147</v>
      </c>
      <c r="I97" s="22">
        <f>SUM(B97*H92)</f>
        <v>2</v>
      </c>
      <c r="J97" s="266"/>
      <c r="K97" s="267"/>
      <c r="L97" s="6"/>
    </row>
    <row r="98" spans="1:12" ht="15.75" customHeight="1" thickBot="1" x14ac:dyDescent="0.3">
      <c r="A98" s="13"/>
      <c r="B98" s="13">
        <v>0.02</v>
      </c>
      <c r="C98" s="6"/>
      <c r="D98" s="469"/>
      <c r="E98" s="470"/>
      <c r="F98" s="266"/>
      <c r="G98" s="267"/>
      <c r="H98" s="6" t="s">
        <v>350</v>
      </c>
      <c r="I98" s="22">
        <f>SUM(B98*H92)</f>
        <v>2</v>
      </c>
      <c r="J98" s="266"/>
      <c r="K98" s="267"/>
      <c r="L98" s="6"/>
    </row>
    <row r="99" spans="1:12" ht="15.75" customHeight="1" thickBot="1" x14ac:dyDescent="0.3">
      <c r="A99" s="13"/>
      <c r="B99" s="13">
        <v>0.02</v>
      </c>
      <c r="C99" s="6"/>
      <c r="D99" s="469"/>
      <c r="E99" s="470"/>
      <c r="F99" s="266"/>
      <c r="G99" s="267"/>
      <c r="H99" s="6" t="s">
        <v>568</v>
      </c>
      <c r="I99" s="22">
        <f>SUM(B99*H92)</f>
        <v>2</v>
      </c>
      <c r="J99" s="266"/>
      <c r="K99" s="267"/>
      <c r="L99" s="6"/>
    </row>
    <row r="100" spans="1:12" ht="15.75" customHeight="1" thickBot="1" x14ac:dyDescent="0.3">
      <c r="A100" s="32" t="s">
        <v>111</v>
      </c>
      <c r="B100" s="13">
        <v>1.4</v>
      </c>
      <c r="C100" s="6"/>
      <c r="D100" s="469">
        <f>SUM(B100*C92)</f>
        <v>0</v>
      </c>
      <c r="E100" s="470"/>
      <c r="F100" s="266"/>
      <c r="G100" s="267"/>
      <c r="H100" s="6" t="s">
        <v>350</v>
      </c>
      <c r="I100" s="22">
        <f>SUM(B100*H92)</f>
        <v>140</v>
      </c>
      <c r="J100" s="266"/>
      <c r="K100" s="267"/>
      <c r="L100" s="6"/>
    </row>
    <row r="101" spans="1:12" ht="15.75" customHeight="1" thickBot="1" x14ac:dyDescent="0.3">
      <c r="A101" s="13" t="s">
        <v>495</v>
      </c>
      <c r="B101" s="13">
        <v>0</v>
      </c>
      <c r="C101" s="16"/>
      <c r="D101" s="469">
        <f>SUM(B101*C92)</f>
        <v>0</v>
      </c>
      <c r="E101" s="470"/>
      <c r="F101" s="266"/>
      <c r="G101" s="267"/>
      <c r="H101" s="6"/>
      <c r="I101" s="22">
        <f>SUM(B101*H92)</f>
        <v>0</v>
      </c>
      <c r="J101" s="266"/>
      <c r="K101" s="267"/>
      <c r="L101" s="6"/>
    </row>
    <row r="102" spans="1:12" ht="15.75" customHeight="1" thickBot="1" x14ac:dyDescent="0.3">
      <c r="A102" s="13" t="s">
        <v>121</v>
      </c>
      <c r="B102" s="13">
        <v>0</v>
      </c>
      <c r="C102" s="6"/>
      <c r="D102" s="469">
        <f>SUM(B102*C$92)</f>
        <v>0</v>
      </c>
      <c r="E102" s="470"/>
      <c r="F102" s="266"/>
      <c r="G102" s="267"/>
      <c r="H102" s="6"/>
      <c r="I102" s="22">
        <f>SUM(B102*H92)</f>
        <v>0</v>
      </c>
      <c r="J102" s="266"/>
      <c r="K102" s="267"/>
      <c r="L102" s="6"/>
    </row>
    <row r="103" spans="1:12" ht="15.75" customHeight="1" thickBot="1" x14ac:dyDescent="0.3">
      <c r="A103" s="13"/>
      <c r="B103" s="13"/>
      <c r="C103" s="6"/>
      <c r="D103" s="469">
        <f t="shared" ref="D103:D127" si="3">SUM(B103*C$92)</f>
        <v>0</v>
      </c>
      <c r="E103" s="470"/>
      <c r="F103" s="266"/>
      <c r="G103" s="267"/>
      <c r="H103" s="6"/>
      <c r="I103" s="22">
        <f>SUM(B103*H92)</f>
        <v>0</v>
      </c>
      <c r="J103" s="266"/>
      <c r="K103" s="267"/>
      <c r="L103" s="6"/>
    </row>
    <row r="104" spans="1:12" ht="15.75" customHeight="1" thickBot="1" x14ac:dyDescent="0.3">
      <c r="A104" s="13"/>
      <c r="B104" s="13"/>
      <c r="C104" s="6"/>
      <c r="D104" s="469">
        <f t="shared" si="3"/>
        <v>0</v>
      </c>
      <c r="E104" s="470"/>
      <c r="F104" s="266"/>
      <c r="G104" s="267"/>
      <c r="H104" s="6"/>
      <c r="I104" s="22">
        <f>SUM(B104*H92)</f>
        <v>0</v>
      </c>
      <c r="J104" s="266"/>
      <c r="K104" s="267"/>
      <c r="L104" s="6"/>
    </row>
    <row r="105" spans="1:12" ht="15.75" customHeight="1" thickBot="1" x14ac:dyDescent="0.3">
      <c r="A105" s="13" t="s">
        <v>139</v>
      </c>
      <c r="B105" s="13">
        <v>1</v>
      </c>
      <c r="C105" s="6"/>
      <c r="D105" s="469">
        <f t="shared" si="3"/>
        <v>0</v>
      </c>
      <c r="E105" s="470"/>
      <c r="F105" s="266"/>
      <c r="G105" s="267"/>
      <c r="H105" s="6" t="s">
        <v>569</v>
      </c>
      <c r="I105" s="22">
        <f>SUM(B105*H92)</f>
        <v>100</v>
      </c>
      <c r="J105" s="266"/>
      <c r="K105" s="267"/>
      <c r="L105" s="6"/>
    </row>
    <row r="106" spans="1:12" ht="15.75" customHeight="1" thickBot="1" x14ac:dyDescent="0.3">
      <c r="A106" s="13" t="s">
        <v>90</v>
      </c>
      <c r="B106" s="13">
        <v>0.57999999999999996</v>
      </c>
      <c r="C106" s="16"/>
      <c r="D106" s="469">
        <f t="shared" si="3"/>
        <v>0</v>
      </c>
      <c r="E106" s="470"/>
      <c r="F106" s="266"/>
      <c r="G106" s="267"/>
      <c r="H106" s="6" t="s">
        <v>259</v>
      </c>
      <c r="I106" s="22">
        <f>SUM(B106*H92)</f>
        <v>57.999999999999993</v>
      </c>
      <c r="J106" s="266"/>
      <c r="K106" s="267"/>
      <c r="L106" s="6"/>
    </row>
    <row r="107" spans="1:12" ht="15.75" customHeight="1" thickBot="1" x14ac:dyDescent="0.3">
      <c r="A107" s="13" t="s">
        <v>137</v>
      </c>
      <c r="B107" s="13">
        <v>2</v>
      </c>
      <c r="C107" s="6"/>
      <c r="D107" s="469">
        <f t="shared" si="3"/>
        <v>0</v>
      </c>
      <c r="E107" s="470"/>
      <c r="F107" s="266"/>
      <c r="G107" s="267"/>
      <c r="H107" s="6" t="s">
        <v>570</v>
      </c>
      <c r="I107" s="22">
        <f>SUM(B107*H$92)</f>
        <v>200</v>
      </c>
      <c r="J107" s="266"/>
      <c r="K107" s="267"/>
      <c r="L107" s="6"/>
    </row>
    <row r="108" spans="1:12" ht="15.75" customHeight="1" thickBot="1" x14ac:dyDescent="0.3">
      <c r="A108" s="13" t="s">
        <v>107</v>
      </c>
      <c r="B108" s="13">
        <v>2.2000000000000002</v>
      </c>
      <c r="C108" s="6"/>
      <c r="D108" s="469">
        <f t="shared" si="3"/>
        <v>0</v>
      </c>
      <c r="E108" s="470"/>
      <c r="F108" s="266"/>
      <c r="G108" s="267"/>
      <c r="H108" s="6" t="s">
        <v>160</v>
      </c>
      <c r="I108" s="22">
        <f>SUM(B108*H$92)</f>
        <v>220.00000000000003</v>
      </c>
      <c r="J108" s="266"/>
      <c r="K108" s="267"/>
      <c r="L108" s="6"/>
    </row>
    <row r="109" spans="1:12" ht="15.75" customHeight="1" thickBot="1" x14ac:dyDescent="0.3">
      <c r="A109" s="13" t="s">
        <v>140</v>
      </c>
      <c r="B109" s="13">
        <v>1</v>
      </c>
      <c r="C109" s="6"/>
      <c r="D109" s="469">
        <f t="shared" si="3"/>
        <v>0</v>
      </c>
      <c r="E109" s="470"/>
      <c r="F109" s="266"/>
      <c r="G109" s="267"/>
      <c r="H109" s="6" t="s">
        <v>259</v>
      </c>
      <c r="I109" s="23">
        <f>SUM(B109*H92)</f>
        <v>100</v>
      </c>
      <c r="J109" s="266"/>
      <c r="K109" s="267"/>
      <c r="L109" s="6"/>
    </row>
    <row r="110" spans="1:12" ht="15.75" customHeight="1" thickBot="1" x14ac:dyDescent="0.3">
      <c r="A110" s="13" t="s">
        <v>138</v>
      </c>
      <c r="B110" s="13">
        <v>0.3</v>
      </c>
      <c r="C110" s="6"/>
      <c r="D110" s="469">
        <f t="shared" si="3"/>
        <v>0</v>
      </c>
      <c r="E110" s="470"/>
      <c r="F110" s="266"/>
      <c r="G110" s="267"/>
      <c r="H110" s="6" t="s">
        <v>350</v>
      </c>
      <c r="I110" s="22">
        <f>SUM(B110*H92)</f>
        <v>30</v>
      </c>
      <c r="J110" s="266"/>
      <c r="K110" s="267"/>
      <c r="L110" s="6"/>
    </row>
    <row r="111" spans="1:12" ht="15.75" customHeight="1" thickBot="1" x14ac:dyDescent="0.3">
      <c r="A111" s="13" t="s">
        <v>108</v>
      </c>
      <c r="B111" s="13">
        <v>0.25</v>
      </c>
      <c r="C111" s="16"/>
      <c r="D111" s="469">
        <f t="shared" si="3"/>
        <v>0</v>
      </c>
      <c r="E111" s="470"/>
      <c r="F111" s="266"/>
      <c r="G111" s="267"/>
      <c r="H111" s="6" t="s">
        <v>161</v>
      </c>
      <c r="I111" s="22">
        <f>SUM(B111*H92)</f>
        <v>25</v>
      </c>
      <c r="J111" s="266"/>
      <c r="K111" s="267"/>
      <c r="L111" s="6"/>
    </row>
    <row r="112" spans="1:12" ht="15.75" customHeight="1" thickBot="1" x14ac:dyDescent="0.3">
      <c r="A112" s="13" t="s">
        <v>411</v>
      </c>
      <c r="B112" s="13">
        <v>1</v>
      </c>
      <c r="C112" s="16"/>
      <c r="D112" s="469">
        <f t="shared" si="3"/>
        <v>0</v>
      </c>
      <c r="E112" s="470"/>
      <c r="F112" s="266"/>
      <c r="G112" s="267"/>
      <c r="H112" s="6" t="s">
        <v>570</v>
      </c>
      <c r="I112" s="22">
        <f>SUM(B112*H92)</f>
        <v>100</v>
      </c>
      <c r="J112" s="266"/>
      <c r="K112" s="267"/>
      <c r="L112" s="6"/>
    </row>
    <row r="113" spans="1:12" ht="15.75" customHeight="1" thickBot="1" x14ac:dyDescent="0.3">
      <c r="A113" s="13" t="s">
        <v>112</v>
      </c>
      <c r="B113" s="13">
        <v>0.62</v>
      </c>
      <c r="C113" s="16"/>
      <c r="D113" s="469">
        <f t="shared" si="3"/>
        <v>0</v>
      </c>
      <c r="E113" s="470"/>
      <c r="F113" s="266"/>
      <c r="G113" s="267"/>
      <c r="H113" s="6" t="s">
        <v>101</v>
      </c>
      <c r="I113" s="22">
        <f>SUM(B113*H92)</f>
        <v>62</v>
      </c>
      <c r="J113" s="266"/>
      <c r="K113" s="267"/>
      <c r="L113" s="6"/>
    </row>
    <row r="114" spans="1:12" ht="15.75" customHeight="1" thickBot="1" x14ac:dyDescent="0.3">
      <c r="A114" s="13"/>
      <c r="B114" s="13">
        <v>0</v>
      </c>
      <c r="C114" s="6"/>
      <c r="D114" s="469">
        <f t="shared" si="3"/>
        <v>0</v>
      </c>
      <c r="E114" s="470"/>
      <c r="F114" s="266"/>
      <c r="G114" s="267"/>
      <c r="H114" s="6"/>
      <c r="I114" s="22">
        <f>SUM(B114*H92)</f>
        <v>0</v>
      </c>
      <c r="J114" s="266"/>
      <c r="K114" s="267"/>
      <c r="L114" s="6"/>
    </row>
    <row r="115" spans="1:12" ht="15.75" customHeight="1" thickBot="1" x14ac:dyDescent="0.3">
      <c r="A115" s="13"/>
      <c r="B115" s="13">
        <v>0</v>
      </c>
      <c r="C115" s="6"/>
      <c r="D115" s="264">
        <f t="shared" si="3"/>
        <v>0</v>
      </c>
      <c r="E115" s="265"/>
      <c r="F115" s="266"/>
      <c r="G115" s="267"/>
      <c r="H115" s="6"/>
      <c r="I115" s="8">
        <f>SUM(B115*H92)</f>
        <v>0</v>
      </c>
      <c r="J115" s="266"/>
      <c r="K115" s="267"/>
      <c r="L115" s="6"/>
    </row>
    <row r="116" spans="1:12" ht="15.75" customHeight="1" thickBot="1" x14ac:dyDescent="0.3">
      <c r="A116" s="13"/>
      <c r="B116" s="13">
        <v>0</v>
      </c>
      <c r="C116" s="6"/>
      <c r="D116" s="264">
        <f t="shared" si="3"/>
        <v>0</v>
      </c>
      <c r="E116" s="265"/>
      <c r="F116" s="266"/>
      <c r="G116" s="267"/>
      <c r="H116" s="6"/>
      <c r="I116" s="8">
        <f>SUM(B116*H92)</f>
        <v>0</v>
      </c>
      <c r="J116" s="266"/>
      <c r="K116" s="267"/>
      <c r="L116" s="6"/>
    </row>
    <row r="117" spans="1:12" ht="15.75" customHeight="1" thickBot="1" x14ac:dyDescent="0.3">
      <c r="A117" s="13"/>
      <c r="B117" s="13">
        <v>0</v>
      </c>
      <c r="C117" s="6"/>
      <c r="D117" s="264">
        <f t="shared" si="3"/>
        <v>0</v>
      </c>
      <c r="E117" s="265"/>
      <c r="F117" s="266"/>
      <c r="G117" s="267"/>
      <c r="H117" s="6"/>
      <c r="I117" s="8">
        <f>SUM(B117*H92)</f>
        <v>0</v>
      </c>
      <c r="J117" s="266"/>
      <c r="K117" s="267"/>
      <c r="L117" s="6"/>
    </row>
    <row r="118" spans="1:12" ht="15.75" customHeight="1" thickBot="1" x14ac:dyDescent="0.3">
      <c r="A118" s="13"/>
      <c r="B118" s="13">
        <v>0</v>
      </c>
      <c r="C118" s="6"/>
      <c r="D118" s="264">
        <f t="shared" si="3"/>
        <v>0</v>
      </c>
      <c r="E118" s="265"/>
      <c r="F118" s="266"/>
      <c r="G118" s="267"/>
      <c r="H118" s="6"/>
      <c r="I118" s="8">
        <f>SUM(B118*H92)</f>
        <v>0</v>
      </c>
      <c r="J118" s="266"/>
      <c r="K118" s="267"/>
      <c r="L118" s="6"/>
    </row>
    <row r="119" spans="1:12" ht="15.75" customHeight="1" thickBot="1" x14ac:dyDescent="0.3">
      <c r="A119" s="13"/>
      <c r="B119" s="13">
        <v>0</v>
      </c>
      <c r="C119" s="6"/>
      <c r="D119" s="264">
        <f t="shared" si="3"/>
        <v>0</v>
      </c>
      <c r="E119" s="265"/>
      <c r="F119" s="266"/>
      <c r="G119" s="267"/>
      <c r="H119" s="6"/>
      <c r="I119" s="8">
        <f>SUM(B119*H92)</f>
        <v>0</v>
      </c>
      <c r="J119" s="266"/>
      <c r="K119" s="267"/>
      <c r="L119" s="6"/>
    </row>
    <row r="120" spans="1:12" ht="15.75" customHeight="1" thickBot="1" x14ac:dyDescent="0.3">
      <c r="A120" s="13"/>
      <c r="B120" s="13">
        <v>0</v>
      </c>
      <c r="C120" s="6"/>
      <c r="D120" s="264">
        <f t="shared" si="3"/>
        <v>0</v>
      </c>
      <c r="E120" s="265"/>
      <c r="F120" s="266"/>
      <c r="G120" s="267"/>
      <c r="H120" s="6"/>
      <c r="I120" s="8">
        <f>SUM(B120*H92)</f>
        <v>0</v>
      </c>
      <c r="J120" s="266"/>
      <c r="K120" s="267"/>
      <c r="L120" s="6"/>
    </row>
    <row r="121" spans="1:12" ht="15.75" customHeight="1" thickBot="1" x14ac:dyDescent="0.3">
      <c r="A121" s="13"/>
      <c r="B121" s="13">
        <v>0</v>
      </c>
      <c r="C121" s="6"/>
      <c r="D121" s="264">
        <f t="shared" si="3"/>
        <v>0</v>
      </c>
      <c r="E121" s="265"/>
      <c r="F121" s="266"/>
      <c r="G121" s="267"/>
      <c r="H121" s="6"/>
      <c r="I121" s="8">
        <f>SUM(B121*H92)</f>
        <v>0</v>
      </c>
      <c r="J121" s="266"/>
      <c r="K121" s="267"/>
      <c r="L121" s="6"/>
    </row>
    <row r="122" spans="1:12" ht="15.75" customHeight="1" thickBot="1" x14ac:dyDescent="0.3">
      <c r="A122" s="13"/>
      <c r="B122" s="13">
        <v>0</v>
      </c>
      <c r="C122" s="6"/>
      <c r="D122" s="264">
        <f t="shared" si="3"/>
        <v>0</v>
      </c>
      <c r="E122" s="265"/>
      <c r="F122" s="266"/>
      <c r="G122" s="267"/>
      <c r="H122" s="6"/>
      <c r="I122" s="8">
        <f>SUM(B122*H92)</f>
        <v>0</v>
      </c>
      <c r="J122" s="266"/>
      <c r="K122" s="267"/>
      <c r="L122" s="6"/>
    </row>
    <row r="123" spans="1:12" ht="15.75" customHeight="1" thickBot="1" x14ac:dyDescent="0.3">
      <c r="A123" s="13"/>
      <c r="B123" s="13">
        <v>0</v>
      </c>
      <c r="C123" s="6"/>
      <c r="D123" s="264">
        <f t="shared" si="3"/>
        <v>0</v>
      </c>
      <c r="E123" s="265"/>
      <c r="F123" s="266"/>
      <c r="G123" s="267"/>
      <c r="H123" s="6"/>
      <c r="I123" s="8">
        <f>SUM(B123*H92)</f>
        <v>0</v>
      </c>
      <c r="J123" s="266"/>
      <c r="K123" s="267"/>
      <c r="L123" s="6"/>
    </row>
    <row r="124" spans="1:12" ht="15.75" customHeight="1" thickBot="1" x14ac:dyDescent="0.3">
      <c r="A124" s="13"/>
      <c r="B124" s="13">
        <v>0</v>
      </c>
      <c r="C124" s="6"/>
      <c r="D124" s="264">
        <f t="shared" si="3"/>
        <v>0</v>
      </c>
      <c r="E124" s="265"/>
      <c r="F124" s="266"/>
      <c r="G124" s="267"/>
      <c r="H124" s="6"/>
      <c r="I124" s="8">
        <f>SUM(B124*H92)</f>
        <v>0</v>
      </c>
      <c r="J124" s="266"/>
      <c r="K124" s="267"/>
      <c r="L124" s="6"/>
    </row>
    <row r="125" spans="1:12" ht="15.75" customHeight="1" thickBot="1" x14ac:dyDescent="0.3">
      <c r="A125" s="13"/>
      <c r="B125" s="13">
        <v>0</v>
      </c>
      <c r="C125" s="6"/>
      <c r="D125" s="264">
        <f t="shared" si="3"/>
        <v>0</v>
      </c>
      <c r="E125" s="265"/>
      <c r="F125" s="266"/>
      <c r="G125" s="267"/>
      <c r="H125" s="6"/>
      <c r="I125" s="8">
        <f>SUM(B125*H92)</f>
        <v>0</v>
      </c>
      <c r="J125" s="266"/>
      <c r="K125" s="267"/>
      <c r="L125" s="6"/>
    </row>
    <row r="126" spans="1:12" ht="15.75" customHeight="1" thickBot="1" x14ac:dyDescent="0.3">
      <c r="A126" s="13"/>
      <c r="B126" s="13">
        <v>0</v>
      </c>
      <c r="C126" s="6"/>
      <c r="D126" s="264">
        <f t="shared" si="3"/>
        <v>0</v>
      </c>
      <c r="E126" s="265"/>
      <c r="F126" s="266"/>
      <c r="G126" s="267"/>
      <c r="H126" s="6"/>
      <c r="I126" s="8">
        <f>SUM(B126*H92)</f>
        <v>0</v>
      </c>
      <c r="J126" s="266"/>
      <c r="K126" s="267"/>
      <c r="L126" s="6"/>
    </row>
    <row r="127" spans="1:12" ht="15.75" customHeight="1" thickBot="1" x14ac:dyDescent="0.3">
      <c r="A127" s="13"/>
      <c r="B127" s="13">
        <v>0</v>
      </c>
      <c r="C127" s="6"/>
      <c r="D127" s="264">
        <f t="shared" si="3"/>
        <v>0</v>
      </c>
      <c r="E127" s="265"/>
      <c r="F127" s="266"/>
      <c r="G127" s="267"/>
      <c r="H127" s="6"/>
      <c r="I127" s="8">
        <f>SUM(B127*H92)</f>
        <v>0</v>
      </c>
      <c r="J127" s="266"/>
      <c r="K127" s="267"/>
      <c r="L127" s="6"/>
    </row>
    <row r="128" spans="1:12" ht="15.75" customHeight="1" thickBot="1" x14ac:dyDescent="0.3">
      <c r="A128" s="5" t="s">
        <v>12</v>
      </c>
      <c r="B128" s="5" t="s">
        <v>6</v>
      </c>
      <c r="C128" s="5" t="s">
        <v>15</v>
      </c>
      <c r="D128" s="110" t="s">
        <v>7</v>
      </c>
      <c r="E128" s="111"/>
      <c r="F128" s="110" t="s">
        <v>45</v>
      </c>
      <c r="G128" s="111"/>
      <c r="H128" s="5" t="s">
        <v>9</v>
      </c>
      <c r="I128" s="5" t="s">
        <v>10</v>
      </c>
      <c r="J128" s="110" t="s">
        <v>45</v>
      </c>
      <c r="K128" s="111"/>
      <c r="L128" s="102" t="s">
        <v>41</v>
      </c>
    </row>
    <row r="129" spans="1:12" ht="15.75" customHeight="1" thickBot="1" x14ac:dyDescent="0.3">
      <c r="A129" s="13" t="s">
        <v>103</v>
      </c>
      <c r="B129" s="13">
        <v>1</v>
      </c>
      <c r="C129" s="6" t="s">
        <v>98</v>
      </c>
      <c r="D129" s="264">
        <f>SUM(B129*C92)</f>
        <v>0</v>
      </c>
      <c r="E129" s="265"/>
      <c r="F129" s="266"/>
      <c r="G129" s="267"/>
      <c r="H129" s="6"/>
      <c r="I129" s="8">
        <f>SUM(B129*H92)</f>
        <v>100</v>
      </c>
      <c r="J129" s="266"/>
      <c r="K129" s="267"/>
      <c r="L129" s="6"/>
    </row>
    <row r="130" spans="1:12" ht="15.75" customHeight="1" thickBot="1" x14ac:dyDescent="0.3">
      <c r="A130" s="13" t="s">
        <v>84</v>
      </c>
      <c r="B130" s="13">
        <v>0.03</v>
      </c>
      <c r="C130" s="6" t="s">
        <v>99</v>
      </c>
      <c r="D130" s="264">
        <f>SUM(B130*C92)</f>
        <v>0</v>
      </c>
      <c r="E130" s="265"/>
      <c r="F130" s="266"/>
      <c r="G130" s="267"/>
      <c r="H130" s="6"/>
      <c r="I130" s="8">
        <f>SUM(B130*H92)</f>
        <v>3</v>
      </c>
      <c r="J130" s="266"/>
      <c r="K130" s="267"/>
      <c r="L130" s="6"/>
    </row>
    <row r="131" spans="1:12" ht="15.75" customHeight="1" thickBot="1" x14ac:dyDescent="0.3">
      <c r="A131" s="13" t="s">
        <v>85</v>
      </c>
      <c r="B131" s="13">
        <v>0</v>
      </c>
      <c r="C131" s="6"/>
      <c r="D131" s="264">
        <f>SUM(B131*C92)</f>
        <v>0</v>
      </c>
      <c r="E131" s="265"/>
      <c r="F131" s="266"/>
      <c r="G131" s="267"/>
      <c r="H131" s="6"/>
      <c r="I131" s="8">
        <f>SUM(B131*H92)</f>
        <v>0</v>
      </c>
      <c r="J131" s="266"/>
      <c r="K131" s="267"/>
      <c r="L131" s="6"/>
    </row>
    <row r="132" spans="1:12" ht="15.75" customHeight="1" thickBot="1" x14ac:dyDescent="0.3">
      <c r="A132" s="13" t="s">
        <v>86</v>
      </c>
      <c r="B132" s="13">
        <v>0.12</v>
      </c>
      <c r="C132" s="6" t="s">
        <v>99</v>
      </c>
      <c r="D132" s="264">
        <f>SUM(B132*C92)</f>
        <v>0</v>
      </c>
      <c r="E132" s="265"/>
      <c r="F132" s="266"/>
      <c r="G132" s="267"/>
      <c r="H132" s="6"/>
      <c r="I132" s="8">
        <f>SUM(B132*H92)</f>
        <v>12</v>
      </c>
      <c r="J132" s="266"/>
      <c r="K132" s="267"/>
      <c r="L132" s="6"/>
    </row>
    <row r="133" spans="1:12" ht="15.75" customHeight="1" thickBot="1" x14ac:dyDescent="0.3">
      <c r="A133" s="13"/>
      <c r="B133" s="13"/>
      <c r="C133" s="6"/>
      <c r="D133" s="264">
        <f>SUM(B133*C92)</f>
        <v>0</v>
      </c>
      <c r="E133" s="265"/>
      <c r="F133" s="266"/>
      <c r="G133" s="267"/>
      <c r="H133" s="6"/>
      <c r="I133" s="8">
        <f>SUM(B133*H92)</f>
        <v>0</v>
      </c>
      <c r="J133" s="266"/>
      <c r="K133" s="267"/>
      <c r="L133" s="6"/>
    </row>
    <row r="134" spans="1:12" ht="15.75" customHeight="1" thickBot="1" x14ac:dyDescent="0.3">
      <c r="A134" s="6"/>
      <c r="B134" s="13"/>
      <c r="C134" s="6"/>
      <c r="D134" s="264">
        <f>SUM(B134*C92)</f>
        <v>0</v>
      </c>
      <c r="E134" s="265"/>
      <c r="F134" s="266"/>
      <c r="G134" s="267"/>
      <c r="H134" s="6"/>
      <c r="I134" s="8">
        <f>SUM(B134*H92)</f>
        <v>0</v>
      </c>
      <c r="J134" s="266"/>
      <c r="K134" s="267"/>
      <c r="L134" s="6"/>
    </row>
    <row r="135" spans="1:12" ht="15.75" customHeight="1" thickBot="1" x14ac:dyDescent="0.3">
      <c r="A135" s="6"/>
      <c r="B135" s="13">
        <v>0</v>
      </c>
      <c r="C135" s="6"/>
      <c r="D135" s="264">
        <f>SUM(B135*C92)</f>
        <v>0</v>
      </c>
      <c r="E135" s="265"/>
      <c r="F135" s="266"/>
      <c r="G135" s="267"/>
      <c r="H135" s="6"/>
      <c r="I135" s="8">
        <f>SUM(B135*H92)</f>
        <v>0</v>
      </c>
      <c r="J135" s="266"/>
      <c r="K135" s="267"/>
      <c r="L135" s="6"/>
    </row>
    <row r="136" spans="1:12" ht="15.75" customHeight="1" thickBot="1" x14ac:dyDescent="0.3">
      <c r="A136" s="6"/>
      <c r="B136" s="13">
        <v>0</v>
      </c>
      <c r="C136" s="6"/>
      <c r="D136" s="264">
        <f>SUM(B136*C92)</f>
        <v>0</v>
      </c>
      <c r="E136" s="265"/>
      <c r="F136" s="266"/>
      <c r="G136" s="267"/>
      <c r="H136" s="6"/>
      <c r="I136" s="8">
        <f>SUM(B136*H92)</f>
        <v>0</v>
      </c>
      <c r="J136" s="266"/>
      <c r="K136" s="267"/>
      <c r="L136" s="6"/>
    </row>
    <row r="137" spans="1:12" ht="15.75" customHeight="1" thickBot="1" x14ac:dyDescent="0.3">
      <c r="A137" s="6"/>
      <c r="B137" s="13">
        <v>0</v>
      </c>
      <c r="C137" s="6"/>
      <c r="D137" s="264">
        <f>SUM(B137*C92)</f>
        <v>0</v>
      </c>
      <c r="E137" s="265"/>
      <c r="F137" s="266"/>
      <c r="G137" s="267"/>
      <c r="H137" s="6"/>
      <c r="I137" s="8">
        <f>SUM(B137*H92)</f>
        <v>0</v>
      </c>
      <c r="J137" s="266"/>
      <c r="K137" s="267"/>
      <c r="L137" s="6"/>
    </row>
    <row r="138" spans="1:12" ht="15.75" customHeight="1" thickBot="1" x14ac:dyDescent="0.3">
      <c r="A138" s="6"/>
      <c r="B138" s="13">
        <v>0</v>
      </c>
      <c r="C138" s="6"/>
      <c r="D138" s="264">
        <f>SUM(B138*C92)</f>
        <v>0</v>
      </c>
      <c r="E138" s="265"/>
      <c r="F138" s="266"/>
      <c r="G138" s="267"/>
      <c r="H138" s="6"/>
      <c r="I138" s="8">
        <f>SUM(B138*H92)</f>
        <v>0</v>
      </c>
      <c r="J138" s="266"/>
      <c r="K138" s="267"/>
      <c r="L138" s="6"/>
    </row>
    <row r="139" spans="1:12" ht="15.75" customHeight="1" thickBot="1" x14ac:dyDescent="0.3">
      <c r="A139" s="5" t="s">
        <v>44</v>
      </c>
      <c r="B139" s="5" t="s">
        <v>6</v>
      </c>
      <c r="C139" s="5" t="s">
        <v>15</v>
      </c>
      <c r="D139" s="110" t="s">
        <v>7</v>
      </c>
      <c r="E139" s="111"/>
      <c r="F139" s="110" t="s">
        <v>45</v>
      </c>
      <c r="G139" s="111"/>
      <c r="H139" s="5" t="s">
        <v>9</v>
      </c>
      <c r="I139" s="5" t="s">
        <v>10</v>
      </c>
      <c r="J139" s="110" t="s">
        <v>45</v>
      </c>
      <c r="K139" s="111"/>
      <c r="L139" s="102" t="s">
        <v>41</v>
      </c>
    </row>
    <row r="140" spans="1:12" ht="15.75" customHeight="1" thickBot="1" x14ac:dyDescent="0.3">
      <c r="A140" s="13" t="s">
        <v>141</v>
      </c>
      <c r="B140" s="13">
        <v>1</v>
      </c>
      <c r="C140" s="13"/>
      <c r="D140" s="264">
        <f>SUM(B140*C92)</f>
        <v>0</v>
      </c>
      <c r="E140" s="265"/>
      <c r="F140" s="266"/>
      <c r="G140" s="267"/>
      <c r="H140" s="6"/>
      <c r="I140" s="22">
        <f>SUM(B140*H92)</f>
        <v>100</v>
      </c>
      <c r="J140" s="266"/>
      <c r="K140" s="267"/>
      <c r="L140" s="6"/>
    </row>
    <row r="141" spans="1:12" ht="15.75" customHeight="1" thickBot="1" x14ac:dyDescent="0.3">
      <c r="A141" s="13" t="s">
        <v>142</v>
      </c>
      <c r="B141" s="13">
        <v>1</v>
      </c>
      <c r="C141" s="13"/>
      <c r="D141" s="264">
        <f>SUM(B141*C92)</f>
        <v>0</v>
      </c>
      <c r="E141" s="265"/>
      <c r="F141" s="266"/>
      <c r="G141" s="267"/>
      <c r="H141" s="6"/>
      <c r="I141" s="22">
        <f>SUM(B141*H92)</f>
        <v>100</v>
      </c>
      <c r="J141" s="266"/>
      <c r="K141" s="267"/>
      <c r="L141" s="6"/>
    </row>
    <row r="142" spans="1:12" ht="15.75" customHeight="1" thickBot="1" x14ac:dyDescent="0.3">
      <c r="A142" s="6"/>
      <c r="B142" s="13">
        <v>0</v>
      </c>
      <c r="C142" s="6"/>
      <c r="D142" s="264">
        <f>SUM(B142*C92)</f>
        <v>0</v>
      </c>
      <c r="E142" s="265"/>
      <c r="F142" s="266"/>
      <c r="G142" s="267"/>
      <c r="H142" s="6"/>
      <c r="I142" s="22">
        <f>SUM(B142*H92)</f>
        <v>0</v>
      </c>
      <c r="J142" s="266"/>
      <c r="K142" s="267"/>
      <c r="L142" s="6"/>
    </row>
    <row r="143" spans="1:12" ht="15.75" customHeight="1" thickBot="1" x14ac:dyDescent="0.3">
      <c r="A143" s="6"/>
      <c r="B143" s="13">
        <v>0</v>
      </c>
      <c r="C143" s="6"/>
      <c r="D143" s="264">
        <f>SUM(B143*C92)</f>
        <v>0</v>
      </c>
      <c r="E143" s="265"/>
      <c r="F143" s="266"/>
      <c r="G143" s="267"/>
      <c r="H143" s="6"/>
      <c r="I143" s="22">
        <f>SUM(B143*H92)</f>
        <v>0</v>
      </c>
      <c r="J143" s="266"/>
      <c r="K143" s="267"/>
      <c r="L143" s="6"/>
    </row>
    <row r="144" spans="1:12" ht="15.75" customHeight="1" thickBot="1" x14ac:dyDescent="0.3">
      <c r="A144" s="6"/>
      <c r="B144" s="13">
        <v>0</v>
      </c>
      <c r="C144" s="6"/>
      <c r="D144" s="264">
        <f>SUM(B144*C92)</f>
        <v>0</v>
      </c>
      <c r="E144" s="265"/>
      <c r="F144" s="266"/>
      <c r="G144" s="267"/>
      <c r="H144" s="6"/>
      <c r="I144" s="22">
        <f>SUM(B144*H92)</f>
        <v>0</v>
      </c>
      <c r="J144" s="266"/>
      <c r="K144" s="267"/>
      <c r="L144" s="6"/>
    </row>
    <row r="145" spans="1:12" ht="15.75" customHeight="1" thickBot="1" x14ac:dyDescent="0.3">
      <c r="A145" s="5" t="s">
        <v>13</v>
      </c>
      <c r="B145" s="5" t="s">
        <v>6</v>
      </c>
      <c r="C145" s="5" t="s">
        <v>15</v>
      </c>
      <c r="D145" s="110" t="s">
        <v>7</v>
      </c>
      <c r="E145" s="111"/>
      <c r="F145" s="110" t="s">
        <v>45</v>
      </c>
      <c r="G145" s="111"/>
      <c r="H145" s="5" t="s">
        <v>9</v>
      </c>
      <c r="I145" s="24" t="s">
        <v>10</v>
      </c>
      <c r="J145" s="110" t="s">
        <v>45</v>
      </c>
      <c r="K145" s="111"/>
      <c r="L145" s="102" t="s">
        <v>41</v>
      </c>
    </row>
    <row r="146" spans="1:12" ht="15.75" customHeight="1" thickBot="1" x14ac:dyDescent="0.3">
      <c r="A146" s="13" t="s">
        <v>571</v>
      </c>
      <c r="B146" s="13">
        <v>2</v>
      </c>
      <c r="C146" s="6" t="s">
        <v>101</v>
      </c>
      <c r="D146" s="264">
        <f>SUM(B146*C92)</f>
        <v>0</v>
      </c>
      <c r="E146" s="265"/>
      <c r="F146" s="266"/>
      <c r="G146" s="267"/>
      <c r="H146" s="6" t="s">
        <v>160</v>
      </c>
      <c r="I146" s="22">
        <f>SUM(B146*H92)</f>
        <v>200</v>
      </c>
      <c r="J146" s="266"/>
      <c r="K146" s="267"/>
      <c r="L146" s="6"/>
    </row>
    <row r="147" spans="1:12" ht="15.75" customHeight="1" thickBot="1" x14ac:dyDescent="0.3">
      <c r="A147" s="13"/>
      <c r="B147" s="13"/>
      <c r="C147" s="6"/>
      <c r="D147" s="264"/>
      <c r="E147" s="265"/>
      <c r="F147" s="266"/>
      <c r="G147" s="267"/>
      <c r="H147" s="6"/>
      <c r="I147" s="22"/>
      <c r="J147" s="266"/>
      <c r="K147" s="267"/>
      <c r="L147" s="6"/>
    </row>
    <row r="148" spans="1:12" ht="15" customHeight="1" x14ac:dyDescent="0.25">
      <c r="A148" s="272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4"/>
    </row>
    <row r="149" spans="1:12" ht="15" customHeight="1" x14ac:dyDescent="0.25">
      <c r="A149" s="275"/>
      <c r="B149" s="276"/>
      <c r="C149" s="276"/>
      <c r="D149" s="276"/>
      <c r="E149" s="276"/>
      <c r="F149" s="276"/>
      <c r="G149" s="276"/>
      <c r="H149" s="276"/>
      <c r="I149" s="276"/>
      <c r="J149" s="276"/>
      <c r="K149" s="276"/>
      <c r="L149" s="277"/>
    </row>
    <row r="150" spans="1:12" ht="15" customHeight="1" x14ac:dyDescent="0.25">
      <c r="A150" s="275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7"/>
    </row>
    <row r="151" spans="1:12" ht="15" customHeight="1" x14ac:dyDescent="0.25">
      <c r="A151" s="275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7"/>
    </row>
    <row r="152" spans="1:12" ht="15" customHeight="1" x14ac:dyDescent="0.25">
      <c r="A152" s="275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7"/>
    </row>
    <row r="153" spans="1:12" ht="15" customHeight="1" x14ac:dyDescent="0.25">
      <c r="A153" s="275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7"/>
    </row>
    <row r="154" spans="1:12" ht="15" customHeight="1" x14ac:dyDescent="0.25">
      <c r="A154" s="275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7"/>
    </row>
    <row r="155" spans="1:12" ht="15" customHeight="1" x14ac:dyDescent="0.25">
      <c r="A155" s="275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7"/>
    </row>
    <row r="156" spans="1:12" ht="15" customHeight="1" x14ac:dyDescent="0.25">
      <c r="A156" s="275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7"/>
    </row>
    <row r="157" spans="1:12" ht="15" customHeight="1" x14ac:dyDescent="0.25">
      <c r="A157" s="275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7"/>
    </row>
    <row r="158" spans="1:12" ht="15" customHeight="1" x14ac:dyDescent="0.25">
      <c r="A158" s="275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7"/>
    </row>
    <row r="159" spans="1:12" ht="15" customHeight="1" x14ac:dyDescent="0.25">
      <c r="A159" s="275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7"/>
    </row>
    <row r="160" spans="1:12" ht="15" customHeight="1" x14ac:dyDescent="0.25">
      <c r="A160" s="275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7"/>
    </row>
    <row r="161" spans="1:12" ht="39.75" customHeight="1" thickBot="1" x14ac:dyDescent="0.3">
      <c r="A161" s="275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7"/>
    </row>
    <row r="162" spans="1:12" ht="0.75" customHeight="1" x14ac:dyDescent="0.25">
      <c r="A162" s="143" t="str">
        <f>A1</f>
        <v xml:space="preserve">LS </v>
      </c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5"/>
    </row>
    <row r="163" spans="1:12" x14ac:dyDescent="0.25">
      <c r="A163" s="278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80"/>
    </row>
    <row r="164" spans="1:12" ht="15.75" thickBot="1" x14ac:dyDescent="0.3">
      <c r="A164" s="146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8"/>
    </row>
    <row r="165" spans="1:12" ht="15" customHeight="1" x14ac:dyDescent="0.25">
      <c r="A165" s="143" t="s">
        <v>80</v>
      </c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5"/>
    </row>
    <row r="166" spans="1:12" ht="15.75" customHeight="1" thickBot="1" x14ac:dyDescent="0.3">
      <c r="A166" s="146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8"/>
    </row>
    <row r="167" spans="1:12" ht="15.75" thickBot="1" x14ac:dyDescent="0.3">
      <c r="A167" s="3" t="str">
        <f t="shared" ref="A167:B169" si="4">A6</f>
        <v xml:space="preserve">CLIENTE: bolovo </v>
      </c>
      <c r="B167" s="149" t="str">
        <f t="shared" si="4"/>
        <v>REPRESENTANTE: Antonio</v>
      </c>
      <c r="C167" s="150"/>
      <c r="D167" s="150"/>
      <c r="E167" s="150"/>
      <c r="F167" s="151"/>
      <c r="G167" s="149" t="str">
        <f>G6</f>
        <v>PEDIDO: 03/2021</v>
      </c>
      <c r="H167" s="150"/>
      <c r="I167" s="151"/>
      <c r="J167" s="110" t="str">
        <f>J6</f>
        <v xml:space="preserve">QTD. MOSTR. LS </v>
      </c>
      <c r="K167" s="112"/>
      <c r="L167" s="111"/>
    </row>
    <row r="168" spans="1:12" ht="15.75" thickBot="1" x14ac:dyDescent="0.3">
      <c r="A168" s="4" t="str">
        <f t="shared" si="4"/>
        <v xml:space="preserve">REF. CLIENTE:  PCT  LS  - 01 BOLOVO </v>
      </c>
      <c r="B168" s="149" t="str">
        <f>B7</f>
        <v xml:space="preserve">REF. PCT  SL -01  </v>
      </c>
      <c r="C168" s="150"/>
      <c r="D168" s="150"/>
      <c r="E168" s="150"/>
      <c r="F168" s="151"/>
      <c r="G168" s="149" t="str">
        <f>G7</f>
        <v>COLECAO : VERÃO /2021</v>
      </c>
      <c r="H168" s="150"/>
      <c r="I168" s="151"/>
      <c r="J168" s="143">
        <f>J7</f>
        <v>0</v>
      </c>
      <c r="K168" s="144"/>
      <c r="L168" s="145"/>
    </row>
    <row r="169" spans="1:12" ht="15.75" thickBot="1" x14ac:dyDescent="0.3">
      <c r="A169" s="4" t="str">
        <f t="shared" si="4"/>
        <v xml:space="preserve">REF:  ls :  PCT LS= 01 bolovo </v>
      </c>
      <c r="B169" s="149" t="str">
        <f t="shared" si="4"/>
        <v xml:space="preserve">MODELO: Pochete bolso frontal  AREDONDADO </v>
      </c>
      <c r="C169" s="150"/>
      <c r="D169" s="150"/>
      <c r="E169" s="150"/>
      <c r="F169" s="150"/>
      <c r="G169" s="150"/>
      <c r="H169" s="150"/>
      <c r="I169" s="151"/>
      <c r="J169" s="146"/>
      <c r="K169" s="147"/>
      <c r="L169" s="148"/>
    </row>
    <row r="170" spans="1:12" ht="15.75" thickBot="1" x14ac:dyDescent="0.3">
      <c r="A170" s="110" t="s">
        <v>29</v>
      </c>
      <c r="B170" s="236"/>
      <c r="C170" s="7" t="s">
        <v>15</v>
      </c>
      <c r="D170" s="234" t="s">
        <v>9</v>
      </c>
      <c r="E170" s="236"/>
      <c r="F170" s="110" t="s">
        <v>29</v>
      </c>
      <c r="G170" s="112"/>
      <c r="H170" s="112"/>
      <c r="I170" s="112"/>
      <c r="J170" s="111"/>
      <c r="K170" s="7" t="s">
        <v>15</v>
      </c>
      <c r="L170" s="4" t="s">
        <v>9</v>
      </c>
    </row>
    <row r="171" spans="1:12" x14ac:dyDescent="0.25">
      <c r="A171" s="281" t="str">
        <f>A16</f>
        <v xml:space="preserve">Cor 1 -OKSFORD BRSÃO-frente , costa e baixo </v>
      </c>
      <c r="B171" s="282"/>
      <c r="C171" s="166">
        <f>C16</f>
        <v>0</v>
      </c>
      <c r="D171" s="272" t="str">
        <f>H16</f>
        <v>azul royal</v>
      </c>
      <c r="E171" s="274"/>
      <c r="F171" s="281"/>
      <c r="G171" s="287"/>
      <c r="H171" s="287"/>
      <c r="I171" s="287"/>
      <c r="J171" s="282"/>
      <c r="K171" s="289">
        <f>C28</f>
        <v>0</v>
      </c>
      <c r="L171" s="289" t="str">
        <f>H28</f>
        <v xml:space="preserve">vermelho </v>
      </c>
    </row>
    <row r="172" spans="1:12" ht="15.75" thickBot="1" x14ac:dyDescent="0.3">
      <c r="A172" s="283"/>
      <c r="B172" s="284"/>
      <c r="C172" s="167"/>
      <c r="D172" s="285"/>
      <c r="E172" s="286"/>
      <c r="F172" s="283"/>
      <c r="G172" s="288"/>
      <c r="H172" s="288"/>
      <c r="I172" s="288"/>
      <c r="J172" s="284"/>
      <c r="K172" s="290"/>
      <c r="L172" s="290"/>
    </row>
    <row r="173" spans="1:12" x14ac:dyDescent="0.25">
      <c r="A173" s="281" t="str">
        <f>A18</f>
        <v xml:space="preserve">Cor 2 - OKSFORD BRSÃO viés tampa </v>
      </c>
      <c r="B173" s="282"/>
      <c r="C173" s="166">
        <f>C18</f>
        <v>0</v>
      </c>
      <c r="D173" s="272" t="str">
        <f>H18</f>
        <v>verde</v>
      </c>
      <c r="E173" s="274"/>
      <c r="F173" s="281" t="str">
        <f>A30</f>
        <v xml:space="preserve">Cor 8 -Bora bora - bolso </v>
      </c>
      <c r="G173" s="287"/>
      <c r="H173" s="287"/>
      <c r="I173" s="287"/>
      <c r="J173" s="282"/>
      <c r="K173" s="289">
        <f>C30</f>
        <v>0</v>
      </c>
      <c r="L173" s="289" t="str">
        <f>H30</f>
        <v xml:space="preserve">verde </v>
      </c>
    </row>
    <row r="174" spans="1:12" ht="15.75" thickBot="1" x14ac:dyDescent="0.3">
      <c r="A174" s="283"/>
      <c r="B174" s="284"/>
      <c r="C174" s="167"/>
      <c r="D174" s="285"/>
      <c r="E174" s="286"/>
      <c r="F174" s="283"/>
      <c r="G174" s="288"/>
      <c r="H174" s="288"/>
      <c r="I174" s="288"/>
      <c r="J174" s="284"/>
      <c r="K174" s="290"/>
      <c r="L174" s="290"/>
    </row>
    <row r="175" spans="1:12" x14ac:dyDescent="0.25">
      <c r="A175" s="281" t="str">
        <f>A20</f>
        <v xml:space="preserve">Cor 3 - OKSFORD BRSÃO viés fundo </v>
      </c>
      <c r="B175" s="282"/>
      <c r="C175" s="166">
        <f>C20</f>
        <v>0</v>
      </c>
      <c r="D175" s="272" t="str">
        <f>H20</f>
        <v>azul royal</v>
      </c>
      <c r="E175" s="274"/>
      <c r="F175" s="281" t="str">
        <f>A32</f>
        <v xml:space="preserve">Cor 9-Bora bora - frente </v>
      </c>
      <c r="G175" s="287"/>
      <c r="H175" s="287"/>
      <c r="I175" s="287"/>
      <c r="J175" s="282"/>
      <c r="K175" s="289">
        <f>C32</f>
        <v>0</v>
      </c>
      <c r="L175" s="289">
        <f>H32</f>
        <v>0</v>
      </c>
    </row>
    <row r="176" spans="1:12" ht="15.75" thickBot="1" x14ac:dyDescent="0.3">
      <c r="A176" s="283"/>
      <c r="B176" s="284"/>
      <c r="C176" s="167"/>
      <c r="D176" s="285"/>
      <c r="E176" s="286"/>
      <c r="F176" s="283"/>
      <c r="G176" s="288"/>
      <c r="H176" s="288"/>
      <c r="I176" s="288"/>
      <c r="J176" s="284"/>
      <c r="K176" s="290"/>
      <c r="L176" s="290"/>
    </row>
    <row r="177" spans="1:12" x14ac:dyDescent="0.25">
      <c r="A177" s="281" t="str">
        <f>A22</f>
        <v xml:space="preserve">Cor 4 - OKSFORD BRSÃO tampa  </v>
      </c>
      <c r="B177" s="282"/>
      <c r="C177" s="166"/>
      <c r="D177" s="272" t="str">
        <f>H22</f>
        <v>verde</v>
      </c>
      <c r="E177" s="274"/>
      <c r="F177" s="281" t="str">
        <f>A34</f>
        <v xml:space="preserve">Cor 10 -Bora bora - costa </v>
      </c>
      <c r="G177" s="287"/>
      <c r="H177" s="287"/>
      <c r="I177" s="287"/>
      <c r="J177" s="282"/>
      <c r="K177" s="289">
        <f>C34</f>
        <v>0</v>
      </c>
      <c r="L177" s="289">
        <f>H34</f>
        <v>0</v>
      </c>
    </row>
    <row r="178" spans="1:12" ht="15.75" thickBot="1" x14ac:dyDescent="0.3">
      <c r="A178" s="283"/>
      <c r="B178" s="284"/>
      <c r="C178" s="167"/>
      <c r="D178" s="285"/>
      <c r="E178" s="286"/>
      <c r="F178" s="283"/>
      <c r="G178" s="288"/>
      <c r="H178" s="288"/>
      <c r="I178" s="288"/>
      <c r="J178" s="284"/>
      <c r="K178" s="290"/>
      <c r="L178" s="290"/>
    </row>
    <row r="179" spans="1:12" x14ac:dyDescent="0.25">
      <c r="A179" s="281" t="str">
        <f>A24</f>
        <v xml:space="preserve">Cor 5 - OKSFORD BRSÃO bolso   </v>
      </c>
      <c r="B179" s="282"/>
      <c r="C179" s="166">
        <f>C24</f>
        <v>0</v>
      </c>
      <c r="D179" s="272" t="str">
        <f>H24</f>
        <v xml:space="preserve">vermelho </v>
      </c>
      <c r="E179" s="274"/>
      <c r="F179" s="281" t="str">
        <f>A36</f>
        <v xml:space="preserve">Cor 10 -Bora bora - baixo costa </v>
      </c>
      <c r="G179" s="287"/>
      <c r="H179" s="287"/>
      <c r="I179" s="287"/>
      <c r="J179" s="282"/>
      <c r="K179" s="289">
        <f>C36</f>
        <v>0</v>
      </c>
      <c r="L179" s="289">
        <f>H36</f>
        <v>0</v>
      </c>
    </row>
    <row r="180" spans="1:12" ht="15.75" thickBot="1" x14ac:dyDescent="0.3">
      <c r="A180" s="283"/>
      <c r="B180" s="284"/>
      <c r="C180" s="167"/>
      <c r="D180" s="285"/>
      <c r="E180" s="286"/>
      <c r="F180" s="283"/>
      <c r="G180" s="288"/>
      <c r="H180" s="288"/>
      <c r="I180" s="288"/>
      <c r="J180" s="284"/>
      <c r="K180" s="290"/>
      <c r="L180" s="290"/>
    </row>
    <row r="181" spans="1:12" x14ac:dyDescent="0.25">
      <c r="A181" s="281" t="str">
        <f>A26</f>
        <v>Cor 6 -OKSFORD BRASÃO- fundo e vista</v>
      </c>
      <c r="B181" s="282"/>
      <c r="C181" s="166">
        <f>C26</f>
        <v>0</v>
      </c>
      <c r="D181" s="272" t="str">
        <f>H26</f>
        <v>amarelo</v>
      </c>
      <c r="E181" s="274"/>
      <c r="F181" s="281">
        <f>A38</f>
        <v>0</v>
      </c>
      <c r="G181" s="287"/>
      <c r="H181" s="287"/>
      <c r="I181" s="287"/>
      <c r="J181" s="282"/>
      <c r="K181" s="289">
        <f>C38</f>
        <v>0</v>
      </c>
      <c r="L181" s="289">
        <f>H38</f>
        <v>0</v>
      </c>
    </row>
    <row r="182" spans="1:12" ht="15.75" thickBot="1" x14ac:dyDescent="0.3">
      <c r="A182" s="283"/>
      <c r="B182" s="284"/>
      <c r="C182" s="167"/>
      <c r="D182" s="285"/>
      <c r="E182" s="286"/>
      <c r="F182" s="283"/>
      <c r="G182" s="288"/>
      <c r="H182" s="288"/>
      <c r="I182" s="288"/>
      <c r="J182" s="284"/>
      <c r="K182" s="290"/>
      <c r="L182" s="290"/>
    </row>
    <row r="183" spans="1:12" x14ac:dyDescent="0.25">
      <c r="A183" s="143" t="s">
        <v>31</v>
      </c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5"/>
    </row>
    <row r="184" spans="1:12" ht="15.75" thickBot="1" x14ac:dyDescent="0.3">
      <c r="A184" s="146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8"/>
    </row>
    <row r="185" spans="1:12" ht="15" customHeight="1" thickBot="1" x14ac:dyDescent="0.35">
      <c r="A185" s="182" t="s">
        <v>17</v>
      </c>
      <c r="B185" s="122" t="s">
        <v>33</v>
      </c>
      <c r="C185" s="123"/>
      <c r="D185" s="123"/>
      <c r="E185" s="124"/>
      <c r="F185" s="184" t="s">
        <v>34</v>
      </c>
      <c r="G185" s="185"/>
      <c r="H185" s="186"/>
      <c r="I185" s="190" t="s">
        <v>11</v>
      </c>
      <c r="J185" s="191"/>
      <c r="K185" s="191"/>
      <c r="L185" s="192"/>
    </row>
    <row r="186" spans="1:12" ht="15.75" customHeight="1" thickBot="1" x14ac:dyDescent="0.3">
      <c r="A186" s="183"/>
      <c r="B186" s="125"/>
      <c r="C186" s="126"/>
      <c r="D186" s="126"/>
      <c r="E186" s="127"/>
      <c r="F186" s="187"/>
      <c r="G186" s="188"/>
      <c r="H186" s="189"/>
      <c r="I186" s="193" t="s">
        <v>15</v>
      </c>
      <c r="J186" s="194"/>
      <c r="K186" s="195" t="s">
        <v>9</v>
      </c>
      <c r="L186" s="194"/>
    </row>
    <row r="187" spans="1:12" ht="15" customHeight="1" x14ac:dyDescent="0.25">
      <c r="A187" s="196" t="str">
        <f>A44</f>
        <v xml:space="preserve">Cor 2 - OKSFORD BRSÃO viés tampa </v>
      </c>
      <c r="B187" s="198">
        <f>B44</f>
        <v>2.4</v>
      </c>
      <c r="C187" s="199"/>
      <c r="D187" s="199"/>
      <c r="E187" s="200"/>
      <c r="F187" s="204">
        <f>F44</f>
        <v>0.6</v>
      </c>
      <c r="G187" s="205"/>
      <c r="H187" s="206"/>
      <c r="I187" s="204"/>
      <c r="J187" s="206"/>
      <c r="K187" s="205"/>
      <c r="L187" s="206"/>
    </row>
    <row r="188" spans="1:12" ht="15.75" customHeight="1" thickBot="1" x14ac:dyDescent="0.3">
      <c r="A188" s="197"/>
      <c r="B188" s="201"/>
      <c r="C188" s="202"/>
      <c r="D188" s="202"/>
      <c r="E188" s="203"/>
      <c r="F188" s="207"/>
      <c r="G188" s="208"/>
      <c r="H188" s="209"/>
      <c r="I188" s="207"/>
      <c r="J188" s="209"/>
      <c r="K188" s="208"/>
      <c r="L188" s="209"/>
    </row>
    <row r="189" spans="1:12" ht="15" customHeight="1" x14ac:dyDescent="0.25">
      <c r="A189" s="210">
        <f>A46</f>
        <v>0</v>
      </c>
      <c r="B189" s="198">
        <f>B46</f>
        <v>0</v>
      </c>
      <c r="C189" s="199"/>
      <c r="D189" s="199"/>
      <c r="E189" s="200"/>
      <c r="F189" s="204">
        <f>F46</f>
        <v>0</v>
      </c>
      <c r="G189" s="205"/>
      <c r="H189" s="206"/>
      <c r="I189" s="204"/>
      <c r="J189" s="206"/>
      <c r="K189" s="205"/>
      <c r="L189" s="206"/>
    </row>
    <row r="190" spans="1:12" ht="15.75" customHeight="1" thickBot="1" x14ac:dyDescent="0.3">
      <c r="A190" s="211"/>
      <c r="B190" s="201"/>
      <c r="C190" s="202"/>
      <c r="D190" s="202"/>
      <c r="E190" s="203"/>
      <c r="F190" s="207"/>
      <c r="G190" s="208"/>
      <c r="H190" s="209"/>
      <c r="I190" s="207"/>
      <c r="J190" s="209"/>
      <c r="K190" s="208"/>
      <c r="L190" s="209"/>
    </row>
    <row r="191" spans="1:12" ht="15" customHeight="1" x14ac:dyDescent="0.25">
      <c r="A191" s="143" t="str">
        <f>A48</f>
        <v>CORTE PLACAS</v>
      </c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5"/>
    </row>
    <row r="192" spans="1:12" ht="15.75" customHeight="1" thickBot="1" x14ac:dyDescent="0.3">
      <c r="A192" s="146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8"/>
    </row>
    <row r="193" spans="1:12" ht="15" customHeight="1" thickBot="1" x14ac:dyDescent="0.35">
      <c r="A193" s="182" t="str">
        <f>A50</f>
        <v>COR</v>
      </c>
      <c r="B193" s="122" t="str">
        <f>B50</f>
        <v>MOLDE Nº / ALTURA</v>
      </c>
      <c r="C193" s="123"/>
      <c r="D193" s="123"/>
      <c r="E193" s="124"/>
      <c r="F193" s="291" t="str">
        <f>F50</f>
        <v>QTD. MOCH. POR PLC</v>
      </c>
      <c r="G193" s="292"/>
      <c r="H193" s="293"/>
      <c r="I193" s="190" t="s">
        <v>37</v>
      </c>
      <c r="J193" s="191"/>
      <c r="K193" s="191"/>
      <c r="L193" s="192"/>
    </row>
    <row r="194" spans="1:12" ht="15.75" customHeight="1" thickBot="1" x14ac:dyDescent="0.3">
      <c r="A194" s="183"/>
      <c r="B194" s="125"/>
      <c r="C194" s="126"/>
      <c r="D194" s="126"/>
      <c r="E194" s="127"/>
      <c r="F194" s="294"/>
      <c r="G194" s="295"/>
      <c r="H194" s="296"/>
      <c r="I194" s="193" t="s">
        <v>15</v>
      </c>
      <c r="J194" s="194"/>
      <c r="K194" s="195" t="s">
        <v>9</v>
      </c>
      <c r="L194" s="194"/>
    </row>
    <row r="195" spans="1:12" ht="15" customHeight="1" x14ac:dyDescent="0.25">
      <c r="A195" s="210">
        <f>A52</f>
        <v>0</v>
      </c>
      <c r="B195" s="198">
        <f>B52</f>
        <v>0</v>
      </c>
      <c r="C195" s="199"/>
      <c r="D195" s="199"/>
      <c r="E195" s="200"/>
      <c r="F195" s="204">
        <v>0</v>
      </c>
      <c r="G195" s="205"/>
      <c r="H195" s="206"/>
      <c r="I195" s="204"/>
      <c r="J195" s="206"/>
      <c r="K195" s="204"/>
      <c r="L195" s="206"/>
    </row>
    <row r="196" spans="1:12" ht="15.75" customHeight="1" thickBot="1" x14ac:dyDescent="0.3">
      <c r="A196" s="211"/>
      <c r="B196" s="201"/>
      <c r="C196" s="202"/>
      <c r="D196" s="202"/>
      <c r="E196" s="203"/>
      <c r="F196" s="207"/>
      <c r="G196" s="208"/>
      <c r="H196" s="209"/>
      <c r="I196" s="207"/>
      <c r="J196" s="209"/>
      <c r="K196" s="207"/>
      <c r="L196" s="209"/>
    </row>
    <row r="197" spans="1:12" ht="15" customHeight="1" x14ac:dyDescent="0.25">
      <c r="A197" s="143" t="s">
        <v>32</v>
      </c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5"/>
    </row>
    <row r="198" spans="1:12" ht="15.75" customHeight="1" thickBot="1" x14ac:dyDescent="0.3">
      <c r="A198" s="146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8"/>
    </row>
    <row r="199" spans="1:12" ht="15" customHeight="1" thickBot="1" x14ac:dyDescent="0.35">
      <c r="A199" s="182" t="str">
        <f>A56</f>
        <v>COR</v>
      </c>
      <c r="B199" s="122" t="str">
        <f>B56</f>
        <v>NUMERO MOLDE</v>
      </c>
      <c r="C199" s="123"/>
      <c r="D199" s="123"/>
      <c r="E199" s="124"/>
      <c r="F199" s="297" t="str">
        <f>F56</f>
        <v>QUANTIDADE POR PEÇA</v>
      </c>
      <c r="G199" s="298"/>
      <c r="H199" s="299"/>
      <c r="I199" s="190" t="s">
        <v>37</v>
      </c>
      <c r="J199" s="191"/>
      <c r="K199" s="191"/>
      <c r="L199" s="192"/>
    </row>
    <row r="200" spans="1:12" ht="15.75" customHeight="1" thickBot="1" x14ac:dyDescent="0.3">
      <c r="A200" s="183"/>
      <c r="B200" s="125"/>
      <c r="C200" s="126"/>
      <c r="D200" s="126"/>
      <c r="E200" s="127"/>
      <c r="F200" s="300"/>
      <c r="G200" s="301"/>
      <c r="H200" s="302"/>
      <c r="I200" s="193" t="s">
        <v>15</v>
      </c>
      <c r="J200" s="194"/>
      <c r="K200" s="195" t="s">
        <v>9</v>
      </c>
      <c r="L200" s="194"/>
    </row>
    <row r="201" spans="1:12" ht="15" customHeight="1" x14ac:dyDescent="0.25">
      <c r="A201" s="210">
        <f>A58</f>
        <v>0</v>
      </c>
      <c r="B201" s="198">
        <v>0</v>
      </c>
      <c r="C201" s="199"/>
      <c r="D201" s="199"/>
      <c r="E201" s="200"/>
      <c r="F201" s="204">
        <f>F58</f>
        <v>0</v>
      </c>
      <c r="G201" s="205"/>
      <c r="H201" s="206"/>
      <c r="I201" s="204">
        <f>C14*F201</f>
        <v>0</v>
      </c>
      <c r="J201" s="206"/>
      <c r="K201" s="204">
        <f>H14*F201</f>
        <v>0</v>
      </c>
      <c r="L201" s="206"/>
    </row>
    <row r="202" spans="1:12" ht="15.75" customHeight="1" thickBot="1" x14ac:dyDescent="0.3">
      <c r="A202" s="211"/>
      <c r="B202" s="201"/>
      <c r="C202" s="202"/>
      <c r="D202" s="202"/>
      <c r="E202" s="203"/>
      <c r="F202" s="207"/>
      <c r="G202" s="208"/>
      <c r="H202" s="209"/>
      <c r="I202" s="207"/>
      <c r="J202" s="209"/>
      <c r="K202" s="207"/>
      <c r="L202" s="209"/>
    </row>
    <row r="203" spans="1:12" ht="15.75" thickBot="1" x14ac:dyDescent="0.3">
      <c r="A203" s="5" t="s">
        <v>46</v>
      </c>
      <c r="B203" s="5" t="s">
        <v>16</v>
      </c>
      <c r="C203" s="5" t="s">
        <v>4</v>
      </c>
      <c r="D203" s="110" t="s">
        <v>17</v>
      </c>
      <c r="E203" s="111"/>
      <c r="F203" s="110" t="s">
        <v>46</v>
      </c>
      <c r="G203" s="112"/>
      <c r="H203" s="112"/>
      <c r="I203" s="111"/>
      <c r="J203" s="5" t="s">
        <v>16</v>
      </c>
      <c r="K203" s="5" t="s">
        <v>4</v>
      </c>
      <c r="L203" s="5" t="s">
        <v>17</v>
      </c>
    </row>
    <row r="204" spans="1:12" ht="15.75" thickBot="1" x14ac:dyDescent="0.3">
      <c r="A204" s="5" t="s">
        <v>105</v>
      </c>
      <c r="B204" s="5">
        <v>1</v>
      </c>
      <c r="C204" s="5" t="s">
        <v>100</v>
      </c>
      <c r="D204" s="110">
        <v>1</v>
      </c>
      <c r="E204" s="111"/>
      <c r="F204" s="110"/>
      <c r="G204" s="112"/>
      <c r="H204" s="112"/>
      <c r="I204" s="111"/>
      <c r="J204" s="5">
        <v>40</v>
      </c>
      <c r="K204" s="5"/>
      <c r="L204" s="5"/>
    </row>
    <row r="205" spans="1:12" ht="15.75" thickBot="1" x14ac:dyDescent="0.3">
      <c r="A205" s="5" t="s">
        <v>124</v>
      </c>
      <c r="B205" s="5">
        <v>2</v>
      </c>
      <c r="C205" s="5" t="s">
        <v>100</v>
      </c>
      <c r="D205" s="110">
        <v>1</v>
      </c>
      <c r="E205" s="111"/>
      <c r="F205" s="110"/>
      <c r="G205" s="112"/>
      <c r="H205" s="112"/>
      <c r="I205" s="111"/>
      <c r="J205" s="5">
        <v>41</v>
      </c>
      <c r="K205" s="5"/>
      <c r="L205" s="5"/>
    </row>
    <row r="206" spans="1:12" ht="15.75" thickBot="1" x14ac:dyDescent="0.3">
      <c r="A206" s="5" t="s">
        <v>104</v>
      </c>
      <c r="B206" s="5">
        <v>3</v>
      </c>
      <c r="C206" s="5" t="s">
        <v>100</v>
      </c>
      <c r="D206" s="110">
        <v>1</v>
      </c>
      <c r="E206" s="111"/>
      <c r="F206" s="110"/>
      <c r="G206" s="112"/>
      <c r="H206" s="112"/>
      <c r="I206" s="111"/>
      <c r="J206" s="5">
        <v>42</v>
      </c>
      <c r="K206" s="5"/>
      <c r="L206" s="5"/>
    </row>
    <row r="207" spans="1:12" ht="15.75" thickBot="1" x14ac:dyDescent="0.3">
      <c r="A207" s="5" t="s">
        <v>125</v>
      </c>
      <c r="B207" s="5">
        <v>4</v>
      </c>
      <c r="C207" s="5" t="s">
        <v>100</v>
      </c>
      <c r="D207" s="110">
        <v>1</v>
      </c>
      <c r="E207" s="111"/>
      <c r="F207" s="110"/>
      <c r="G207" s="112"/>
      <c r="H207" s="112"/>
      <c r="I207" s="111"/>
      <c r="J207" s="5">
        <v>43</v>
      </c>
      <c r="K207" s="5"/>
      <c r="L207" s="5"/>
    </row>
    <row r="208" spans="1:12" ht="15.75" thickBot="1" x14ac:dyDescent="0.3">
      <c r="A208" s="5" t="s">
        <v>126</v>
      </c>
      <c r="B208" s="5">
        <v>5</v>
      </c>
      <c r="C208" s="5" t="s">
        <v>100</v>
      </c>
      <c r="D208" s="110">
        <v>1</v>
      </c>
      <c r="E208" s="111"/>
      <c r="F208" s="110"/>
      <c r="G208" s="112"/>
      <c r="H208" s="112"/>
      <c r="I208" s="111"/>
      <c r="J208" s="5">
        <v>44</v>
      </c>
      <c r="K208" s="5"/>
      <c r="L208" s="5"/>
    </row>
    <row r="209" spans="1:12" ht="15.75" thickBot="1" x14ac:dyDescent="0.3">
      <c r="A209" s="5" t="s">
        <v>127</v>
      </c>
      <c r="B209" s="5">
        <v>6</v>
      </c>
      <c r="C209" s="5" t="s">
        <v>100</v>
      </c>
      <c r="D209" s="110">
        <v>1</v>
      </c>
      <c r="E209" s="111"/>
      <c r="F209" s="110"/>
      <c r="G209" s="112"/>
      <c r="H209" s="112"/>
      <c r="I209" s="111"/>
      <c r="J209" s="5">
        <v>45</v>
      </c>
      <c r="K209" s="5"/>
      <c r="L209" s="5"/>
    </row>
    <row r="210" spans="1:12" ht="15.75" thickBot="1" x14ac:dyDescent="0.3">
      <c r="A210" s="5" t="s">
        <v>128</v>
      </c>
      <c r="B210" s="5">
        <v>7</v>
      </c>
      <c r="C210" s="5" t="s">
        <v>119</v>
      </c>
      <c r="D210" s="110">
        <v>1</v>
      </c>
      <c r="E210" s="111"/>
      <c r="F210" s="110"/>
      <c r="G210" s="112"/>
      <c r="H210" s="112"/>
      <c r="I210" s="111"/>
      <c r="J210" s="5">
        <v>46</v>
      </c>
      <c r="K210" s="5"/>
      <c r="L210" s="5"/>
    </row>
    <row r="211" spans="1:12" ht="15.75" thickBot="1" x14ac:dyDescent="0.3">
      <c r="A211" s="5" t="s">
        <v>143</v>
      </c>
      <c r="B211" s="5">
        <v>8</v>
      </c>
      <c r="C211" s="5"/>
      <c r="D211" s="110"/>
      <c r="E211" s="111"/>
      <c r="F211" s="110"/>
      <c r="G211" s="112"/>
      <c r="H211" s="112"/>
      <c r="I211" s="111"/>
      <c r="J211" s="5">
        <v>47</v>
      </c>
      <c r="K211" s="5"/>
      <c r="L211" s="5"/>
    </row>
    <row r="212" spans="1:12" ht="15.75" thickBot="1" x14ac:dyDescent="0.3">
      <c r="A212" s="5" t="s">
        <v>120</v>
      </c>
      <c r="B212" s="5">
        <v>9</v>
      </c>
      <c r="C212" s="5" t="s">
        <v>119</v>
      </c>
      <c r="D212" s="110">
        <v>2</v>
      </c>
      <c r="E212" s="111"/>
      <c r="F212" s="110"/>
      <c r="G212" s="112"/>
      <c r="H212" s="112"/>
      <c r="I212" s="111"/>
      <c r="J212" s="5">
        <v>48</v>
      </c>
      <c r="K212" s="5"/>
      <c r="L212" s="5"/>
    </row>
    <row r="213" spans="1:12" ht="15.75" thickBot="1" x14ac:dyDescent="0.3">
      <c r="A213" s="5"/>
      <c r="B213" s="5">
        <v>10</v>
      </c>
      <c r="C213" s="5"/>
      <c r="D213" s="110"/>
      <c r="E213" s="111"/>
      <c r="F213" s="110"/>
      <c r="G213" s="112"/>
      <c r="H213" s="112"/>
      <c r="I213" s="111"/>
      <c r="J213" s="5">
        <v>49</v>
      </c>
      <c r="K213" s="5"/>
      <c r="L213" s="5"/>
    </row>
    <row r="214" spans="1:12" ht="15.75" thickBot="1" x14ac:dyDescent="0.3">
      <c r="A214" s="5"/>
      <c r="B214" s="5">
        <v>11</v>
      </c>
      <c r="C214" s="5"/>
      <c r="D214" s="110"/>
      <c r="E214" s="111"/>
      <c r="F214" s="110"/>
      <c r="G214" s="112"/>
      <c r="H214" s="112"/>
      <c r="I214" s="111"/>
      <c r="J214" s="5">
        <v>50</v>
      </c>
      <c r="K214" s="5"/>
      <c r="L214" s="5"/>
    </row>
    <row r="215" spans="1:12" ht="15.75" thickBot="1" x14ac:dyDescent="0.3">
      <c r="A215" s="5"/>
      <c r="B215" s="5">
        <v>12</v>
      </c>
      <c r="C215" s="5"/>
      <c r="D215" s="110"/>
      <c r="E215" s="111"/>
      <c r="F215" s="110"/>
      <c r="G215" s="112"/>
      <c r="H215" s="112"/>
      <c r="I215" s="111"/>
      <c r="J215" s="5">
        <v>51</v>
      </c>
      <c r="K215" s="5"/>
      <c r="L215" s="5"/>
    </row>
    <row r="216" spans="1:12" ht="15.75" thickBot="1" x14ac:dyDescent="0.3">
      <c r="A216" s="5"/>
      <c r="B216" s="5">
        <v>13</v>
      </c>
      <c r="C216" s="5"/>
      <c r="D216" s="110"/>
      <c r="E216" s="111"/>
      <c r="F216" s="110"/>
      <c r="G216" s="112"/>
      <c r="H216" s="112"/>
      <c r="I216" s="111"/>
      <c r="J216" s="5">
        <v>52</v>
      </c>
      <c r="K216" s="5"/>
      <c r="L216" s="5"/>
    </row>
    <row r="217" spans="1:12" ht="15.75" thickBot="1" x14ac:dyDescent="0.3">
      <c r="A217" s="5"/>
      <c r="B217" s="5">
        <v>14</v>
      </c>
      <c r="C217" s="5"/>
      <c r="D217" s="110"/>
      <c r="E217" s="111"/>
      <c r="F217" s="110"/>
      <c r="G217" s="112"/>
      <c r="H217" s="112"/>
      <c r="I217" s="111"/>
      <c r="J217" s="5">
        <v>53</v>
      </c>
      <c r="K217" s="5"/>
      <c r="L217" s="5"/>
    </row>
    <row r="218" spans="1:12" ht="15.75" thickBot="1" x14ac:dyDescent="0.3">
      <c r="A218" s="5"/>
      <c r="B218" s="5">
        <v>15</v>
      </c>
      <c r="C218" s="5"/>
      <c r="D218" s="110"/>
      <c r="E218" s="111"/>
      <c r="F218" s="110"/>
      <c r="G218" s="112"/>
      <c r="H218" s="112"/>
      <c r="I218" s="111"/>
      <c r="J218" s="5">
        <v>54</v>
      </c>
      <c r="K218" s="5"/>
      <c r="L218" s="5"/>
    </row>
    <row r="219" spans="1:12" ht="15.75" thickBot="1" x14ac:dyDescent="0.3">
      <c r="A219" s="5"/>
      <c r="B219" s="5">
        <v>16</v>
      </c>
      <c r="C219" s="5"/>
      <c r="D219" s="110"/>
      <c r="E219" s="111"/>
      <c r="F219" s="110"/>
      <c r="G219" s="112"/>
      <c r="H219" s="112"/>
      <c r="I219" s="111"/>
      <c r="J219" s="5">
        <v>55</v>
      </c>
      <c r="K219" s="5"/>
      <c r="L219" s="5"/>
    </row>
    <row r="220" spans="1:12" ht="15.75" thickBot="1" x14ac:dyDescent="0.3">
      <c r="A220" s="5"/>
      <c r="B220" s="5">
        <v>17</v>
      </c>
      <c r="C220" s="5"/>
      <c r="D220" s="110"/>
      <c r="E220" s="111"/>
      <c r="F220" s="110"/>
      <c r="G220" s="112"/>
      <c r="H220" s="112"/>
      <c r="I220" s="111"/>
      <c r="J220" s="5">
        <v>56</v>
      </c>
      <c r="K220" s="5"/>
      <c r="L220" s="5"/>
    </row>
    <row r="221" spans="1:12" ht="15.75" thickBot="1" x14ac:dyDescent="0.3">
      <c r="A221" s="5"/>
      <c r="B221" s="5">
        <v>18</v>
      </c>
      <c r="C221" s="5"/>
      <c r="D221" s="110"/>
      <c r="E221" s="111"/>
      <c r="F221" s="110"/>
      <c r="G221" s="112"/>
      <c r="H221" s="112"/>
      <c r="I221" s="111"/>
      <c r="J221" s="5">
        <v>57</v>
      </c>
      <c r="K221" s="5"/>
      <c r="L221" s="5"/>
    </row>
    <row r="222" spans="1:12" ht="15.75" thickBot="1" x14ac:dyDescent="0.3">
      <c r="A222" s="5"/>
      <c r="B222" s="5">
        <v>19</v>
      </c>
      <c r="C222" s="5"/>
      <c r="D222" s="110"/>
      <c r="E222" s="111"/>
      <c r="F222" s="110"/>
      <c r="G222" s="112"/>
      <c r="H222" s="112"/>
      <c r="I222" s="111"/>
      <c r="J222" s="5">
        <v>58</v>
      </c>
      <c r="K222" s="5"/>
      <c r="L222" s="5"/>
    </row>
    <row r="223" spans="1:12" ht="15.75" thickBot="1" x14ac:dyDescent="0.3">
      <c r="A223" s="5"/>
      <c r="B223" s="5">
        <v>20</v>
      </c>
      <c r="C223" s="5"/>
      <c r="D223" s="110"/>
      <c r="E223" s="111"/>
      <c r="F223" s="110"/>
      <c r="G223" s="112"/>
      <c r="H223" s="112"/>
      <c r="I223" s="111"/>
      <c r="J223" s="5">
        <v>59</v>
      </c>
      <c r="K223" s="5"/>
      <c r="L223" s="5"/>
    </row>
    <row r="224" spans="1:12" ht="15.75" thickBot="1" x14ac:dyDescent="0.3">
      <c r="A224" s="5"/>
      <c r="B224" s="5">
        <v>21</v>
      </c>
      <c r="C224" s="5"/>
      <c r="D224" s="110"/>
      <c r="E224" s="111"/>
      <c r="F224" s="110"/>
      <c r="G224" s="112"/>
      <c r="H224" s="112"/>
      <c r="I224" s="111"/>
      <c r="J224" s="5">
        <v>60</v>
      </c>
      <c r="K224" s="5"/>
      <c r="L224" s="5"/>
    </row>
    <row r="225" spans="1:12" ht="15.75" thickBot="1" x14ac:dyDescent="0.3">
      <c r="A225" s="5"/>
      <c r="B225" s="5">
        <v>22</v>
      </c>
      <c r="C225" s="5"/>
      <c r="D225" s="110"/>
      <c r="E225" s="111"/>
      <c r="F225" s="110"/>
      <c r="G225" s="112"/>
      <c r="H225" s="112"/>
      <c r="I225" s="111"/>
      <c r="J225" s="5">
        <v>61</v>
      </c>
      <c r="K225" s="5"/>
      <c r="L225" s="5"/>
    </row>
    <row r="226" spans="1:12" ht="15.75" thickBot="1" x14ac:dyDescent="0.3">
      <c r="A226" s="5"/>
      <c r="B226" s="5">
        <v>23</v>
      </c>
      <c r="C226" s="5"/>
      <c r="D226" s="110"/>
      <c r="E226" s="111"/>
      <c r="F226" s="110"/>
      <c r="G226" s="112"/>
      <c r="H226" s="112"/>
      <c r="I226" s="111"/>
      <c r="J226" s="5">
        <v>62</v>
      </c>
      <c r="K226" s="5"/>
      <c r="L226" s="5"/>
    </row>
    <row r="227" spans="1:12" ht="15.75" thickBot="1" x14ac:dyDescent="0.3">
      <c r="A227" s="5"/>
      <c r="B227" s="5">
        <v>24</v>
      </c>
      <c r="C227" s="5"/>
      <c r="D227" s="110"/>
      <c r="E227" s="111"/>
      <c r="F227" s="110"/>
      <c r="G227" s="112"/>
      <c r="H227" s="112"/>
      <c r="I227" s="111"/>
      <c r="J227" s="5">
        <v>63</v>
      </c>
      <c r="K227" s="5"/>
      <c r="L227" s="5"/>
    </row>
    <row r="228" spans="1:12" ht="15.75" thickBot="1" x14ac:dyDescent="0.3">
      <c r="A228" s="5"/>
      <c r="B228" s="5">
        <v>25</v>
      </c>
      <c r="C228" s="5"/>
      <c r="D228" s="110"/>
      <c r="E228" s="111"/>
      <c r="F228" s="110"/>
      <c r="G228" s="112"/>
      <c r="H228" s="112"/>
      <c r="I228" s="111"/>
      <c r="J228" s="5">
        <v>64</v>
      </c>
      <c r="K228" s="5"/>
      <c r="L228" s="5"/>
    </row>
    <row r="229" spans="1:12" ht="15.75" thickBot="1" x14ac:dyDescent="0.3">
      <c r="A229" s="5"/>
      <c r="B229" s="5">
        <v>26</v>
      </c>
      <c r="C229" s="5"/>
      <c r="D229" s="110"/>
      <c r="E229" s="111"/>
      <c r="F229" s="110"/>
      <c r="G229" s="112"/>
      <c r="H229" s="112"/>
      <c r="I229" s="111"/>
      <c r="J229" s="5">
        <v>65</v>
      </c>
      <c r="K229" s="5"/>
      <c r="L229" s="5"/>
    </row>
    <row r="230" spans="1:12" ht="15.75" thickBot="1" x14ac:dyDescent="0.3">
      <c r="A230" s="5"/>
      <c r="B230" s="5">
        <v>27</v>
      </c>
      <c r="C230" s="5"/>
      <c r="D230" s="110"/>
      <c r="E230" s="111"/>
      <c r="F230" s="110"/>
      <c r="G230" s="112"/>
      <c r="H230" s="112"/>
      <c r="I230" s="111"/>
      <c r="J230" s="5">
        <v>66</v>
      </c>
      <c r="K230" s="5"/>
      <c r="L230" s="5"/>
    </row>
    <row r="231" spans="1:12" ht="15.75" thickBot="1" x14ac:dyDescent="0.3">
      <c r="A231" s="5"/>
      <c r="B231" s="5">
        <v>28</v>
      </c>
      <c r="C231" s="5"/>
      <c r="D231" s="110"/>
      <c r="E231" s="111"/>
      <c r="F231" s="110"/>
      <c r="G231" s="112"/>
      <c r="H231" s="112"/>
      <c r="I231" s="111"/>
      <c r="J231" s="5">
        <v>67</v>
      </c>
      <c r="K231" s="5"/>
      <c r="L231" s="5"/>
    </row>
    <row r="232" spans="1:12" ht="15.75" thickBot="1" x14ac:dyDescent="0.3">
      <c r="A232" s="5"/>
      <c r="B232" s="5">
        <v>29</v>
      </c>
      <c r="C232" s="5"/>
      <c r="D232" s="110"/>
      <c r="E232" s="111"/>
      <c r="F232" s="110"/>
      <c r="G232" s="112"/>
      <c r="H232" s="112"/>
      <c r="I232" s="111"/>
      <c r="J232" s="5">
        <v>68</v>
      </c>
      <c r="K232" s="5"/>
      <c r="L232" s="5"/>
    </row>
    <row r="233" spans="1:12" ht="15.75" thickBot="1" x14ac:dyDescent="0.3">
      <c r="A233" s="5"/>
      <c r="B233" s="5">
        <v>30</v>
      </c>
      <c r="C233" s="5"/>
      <c r="D233" s="110"/>
      <c r="E233" s="111"/>
      <c r="F233" s="110"/>
      <c r="G233" s="112"/>
      <c r="H233" s="112"/>
      <c r="I233" s="111"/>
      <c r="J233" s="5">
        <v>69</v>
      </c>
      <c r="K233" s="5"/>
      <c r="L233" s="5"/>
    </row>
    <row r="234" spans="1:12" ht="15.75" thickBot="1" x14ac:dyDescent="0.3">
      <c r="A234" s="5"/>
      <c r="B234" s="5">
        <v>31</v>
      </c>
      <c r="C234" s="5"/>
      <c r="D234" s="110"/>
      <c r="E234" s="111"/>
      <c r="F234" s="110"/>
      <c r="G234" s="112"/>
      <c r="H234" s="112"/>
      <c r="I234" s="111"/>
      <c r="J234" s="5">
        <v>70</v>
      </c>
      <c r="K234" s="5"/>
      <c r="L234" s="5"/>
    </row>
    <row r="235" spans="1:12" ht="15.75" thickBot="1" x14ac:dyDescent="0.3">
      <c r="A235" s="5"/>
      <c r="B235" s="5">
        <v>32</v>
      </c>
      <c r="C235" s="5"/>
      <c r="D235" s="110"/>
      <c r="E235" s="111"/>
      <c r="F235" s="110"/>
      <c r="G235" s="112"/>
      <c r="H235" s="112"/>
      <c r="I235" s="111"/>
      <c r="J235" s="5">
        <v>71</v>
      </c>
      <c r="K235" s="5"/>
      <c r="L235" s="5"/>
    </row>
    <row r="236" spans="1:12" ht="15.75" thickBot="1" x14ac:dyDescent="0.3">
      <c r="A236" s="5"/>
      <c r="B236" s="5">
        <v>33</v>
      </c>
      <c r="C236" s="5"/>
      <c r="D236" s="110"/>
      <c r="E236" s="111"/>
      <c r="F236" s="110"/>
      <c r="G236" s="112"/>
      <c r="H236" s="112"/>
      <c r="I236" s="111"/>
      <c r="J236" s="5">
        <v>72</v>
      </c>
      <c r="K236" s="5"/>
      <c r="L236" s="5"/>
    </row>
    <row r="237" spans="1:12" ht="15.75" thickBot="1" x14ac:dyDescent="0.3">
      <c r="A237" s="5"/>
      <c r="B237" s="5">
        <v>34</v>
      </c>
      <c r="C237" s="5"/>
      <c r="D237" s="110"/>
      <c r="E237" s="111"/>
      <c r="F237" s="110"/>
      <c r="G237" s="112"/>
      <c r="H237" s="112"/>
      <c r="I237" s="111"/>
      <c r="J237" s="5">
        <v>73</v>
      </c>
      <c r="K237" s="5"/>
      <c r="L237" s="5"/>
    </row>
    <row r="238" spans="1:12" ht="15.75" thickBot="1" x14ac:dyDescent="0.3">
      <c r="A238" s="5"/>
      <c r="B238" s="5">
        <v>35</v>
      </c>
      <c r="C238" s="5"/>
      <c r="D238" s="110"/>
      <c r="E238" s="111"/>
      <c r="F238" s="110"/>
      <c r="G238" s="112"/>
      <c r="H238" s="112"/>
      <c r="I238" s="111"/>
      <c r="J238" s="5">
        <v>74</v>
      </c>
      <c r="K238" s="5"/>
      <c r="L238" s="5"/>
    </row>
    <row r="239" spans="1:12" ht="15.75" thickBot="1" x14ac:dyDescent="0.3">
      <c r="A239" s="5"/>
      <c r="B239" s="5">
        <v>36</v>
      </c>
      <c r="C239" s="5"/>
      <c r="D239" s="110"/>
      <c r="E239" s="111"/>
      <c r="F239" s="110"/>
      <c r="G239" s="112"/>
      <c r="H239" s="112"/>
      <c r="I239" s="111"/>
      <c r="J239" s="5">
        <v>75</v>
      </c>
      <c r="K239" s="5"/>
      <c r="L239" s="5"/>
    </row>
    <row r="240" spans="1:12" ht="15.75" thickBot="1" x14ac:dyDescent="0.3">
      <c r="A240" s="5"/>
      <c r="B240" s="5">
        <v>37</v>
      </c>
      <c r="C240" s="5"/>
      <c r="D240" s="110"/>
      <c r="E240" s="111"/>
      <c r="F240" s="110"/>
      <c r="G240" s="112"/>
      <c r="H240" s="112"/>
      <c r="I240" s="111"/>
      <c r="J240" s="5">
        <v>76</v>
      </c>
      <c r="K240" s="5"/>
      <c r="L240" s="5"/>
    </row>
    <row r="241" spans="1:12" ht="57" customHeight="1" thickBot="1" x14ac:dyDescent="0.3">
      <c r="A241" s="5"/>
      <c r="B241" s="5">
        <v>38</v>
      </c>
      <c r="C241" s="5"/>
      <c r="D241" s="110"/>
      <c r="E241" s="111"/>
      <c r="F241" s="110"/>
      <c r="G241" s="112"/>
      <c r="H241" s="112"/>
      <c r="I241" s="111"/>
      <c r="J241" s="5">
        <v>77</v>
      </c>
      <c r="K241" s="5"/>
      <c r="L241" s="5"/>
    </row>
    <row r="242" spans="1:12" x14ac:dyDescent="0.25">
      <c r="A242" s="143" t="str">
        <f>A1</f>
        <v xml:space="preserve">LS </v>
      </c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5"/>
    </row>
    <row r="243" spans="1:12" x14ac:dyDescent="0.25">
      <c r="A243" s="278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80"/>
    </row>
    <row r="244" spans="1:12" ht="15.75" thickBot="1" x14ac:dyDescent="0.3">
      <c r="A244" s="146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8"/>
    </row>
    <row r="245" spans="1:12" x14ac:dyDescent="0.25">
      <c r="A245" s="143" t="s">
        <v>106</v>
      </c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5"/>
    </row>
    <row r="246" spans="1:12" ht="15.75" thickBot="1" x14ac:dyDescent="0.3">
      <c r="A246" s="146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8"/>
    </row>
    <row r="247" spans="1:12" ht="15.75" thickBot="1" x14ac:dyDescent="0.3">
      <c r="A247" s="3" t="str">
        <f t="shared" ref="A247:B249" si="5">A6</f>
        <v xml:space="preserve">CLIENTE: bolovo </v>
      </c>
      <c r="B247" s="149" t="str">
        <f t="shared" si="5"/>
        <v>REPRESENTANTE: Antonio</v>
      </c>
      <c r="C247" s="150"/>
      <c r="D247" s="150"/>
      <c r="E247" s="150"/>
      <c r="F247" s="151"/>
      <c r="G247" s="149" t="str">
        <f>G6</f>
        <v>PEDIDO: 03/2021</v>
      </c>
      <c r="H247" s="150"/>
      <c r="I247" s="151"/>
      <c r="J247" s="110" t="s">
        <v>412</v>
      </c>
      <c r="K247" s="112"/>
      <c r="L247" s="111"/>
    </row>
    <row r="248" spans="1:12" ht="15.75" thickBot="1" x14ac:dyDescent="0.3">
      <c r="A248" s="4" t="str">
        <f t="shared" si="5"/>
        <v xml:space="preserve">REF. CLIENTE:  PCT  LS  - 01 BOLOVO </v>
      </c>
      <c r="B248" s="149" t="str">
        <f t="shared" si="5"/>
        <v xml:space="preserve">REF. PCT  SL -01  </v>
      </c>
      <c r="C248" s="150"/>
      <c r="D248" s="150"/>
      <c r="E248" s="150"/>
      <c r="F248" s="151"/>
      <c r="G248" s="149" t="str">
        <f>G7</f>
        <v>COLECAO : VERÃO /2021</v>
      </c>
      <c r="H248" s="150"/>
      <c r="I248" s="151"/>
      <c r="J248" s="143">
        <f>J7</f>
        <v>0</v>
      </c>
      <c r="K248" s="144"/>
      <c r="L248" s="145"/>
    </row>
    <row r="249" spans="1:12" ht="15.75" thickBot="1" x14ac:dyDescent="0.3">
      <c r="A249" s="4" t="str">
        <f t="shared" si="5"/>
        <v xml:space="preserve">REF:  ls :  PCT LS= 01 bolovo </v>
      </c>
      <c r="B249" s="149" t="str">
        <f t="shared" si="5"/>
        <v xml:space="preserve">MODELO: Pochete bolso frontal  AREDONDADO </v>
      </c>
      <c r="C249" s="150"/>
      <c r="D249" s="150"/>
      <c r="E249" s="150"/>
      <c r="F249" s="150"/>
      <c r="G249" s="150"/>
      <c r="H249" s="150"/>
      <c r="I249" s="151"/>
      <c r="J249" s="146"/>
      <c r="K249" s="147"/>
      <c r="L249" s="148"/>
    </row>
    <row r="250" spans="1:12" ht="15" customHeight="1" x14ac:dyDescent="0.25">
      <c r="A250" s="326" t="s">
        <v>14</v>
      </c>
      <c r="B250" s="328" t="s">
        <v>574</v>
      </c>
      <c r="C250" s="329"/>
      <c r="D250" s="329"/>
      <c r="E250" s="329"/>
      <c r="F250" s="330"/>
      <c r="G250" s="334" t="s">
        <v>47</v>
      </c>
      <c r="H250" s="335"/>
      <c r="I250" s="272"/>
      <c r="J250" s="273"/>
      <c r="K250" s="273"/>
      <c r="L250" s="274"/>
    </row>
    <row r="251" spans="1:12" ht="15.75" customHeight="1" thickBot="1" x14ac:dyDescent="0.3">
      <c r="A251" s="327"/>
      <c r="B251" s="331"/>
      <c r="C251" s="332"/>
      <c r="D251" s="332"/>
      <c r="E251" s="332"/>
      <c r="F251" s="333"/>
      <c r="G251" s="336"/>
      <c r="H251" s="337"/>
      <c r="I251" s="285"/>
      <c r="J251" s="338"/>
      <c r="K251" s="338"/>
      <c r="L251" s="286"/>
    </row>
    <row r="252" spans="1:12" x14ac:dyDescent="0.25">
      <c r="A252" s="339" t="s">
        <v>1</v>
      </c>
      <c r="B252" s="339" t="s">
        <v>2</v>
      </c>
      <c r="C252" s="341">
        <v>5</v>
      </c>
      <c r="D252" s="184" t="s">
        <v>23</v>
      </c>
      <c r="E252" s="186"/>
      <c r="F252" s="343">
        <v>100</v>
      </c>
      <c r="G252" s="309" t="s">
        <v>22</v>
      </c>
      <c r="H252" s="313"/>
      <c r="I252" s="310"/>
      <c r="J252" s="303">
        <f>C252*F252</f>
        <v>500</v>
      </c>
      <c r="K252" s="304"/>
      <c r="L252" s="305"/>
    </row>
    <row r="253" spans="1:12" ht="15.75" thickBot="1" x14ac:dyDescent="0.3">
      <c r="A253" s="340"/>
      <c r="B253" s="340"/>
      <c r="C253" s="342"/>
      <c r="D253" s="187"/>
      <c r="E253" s="189"/>
      <c r="F253" s="344"/>
      <c r="G253" s="311"/>
      <c r="H253" s="314"/>
      <c r="I253" s="312"/>
      <c r="J253" s="306"/>
      <c r="K253" s="307"/>
      <c r="L253" s="308"/>
    </row>
    <row r="254" spans="1:12" ht="15" customHeight="1" x14ac:dyDescent="0.25">
      <c r="A254" s="309" t="s">
        <v>94</v>
      </c>
      <c r="B254" s="310"/>
      <c r="C254" s="463" t="s">
        <v>50</v>
      </c>
      <c r="D254" s="464"/>
      <c r="E254" s="464"/>
      <c r="F254" s="464"/>
      <c r="G254" s="464"/>
      <c r="H254" s="465"/>
      <c r="I254" s="309" t="s">
        <v>49</v>
      </c>
      <c r="J254" s="313"/>
      <c r="K254" s="313"/>
      <c r="L254" s="310"/>
    </row>
    <row r="255" spans="1:12" ht="15.75" customHeight="1" thickBot="1" x14ac:dyDescent="0.3">
      <c r="A255" s="311"/>
      <c r="B255" s="312"/>
      <c r="C255" s="466"/>
      <c r="D255" s="467"/>
      <c r="E255" s="467"/>
      <c r="F255" s="467"/>
      <c r="G255" s="467"/>
      <c r="H255" s="468"/>
      <c r="I255" s="311"/>
      <c r="J255" s="314"/>
      <c r="K255" s="314"/>
      <c r="L255" s="312"/>
    </row>
    <row r="256" spans="1:12" x14ac:dyDescent="0.25">
      <c r="A256" s="272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4"/>
    </row>
    <row r="257" spans="1:12" ht="15.75" thickBot="1" x14ac:dyDescent="0.3">
      <c r="A257" s="285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286"/>
    </row>
    <row r="258" spans="1:12" x14ac:dyDescent="0.25">
      <c r="A258" s="272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4"/>
    </row>
    <row r="259" spans="1:12" ht="15.75" thickBot="1" x14ac:dyDescent="0.3">
      <c r="A259" s="285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286"/>
    </row>
    <row r="260" spans="1:12" x14ac:dyDescent="0.25">
      <c r="A260" s="272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4"/>
    </row>
    <row r="261" spans="1:12" ht="15.75" thickBot="1" x14ac:dyDescent="0.3">
      <c r="A261" s="285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286"/>
    </row>
    <row r="262" spans="1:12" ht="15" customHeight="1" x14ac:dyDescent="0.25">
      <c r="A262" s="272"/>
      <c r="B262" s="273"/>
      <c r="C262" s="273"/>
      <c r="D262" s="273"/>
      <c r="E262" s="273"/>
      <c r="F262" s="274"/>
      <c r="G262" s="345" t="s">
        <v>51</v>
      </c>
      <c r="H262" s="346"/>
      <c r="I262" s="346"/>
      <c r="J262" s="347"/>
      <c r="K262" s="345" t="s">
        <v>18</v>
      </c>
      <c r="L262" s="347"/>
    </row>
    <row r="263" spans="1:12" ht="15.75" customHeight="1" thickBot="1" x14ac:dyDescent="0.3">
      <c r="A263" s="285"/>
      <c r="B263" s="338"/>
      <c r="C263" s="338"/>
      <c r="D263" s="338"/>
      <c r="E263" s="338"/>
      <c r="F263" s="286"/>
      <c r="G263" s="348"/>
      <c r="H263" s="349"/>
      <c r="I263" s="349"/>
      <c r="J263" s="350"/>
      <c r="K263" s="348"/>
      <c r="L263" s="350"/>
    </row>
    <row r="264" spans="1:12" x14ac:dyDescent="0.25">
      <c r="A264" s="272"/>
      <c r="B264" s="273"/>
      <c r="C264" s="273"/>
      <c r="D264" s="273"/>
      <c r="E264" s="273"/>
      <c r="F264" s="274"/>
      <c r="G264" s="345" t="s">
        <v>52</v>
      </c>
      <c r="H264" s="346"/>
      <c r="I264" s="346"/>
      <c r="J264" s="347"/>
      <c r="K264" s="345" t="s">
        <v>18</v>
      </c>
      <c r="L264" s="347"/>
    </row>
    <row r="265" spans="1:12" ht="15.75" thickBot="1" x14ac:dyDescent="0.3">
      <c r="A265" s="285"/>
      <c r="B265" s="338"/>
      <c r="C265" s="338"/>
      <c r="D265" s="338"/>
      <c r="E265" s="338"/>
      <c r="F265" s="286"/>
      <c r="G265" s="348"/>
      <c r="H265" s="349"/>
      <c r="I265" s="349"/>
      <c r="J265" s="350"/>
      <c r="K265" s="348"/>
      <c r="L265" s="350"/>
    </row>
    <row r="266" spans="1:12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43" t="s">
        <v>0</v>
      </c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5"/>
    </row>
    <row r="268" spans="1:12" ht="15.75" thickBot="1" x14ac:dyDescent="0.3">
      <c r="A268" s="146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8"/>
    </row>
    <row r="269" spans="1:12" ht="15.75" thickBot="1" x14ac:dyDescent="0.3">
      <c r="A269" s="3" t="str">
        <f t="shared" ref="A269:B271" si="6">A6</f>
        <v xml:space="preserve">CLIENTE: bolovo </v>
      </c>
      <c r="B269" s="149" t="str">
        <f t="shared" si="6"/>
        <v>REPRESENTANTE: Antonio</v>
      </c>
      <c r="C269" s="150"/>
      <c r="D269" s="150"/>
      <c r="E269" s="150"/>
      <c r="F269" s="151"/>
      <c r="G269" s="149" t="str">
        <f>G6</f>
        <v>PEDIDO: 03/2021</v>
      </c>
      <c r="H269" s="150"/>
      <c r="I269" s="151"/>
      <c r="J269" s="110" t="str">
        <f>J6</f>
        <v xml:space="preserve">QTD. MOSTR. LS </v>
      </c>
      <c r="K269" s="112"/>
      <c r="L269" s="111"/>
    </row>
    <row r="270" spans="1:12" ht="15.75" thickBot="1" x14ac:dyDescent="0.3">
      <c r="A270" s="4" t="str">
        <f t="shared" si="6"/>
        <v xml:space="preserve">REF. CLIENTE:  PCT  LS  - 01 BOLOVO </v>
      </c>
      <c r="B270" s="149" t="str">
        <f t="shared" si="6"/>
        <v xml:space="preserve">REF. PCT  SL -01  </v>
      </c>
      <c r="C270" s="150"/>
      <c r="D270" s="150"/>
      <c r="E270" s="150"/>
      <c r="F270" s="151"/>
      <c r="G270" s="149" t="str">
        <f>G7</f>
        <v>COLECAO : VERÃO /2021</v>
      </c>
      <c r="H270" s="150"/>
      <c r="I270" s="151"/>
      <c r="J270" s="143">
        <f>J7</f>
        <v>0</v>
      </c>
      <c r="K270" s="144"/>
      <c r="L270" s="145"/>
    </row>
    <row r="271" spans="1:12" ht="15.75" thickBot="1" x14ac:dyDescent="0.3">
      <c r="A271" s="4" t="str">
        <f t="shared" si="6"/>
        <v xml:space="preserve">REF:  ls :  PCT LS= 01 bolovo </v>
      </c>
      <c r="B271" s="149" t="str">
        <f t="shared" si="6"/>
        <v xml:space="preserve">MODELO: Pochete bolso frontal  AREDONDADO </v>
      </c>
      <c r="C271" s="150"/>
      <c r="D271" s="150"/>
      <c r="E271" s="150"/>
      <c r="F271" s="150"/>
      <c r="G271" s="150"/>
      <c r="H271" s="150"/>
      <c r="I271" s="151"/>
      <c r="J271" s="146"/>
      <c r="K271" s="147"/>
      <c r="L271" s="148"/>
    </row>
    <row r="272" spans="1:12" ht="15" customHeight="1" x14ac:dyDescent="0.25">
      <c r="A272" s="326" t="s">
        <v>14</v>
      </c>
      <c r="B272" s="328" t="str">
        <f>B250</f>
        <v>Emersom</v>
      </c>
      <c r="C272" s="329"/>
      <c r="D272" s="329"/>
      <c r="E272" s="329"/>
      <c r="F272" s="330"/>
      <c r="G272" s="334" t="s">
        <v>47</v>
      </c>
      <c r="H272" s="335"/>
      <c r="I272" s="272"/>
      <c r="J272" s="273"/>
      <c r="K272" s="273"/>
      <c r="L272" s="274"/>
    </row>
    <row r="273" spans="1:12" ht="15.75" customHeight="1" thickBot="1" x14ac:dyDescent="0.3">
      <c r="A273" s="327"/>
      <c r="B273" s="331"/>
      <c r="C273" s="332"/>
      <c r="D273" s="332"/>
      <c r="E273" s="332"/>
      <c r="F273" s="333"/>
      <c r="G273" s="336"/>
      <c r="H273" s="337"/>
      <c r="I273" s="285"/>
      <c r="J273" s="338"/>
      <c r="K273" s="338"/>
      <c r="L273" s="286"/>
    </row>
    <row r="274" spans="1:12" x14ac:dyDescent="0.25">
      <c r="A274" s="339" t="s">
        <v>1</v>
      </c>
      <c r="B274" s="339" t="s">
        <v>2</v>
      </c>
      <c r="C274" s="341">
        <f>C252</f>
        <v>5</v>
      </c>
      <c r="D274" s="184" t="s">
        <v>23</v>
      </c>
      <c r="E274" s="186"/>
      <c r="F274" s="343">
        <v>150</v>
      </c>
      <c r="G274" s="309" t="s">
        <v>22</v>
      </c>
      <c r="H274" s="313"/>
      <c r="I274" s="310"/>
      <c r="J274" s="357">
        <f>J252</f>
        <v>500</v>
      </c>
      <c r="K274" s="358"/>
      <c r="L274" s="359"/>
    </row>
    <row r="275" spans="1:12" ht="15.75" thickBot="1" x14ac:dyDescent="0.3">
      <c r="A275" s="340"/>
      <c r="B275" s="340"/>
      <c r="C275" s="342"/>
      <c r="D275" s="187"/>
      <c r="E275" s="189"/>
      <c r="F275" s="344"/>
      <c r="G275" s="311"/>
      <c r="H275" s="314"/>
      <c r="I275" s="312"/>
      <c r="J275" s="360"/>
      <c r="K275" s="361"/>
      <c r="L275" s="362"/>
    </row>
    <row r="276" spans="1:12" x14ac:dyDescent="0.25">
      <c r="A276" s="309" t="s">
        <v>48</v>
      </c>
      <c r="B276" s="310"/>
      <c r="C276" s="309" t="s">
        <v>50</v>
      </c>
      <c r="D276" s="313"/>
      <c r="E276" s="313"/>
      <c r="F276" s="313"/>
      <c r="G276" s="313"/>
      <c r="H276" s="310"/>
      <c r="I276" s="309" t="s">
        <v>49</v>
      </c>
      <c r="J276" s="313"/>
      <c r="K276" s="313"/>
      <c r="L276" s="310"/>
    </row>
    <row r="277" spans="1:12" ht="15.75" thickBot="1" x14ac:dyDescent="0.3">
      <c r="A277" s="311"/>
      <c r="B277" s="312"/>
      <c r="C277" s="311"/>
      <c r="D277" s="314"/>
      <c r="E277" s="314"/>
      <c r="F277" s="314"/>
      <c r="G277" s="314"/>
      <c r="H277" s="312"/>
      <c r="I277" s="311"/>
      <c r="J277" s="314"/>
      <c r="K277" s="314"/>
      <c r="L277" s="312"/>
    </row>
    <row r="278" spans="1:12" x14ac:dyDescent="0.25">
      <c r="A278" s="272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4"/>
    </row>
    <row r="279" spans="1:12" ht="15.75" thickBot="1" x14ac:dyDescent="0.3">
      <c r="A279" s="285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286"/>
    </row>
    <row r="280" spans="1:12" x14ac:dyDescent="0.25">
      <c r="A280" s="272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4"/>
    </row>
    <row r="281" spans="1:12" ht="15.75" thickBot="1" x14ac:dyDescent="0.3">
      <c r="A281" s="285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286"/>
    </row>
    <row r="282" spans="1:12" x14ac:dyDescent="0.25">
      <c r="A282" s="272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4"/>
    </row>
    <row r="283" spans="1:12" ht="15.75" thickBot="1" x14ac:dyDescent="0.3">
      <c r="A283" s="285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286"/>
    </row>
    <row r="284" spans="1:12" x14ac:dyDescent="0.25">
      <c r="A284" s="272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4"/>
    </row>
    <row r="285" spans="1:12" ht="15.75" thickBot="1" x14ac:dyDescent="0.3">
      <c r="A285" s="285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286"/>
    </row>
    <row r="286" spans="1:12" x14ac:dyDescent="0.25">
      <c r="A286" s="272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4"/>
    </row>
    <row r="287" spans="1:12" ht="15.75" thickBot="1" x14ac:dyDescent="0.3">
      <c r="A287" s="285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286"/>
    </row>
    <row r="288" spans="1:12" x14ac:dyDescent="0.25">
      <c r="A288" s="272"/>
      <c r="B288" s="273"/>
      <c r="C288" s="273"/>
      <c r="D288" s="273"/>
      <c r="E288" s="273"/>
      <c r="F288" s="274"/>
      <c r="G288" s="345" t="s">
        <v>51</v>
      </c>
      <c r="H288" s="346"/>
      <c r="I288" s="346"/>
      <c r="J288" s="347"/>
      <c r="K288" s="345" t="s">
        <v>18</v>
      </c>
      <c r="L288" s="347"/>
    </row>
    <row r="289" spans="1:12" ht="15.75" thickBot="1" x14ac:dyDescent="0.3">
      <c r="A289" s="285"/>
      <c r="B289" s="338"/>
      <c r="C289" s="338"/>
      <c r="D289" s="338"/>
      <c r="E289" s="338"/>
      <c r="F289" s="286"/>
      <c r="G289" s="348"/>
      <c r="H289" s="349"/>
      <c r="I289" s="349"/>
      <c r="J289" s="350"/>
      <c r="K289" s="348"/>
      <c r="L289" s="350"/>
    </row>
    <row r="290" spans="1:12" x14ac:dyDescent="0.25">
      <c r="A290" s="272"/>
      <c r="B290" s="273"/>
      <c r="C290" s="273"/>
      <c r="D290" s="273"/>
      <c r="E290" s="273"/>
      <c r="F290" s="274"/>
      <c r="G290" s="345" t="s">
        <v>52</v>
      </c>
      <c r="H290" s="346"/>
      <c r="I290" s="346"/>
      <c r="J290" s="347"/>
      <c r="K290" s="345" t="s">
        <v>18</v>
      </c>
      <c r="L290" s="347"/>
    </row>
    <row r="291" spans="1:12" ht="15.75" thickBot="1" x14ac:dyDescent="0.3">
      <c r="A291" s="285"/>
      <c r="B291" s="338"/>
      <c r="C291" s="338"/>
      <c r="D291" s="338"/>
      <c r="E291" s="338"/>
      <c r="F291" s="286"/>
      <c r="G291" s="348"/>
      <c r="H291" s="349"/>
      <c r="I291" s="349"/>
      <c r="J291" s="350"/>
      <c r="K291" s="348"/>
      <c r="L291" s="350"/>
    </row>
    <row r="292" spans="1:12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410" t="s">
        <v>109</v>
      </c>
      <c r="B293" s="411"/>
      <c r="C293" s="411"/>
      <c r="D293" s="411"/>
      <c r="E293" s="411"/>
      <c r="F293" s="411"/>
      <c r="G293" s="411"/>
      <c r="H293" s="411"/>
      <c r="I293" s="411"/>
      <c r="J293" s="411"/>
      <c r="K293" s="411"/>
      <c r="L293" s="412"/>
    </row>
    <row r="294" spans="1:12" ht="15.75" thickBot="1" x14ac:dyDescent="0.3">
      <c r="A294" s="413"/>
      <c r="B294" s="414"/>
      <c r="C294" s="414"/>
      <c r="D294" s="414"/>
      <c r="E294" s="414"/>
      <c r="F294" s="414"/>
      <c r="G294" s="414"/>
      <c r="H294" s="414"/>
      <c r="I294" s="414"/>
      <c r="J294" s="414"/>
      <c r="K294" s="414"/>
      <c r="L294" s="415"/>
    </row>
    <row r="295" spans="1:12" x14ac:dyDescent="0.25">
      <c r="A295" s="143" t="s">
        <v>53</v>
      </c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5"/>
    </row>
    <row r="296" spans="1:12" ht="15.75" thickBot="1" x14ac:dyDescent="0.3">
      <c r="A296" s="146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8"/>
    </row>
    <row r="297" spans="1:12" ht="15.75" thickBot="1" x14ac:dyDescent="0.3">
      <c r="A297" s="3" t="str">
        <f t="shared" ref="A297:B299" si="7">A6</f>
        <v xml:space="preserve">CLIENTE: bolovo </v>
      </c>
      <c r="B297" s="149" t="str">
        <f t="shared" si="7"/>
        <v>REPRESENTANTE: Antonio</v>
      </c>
      <c r="C297" s="150"/>
      <c r="D297" s="150"/>
      <c r="E297" s="150"/>
      <c r="F297" s="151"/>
      <c r="G297" s="149" t="str">
        <f>G6</f>
        <v>PEDIDO: 03/2021</v>
      </c>
      <c r="H297" s="150"/>
      <c r="I297" s="151"/>
      <c r="J297" s="110" t="s">
        <v>412</v>
      </c>
      <c r="K297" s="112"/>
      <c r="L297" s="111"/>
    </row>
    <row r="298" spans="1:12" ht="15.75" thickBot="1" x14ac:dyDescent="0.3">
      <c r="A298" s="4" t="str">
        <f t="shared" si="7"/>
        <v xml:space="preserve">REF. CLIENTE:  PCT  LS  - 01 BOLOVO </v>
      </c>
      <c r="B298" s="149" t="str">
        <f t="shared" si="7"/>
        <v xml:space="preserve">REF. PCT  SL -01  </v>
      </c>
      <c r="C298" s="150"/>
      <c r="D298" s="150"/>
      <c r="E298" s="150"/>
      <c r="F298" s="151"/>
      <c r="G298" s="149" t="str">
        <f>G7</f>
        <v>COLECAO : VERÃO /2021</v>
      </c>
      <c r="H298" s="150"/>
      <c r="I298" s="151"/>
      <c r="J298" s="143">
        <f>J7</f>
        <v>0</v>
      </c>
      <c r="K298" s="144"/>
      <c r="L298" s="145"/>
    </row>
    <row r="299" spans="1:12" ht="15.75" thickBot="1" x14ac:dyDescent="0.3">
      <c r="A299" s="4"/>
      <c r="B299" s="149" t="str">
        <f t="shared" si="7"/>
        <v xml:space="preserve">MODELO: Pochete bolso frontal  AREDONDADO </v>
      </c>
      <c r="C299" s="150"/>
      <c r="D299" s="150"/>
      <c r="E299" s="150"/>
      <c r="F299" s="150"/>
      <c r="G299" s="150"/>
      <c r="H299" s="150"/>
      <c r="I299" s="151"/>
      <c r="J299" s="146"/>
      <c r="K299" s="147"/>
      <c r="L299" s="148"/>
    </row>
    <row r="300" spans="1:12" x14ac:dyDescent="0.25">
      <c r="A300" s="326" t="s">
        <v>14</v>
      </c>
      <c r="B300" s="328" t="str">
        <f>B250</f>
        <v>Emersom</v>
      </c>
      <c r="C300" s="329"/>
      <c r="D300" s="329"/>
      <c r="E300" s="329"/>
      <c r="F300" s="330"/>
      <c r="G300" s="334" t="s">
        <v>47</v>
      </c>
      <c r="H300" s="335"/>
      <c r="I300" s="272"/>
      <c r="J300" s="273"/>
      <c r="K300" s="273"/>
      <c r="L300" s="274"/>
    </row>
    <row r="301" spans="1:12" ht="15.75" thickBot="1" x14ac:dyDescent="0.3">
      <c r="A301" s="327"/>
      <c r="B301" s="331"/>
      <c r="C301" s="332"/>
      <c r="D301" s="332"/>
      <c r="E301" s="332"/>
      <c r="F301" s="333"/>
      <c r="G301" s="336"/>
      <c r="H301" s="337"/>
      <c r="I301" s="285"/>
      <c r="J301" s="338"/>
      <c r="K301" s="338"/>
      <c r="L301" s="286"/>
    </row>
    <row r="302" spans="1:12" x14ac:dyDescent="0.25">
      <c r="A302" s="339" t="s">
        <v>1</v>
      </c>
      <c r="B302" s="339" t="s">
        <v>2</v>
      </c>
      <c r="C302" s="341">
        <f>C252</f>
        <v>5</v>
      </c>
      <c r="D302" s="184" t="s">
        <v>23</v>
      </c>
      <c r="E302" s="186"/>
      <c r="F302" s="343">
        <f>F252</f>
        <v>100</v>
      </c>
      <c r="G302" s="309" t="s">
        <v>22</v>
      </c>
      <c r="H302" s="313"/>
      <c r="I302" s="310"/>
      <c r="J302" s="357">
        <f>J252</f>
        <v>500</v>
      </c>
      <c r="K302" s="358"/>
      <c r="L302" s="359"/>
    </row>
    <row r="303" spans="1:12" ht="15.75" thickBot="1" x14ac:dyDescent="0.3">
      <c r="A303" s="340"/>
      <c r="B303" s="340"/>
      <c r="C303" s="342"/>
      <c r="D303" s="187"/>
      <c r="E303" s="189"/>
      <c r="F303" s="344"/>
      <c r="G303" s="311"/>
      <c r="H303" s="314"/>
      <c r="I303" s="312"/>
      <c r="J303" s="360"/>
      <c r="K303" s="361"/>
      <c r="L303" s="362"/>
    </row>
    <row r="304" spans="1:12" ht="15" customHeight="1" x14ac:dyDescent="0.25">
      <c r="A304" s="309" t="s">
        <v>95</v>
      </c>
      <c r="B304" s="310"/>
      <c r="C304" s="309" t="s">
        <v>96</v>
      </c>
      <c r="D304" s="313"/>
      <c r="E304" s="313"/>
      <c r="F304" s="313"/>
      <c r="G304" s="313"/>
      <c r="H304" s="310"/>
      <c r="I304" s="309" t="s">
        <v>49</v>
      </c>
      <c r="J304" s="313"/>
      <c r="K304" s="313"/>
      <c r="L304" s="310"/>
    </row>
    <row r="305" spans="1:12" ht="15.75" customHeight="1" thickBot="1" x14ac:dyDescent="0.3">
      <c r="A305" s="311"/>
      <c r="B305" s="312"/>
      <c r="C305" s="311"/>
      <c r="D305" s="314"/>
      <c r="E305" s="314"/>
      <c r="F305" s="314"/>
      <c r="G305" s="314"/>
      <c r="H305" s="312"/>
      <c r="I305" s="311"/>
      <c r="J305" s="314"/>
      <c r="K305" s="314"/>
      <c r="L305" s="312"/>
    </row>
    <row r="306" spans="1:12" x14ac:dyDescent="0.25">
      <c r="A306" s="272"/>
      <c r="B306" s="273"/>
      <c r="C306" s="273"/>
      <c r="D306" s="273"/>
      <c r="E306" s="273"/>
      <c r="F306" s="273"/>
      <c r="G306" s="273"/>
      <c r="H306" s="273"/>
      <c r="I306" s="273"/>
      <c r="J306" s="273"/>
      <c r="K306" s="273"/>
      <c r="L306" s="274"/>
    </row>
    <row r="307" spans="1:12" ht="15.75" thickBot="1" x14ac:dyDescent="0.3">
      <c r="A307" s="285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286"/>
    </row>
    <row r="308" spans="1:12" x14ac:dyDescent="0.25">
      <c r="A308" s="272"/>
      <c r="B308" s="273"/>
      <c r="C308" s="273"/>
      <c r="D308" s="273"/>
      <c r="E308" s="273"/>
      <c r="F308" s="274"/>
      <c r="G308" s="345" t="s">
        <v>51</v>
      </c>
      <c r="H308" s="346"/>
      <c r="I308" s="346"/>
      <c r="J308" s="347"/>
      <c r="K308" s="345" t="s">
        <v>18</v>
      </c>
      <c r="L308" s="347"/>
    </row>
    <row r="309" spans="1:12" ht="15.75" thickBot="1" x14ac:dyDescent="0.3">
      <c r="A309" s="285"/>
      <c r="B309" s="338"/>
      <c r="C309" s="338"/>
      <c r="D309" s="338"/>
      <c r="E309" s="338"/>
      <c r="F309" s="286"/>
      <c r="G309" s="348"/>
      <c r="H309" s="349"/>
      <c r="I309" s="349"/>
      <c r="J309" s="350"/>
      <c r="K309" s="348"/>
      <c r="L309" s="350"/>
    </row>
    <row r="310" spans="1:12" x14ac:dyDescent="0.25">
      <c r="A310" s="272"/>
      <c r="B310" s="273"/>
      <c r="C310" s="273"/>
      <c r="D310" s="273"/>
      <c r="E310" s="273"/>
      <c r="F310" s="274"/>
      <c r="G310" s="345" t="s">
        <v>52</v>
      </c>
      <c r="H310" s="346"/>
      <c r="I310" s="346"/>
      <c r="J310" s="347"/>
      <c r="K310" s="345" t="s">
        <v>18</v>
      </c>
      <c r="L310" s="347"/>
    </row>
    <row r="311" spans="1:12" ht="15.75" thickBot="1" x14ac:dyDescent="0.3">
      <c r="A311" s="285"/>
      <c r="B311" s="338"/>
      <c r="C311" s="338"/>
      <c r="D311" s="338"/>
      <c r="E311" s="338"/>
      <c r="F311" s="286"/>
      <c r="G311" s="348"/>
      <c r="H311" s="349"/>
      <c r="I311" s="349"/>
      <c r="J311" s="350"/>
      <c r="K311" s="348"/>
      <c r="L311" s="350"/>
    </row>
    <row r="312" spans="1:12" x14ac:dyDescent="0.25">
      <c r="A312" s="272">
        <f>A69</f>
        <v>0</v>
      </c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4"/>
    </row>
    <row r="313" spans="1:12" x14ac:dyDescent="0.25">
      <c r="A313" s="275"/>
      <c r="B313" s="276"/>
      <c r="C313" s="276"/>
      <c r="D313" s="276"/>
      <c r="E313" s="276"/>
      <c r="F313" s="276"/>
      <c r="G313" s="276"/>
      <c r="H313" s="276"/>
      <c r="I313" s="276"/>
      <c r="J313" s="276"/>
      <c r="K313" s="276"/>
      <c r="L313" s="277"/>
    </row>
    <row r="314" spans="1:12" x14ac:dyDescent="0.25">
      <c r="A314" s="275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7"/>
    </row>
    <row r="315" spans="1:12" x14ac:dyDescent="0.25">
      <c r="A315" s="275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7"/>
    </row>
    <row r="316" spans="1:12" x14ac:dyDescent="0.25">
      <c r="A316" s="275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7"/>
    </row>
    <row r="317" spans="1:12" x14ac:dyDescent="0.25">
      <c r="A317" s="275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7"/>
    </row>
    <row r="318" spans="1:12" x14ac:dyDescent="0.25">
      <c r="A318" s="275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7"/>
    </row>
    <row r="319" spans="1:12" x14ac:dyDescent="0.25">
      <c r="A319" s="275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7"/>
    </row>
    <row r="320" spans="1:12" x14ac:dyDescent="0.25">
      <c r="A320" s="275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7"/>
    </row>
    <row r="321" spans="1:12" x14ac:dyDescent="0.25">
      <c r="A321" s="275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7"/>
    </row>
    <row r="322" spans="1:12" ht="41.25" customHeight="1" thickBot="1" x14ac:dyDescent="0.3">
      <c r="A322" s="285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286"/>
    </row>
    <row r="323" spans="1:12" x14ac:dyDescent="0.25">
      <c r="A323" s="143" t="str">
        <f>A1</f>
        <v xml:space="preserve">LS </v>
      </c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5"/>
    </row>
    <row r="324" spans="1:12" ht="15.75" thickBot="1" x14ac:dyDescent="0.3">
      <c r="A324" s="146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8"/>
    </row>
    <row r="325" spans="1:12" x14ac:dyDescent="0.25">
      <c r="A325" s="369" t="s">
        <v>165</v>
      </c>
      <c r="B325" s="370"/>
      <c r="C325" s="370"/>
      <c r="D325" s="370"/>
      <c r="E325" s="370"/>
      <c r="F325" s="370"/>
      <c r="G325" s="370"/>
      <c r="H325" s="370"/>
      <c r="I325" s="370"/>
      <c r="J325" s="370"/>
      <c r="K325" s="370"/>
      <c r="L325" s="371"/>
    </row>
    <row r="326" spans="1:12" ht="15.75" thickBot="1" x14ac:dyDescent="0.3">
      <c r="A326" s="372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4"/>
    </row>
    <row r="327" spans="1:12" ht="15.75" thickBot="1" x14ac:dyDescent="0.3">
      <c r="A327" s="3" t="str">
        <f t="shared" ref="A327:B329" si="8">A6</f>
        <v xml:space="preserve">CLIENTE: bolovo </v>
      </c>
      <c r="B327" s="149" t="str">
        <f t="shared" si="8"/>
        <v>REPRESENTANTE: Antonio</v>
      </c>
      <c r="C327" s="150"/>
      <c r="D327" s="150"/>
      <c r="E327" s="150"/>
      <c r="F327" s="151"/>
      <c r="G327" s="149" t="str">
        <f>G6</f>
        <v>PEDIDO: 03/2021</v>
      </c>
      <c r="H327" s="150"/>
      <c r="I327" s="151"/>
      <c r="J327" s="110" t="str">
        <f>J6</f>
        <v xml:space="preserve">QTD. MOSTR. LS </v>
      </c>
      <c r="K327" s="112"/>
      <c r="L327" s="111"/>
    </row>
    <row r="328" spans="1:12" ht="15.75" thickBot="1" x14ac:dyDescent="0.3">
      <c r="A328" s="4" t="str">
        <f t="shared" si="8"/>
        <v xml:space="preserve">REF. CLIENTE:  PCT  LS  - 01 BOLOVO </v>
      </c>
      <c r="B328" s="149" t="str">
        <f t="shared" si="8"/>
        <v xml:space="preserve">REF. PCT  SL -01  </v>
      </c>
      <c r="C328" s="150"/>
      <c r="D328" s="150"/>
      <c r="E328" s="150"/>
      <c r="F328" s="151"/>
      <c r="G328" s="149" t="str">
        <f>G7</f>
        <v>COLECAO : VERÃO /2021</v>
      </c>
      <c r="H328" s="150"/>
      <c r="I328" s="151"/>
      <c r="J328" s="143">
        <f>J7</f>
        <v>0</v>
      </c>
      <c r="K328" s="144"/>
      <c r="L328" s="145"/>
    </row>
    <row r="329" spans="1:12" ht="15.75" thickBot="1" x14ac:dyDescent="0.3">
      <c r="A329" s="4" t="str">
        <f t="shared" si="8"/>
        <v xml:space="preserve">REF:  ls :  PCT LS= 01 bolovo </v>
      </c>
      <c r="B329" s="149" t="str">
        <f t="shared" si="8"/>
        <v xml:space="preserve">MODELO: Pochete bolso frontal  AREDONDADO </v>
      </c>
      <c r="C329" s="150"/>
      <c r="D329" s="150"/>
      <c r="E329" s="150"/>
      <c r="F329" s="150"/>
      <c r="G329" s="150"/>
      <c r="H329" s="150"/>
      <c r="I329" s="151"/>
      <c r="J329" s="146"/>
      <c r="K329" s="147"/>
      <c r="L329" s="148"/>
    </row>
    <row r="330" spans="1:12" ht="15.75" thickBot="1" x14ac:dyDescent="0.3">
      <c r="A330" s="110" t="s">
        <v>55</v>
      </c>
      <c r="B330" s="112"/>
      <c r="C330" s="112"/>
      <c r="D330" s="111"/>
      <c r="E330" s="345" t="s">
        <v>59</v>
      </c>
      <c r="F330" s="346"/>
      <c r="G330" s="346"/>
      <c r="H330" s="346"/>
      <c r="I330" s="346"/>
      <c r="J330" s="346"/>
      <c r="K330" s="346"/>
      <c r="L330" s="347"/>
    </row>
    <row r="331" spans="1:12" ht="15.75" thickBot="1" x14ac:dyDescent="0.3">
      <c r="A331" s="184" t="s">
        <v>56</v>
      </c>
      <c r="B331" s="185"/>
      <c r="C331" s="185"/>
      <c r="D331" s="186"/>
      <c r="E331" s="348"/>
      <c r="F331" s="349"/>
      <c r="G331" s="349"/>
      <c r="H331" s="349"/>
      <c r="I331" s="349"/>
      <c r="J331" s="349"/>
      <c r="K331" s="349"/>
      <c r="L331" s="350"/>
    </row>
    <row r="332" spans="1:12" ht="15.75" thickBot="1" x14ac:dyDescent="0.3">
      <c r="A332" s="187"/>
      <c r="B332" s="188"/>
      <c r="C332" s="188"/>
      <c r="D332" s="189"/>
      <c r="E332" s="375" t="s">
        <v>58</v>
      </c>
      <c r="F332" s="376"/>
      <c r="G332" s="376"/>
      <c r="H332" s="376"/>
      <c r="I332" s="376"/>
      <c r="J332" s="376"/>
      <c r="K332" s="376"/>
      <c r="L332" s="377"/>
    </row>
    <row r="333" spans="1:12" x14ac:dyDescent="0.25">
      <c r="A333" s="184" t="s">
        <v>57</v>
      </c>
      <c r="B333" s="185"/>
      <c r="C333" s="185"/>
      <c r="D333" s="186"/>
      <c r="E333" s="378"/>
      <c r="F333" s="379"/>
      <c r="G333" s="379"/>
      <c r="H333" s="379"/>
      <c r="I333" s="379"/>
      <c r="J333" s="379"/>
      <c r="K333" s="379"/>
      <c r="L333" s="380"/>
    </row>
    <row r="334" spans="1:12" ht="15.75" thickBot="1" x14ac:dyDescent="0.3">
      <c r="A334" s="187"/>
      <c r="B334" s="188"/>
      <c r="C334" s="188"/>
      <c r="D334" s="189"/>
      <c r="E334" s="381"/>
      <c r="F334" s="382"/>
      <c r="G334" s="382"/>
      <c r="H334" s="382"/>
      <c r="I334" s="382"/>
      <c r="J334" s="382"/>
      <c r="K334" s="382"/>
      <c r="L334" s="383"/>
    </row>
    <row r="335" spans="1:12" ht="15.75" customHeight="1" thickBot="1" x14ac:dyDescent="0.3">
      <c r="A335" s="5" t="s">
        <v>28</v>
      </c>
      <c r="B335" s="2"/>
      <c r="C335" s="110">
        <f>C92</f>
        <v>0</v>
      </c>
      <c r="D335" s="112"/>
      <c r="E335" s="111"/>
      <c r="F335" s="110" t="s">
        <v>43</v>
      </c>
      <c r="G335" s="111"/>
      <c r="H335" s="110">
        <f>H92</f>
        <v>100</v>
      </c>
      <c r="I335" s="111"/>
      <c r="J335" s="262" t="s">
        <v>43</v>
      </c>
      <c r="K335" s="263"/>
      <c r="L335" s="102" t="s">
        <v>41</v>
      </c>
    </row>
    <row r="336" spans="1:12" ht="15.75" customHeight="1" thickBot="1" x14ac:dyDescent="0.3">
      <c r="A336" s="5" t="s">
        <v>42</v>
      </c>
      <c r="B336" s="4" t="s">
        <v>6</v>
      </c>
      <c r="C336" s="4" t="s">
        <v>15</v>
      </c>
      <c r="D336" s="110" t="s">
        <v>7</v>
      </c>
      <c r="E336" s="111"/>
      <c r="F336" s="234" t="s">
        <v>19</v>
      </c>
      <c r="G336" s="236"/>
      <c r="H336" s="4" t="s">
        <v>9</v>
      </c>
      <c r="I336" s="5" t="s">
        <v>10</v>
      </c>
      <c r="J336" s="234" t="s">
        <v>19</v>
      </c>
      <c r="K336" s="236"/>
      <c r="L336" s="7"/>
    </row>
    <row r="337" spans="1:12" ht="15.75" customHeight="1" thickBot="1" x14ac:dyDescent="0.3">
      <c r="A337" s="13" t="str">
        <f>A94</f>
        <v>Etiqueta Composição - EC 04/16</v>
      </c>
      <c r="B337" s="6">
        <f t="shared" ref="A337:C352" si="9">B94</f>
        <v>1</v>
      </c>
      <c r="C337" s="6" t="s">
        <v>350</v>
      </c>
      <c r="D337" s="264">
        <f>SUM(B337*C335)</f>
        <v>0</v>
      </c>
      <c r="E337" s="265"/>
      <c r="F337" s="266"/>
      <c r="G337" s="267"/>
      <c r="H337" s="6" t="str">
        <f>H94</f>
        <v>BRANCA</v>
      </c>
      <c r="I337" s="8">
        <f>SUM(B337*H335)</f>
        <v>100</v>
      </c>
      <c r="J337" s="266"/>
      <c r="K337" s="267"/>
      <c r="L337" s="6"/>
    </row>
    <row r="338" spans="1:12" ht="15.75" customHeight="1" thickBot="1" x14ac:dyDescent="0.3">
      <c r="A338" s="13" t="str">
        <f t="shared" si="9"/>
        <v>Linha 60</v>
      </c>
      <c r="B338" s="6">
        <f t="shared" si="9"/>
        <v>0.03</v>
      </c>
      <c r="C338" s="6">
        <f t="shared" si="9"/>
        <v>0</v>
      </c>
      <c r="D338" s="264">
        <f>SUM(B338*C335)</f>
        <v>0</v>
      </c>
      <c r="E338" s="265"/>
      <c r="F338" s="266"/>
      <c r="G338" s="267"/>
      <c r="H338" s="6" t="str">
        <f>H95</f>
        <v xml:space="preserve">azul royal </v>
      </c>
      <c r="I338" s="8">
        <f>SUM(B338*H335)</f>
        <v>3</v>
      </c>
      <c r="J338" s="266"/>
      <c r="K338" s="267"/>
      <c r="L338" s="6"/>
    </row>
    <row r="339" spans="1:12" ht="15.75" customHeight="1" thickBot="1" x14ac:dyDescent="0.3">
      <c r="A339" s="13">
        <f t="shared" si="9"/>
        <v>0</v>
      </c>
      <c r="B339" s="6">
        <f t="shared" si="9"/>
        <v>0.02</v>
      </c>
      <c r="C339" s="6">
        <f t="shared" si="9"/>
        <v>0</v>
      </c>
      <c r="D339" s="264">
        <f>SUM(B339*C335)</f>
        <v>0</v>
      </c>
      <c r="E339" s="265"/>
      <c r="F339" s="266"/>
      <c r="G339" s="267"/>
      <c r="H339" s="6" t="str">
        <f t="shared" ref="H339:H370" si="10">H96</f>
        <v xml:space="preserve">VERMALHA </v>
      </c>
      <c r="I339" s="8">
        <f>SUM(B339*H335)</f>
        <v>2</v>
      </c>
      <c r="J339" s="266"/>
      <c r="K339" s="267"/>
      <c r="L339" s="6"/>
    </row>
    <row r="340" spans="1:12" ht="15.75" customHeight="1" thickBot="1" x14ac:dyDescent="0.3">
      <c r="A340" s="13">
        <f t="shared" si="9"/>
        <v>0</v>
      </c>
      <c r="B340" s="6">
        <f t="shared" si="9"/>
        <v>0.02</v>
      </c>
      <c r="C340" s="6">
        <f t="shared" si="9"/>
        <v>0</v>
      </c>
      <c r="D340" s="264">
        <f>SUM(B340*C335)</f>
        <v>0</v>
      </c>
      <c r="E340" s="265"/>
      <c r="F340" s="266"/>
      <c r="G340" s="267"/>
      <c r="H340" s="6" t="str">
        <f t="shared" si="10"/>
        <v>verde</v>
      </c>
      <c r="I340" s="8">
        <f>SUM(B340*H335)</f>
        <v>2</v>
      </c>
      <c r="J340" s="266"/>
      <c r="K340" s="267"/>
      <c r="L340" s="6"/>
    </row>
    <row r="341" spans="1:12" ht="15.75" customHeight="1" thickBot="1" x14ac:dyDescent="0.3">
      <c r="A341" s="13">
        <f t="shared" si="9"/>
        <v>0</v>
      </c>
      <c r="B341" s="6">
        <f t="shared" si="9"/>
        <v>0.02</v>
      </c>
      <c r="C341" s="6">
        <f t="shared" si="9"/>
        <v>0</v>
      </c>
      <c r="D341" s="264">
        <f>SUM(B341*C335)</f>
        <v>0</v>
      </c>
      <c r="E341" s="265"/>
      <c r="F341" s="266"/>
      <c r="G341" s="267"/>
      <c r="H341" s="6" t="str">
        <f t="shared" si="10"/>
        <v>branca</v>
      </c>
      <c r="I341" s="8">
        <f>SUM(B341*H335)</f>
        <v>2</v>
      </c>
      <c r="J341" s="266"/>
      <c r="K341" s="267"/>
      <c r="L341" s="6"/>
    </row>
    <row r="342" spans="1:12" ht="15.75" customHeight="1" thickBot="1" x14ac:dyDescent="0.3">
      <c r="A342" s="13">
        <f t="shared" si="9"/>
        <v>0</v>
      </c>
      <c r="B342" s="6">
        <f t="shared" si="9"/>
        <v>0.02</v>
      </c>
      <c r="C342" s="6">
        <f t="shared" si="9"/>
        <v>0</v>
      </c>
      <c r="D342" s="264">
        <f>SUM(B342*C335)</f>
        <v>0</v>
      </c>
      <c r="E342" s="265"/>
      <c r="F342" s="266"/>
      <c r="G342" s="267"/>
      <c r="H342" s="6" t="str">
        <f t="shared" si="10"/>
        <v>amarela</v>
      </c>
      <c r="I342" s="8">
        <f>SUM(B342*H335)</f>
        <v>2</v>
      </c>
      <c r="J342" s="266"/>
      <c r="K342" s="267"/>
      <c r="L342" s="6"/>
    </row>
    <row r="343" spans="1:12" ht="15.75" customHeight="1" thickBot="1" x14ac:dyDescent="0.3">
      <c r="A343" s="13" t="str">
        <f t="shared" si="9"/>
        <v>Fita Ca</v>
      </c>
      <c r="B343" s="6">
        <f>B100</f>
        <v>1.4</v>
      </c>
      <c r="C343" s="6">
        <f t="shared" si="9"/>
        <v>0</v>
      </c>
      <c r="D343" s="264">
        <f>SUM(B343*C335)</f>
        <v>0</v>
      </c>
      <c r="E343" s="265"/>
      <c r="F343" s="266"/>
      <c r="G343" s="267"/>
      <c r="H343" s="6" t="str">
        <f t="shared" si="10"/>
        <v>branca</v>
      </c>
      <c r="I343" s="8">
        <f>SUM(B343*H335)</f>
        <v>140</v>
      </c>
      <c r="J343" s="266"/>
      <c r="K343" s="267"/>
      <c r="L343" s="6"/>
    </row>
    <row r="344" spans="1:12" ht="15.75" customHeight="1" thickBot="1" x14ac:dyDescent="0.3">
      <c r="A344" s="13" t="str">
        <f t="shared" si="9"/>
        <v>Fita alça grande  - 1,00m (1x)</v>
      </c>
      <c r="B344" s="6">
        <f t="shared" si="9"/>
        <v>0</v>
      </c>
      <c r="C344" s="6">
        <f t="shared" si="9"/>
        <v>0</v>
      </c>
      <c r="D344" s="264">
        <f>SUM(B344*C335)</f>
        <v>0</v>
      </c>
      <c r="E344" s="265"/>
      <c r="F344" s="266"/>
      <c r="G344" s="267"/>
      <c r="H344" s="6">
        <f t="shared" si="10"/>
        <v>0</v>
      </c>
      <c r="I344" s="8">
        <f>SUM(B344*H335)</f>
        <v>0</v>
      </c>
      <c r="J344" s="266"/>
      <c r="K344" s="267"/>
      <c r="L344" s="6"/>
    </row>
    <row r="345" spans="1:12" ht="15.75" customHeight="1" thickBot="1" x14ac:dyDescent="0.3">
      <c r="A345" s="13" t="str">
        <f>A102</f>
        <v>Fita do regulador  - 0,20 m (1x)</v>
      </c>
      <c r="B345" s="6">
        <f t="shared" si="9"/>
        <v>0</v>
      </c>
      <c r="C345" s="6">
        <f t="shared" si="9"/>
        <v>0</v>
      </c>
      <c r="D345" s="264">
        <f>SUM(B345*C335)</f>
        <v>0</v>
      </c>
      <c r="E345" s="265"/>
      <c r="F345" s="266"/>
      <c r="G345" s="267"/>
      <c r="H345" s="6">
        <f t="shared" si="10"/>
        <v>0</v>
      </c>
      <c r="I345" s="8">
        <f>SUM(B345*H335)</f>
        <v>0</v>
      </c>
      <c r="J345" s="266"/>
      <c r="K345" s="267"/>
      <c r="L345" s="6"/>
    </row>
    <row r="346" spans="1:12" ht="15.75" customHeight="1" thickBot="1" x14ac:dyDescent="0.3">
      <c r="A346" s="13">
        <f t="shared" si="9"/>
        <v>0</v>
      </c>
      <c r="B346" s="6">
        <f t="shared" si="9"/>
        <v>0</v>
      </c>
      <c r="C346" s="6">
        <f t="shared" si="9"/>
        <v>0</v>
      </c>
      <c r="D346" s="264">
        <f>SUM(B346*C335)</f>
        <v>0</v>
      </c>
      <c r="E346" s="265"/>
      <c r="F346" s="266"/>
      <c r="G346" s="267"/>
      <c r="H346" s="6">
        <f t="shared" si="10"/>
        <v>0</v>
      </c>
      <c r="I346" s="8">
        <f>SUM(B346*H335)</f>
        <v>0</v>
      </c>
      <c r="J346" s="266"/>
      <c r="K346" s="267"/>
      <c r="L346" s="6"/>
    </row>
    <row r="347" spans="1:12" ht="15.75" customHeight="1" thickBot="1" x14ac:dyDescent="0.3">
      <c r="A347" s="13">
        <f t="shared" si="9"/>
        <v>0</v>
      </c>
      <c r="B347" s="6">
        <f t="shared" si="9"/>
        <v>0</v>
      </c>
      <c r="C347" s="6">
        <f t="shared" si="9"/>
        <v>0</v>
      </c>
      <c r="D347" s="264">
        <f>SUM(B347*C335)</f>
        <v>0</v>
      </c>
      <c r="E347" s="265"/>
      <c r="F347" s="266"/>
      <c r="G347" s="267"/>
      <c r="H347" s="6">
        <f t="shared" si="10"/>
        <v>0</v>
      </c>
      <c r="I347" s="8">
        <f>SUM(B347*H335)</f>
        <v>0</v>
      </c>
      <c r="J347" s="266"/>
      <c r="K347" s="267"/>
      <c r="L347" s="6"/>
    </row>
    <row r="348" spans="1:12" ht="15.75" customHeight="1" thickBot="1" x14ac:dyDescent="0.3">
      <c r="A348" s="13" t="str">
        <f t="shared" si="9"/>
        <v>Fecho bolão  adina ou piter pan</v>
      </c>
      <c r="B348" s="6">
        <f t="shared" si="9"/>
        <v>1</v>
      </c>
      <c r="C348" s="6">
        <f t="shared" si="9"/>
        <v>0</v>
      </c>
      <c r="D348" s="264">
        <f>SUM(B348*C335)</f>
        <v>0</v>
      </c>
      <c r="E348" s="265"/>
      <c r="F348" s="266"/>
      <c r="G348" s="267"/>
      <c r="H348" s="6" t="str">
        <f t="shared" si="10"/>
        <v>BRANCo</v>
      </c>
      <c r="I348" s="8">
        <f>SUM(B348*H335)</f>
        <v>100</v>
      </c>
      <c r="J348" s="266"/>
      <c r="K348" s="267"/>
      <c r="L348" s="6"/>
    </row>
    <row r="349" spans="1:12" ht="15.75" customHeight="1" thickBot="1" x14ac:dyDescent="0.3">
      <c r="A349" s="13" t="str">
        <f t="shared" si="9"/>
        <v>Ziper 8</v>
      </c>
      <c r="B349" s="6">
        <f t="shared" si="9"/>
        <v>0.57999999999999996</v>
      </c>
      <c r="C349" s="6">
        <f t="shared" si="9"/>
        <v>0</v>
      </c>
      <c r="D349" s="264">
        <f>SUM(B349*C335)</f>
        <v>0</v>
      </c>
      <c r="E349" s="265"/>
      <c r="F349" s="266"/>
      <c r="G349" s="267"/>
      <c r="H349" s="6" t="str">
        <f t="shared" si="10"/>
        <v>branco</v>
      </c>
      <c r="I349" s="8">
        <f>SUM(B349*H335)</f>
        <v>57.999999999999993</v>
      </c>
      <c r="J349" s="266"/>
      <c r="K349" s="267"/>
      <c r="L349" s="6"/>
    </row>
    <row r="350" spans="1:12" ht="15.75" customHeight="1" thickBot="1" x14ac:dyDescent="0.3">
      <c r="A350" s="13" t="str">
        <f t="shared" si="9"/>
        <v xml:space="preserve">Cursor 8 liso </v>
      </c>
      <c r="B350" s="6">
        <f t="shared" si="9"/>
        <v>2</v>
      </c>
      <c r="C350" s="6">
        <f t="shared" si="9"/>
        <v>0</v>
      </c>
      <c r="D350" s="264">
        <f>SUM(B350*C335)</f>
        <v>0</v>
      </c>
      <c r="E350" s="265"/>
      <c r="F350" s="266"/>
      <c r="G350" s="267"/>
      <c r="H350" s="6" t="str">
        <f t="shared" si="10"/>
        <v>niquel</v>
      </c>
      <c r="I350" s="8">
        <f>SUM(B350*H335)</f>
        <v>200</v>
      </c>
      <c r="J350" s="266"/>
      <c r="K350" s="267"/>
      <c r="L350" s="6"/>
    </row>
    <row r="351" spans="1:12" ht="15.75" customHeight="1" thickBot="1" x14ac:dyDescent="0.3">
      <c r="A351" s="13" t="str">
        <f t="shared" si="9"/>
        <v xml:space="preserve">Gorgurão Acabamento  </v>
      </c>
      <c r="B351" s="6">
        <f t="shared" si="9"/>
        <v>2.2000000000000002</v>
      </c>
      <c r="C351" s="6">
        <f t="shared" si="9"/>
        <v>0</v>
      </c>
      <c r="D351" s="264">
        <f>SUM(B351*C335)</f>
        <v>0</v>
      </c>
      <c r="E351" s="265"/>
      <c r="F351" s="266"/>
      <c r="G351" s="267"/>
      <c r="H351" s="6" t="str">
        <f t="shared" si="10"/>
        <v xml:space="preserve">azul royal </v>
      </c>
      <c r="I351" s="8">
        <f>SUM(B351*H335)</f>
        <v>220.00000000000003</v>
      </c>
      <c r="J351" s="266"/>
      <c r="K351" s="267"/>
      <c r="L351" s="6"/>
    </row>
    <row r="352" spans="1:12" ht="15.75" customHeight="1" thickBot="1" x14ac:dyDescent="0.3">
      <c r="A352" s="13" t="str">
        <f t="shared" si="9"/>
        <v xml:space="preserve">Regulador/poliacetal </v>
      </c>
      <c r="B352" s="6">
        <f t="shared" si="9"/>
        <v>1</v>
      </c>
      <c r="C352" s="6">
        <f t="shared" si="9"/>
        <v>0</v>
      </c>
      <c r="D352" s="264">
        <f>SUM(B352*C335)</f>
        <v>0</v>
      </c>
      <c r="E352" s="265"/>
      <c r="F352" s="266"/>
      <c r="G352" s="267"/>
      <c r="H352" s="6" t="str">
        <f t="shared" si="10"/>
        <v>branco</v>
      </c>
      <c r="I352" s="8">
        <f>SUM(B352*H335)</f>
        <v>100</v>
      </c>
      <c r="J352" s="266"/>
      <c r="K352" s="267"/>
      <c r="L352" s="6"/>
    </row>
    <row r="353" spans="1:12" ht="15.75" customHeight="1" thickBot="1" x14ac:dyDescent="0.3">
      <c r="A353" s="13" t="str">
        <f t="shared" ref="A353:C368" si="11">A110</f>
        <v xml:space="preserve">fila ondulada </v>
      </c>
      <c r="B353" s="6">
        <f t="shared" si="11"/>
        <v>0.3</v>
      </c>
      <c r="C353" s="6">
        <f t="shared" si="11"/>
        <v>0</v>
      </c>
      <c r="D353" s="264">
        <f>SUM(B353*C335)</f>
        <v>0</v>
      </c>
      <c r="E353" s="265"/>
      <c r="F353" s="266"/>
      <c r="G353" s="267"/>
      <c r="H353" s="6" t="str">
        <f t="shared" si="10"/>
        <v>branca</v>
      </c>
      <c r="I353" s="8">
        <f>SUM(B353*H335)</f>
        <v>30</v>
      </c>
      <c r="J353" s="266"/>
      <c r="K353" s="267"/>
      <c r="L353" s="6"/>
    </row>
    <row r="354" spans="1:12" ht="15.75" customHeight="1" thickBot="1" x14ac:dyDescent="0.3">
      <c r="A354" s="13" t="str">
        <f t="shared" si="11"/>
        <v>Ziper 3</v>
      </c>
      <c r="B354" s="6">
        <v>0.24</v>
      </c>
      <c r="C354" s="6">
        <f t="shared" si="11"/>
        <v>0</v>
      </c>
      <c r="D354" s="264">
        <f>SUM(B354*C335)</f>
        <v>0</v>
      </c>
      <c r="E354" s="265"/>
      <c r="F354" s="266"/>
      <c r="G354" s="267"/>
      <c r="H354" s="6" t="str">
        <f t="shared" si="10"/>
        <v>vermelho</v>
      </c>
      <c r="I354" s="8">
        <f>SUM(B354*H335)</f>
        <v>24</v>
      </c>
      <c r="J354" s="266"/>
      <c r="K354" s="267"/>
      <c r="L354" s="6"/>
    </row>
    <row r="355" spans="1:12" ht="15.75" customHeight="1" thickBot="1" x14ac:dyDescent="0.3">
      <c r="A355" s="13" t="str">
        <f t="shared" si="11"/>
        <v xml:space="preserve">cursor  3 </v>
      </c>
      <c r="B355" s="6">
        <v>1</v>
      </c>
      <c r="C355" s="6">
        <f t="shared" si="11"/>
        <v>0</v>
      </c>
      <c r="D355" s="264">
        <f>SUM(B355*C335)</f>
        <v>0</v>
      </c>
      <c r="E355" s="265"/>
      <c r="F355" s="266"/>
      <c r="G355" s="267"/>
      <c r="H355" s="6" t="str">
        <f t="shared" si="10"/>
        <v>niquel</v>
      </c>
      <c r="I355" s="8">
        <f>SUM(B355*H335)</f>
        <v>100</v>
      </c>
      <c r="J355" s="266"/>
      <c r="K355" s="267"/>
      <c r="L355" s="6"/>
    </row>
    <row r="356" spans="1:12" ht="15.75" customHeight="1" thickBot="1" x14ac:dyDescent="0.3">
      <c r="A356" s="13" t="str">
        <f t="shared" si="11"/>
        <v>Vivo carly</v>
      </c>
      <c r="B356" s="6">
        <f t="shared" si="11"/>
        <v>0.62</v>
      </c>
      <c r="C356" s="6">
        <f t="shared" si="11"/>
        <v>0</v>
      </c>
      <c r="D356" s="264">
        <f>SUM(B356*C335)</f>
        <v>0</v>
      </c>
      <c r="E356" s="265"/>
      <c r="F356" s="266"/>
      <c r="G356" s="267"/>
      <c r="H356" s="6" t="str">
        <f t="shared" si="10"/>
        <v>preto</v>
      </c>
      <c r="I356" s="8">
        <f>SUM(B356*H335)</f>
        <v>62</v>
      </c>
      <c r="J356" s="266"/>
      <c r="K356" s="267"/>
      <c r="L356" s="6"/>
    </row>
    <row r="357" spans="1:12" ht="15.75" customHeight="1" thickBot="1" x14ac:dyDescent="0.3">
      <c r="A357" s="13">
        <f t="shared" si="11"/>
        <v>0</v>
      </c>
      <c r="B357" s="6">
        <f t="shared" si="11"/>
        <v>0</v>
      </c>
      <c r="C357" s="6">
        <f t="shared" si="11"/>
        <v>0</v>
      </c>
      <c r="D357" s="264">
        <f>SUM(B357*C335)</f>
        <v>0</v>
      </c>
      <c r="E357" s="265"/>
      <c r="F357" s="266"/>
      <c r="G357" s="267"/>
      <c r="H357" s="6">
        <f t="shared" si="10"/>
        <v>0</v>
      </c>
      <c r="I357" s="8">
        <f>SUM(B357*H335)</f>
        <v>0</v>
      </c>
      <c r="J357" s="266"/>
      <c r="K357" s="267"/>
      <c r="L357" s="6"/>
    </row>
    <row r="358" spans="1:12" ht="15.75" customHeight="1" thickBot="1" x14ac:dyDescent="0.3">
      <c r="A358" s="13">
        <f t="shared" si="11"/>
        <v>0</v>
      </c>
      <c r="B358" s="6">
        <f t="shared" si="11"/>
        <v>0</v>
      </c>
      <c r="C358" s="6">
        <f t="shared" si="11"/>
        <v>0</v>
      </c>
      <c r="D358" s="264">
        <f>SUM(B358*C335)</f>
        <v>0</v>
      </c>
      <c r="E358" s="265"/>
      <c r="F358" s="266"/>
      <c r="G358" s="267"/>
      <c r="H358" s="6">
        <f t="shared" si="10"/>
        <v>0</v>
      </c>
      <c r="I358" s="8">
        <f>SUM(B358*H335)</f>
        <v>0</v>
      </c>
      <c r="J358" s="266"/>
      <c r="K358" s="267"/>
      <c r="L358" s="6"/>
    </row>
    <row r="359" spans="1:12" ht="15.75" customHeight="1" thickBot="1" x14ac:dyDescent="0.3">
      <c r="A359" s="13">
        <f t="shared" si="11"/>
        <v>0</v>
      </c>
      <c r="B359" s="6">
        <f t="shared" si="11"/>
        <v>0</v>
      </c>
      <c r="C359" s="6">
        <f t="shared" si="11"/>
        <v>0</v>
      </c>
      <c r="D359" s="264">
        <f>SUM(B359*C335)</f>
        <v>0</v>
      </c>
      <c r="E359" s="265"/>
      <c r="F359" s="266"/>
      <c r="G359" s="267"/>
      <c r="H359" s="6">
        <f t="shared" si="10"/>
        <v>0</v>
      </c>
      <c r="I359" s="8">
        <f>SUM(B359*H335)</f>
        <v>0</v>
      </c>
      <c r="J359" s="266"/>
      <c r="K359" s="267"/>
      <c r="L359" s="6"/>
    </row>
    <row r="360" spans="1:12" ht="15.75" customHeight="1" thickBot="1" x14ac:dyDescent="0.3">
      <c r="A360" s="13">
        <f t="shared" si="11"/>
        <v>0</v>
      </c>
      <c r="B360" s="6">
        <f t="shared" si="11"/>
        <v>0</v>
      </c>
      <c r="C360" s="6">
        <f t="shared" si="11"/>
        <v>0</v>
      </c>
      <c r="D360" s="264">
        <f>SUM(B360*C335)</f>
        <v>0</v>
      </c>
      <c r="E360" s="265"/>
      <c r="F360" s="266"/>
      <c r="G360" s="267"/>
      <c r="H360" s="6">
        <f t="shared" si="10"/>
        <v>0</v>
      </c>
      <c r="I360" s="8">
        <f>SUM(B360*H335)</f>
        <v>0</v>
      </c>
      <c r="J360" s="266"/>
      <c r="K360" s="267"/>
      <c r="L360" s="6"/>
    </row>
    <row r="361" spans="1:12" ht="15.75" customHeight="1" thickBot="1" x14ac:dyDescent="0.3">
      <c r="A361" s="13">
        <f t="shared" si="11"/>
        <v>0</v>
      </c>
      <c r="B361" s="6">
        <f t="shared" si="11"/>
        <v>0</v>
      </c>
      <c r="C361" s="6">
        <f t="shared" si="11"/>
        <v>0</v>
      </c>
      <c r="D361" s="264">
        <f>SUM(B361*C335)</f>
        <v>0</v>
      </c>
      <c r="E361" s="265"/>
      <c r="F361" s="266"/>
      <c r="G361" s="267"/>
      <c r="H361" s="6">
        <f t="shared" si="10"/>
        <v>0</v>
      </c>
      <c r="I361" s="8">
        <f>SUM(B361*H335)</f>
        <v>0</v>
      </c>
      <c r="J361" s="266"/>
      <c r="K361" s="267"/>
      <c r="L361" s="6"/>
    </row>
    <row r="362" spans="1:12" ht="15.75" customHeight="1" thickBot="1" x14ac:dyDescent="0.3">
      <c r="A362" s="13">
        <f t="shared" si="11"/>
        <v>0</v>
      </c>
      <c r="B362" s="6">
        <f t="shared" si="11"/>
        <v>0</v>
      </c>
      <c r="C362" s="6">
        <f t="shared" si="11"/>
        <v>0</v>
      </c>
      <c r="D362" s="264">
        <f>SUM(B362*C335)</f>
        <v>0</v>
      </c>
      <c r="E362" s="265"/>
      <c r="F362" s="266"/>
      <c r="G362" s="267"/>
      <c r="H362" s="6">
        <f t="shared" si="10"/>
        <v>0</v>
      </c>
      <c r="I362" s="8">
        <f>SUM(B362*H335)</f>
        <v>0</v>
      </c>
      <c r="J362" s="266"/>
      <c r="K362" s="267"/>
      <c r="L362" s="6"/>
    </row>
    <row r="363" spans="1:12" ht="15.75" customHeight="1" thickBot="1" x14ac:dyDescent="0.3">
      <c r="A363" s="13">
        <f t="shared" si="11"/>
        <v>0</v>
      </c>
      <c r="B363" s="6">
        <f t="shared" si="11"/>
        <v>0</v>
      </c>
      <c r="C363" s="6">
        <f t="shared" si="11"/>
        <v>0</v>
      </c>
      <c r="D363" s="264">
        <f>SUM(B363*C335)</f>
        <v>0</v>
      </c>
      <c r="E363" s="265"/>
      <c r="F363" s="266"/>
      <c r="G363" s="267"/>
      <c r="H363" s="6">
        <f t="shared" si="10"/>
        <v>0</v>
      </c>
      <c r="I363" s="8">
        <f>SUM(B363*H335)</f>
        <v>0</v>
      </c>
      <c r="J363" s="266"/>
      <c r="K363" s="267"/>
      <c r="L363" s="6"/>
    </row>
    <row r="364" spans="1:12" ht="15.75" customHeight="1" thickBot="1" x14ac:dyDescent="0.3">
      <c r="A364" s="13">
        <f t="shared" si="11"/>
        <v>0</v>
      </c>
      <c r="B364" s="6">
        <f t="shared" si="11"/>
        <v>0</v>
      </c>
      <c r="C364" s="6">
        <f t="shared" si="11"/>
        <v>0</v>
      </c>
      <c r="D364" s="264">
        <f>SUM(B364*C335)</f>
        <v>0</v>
      </c>
      <c r="E364" s="265"/>
      <c r="F364" s="266"/>
      <c r="G364" s="267"/>
      <c r="H364" s="6">
        <f t="shared" si="10"/>
        <v>0</v>
      </c>
      <c r="I364" s="8">
        <f>SUM(B364*H335)</f>
        <v>0</v>
      </c>
      <c r="J364" s="266"/>
      <c r="K364" s="267"/>
      <c r="L364" s="6"/>
    </row>
    <row r="365" spans="1:12" ht="15.75" customHeight="1" thickBot="1" x14ac:dyDescent="0.3">
      <c r="A365" s="13">
        <f t="shared" si="11"/>
        <v>0</v>
      </c>
      <c r="B365" s="6">
        <f t="shared" si="11"/>
        <v>0</v>
      </c>
      <c r="C365" s="6">
        <f t="shared" si="11"/>
        <v>0</v>
      </c>
      <c r="D365" s="264">
        <f>SUM(B365*C335)</f>
        <v>0</v>
      </c>
      <c r="E365" s="265"/>
      <c r="F365" s="266"/>
      <c r="G365" s="267"/>
      <c r="H365" s="6">
        <f t="shared" si="10"/>
        <v>0</v>
      </c>
      <c r="I365" s="8">
        <f>SUM(B365*H335)</f>
        <v>0</v>
      </c>
      <c r="J365" s="266"/>
      <c r="K365" s="267"/>
      <c r="L365" s="6"/>
    </row>
    <row r="366" spans="1:12" ht="15.75" customHeight="1" thickBot="1" x14ac:dyDescent="0.3">
      <c r="A366" s="13">
        <f t="shared" si="11"/>
        <v>0</v>
      </c>
      <c r="B366" s="6">
        <f t="shared" si="11"/>
        <v>0</v>
      </c>
      <c r="C366" s="6">
        <f t="shared" si="11"/>
        <v>0</v>
      </c>
      <c r="D366" s="264">
        <f>SUM(B366*C335)</f>
        <v>0</v>
      </c>
      <c r="E366" s="265"/>
      <c r="F366" s="266"/>
      <c r="G366" s="267"/>
      <c r="H366" s="6">
        <f t="shared" si="10"/>
        <v>0</v>
      </c>
      <c r="I366" s="8">
        <f>SUM(B366*H335)</f>
        <v>0</v>
      </c>
      <c r="J366" s="266"/>
      <c r="K366" s="267"/>
      <c r="L366" s="6"/>
    </row>
    <row r="367" spans="1:12" ht="15.75" customHeight="1" thickBot="1" x14ac:dyDescent="0.3">
      <c r="A367" s="13">
        <f t="shared" si="11"/>
        <v>0</v>
      </c>
      <c r="B367" s="6">
        <f t="shared" si="11"/>
        <v>0</v>
      </c>
      <c r="C367" s="6">
        <f t="shared" si="11"/>
        <v>0</v>
      </c>
      <c r="D367" s="264">
        <f>SUM(B367*C335)</f>
        <v>0</v>
      </c>
      <c r="E367" s="265"/>
      <c r="F367" s="266"/>
      <c r="G367" s="267"/>
      <c r="H367" s="6">
        <f t="shared" si="10"/>
        <v>0</v>
      </c>
      <c r="I367" s="8">
        <f>SUM(B367*H335)</f>
        <v>0</v>
      </c>
      <c r="J367" s="266"/>
      <c r="K367" s="267"/>
      <c r="L367" s="6"/>
    </row>
    <row r="368" spans="1:12" ht="15.75" customHeight="1" thickBot="1" x14ac:dyDescent="0.3">
      <c r="A368" s="13">
        <f t="shared" si="11"/>
        <v>0</v>
      </c>
      <c r="B368" s="6">
        <f t="shared" si="11"/>
        <v>0</v>
      </c>
      <c r="C368" s="6">
        <f t="shared" si="11"/>
        <v>0</v>
      </c>
      <c r="D368" s="264">
        <f>SUM(B368*C335)</f>
        <v>0</v>
      </c>
      <c r="E368" s="265"/>
      <c r="F368" s="266"/>
      <c r="G368" s="267"/>
      <c r="H368" s="6">
        <f t="shared" si="10"/>
        <v>0</v>
      </c>
      <c r="I368" s="8">
        <f>SUM(B368*H335)</f>
        <v>0</v>
      </c>
      <c r="J368" s="266"/>
      <c r="K368" s="267"/>
      <c r="L368" s="6"/>
    </row>
    <row r="369" spans="1:12" ht="15.75" customHeight="1" thickBot="1" x14ac:dyDescent="0.3">
      <c r="A369" s="13">
        <f t="shared" ref="A369:C370" si="12">A126</f>
        <v>0</v>
      </c>
      <c r="B369" s="6">
        <f t="shared" si="12"/>
        <v>0</v>
      </c>
      <c r="C369" s="6">
        <f t="shared" si="12"/>
        <v>0</v>
      </c>
      <c r="D369" s="264">
        <f>SUM(B369*C335)</f>
        <v>0</v>
      </c>
      <c r="E369" s="265"/>
      <c r="F369" s="266"/>
      <c r="G369" s="267"/>
      <c r="H369" s="6">
        <f t="shared" si="10"/>
        <v>0</v>
      </c>
      <c r="I369" s="8">
        <f>SUM(B369*H335)</f>
        <v>0</v>
      </c>
      <c r="J369" s="266"/>
      <c r="K369" s="267"/>
      <c r="L369" s="6"/>
    </row>
    <row r="370" spans="1:12" ht="15.75" customHeight="1" thickBot="1" x14ac:dyDescent="0.3">
      <c r="A370" s="13">
        <f t="shared" si="12"/>
        <v>0</v>
      </c>
      <c r="B370" s="6">
        <f t="shared" si="12"/>
        <v>0</v>
      </c>
      <c r="C370" s="6">
        <f t="shared" si="12"/>
        <v>0</v>
      </c>
      <c r="D370" s="264">
        <f>SUM(B370*C335)</f>
        <v>0</v>
      </c>
      <c r="E370" s="265"/>
      <c r="F370" s="266"/>
      <c r="G370" s="267"/>
      <c r="H370" s="6">
        <f t="shared" si="10"/>
        <v>0</v>
      </c>
      <c r="I370" s="8">
        <f>SUM(B370*H335)</f>
        <v>0</v>
      </c>
      <c r="J370" s="266"/>
      <c r="K370" s="267"/>
      <c r="L370" s="6"/>
    </row>
    <row r="371" spans="1:12" ht="15.75" thickBot="1" x14ac:dyDescent="0.3">
      <c r="A371" s="4" t="s">
        <v>60</v>
      </c>
      <c r="B371" s="149" t="s">
        <v>61</v>
      </c>
      <c r="C371" s="150"/>
      <c r="D371" s="150"/>
      <c r="E371" s="150"/>
      <c r="F371" s="150"/>
      <c r="G371" s="150"/>
      <c r="H371" s="151"/>
      <c r="I371" s="149" t="s">
        <v>62</v>
      </c>
      <c r="J371" s="150"/>
      <c r="K371" s="150"/>
      <c r="L371" s="151"/>
    </row>
    <row r="372" spans="1:12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" customHeight="1" x14ac:dyDescent="0.25">
      <c r="A373" s="143" t="s">
        <v>113</v>
      </c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5"/>
    </row>
    <row r="374" spans="1:12" ht="15.75" customHeight="1" thickBot="1" x14ac:dyDescent="0.3">
      <c r="A374" s="146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8"/>
    </row>
    <row r="375" spans="1:12" ht="15.75" thickBot="1" x14ac:dyDescent="0.3">
      <c r="A375" s="3" t="str">
        <f t="shared" ref="A375:B377" si="13">A6</f>
        <v xml:space="preserve">CLIENTE: bolovo </v>
      </c>
      <c r="B375" s="149" t="str">
        <f t="shared" si="13"/>
        <v>REPRESENTANTE: Antonio</v>
      </c>
      <c r="C375" s="150"/>
      <c r="D375" s="150"/>
      <c r="E375" s="150"/>
      <c r="F375" s="151"/>
      <c r="G375" s="149" t="str">
        <f>G6</f>
        <v>PEDIDO: 03/2021</v>
      </c>
      <c r="H375" s="150"/>
      <c r="I375" s="151"/>
      <c r="J375" s="110" t="s">
        <v>116</v>
      </c>
      <c r="K375" s="112"/>
      <c r="L375" s="111"/>
    </row>
    <row r="376" spans="1:12" ht="15.75" thickBot="1" x14ac:dyDescent="0.3">
      <c r="A376" s="4" t="str">
        <f t="shared" si="13"/>
        <v xml:space="preserve">REF. CLIENTE:  PCT  LS  - 01 BOLOVO </v>
      </c>
      <c r="B376" s="149" t="str">
        <f t="shared" si="13"/>
        <v xml:space="preserve">REF. PCT  SL -01  </v>
      </c>
      <c r="C376" s="150"/>
      <c r="D376" s="150"/>
      <c r="E376" s="150"/>
      <c r="F376" s="151"/>
      <c r="G376" s="149" t="str">
        <f>G7</f>
        <v>COLECAO : VERÃO /2021</v>
      </c>
      <c r="H376" s="150"/>
      <c r="I376" s="151"/>
      <c r="J376" s="143">
        <f>J7</f>
        <v>0</v>
      </c>
      <c r="K376" s="144"/>
      <c r="L376" s="145"/>
    </row>
    <row r="377" spans="1:12" ht="15.75" thickBot="1" x14ac:dyDescent="0.3">
      <c r="A377" s="4" t="str">
        <f t="shared" si="13"/>
        <v xml:space="preserve">REF:  ls :  PCT LS= 01 bolovo </v>
      </c>
      <c r="B377" s="149" t="str">
        <f t="shared" si="13"/>
        <v xml:space="preserve">MODELO: Pochete bolso frontal  AREDONDADO </v>
      </c>
      <c r="C377" s="150"/>
      <c r="D377" s="150"/>
      <c r="E377" s="150"/>
      <c r="F377" s="150"/>
      <c r="G377" s="150"/>
      <c r="H377" s="150"/>
      <c r="I377" s="151"/>
      <c r="J377" s="146"/>
      <c r="K377" s="147"/>
      <c r="L377" s="148"/>
    </row>
    <row r="378" spans="1:12" ht="15" customHeight="1" thickBot="1" x14ac:dyDescent="0.3">
      <c r="A378" s="102" t="s">
        <v>14</v>
      </c>
      <c r="B378" s="110" t="s">
        <v>65</v>
      </c>
      <c r="C378" s="112"/>
      <c r="D378" s="111"/>
      <c r="E378" s="384" t="s">
        <v>66</v>
      </c>
      <c r="F378" s="385"/>
      <c r="G378" s="385"/>
      <c r="H378" s="386"/>
      <c r="I378" s="110" t="s">
        <v>67</v>
      </c>
      <c r="J378" s="111"/>
      <c r="K378" s="110" t="s">
        <v>68</v>
      </c>
      <c r="L378" s="111"/>
    </row>
    <row r="379" spans="1:12" x14ac:dyDescent="0.25">
      <c r="A379" s="326" t="s">
        <v>63</v>
      </c>
      <c r="B379" s="220" t="s">
        <v>69</v>
      </c>
      <c r="C379" s="221"/>
      <c r="D379" s="222"/>
      <c r="E379" s="220" t="s">
        <v>69</v>
      </c>
      <c r="F379" s="221"/>
      <c r="G379" s="221"/>
      <c r="H379" s="222"/>
      <c r="I379" s="122" t="s">
        <v>70</v>
      </c>
      <c r="J379" s="124"/>
      <c r="K379" s="122" t="s">
        <v>70</v>
      </c>
      <c r="L379" s="124"/>
    </row>
    <row r="380" spans="1:12" ht="15.75" thickBot="1" x14ac:dyDescent="0.3">
      <c r="A380" s="327"/>
      <c r="B380" s="223"/>
      <c r="C380" s="224"/>
      <c r="D380" s="225"/>
      <c r="E380" s="223"/>
      <c r="F380" s="224"/>
      <c r="G380" s="224"/>
      <c r="H380" s="225"/>
      <c r="I380" s="125"/>
      <c r="J380" s="127"/>
      <c r="K380" s="125"/>
      <c r="L380" s="127"/>
    </row>
    <row r="381" spans="1:12" x14ac:dyDescent="0.25">
      <c r="A381" s="326" t="s">
        <v>64</v>
      </c>
      <c r="B381" s="220" t="s">
        <v>69</v>
      </c>
      <c r="C381" s="221"/>
      <c r="D381" s="222"/>
      <c r="E381" s="220" t="s">
        <v>69</v>
      </c>
      <c r="F381" s="221"/>
      <c r="G381" s="221"/>
      <c r="H381" s="222"/>
      <c r="I381" s="122" t="s">
        <v>70</v>
      </c>
      <c r="J381" s="124"/>
      <c r="K381" s="122" t="s">
        <v>70</v>
      </c>
      <c r="L381" s="124"/>
    </row>
    <row r="382" spans="1:12" ht="15.75" thickBot="1" x14ac:dyDescent="0.3">
      <c r="A382" s="327"/>
      <c r="B382" s="223"/>
      <c r="C382" s="224"/>
      <c r="D382" s="225"/>
      <c r="E382" s="223"/>
      <c r="F382" s="224"/>
      <c r="G382" s="224"/>
      <c r="H382" s="225"/>
      <c r="I382" s="125"/>
      <c r="J382" s="127"/>
      <c r="K382" s="125"/>
      <c r="L382" s="127"/>
    </row>
    <row r="383" spans="1:12" ht="15.75" thickBot="1" x14ac:dyDescent="0.3">
      <c r="A383" s="110" t="s">
        <v>71</v>
      </c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1"/>
    </row>
    <row r="384" spans="1:12" x14ac:dyDescent="0.25">
      <c r="A384" s="272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4"/>
    </row>
    <row r="385" spans="1:12" ht="15.75" thickBot="1" x14ac:dyDescent="0.3">
      <c r="A385" s="285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286"/>
    </row>
    <row r="386" spans="1:12" x14ac:dyDescent="0.25">
      <c r="A386" s="272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4"/>
    </row>
    <row r="387" spans="1:12" ht="15.75" thickBot="1" x14ac:dyDescent="0.3">
      <c r="A387" s="285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286"/>
    </row>
    <row r="388" spans="1:12" ht="15.75" thickBo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x14ac:dyDescent="0.25">
      <c r="A389" s="143" t="s">
        <v>114</v>
      </c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5"/>
    </row>
    <row r="390" spans="1:12" ht="15.75" thickBot="1" x14ac:dyDescent="0.3">
      <c r="A390" s="146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8"/>
    </row>
    <row r="391" spans="1:12" ht="15.75" thickBot="1" x14ac:dyDescent="0.3">
      <c r="A391" s="3" t="str">
        <f t="shared" ref="A391:B393" si="14">A6</f>
        <v xml:space="preserve">CLIENTE: bolovo </v>
      </c>
      <c r="B391" s="149" t="str">
        <f t="shared" si="14"/>
        <v>REPRESENTANTE: Antonio</v>
      </c>
      <c r="C391" s="150"/>
      <c r="D391" s="150"/>
      <c r="E391" s="150"/>
      <c r="F391" s="151"/>
      <c r="G391" s="149" t="str">
        <f>G6</f>
        <v>PEDIDO: 03/2021</v>
      </c>
      <c r="H391" s="150"/>
      <c r="I391" s="151"/>
      <c r="J391" s="110" t="s">
        <v>116</v>
      </c>
      <c r="K391" s="112"/>
      <c r="L391" s="111"/>
    </row>
    <row r="392" spans="1:12" ht="15.75" thickBot="1" x14ac:dyDescent="0.3">
      <c r="A392" s="4" t="str">
        <f t="shared" si="14"/>
        <v xml:space="preserve">REF. CLIENTE:  PCT  LS  - 01 BOLOVO </v>
      </c>
      <c r="B392" s="149" t="str">
        <f t="shared" si="14"/>
        <v xml:space="preserve">REF. PCT  SL -01  </v>
      </c>
      <c r="C392" s="150"/>
      <c r="D392" s="150"/>
      <c r="E392" s="150"/>
      <c r="F392" s="151"/>
      <c r="G392" s="149" t="str">
        <f>G7</f>
        <v>COLECAO : VERÃO /2021</v>
      </c>
      <c r="H392" s="150"/>
      <c r="I392" s="151"/>
      <c r="J392" s="143">
        <f>J7</f>
        <v>0</v>
      </c>
      <c r="K392" s="144"/>
      <c r="L392" s="145"/>
    </row>
    <row r="393" spans="1:12" ht="15.75" thickBot="1" x14ac:dyDescent="0.3">
      <c r="A393" s="4" t="str">
        <f t="shared" si="14"/>
        <v xml:space="preserve">REF:  ls :  PCT LS= 01 bolovo </v>
      </c>
      <c r="B393" s="149" t="str">
        <f t="shared" si="14"/>
        <v xml:space="preserve">MODELO: Pochete bolso frontal  AREDONDADO </v>
      </c>
      <c r="C393" s="150"/>
      <c r="D393" s="150"/>
      <c r="E393" s="150"/>
      <c r="F393" s="150"/>
      <c r="G393" s="150"/>
      <c r="H393" s="150"/>
      <c r="I393" s="151"/>
      <c r="J393" s="146"/>
      <c r="K393" s="147"/>
      <c r="L393" s="148"/>
    </row>
    <row r="394" spans="1:12" ht="15" customHeight="1" thickBot="1" x14ac:dyDescent="0.3">
      <c r="A394" s="102" t="s">
        <v>14</v>
      </c>
      <c r="B394" s="110" t="s">
        <v>72</v>
      </c>
      <c r="C394" s="112"/>
      <c r="D394" s="111"/>
      <c r="E394" s="110" t="s">
        <v>73</v>
      </c>
      <c r="F394" s="112"/>
      <c r="G394" s="112"/>
      <c r="H394" s="111"/>
      <c r="I394" s="193" t="s">
        <v>67</v>
      </c>
      <c r="J394" s="194"/>
      <c r="K394" s="110" t="s">
        <v>68</v>
      </c>
      <c r="L394" s="111"/>
    </row>
    <row r="395" spans="1:12" ht="15" customHeight="1" x14ac:dyDescent="0.25">
      <c r="A395" s="387" t="s">
        <v>20</v>
      </c>
      <c r="B395" s="220" t="s">
        <v>69</v>
      </c>
      <c r="C395" s="221"/>
      <c r="D395" s="222"/>
      <c r="E395" s="220" t="s">
        <v>69</v>
      </c>
      <c r="F395" s="221"/>
      <c r="G395" s="221"/>
      <c r="H395" s="222"/>
      <c r="I395" s="122" t="s">
        <v>70</v>
      </c>
      <c r="J395" s="124"/>
      <c r="K395" s="122" t="s">
        <v>70</v>
      </c>
      <c r="L395" s="124"/>
    </row>
    <row r="396" spans="1:12" ht="15.75" customHeight="1" thickBot="1" x14ac:dyDescent="0.3">
      <c r="A396" s="388"/>
      <c r="B396" s="223"/>
      <c r="C396" s="224"/>
      <c r="D396" s="225"/>
      <c r="E396" s="223"/>
      <c r="F396" s="224"/>
      <c r="G396" s="224"/>
      <c r="H396" s="225"/>
      <c r="I396" s="125"/>
      <c r="J396" s="127"/>
      <c r="K396" s="125"/>
      <c r="L396" s="127"/>
    </row>
    <row r="397" spans="1:12" ht="15" customHeight="1" x14ac:dyDescent="0.25">
      <c r="A397" s="388"/>
      <c r="B397" s="220" t="s">
        <v>74</v>
      </c>
      <c r="C397" s="221"/>
      <c r="D397" s="222"/>
      <c r="E397" s="220" t="s">
        <v>75</v>
      </c>
      <c r="F397" s="221"/>
      <c r="G397" s="221"/>
      <c r="H397" s="222"/>
      <c r="I397" s="122" t="s">
        <v>70</v>
      </c>
      <c r="J397" s="124"/>
      <c r="K397" s="122" t="s">
        <v>70</v>
      </c>
      <c r="L397" s="124"/>
    </row>
    <row r="398" spans="1:12" ht="15.75" customHeight="1" thickBot="1" x14ac:dyDescent="0.3">
      <c r="A398" s="389"/>
      <c r="B398" s="223"/>
      <c r="C398" s="224"/>
      <c r="D398" s="225"/>
      <c r="E398" s="223"/>
      <c r="F398" s="224"/>
      <c r="G398" s="224"/>
      <c r="H398" s="225"/>
      <c r="I398" s="125"/>
      <c r="J398" s="127"/>
      <c r="K398" s="125"/>
      <c r="L398" s="127"/>
    </row>
    <row r="399" spans="1:12" x14ac:dyDescent="0.25">
      <c r="A399" s="272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4"/>
    </row>
    <row r="400" spans="1:12" ht="15.75" thickBot="1" x14ac:dyDescent="0.3">
      <c r="A400" s="285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286"/>
    </row>
    <row r="401" spans="1:12" x14ac:dyDescent="0.25">
      <c r="A401" s="272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4"/>
    </row>
    <row r="402" spans="1:12" ht="15.75" thickBot="1" x14ac:dyDescent="0.3">
      <c r="A402" s="285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286"/>
    </row>
    <row r="411" spans="1:12" x14ac:dyDescent="0.25">
      <c r="A411" s="21"/>
    </row>
  </sheetData>
  <mergeCells count="846">
    <mergeCell ref="D9:E9"/>
    <mergeCell ref="G9:I9"/>
    <mergeCell ref="J9:L9"/>
    <mergeCell ref="A10:A11"/>
    <mergeCell ref="B10:F11"/>
    <mergeCell ref="G10:I11"/>
    <mergeCell ref="J10:L11"/>
    <mergeCell ref="A1:L3"/>
    <mergeCell ref="A4:L5"/>
    <mergeCell ref="B6:F6"/>
    <mergeCell ref="G6:I6"/>
    <mergeCell ref="J6:L6"/>
    <mergeCell ref="B7:F7"/>
    <mergeCell ref="G7:I7"/>
    <mergeCell ref="J7:L8"/>
    <mergeCell ref="B8:I8"/>
    <mergeCell ref="A12:A13"/>
    <mergeCell ref="B12:F13"/>
    <mergeCell ref="G12:I13"/>
    <mergeCell ref="J12:L13"/>
    <mergeCell ref="C14:E14"/>
    <mergeCell ref="F14:F15"/>
    <mergeCell ref="H14:I14"/>
    <mergeCell ref="J14:J15"/>
    <mergeCell ref="L14:L15"/>
    <mergeCell ref="D15:E15"/>
    <mergeCell ref="A18:A19"/>
    <mergeCell ref="B18:B19"/>
    <mergeCell ref="C18:C19"/>
    <mergeCell ref="D18:E19"/>
    <mergeCell ref="F18:F19"/>
    <mergeCell ref="A16:A17"/>
    <mergeCell ref="B16:B17"/>
    <mergeCell ref="C16:C17"/>
    <mergeCell ref="D16:E17"/>
    <mergeCell ref="F16:F17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G16:G17"/>
    <mergeCell ref="A22:A23"/>
    <mergeCell ref="B22:B23"/>
    <mergeCell ref="C22:C23"/>
    <mergeCell ref="D22:E23"/>
    <mergeCell ref="F22:F23"/>
    <mergeCell ref="A20:A21"/>
    <mergeCell ref="B20:B21"/>
    <mergeCell ref="C20:C21"/>
    <mergeCell ref="D20:E21"/>
    <mergeCell ref="F20:F21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G20:G21"/>
    <mergeCell ref="A26:A27"/>
    <mergeCell ref="B26:B27"/>
    <mergeCell ref="C26:C27"/>
    <mergeCell ref="D26:E27"/>
    <mergeCell ref="F26:F27"/>
    <mergeCell ref="A24:A25"/>
    <mergeCell ref="B24:B25"/>
    <mergeCell ref="C24:C25"/>
    <mergeCell ref="D24:E25"/>
    <mergeCell ref="F24:F25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G24:G25"/>
    <mergeCell ref="A30:A31"/>
    <mergeCell ref="B30:B31"/>
    <mergeCell ref="C30:C31"/>
    <mergeCell ref="D30:E31"/>
    <mergeCell ref="F30:F31"/>
    <mergeCell ref="A28:A29"/>
    <mergeCell ref="B28:B29"/>
    <mergeCell ref="C28:C29"/>
    <mergeCell ref="D28:E29"/>
    <mergeCell ref="F28:F29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A34:A35"/>
    <mergeCell ref="B34:B35"/>
    <mergeCell ref="C34:C35"/>
    <mergeCell ref="D34:E35"/>
    <mergeCell ref="F34:F35"/>
    <mergeCell ref="A32:A33"/>
    <mergeCell ref="B32:B33"/>
    <mergeCell ref="C32:C33"/>
    <mergeCell ref="D32:E33"/>
    <mergeCell ref="F32:F33"/>
    <mergeCell ref="G34:G35"/>
    <mergeCell ref="H34:H35"/>
    <mergeCell ref="I34:I35"/>
    <mergeCell ref="J34:J35"/>
    <mergeCell ref="K34:K35"/>
    <mergeCell ref="L34:L35"/>
    <mergeCell ref="H32:H33"/>
    <mergeCell ref="I32:I33"/>
    <mergeCell ref="J32:J33"/>
    <mergeCell ref="K32:K33"/>
    <mergeCell ref="L32:L33"/>
    <mergeCell ref="G32:G33"/>
    <mergeCell ref="H36:H37"/>
    <mergeCell ref="I36:I37"/>
    <mergeCell ref="J36:J37"/>
    <mergeCell ref="K36:K37"/>
    <mergeCell ref="L36:L37"/>
    <mergeCell ref="A38:A39"/>
    <mergeCell ref="B38:B39"/>
    <mergeCell ref="C38:C39"/>
    <mergeCell ref="D38:E39"/>
    <mergeCell ref="F38:F39"/>
    <mergeCell ref="A36:A37"/>
    <mergeCell ref="B36:B37"/>
    <mergeCell ref="C36:C37"/>
    <mergeCell ref="D36:E37"/>
    <mergeCell ref="F36:F37"/>
    <mergeCell ref="G36:G37"/>
    <mergeCell ref="A40:L41"/>
    <mergeCell ref="A42:A43"/>
    <mergeCell ref="B42:E43"/>
    <mergeCell ref="F42:H43"/>
    <mergeCell ref="I42:L42"/>
    <mergeCell ref="I43:J43"/>
    <mergeCell ref="K43:L43"/>
    <mergeCell ref="G38:G39"/>
    <mergeCell ref="H38:H39"/>
    <mergeCell ref="I38:I39"/>
    <mergeCell ref="J38:J39"/>
    <mergeCell ref="K38:K39"/>
    <mergeCell ref="L38:L39"/>
    <mergeCell ref="A44:A45"/>
    <mergeCell ref="B44:E45"/>
    <mergeCell ref="F44:H45"/>
    <mergeCell ref="I44:J45"/>
    <mergeCell ref="K44:L45"/>
    <mergeCell ref="A46:A47"/>
    <mergeCell ref="B46:E47"/>
    <mergeCell ref="F46:H47"/>
    <mergeCell ref="I46:J47"/>
    <mergeCell ref="K46:L47"/>
    <mergeCell ref="A52:A53"/>
    <mergeCell ref="B52:E53"/>
    <mergeCell ref="F52:H53"/>
    <mergeCell ref="I52:J53"/>
    <mergeCell ref="K52:L53"/>
    <mergeCell ref="A54:L55"/>
    <mergeCell ref="A48:L49"/>
    <mergeCell ref="A50:A51"/>
    <mergeCell ref="B50:E51"/>
    <mergeCell ref="F50:H51"/>
    <mergeCell ref="I50:L50"/>
    <mergeCell ref="I51:J51"/>
    <mergeCell ref="K51:L51"/>
    <mergeCell ref="A58:A59"/>
    <mergeCell ref="B58:E59"/>
    <mergeCell ref="F58:H59"/>
    <mergeCell ref="I58:J59"/>
    <mergeCell ref="K58:L59"/>
    <mergeCell ref="A60:K60"/>
    <mergeCell ref="A56:A57"/>
    <mergeCell ref="B56:E57"/>
    <mergeCell ref="F56:H57"/>
    <mergeCell ref="I56:L56"/>
    <mergeCell ref="I57:J57"/>
    <mergeCell ref="K57:L57"/>
    <mergeCell ref="A63:K63"/>
    <mergeCell ref="A64:B64"/>
    <mergeCell ref="D64:G64"/>
    <mergeCell ref="H64:K64"/>
    <mergeCell ref="L64:L65"/>
    <mergeCell ref="A65:B65"/>
    <mergeCell ref="D65:G65"/>
    <mergeCell ref="H65:K65"/>
    <mergeCell ref="A61:B61"/>
    <mergeCell ref="D61:G61"/>
    <mergeCell ref="H61:K61"/>
    <mergeCell ref="L61:L62"/>
    <mergeCell ref="A62:B62"/>
    <mergeCell ref="D62:G62"/>
    <mergeCell ref="H62:K62"/>
    <mergeCell ref="A69:L80"/>
    <mergeCell ref="B81:D81"/>
    <mergeCell ref="F81:I81"/>
    <mergeCell ref="J81:L81"/>
    <mergeCell ref="A82:L84"/>
    <mergeCell ref="A85:L86"/>
    <mergeCell ref="A66:K66"/>
    <mergeCell ref="A67:B67"/>
    <mergeCell ref="D67:G67"/>
    <mergeCell ref="H67:K67"/>
    <mergeCell ref="L67:L68"/>
    <mergeCell ref="A68:B68"/>
    <mergeCell ref="D68:G68"/>
    <mergeCell ref="H68:K68"/>
    <mergeCell ref="A90:A91"/>
    <mergeCell ref="B90:F91"/>
    <mergeCell ref="G90:I91"/>
    <mergeCell ref="J90:L91"/>
    <mergeCell ref="C92:E92"/>
    <mergeCell ref="F92:G92"/>
    <mergeCell ref="H92:I92"/>
    <mergeCell ref="J92:K92"/>
    <mergeCell ref="B87:F87"/>
    <mergeCell ref="G87:I87"/>
    <mergeCell ref="J87:L87"/>
    <mergeCell ref="B88:F88"/>
    <mergeCell ref="G88:I88"/>
    <mergeCell ref="J88:L89"/>
    <mergeCell ref="B89:I89"/>
    <mergeCell ref="D95:E95"/>
    <mergeCell ref="F95:G95"/>
    <mergeCell ref="J95:K95"/>
    <mergeCell ref="D96:E96"/>
    <mergeCell ref="F96:G96"/>
    <mergeCell ref="J96:K96"/>
    <mergeCell ref="D93:E93"/>
    <mergeCell ref="F93:G93"/>
    <mergeCell ref="J93:K93"/>
    <mergeCell ref="D94:E94"/>
    <mergeCell ref="F94:G94"/>
    <mergeCell ref="J94:K94"/>
    <mergeCell ref="D99:E99"/>
    <mergeCell ref="F99:G99"/>
    <mergeCell ref="J99:K99"/>
    <mergeCell ref="D100:E100"/>
    <mergeCell ref="F100:G100"/>
    <mergeCell ref="J100:K100"/>
    <mergeCell ref="D97:E97"/>
    <mergeCell ref="F97:G97"/>
    <mergeCell ref="J97:K97"/>
    <mergeCell ref="D98:E98"/>
    <mergeCell ref="F98:G98"/>
    <mergeCell ref="J98:K98"/>
    <mergeCell ref="D103:E103"/>
    <mergeCell ref="F103:G103"/>
    <mergeCell ref="J103:K103"/>
    <mergeCell ref="D104:E104"/>
    <mergeCell ref="F104:G104"/>
    <mergeCell ref="J104:K104"/>
    <mergeCell ref="D101:E101"/>
    <mergeCell ref="F101:G101"/>
    <mergeCell ref="J101:K101"/>
    <mergeCell ref="D102:E102"/>
    <mergeCell ref="F102:G102"/>
    <mergeCell ref="J102:K102"/>
    <mergeCell ref="D107:E107"/>
    <mergeCell ref="F107:G107"/>
    <mergeCell ref="J107:K107"/>
    <mergeCell ref="D108:E108"/>
    <mergeCell ref="F108:G108"/>
    <mergeCell ref="J108:K108"/>
    <mergeCell ref="D105:E105"/>
    <mergeCell ref="F105:G105"/>
    <mergeCell ref="J105:K105"/>
    <mergeCell ref="D106:E106"/>
    <mergeCell ref="F106:G106"/>
    <mergeCell ref="J106:K106"/>
    <mergeCell ref="D111:E111"/>
    <mergeCell ref="F111:G111"/>
    <mergeCell ref="J111:K111"/>
    <mergeCell ref="D112:E112"/>
    <mergeCell ref="F112:G112"/>
    <mergeCell ref="J112:K112"/>
    <mergeCell ref="D109:E109"/>
    <mergeCell ref="F109:G109"/>
    <mergeCell ref="J109:K109"/>
    <mergeCell ref="D110:E110"/>
    <mergeCell ref="F110:G110"/>
    <mergeCell ref="J110:K110"/>
    <mergeCell ref="D115:E115"/>
    <mergeCell ref="F115:G115"/>
    <mergeCell ref="J115:K115"/>
    <mergeCell ref="D116:E116"/>
    <mergeCell ref="F116:G116"/>
    <mergeCell ref="J116:K116"/>
    <mergeCell ref="D113:E113"/>
    <mergeCell ref="F113:G113"/>
    <mergeCell ref="J113:K113"/>
    <mergeCell ref="D114:E114"/>
    <mergeCell ref="F114:G114"/>
    <mergeCell ref="J114:K114"/>
    <mergeCell ref="D119:E119"/>
    <mergeCell ref="F119:G119"/>
    <mergeCell ref="J119:K119"/>
    <mergeCell ref="D120:E120"/>
    <mergeCell ref="F120:G120"/>
    <mergeCell ref="J120:K120"/>
    <mergeCell ref="D117:E117"/>
    <mergeCell ref="F117:G117"/>
    <mergeCell ref="J117:K117"/>
    <mergeCell ref="D118:E118"/>
    <mergeCell ref="F118:G118"/>
    <mergeCell ref="J118:K118"/>
    <mergeCell ref="D123:E123"/>
    <mergeCell ref="F123:G123"/>
    <mergeCell ref="J123:K123"/>
    <mergeCell ref="D124:E124"/>
    <mergeCell ref="F124:G124"/>
    <mergeCell ref="J124:K124"/>
    <mergeCell ref="D121:E121"/>
    <mergeCell ref="F121:G121"/>
    <mergeCell ref="J121:K121"/>
    <mergeCell ref="D122:E122"/>
    <mergeCell ref="F122:G122"/>
    <mergeCell ref="J122:K122"/>
    <mergeCell ref="D127:E127"/>
    <mergeCell ref="F127:G127"/>
    <mergeCell ref="J127:K127"/>
    <mergeCell ref="D128:E128"/>
    <mergeCell ref="F128:G128"/>
    <mergeCell ref="J128:K128"/>
    <mergeCell ref="D125:E125"/>
    <mergeCell ref="F125:G125"/>
    <mergeCell ref="J125:K125"/>
    <mergeCell ref="D126:E126"/>
    <mergeCell ref="F126:G126"/>
    <mergeCell ref="J126:K126"/>
    <mergeCell ref="D131:E131"/>
    <mergeCell ref="F131:G131"/>
    <mergeCell ref="J131:K131"/>
    <mergeCell ref="D132:E132"/>
    <mergeCell ref="F132:G132"/>
    <mergeCell ref="J132:K132"/>
    <mergeCell ref="D129:E129"/>
    <mergeCell ref="F129:G129"/>
    <mergeCell ref="J129:K129"/>
    <mergeCell ref="D130:E130"/>
    <mergeCell ref="F130:G130"/>
    <mergeCell ref="J130:K130"/>
    <mergeCell ref="D135:E135"/>
    <mergeCell ref="F135:G135"/>
    <mergeCell ref="J135:K135"/>
    <mergeCell ref="D136:E136"/>
    <mergeCell ref="F136:G136"/>
    <mergeCell ref="J136:K136"/>
    <mergeCell ref="D133:E133"/>
    <mergeCell ref="F133:G133"/>
    <mergeCell ref="J133:K133"/>
    <mergeCell ref="D134:E134"/>
    <mergeCell ref="F134:G134"/>
    <mergeCell ref="J134:K134"/>
    <mergeCell ref="D139:E139"/>
    <mergeCell ref="F139:G139"/>
    <mergeCell ref="J139:K139"/>
    <mergeCell ref="D140:E140"/>
    <mergeCell ref="F140:G140"/>
    <mergeCell ref="J140:K140"/>
    <mergeCell ref="D137:E137"/>
    <mergeCell ref="F137:G137"/>
    <mergeCell ref="J137:K137"/>
    <mergeCell ref="D138:E138"/>
    <mergeCell ref="F138:G138"/>
    <mergeCell ref="J138:K138"/>
    <mergeCell ref="D143:E143"/>
    <mergeCell ref="F143:G143"/>
    <mergeCell ref="J143:K143"/>
    <mergeCell ref="D144:E144"/>
    <mergeCell ref="F144:G144"/>
    <mergeCell ref="J144:K144"/>
    <mergeCell ref="D141:E141"/>
    <mergeCell ref="F141:G141"/>
    <mergeCell ref="J141:K141"/>
    <mergeCell ref="D142:E142"/>
    <mergeCell ref="F142:G142"/>
    <mergeCell ref="J142:K142"/>
    <mergeCell ref="D147:E147"/>
    <mergeCell ref="F147:G147"/>
    <mergeCell ref="J147:K147"/>
    <mergeCell ref="A148:L161"/>
    <mergeCell ref="A162:L164"/>
    <mergeCell ref="A165:L166"/>
    <mergeCell ref="D145:E145"/>
    <mergeCell ref="F145:G145"/>
    <mergeCell ref="J145:K145"/>
    <mergeCell ref="D146:E146"/>
    <mergeCell ref="F146:G146"/>
    <mergeCell ref="J146:K146"/>
    <mergeCell ref="A170:B170"/>
    <mergeCell ref="D170:E170"/>
    <mergeCell ref="F170:J170"/>
    <mergeCell ref="A171:B172"/>
    <mergeCell ref="C171:C172"/>
    <mergeCell ref="D171:E172"/>
    <mergeCell ref="F171:J172"/>
    <mergeCell ref="B167:F167"/>
    <mergeCell ref="G167:I167"/>
    <mergeCell ref="J167:L167"/>
    <mergeCell ref="B168:F168"/>
    <mergeCell ref="G168:I168"/>
    <mergeCell ref="J168:L169"/>
    <mergeCell ref="B169:I169"/>
    <mergeCell ref="A175:B176"/>
    <mergeCell ref="C175:C176"/>
    <mergeCell ref="D175:E176"/>
    <mergeCell ref="F175:J176"/>
    <mergeCell ref="K175:K176"/>
    <mergeCell ref="L175:L176"/>
    <mergeCell ref="K171:K172"/>
    <mergeCell ref="L171:L172"/>
    <mergeCell ref="A173:B174"/>
    <mergeCell ref="C173:C174"/>
    <mergeCell ref="D173:E174"/>
    <mergeCell ref="F173:J174"/>
    <mergeCell ref="K173:K174"/>
    <mergeCell ref="L173:L174"/>
    <mergeCell ref="A179:B180"/>
    <mergeCell ref="C179:C180"/>
    <mergeCell ref="D179:E180"/>
    <mergeCell ref="F179:J180"/>
    <mergeCell ref="K179:K180"/>
    <mergeCell ref="L179:L180"/>
    <mergeCell ref="A177:B178"/>
    <mergeCell ref="C177:C178"/>
    <mergeCell ref="D177:E178"/>
    <mergeCell ref="F177:J178"/>
    <mergeCell ref="K177:K178"/>
    <mergeCell ref="L177:L178"/>
    <mergeCell ref="A183:L184"/>
    <mergeCell ref="A185:A186"/>
    <mergeCell ref="B185:E186"/>
    <mergeCell ref="F185:H186"/>
    <mergeCell ref="I185:L185"/>
    <mergeCell ref="I186:J186"/>
    <mergeCell ref="K186:L186"/>
    <mergeCell ref="A181:B182"/>
    <mergeCell ref="C181:C182"/>
    <mergeCell ref="D181:E182"/>
    <mergeCell ref="F181:J182"/>
    <mergeCell ref="K181:K182"/>
    <mergeCell ref="L181:L182"/>
    <mergeCell ref="A187:A188"/>
    <mergeCell ref="B187:E188"/>
    <mergeCell ref="F187:H188"/>
    <mergeCell ref="I187:J188"/>
    <mergeCell ref="K187:L188"/>
    <mergeCell ref="A189:A190"/>
    <mergeCell ref="B189:E190"/>
    <mergeCell ref="F189:H190"/>
    <mergeCell ref="I189:J190"/>
    <mergeCell ref="K189:L190"/>
    <mergeCell ref="A195:A196"/>
    <mergeCell ref="B195:E196"/>
    <mergeCell ref="F195:H196"/>
    <mergeCell ref="I195:J196"/>
    <mergeCell ref="K195:L196"/>
    <mergeCell ref="A197:L198"/>
    <mergeCell ref="A191:L192"/>
    <mergeCell ref="A193:A194"/>
    <mergeCell ref="B193:E194"/>
    <mergeCell ref="F193:H194"/>
    <mergeCell ref="I193:L193"/>
    <mergeCell ref="I194:J194"/>
    <mergeCell ref="K194:L194"/>
    <mergeCell ref="A201:A202"/>
    <mergeCell ref="B201:E202"/>
    <mergeCell ref="F201:H202"/>
    <mergeCell ref="I201:J202"/>
    <mergeCell ref="K201:L202"/>
    <mergeCell ref="D203:E203"/>
    <mergeCell ref="F203:I203"/>
    <mergeCell ref="A199:A200"/>
    <mergeCell ref="B199:E200"/>
    <mergeCell ref="F199:H200"/>
    <mergeCell ref="I199:L199"/>
    <mergeCell ref="I200:J200"/>
    <mergeCell ref="K200:L200"/>
    <mergeCell ref="D207:E207"/>
    <mergeCell ref="F207:I207"/>
    <mergeCell ref="D208:E208"/>
    <mergeCell ref="F208:I208"/>
    <mergeCell ref="D209:E209"/>
    <mergeCell ref="F209:I209"/>
    <mergeCell ref="D204:E204"/>
    <mergeCell ref="F204:I204"/>
    <mergeCell ref="D205:E205"/>
    <mergeCell ref="F205:I205"/>
    <mergeCell ref="D206:E206"/>
    <mergeCell ref="F206:I206"/>
    <mergeCell ref="D213:E213"/>
    <mergeCell ref="F213:I213"/>
    <mergeCell ref="D214:E214"/>
    <mergeCell ref="F214:I214"/>
    <mergeCell ref="D215:E215"/>
    <mergeCell ref="F215:I215"/>
    <mergeCell ref="D210:E210"/>
    <mergeCell ref="F210:I210"/>
    <mergeCell ref="D211:E211"/>
    <mergeCell ref="F211:I211"/>
    <mergeCell ref="D212:E212"/>
    <mergeCell ref="F212:I212"/>
    <mergeCell ref="D219:E219"/>
    <mergeCell ref="F219:I219"/>
    <mergeCell ref="D220:E220"/>
    <mergeCell ref="F220:I220"/>
    <mergeCell ref="D221:E221"/>
    <mergeCell ref="F221:I221"/>
    <mergeCell ref="D216:E216"/>
    <mergeCell ref="F216:I216"/>
    <mergeCell ref="D217:E217"/>
    <mergeCell ref="F217:I217"/>
    <mergeCell ref="D218:E218"/>
    <mergeCell ref="F218:I218"/>
    <mergeCell ref="D225:E225"/>
    <mergeCell ref="F225:I225"/>
    <mergeCell ref="D226:E226"/>
    <mergeCell ref="F226:I226"/>
    <mergeCell ref="D227:E227"/>
    <mergeCell ref="F227:I227"/>
    <mergeCell ref="D222:E222"/>
    <mergeCell ref="F222:I222"/>
    <mergeCell ref="D223:E223"/>
    <mergeCell ref="F223:I223"/>
    <mergeCell ref="D224:E224"/>
    <mergeCell ref="F224:I224"/>
    <mergeCell ref="D231:E231"/>
    <mergeCell ref="F231:I231"/>
    <mergeCell ref="D232:E232"/>
    <mergeCell ref="F232:I232"/>
    <mergeCell ref="D233:E233"/>
    <mergeCell ref="F233:I233"/>
    <mergeCell ref="D228:E228"/>
    <mergeCell ref="F228:I228"/>
    <mergeCell ref="D229:E229"/>
    <mergeCell ref="F229:I229"/>
    <mergeCell ref="D230:E230"/>
    <mergeCell ref="F230:I230"/>
    <mergeCell ref="D237:E237"/>
    <mergeCell ref="F237:I237"/>
    <mergeCell ref="D238:E238"/>
    <mergeCell ref="F238:I238"/>
    <mergeCell ref="D239:E239"/>
    <mergeCell ref="F239:I239"/>
    <mergeCell ref="D234:E234"/>
    <mergeCell ref="F234:I234"/>
    <mergeCell ref="D235:E235"/>
    <mergeCell ref="F235:I235"/>
    <mergeCell ref="D236:E236"/>
    <mergeCell ref="F236:I236"/>
    <mergeCell ref="B247:F247"/>
    <mergeCell ref="G247:I247"/>
    <mergeCell ref="J247:L247"/>
    <mergeCell ref="B248:F248"/>
    <mergeCell ref="G248:I248"/>
    <mergeCell ref="J248:L249"/>
    <mergeCell ref="B249:I249"/>
    <mergeCell ref="D240:E240"/>
    <mergeCell ref="F240:I240"/>
    <mergeCell ref="D241:E241"/>
    <mergeCell ref="F241:I241"/>
    <mergeCell ref="A242:L244"/>
    <mergeCell ref="A245:L246"/>
    <mergeCell ref="J252:L253"/>
    <mergeCell ref="A254:B255"/>
    <mergeCell ref="C254:H255"/>
    <mergeCell ref="I254:L255"/>
    <mergeCell ref="A256:L257"/>
    <mergeCell ref="A258:L259"/>
    <mergeCell ref="A250:A251"/>
    <mergeCell ref="B250:F251"/>
    <mergeCell ref="G250:H251"/>
    <mergeCell ref="I250:L251"/>
    <mergeCell ref="A252:A253"/>
    <mergeCell ref="B252:B253"/>
    <mergeCell ref="C252:C253"/>
    <mergeCell ref="D252:E253"/>
    <mergeCell ref="F252:F253"/>
    <mergeCell ref="G252:I253"/>
    <mergeCell ref="A267:L268"/>
    <mergeCell ref="B269:F269"/>
    <mergeCell ref="G269:I269"/>
    <mergeCell ref="J269:L269"/>
    <mergeCell ref="B270:F270"/>
    <mergeCell ref="G270:I270"/>
    <mergeCell ref="J270:L271"/>
    <mergeCell ref="B271:I271"/>
    <mergeCell ref="A260:L261"/>
    <mergeCell ref="A262:F263"/>
    <mergeCell ref="G262:J263"/>
    <mergeCell ref="K262:L263"/>
    <mergeCell ref="A264:F265"/>
    <mergeCell ref="G264:J265"/>
    <mergeCell ref="K264:L265"/>
    <mergeCell ref="A272:A273"/>
    <mergeCell ref="B272:F273"/>
    <mergeCell ref="G272:H273"/>
    <mergeCell ref="I272:L273"/>
    <mergeCell ref="A274:A275"/>
    <mergeCell ref="B274:B275"/>
    <mergeCell ref="C274:C275"/>
    <mergeCell ref="D274:E275"/>
    <mergeCell ref="F274:F275"/>
    <mergeCell ref="G274:I275"/>
    <mergeCell ref="A282:L283"/>
    <mergeCell ref="A284:L285"/>
    <mergeCell ref="A286:L287"/>
    <mergeCell ref="A288:F289"/>
    <mergeCell ref="G288:J289"/>
    <mergeCell ref="K288:L289"/>
    <mergeCell ref="J274:L275"/>
    <mergeCell ref="A276:B277"/>
    <mergeCell ref="C276:H277"/>
    <mergeCell ref="I276:L277"/>
    <mergeCell ref="A278:L279"/>
    <mergeCell ref="A280:L281"/>
    <mergeCell ref="B298:F298"/>
    <mergeCell ref="G298:I298"/>
    <mergeCell ref="J298:L299"/>
    <mergeCell ref="B299:I299"/>
    <mergeCell ref="A300:A301"/>
    <mergeCell ref="B300:F301"/>
    <mergeCell ref="G300:H301"/>
    <mergeCell ref="I300:L301"/>
    <mergeCell ref="A290:F291"/>
    <mergeCell ref="G290:J291"/>
    <mergeCell ref="K290:L291"/>
    <mergeCell ref="A293:L294"/>
    <mergeCell ref="A295:L296"/>
    <mergeCell ref="B297:F297"/>
    <mergeCell ref="G297:I297"/>
    <mergeCell ref="J297:L297"/>
    <mergeCell ref="J302:L303"/>
    <mergeCell ref="A304:B305"/>
    <mergeCell ref="C304:H305"/>
    <mergeCell ref="I304:L305"/>
    <mergeCell ref="A306:L307"/>
    <mergeCell ref="A308:F309"/>
    <mergeCell ref="G308:J309"/>
    <mergeCell ref="K308:L309"/>
    <mergeCell ref="A302:A303"/>
    <mergeCell ref="B302:B303"/>
    <mergeCell ref="C302:C303"/>
    <mergeCell ref="D302:E303"/>
    <mergeCell ref="F302:F303"/>
    <mergeCell ref="G302:I303"/>
    <mergeCell ref="B327:F327"/>
    <mergeCell ref="G327:I327"/>
    <mergeCell ref="J327:L327"/>
    <mergeCell ref="B328:F328"/>
    <mergeCell ref="G328:I328"/>
    <mergeCell ref="J328:L329"/>
    <mergeCell ref="B329:I329"/>
    <mergeCell ref="A310:F311"/>
    <mergeCell ref="G310:J311"/>
    <mergeCell ref="K310:L311"/>
    <mergeCell ref="A312:L322"/>
    <mergeCell ref="A323:L324"/>
    <mergeCell ref="A325:L326"/>
    <mergeCell ref="D336:E336"/>
    <mergeCell ref="F336:G336"/>
    <mergeCell ref="J336:K336"/>
    <mergeCell ref="D337:E337"/>
    <mergeCell ref="F337:G337"/>
    <mergeCell ref="J337:K337"/>
    <mergeCell ref="A330:D330"/>
    <mergeCell ref="E330:L331"/>
    <mergeCell ref="A331:D332"/>
    <mergeCell ref="E332:L334"/>
    <mergeCell ref="A333:D334"/>
    <mergeCell ref="C335:E335"/>
    <mergeCell ref="F335:G335"/>
    <mergeCell ref="H335:I335"/>
    <mergeCell ref="J335:K335"/>
    <mergeCell ref="D340:E340"/>
    <mergeCell ref="F340:G340"/>
    <mergeCell ref="J340:K340"/>
    <mergeCell ref="D341:E341"/>
    <mergeCell ref="F341:G341"/>
    <mergeCell ref="J341:K341"/>
    <mergeCell ref="D338:E338"/>
    <mergeCell ref="F338:G338"/>
    <mergeCell ref="J338:K338"/>
    <mergeCell ref="D339:E339"/>
    <mergeCell ref="F339:G339"/>
    <mergeCell ref="J339:K339"/>
    <mergeCell ref="D344:E344"/>
    <mergeCell ref="F344:G344"/>
    <mergeCell ref="J344:K344"/>
    <mergeCell ref="D345:E345"/>
    <mergeCell ref="F345:G345"/>
    <mergeCell ref="J345:K345"/>
    <mergeCell ref="D342:E342"/>
    <mergeCell ref="F342:G342"/>
    <mergeCell ref="J342:K342"/>
    <mergeCell ref="D343:E343"/>
    <mergeCell ref="F343:G343"/>
    <mergeCell ref="J343:K343"/>
    <mergeCell ref="D348:E348"/>
    <mergeCell ref="F348:G348"/>
    <mergeCell ref="J348:K348"/>
    <mergeCell ref="D349:E349"/>
    <mergeCell ref="F349:G349"/>
    <mergeCell ref="J349:K349"/>
    <mergeCell ref="D346:E346"/>
    <mergeCell ref="F346:G346"/>
    <mergeCell ref="J346:K346"/>
    <mergeCell ref="D347:E347"/>
    <mergeCell ref="F347:G347"/>
    <mergeCell ref="J347:K347"/>
    <mergeCell ref="D352:E352"/>
    <mergeCell ref="F352:G352"/>
    <mergeCell ref="J352:K352"/>
    <mergeCell ref="D353:E353"/>
    <mergeCell ref="F353:G353"/>
    <mergeCell ref="J353:K353"/>
    <mergeCell ref="D350:E350"/>
    <mergeCell ref="F350:G350"/>
    <mergeCell ref="J350:K350"/>
    <mergeCell ref="D351:E351"/>
    <mergeCell ref="F351:G351"/>
    <mergeCell ref="J351:K351"/>
    <mergeCell ref="D356:E356"/>
    <mergeCell ref="F356:G356"/>
    <mergeCell ref="J356:K356"/>
    <mergeCell ref="D357:E357"/>
    <mergeCell ref="F357:G357"/>
    <mergeCell ref="J357:K357"/>
    <mergeCell ref="D354:E354"/>
    <mergeCell ref="F354:G354"/>
    <mergeCell ref="J354:K354"/>
    <mergeCell ref="D355:E355"/>
    <mergeCell ref="F355:G355"/>
    <mergeCell ref="J355:K355"/>
    <mergeCell ref="D360:E360"/>
    <mergeCell ref="F360:G360"/>
    <mergeCell ref="J360:K360"/>
    <mergeCell ref="D361:E361"/>
    <mergeCell ref="F361:G361"/>
    <mergeCell ref="J361:K361"/>
    <mergeCell ref="D358:E358"/>
    <mergeCell ref="F358:G358"/>
    <mergeCell ref="J358:K358"/>
    <mergeCell ref="D359:E359"/>
    <mergeCell ref="F359:G359"/>
    <mergeCell ref="J359:K359"/>
    <mergeCell ref="D364:E364"/>
    <mergeCell ref="F364:G364"/>
    <mergeCell ref="J364:K364"/>
    <mergeCell ref="D365:E365"/>
    <mergeCell ref="F365:G365"/>
    <mergeCell ref="J365:K365"/>
    <mergeCell ref="D362:E362"/>
    <mergeCell ref="F362:G362"/>
    <mergeCell ref="J362:K362"/>
    <mergeCell ref="D363:E363"/>
    <mergeCell ref="F363:G363"/>
    <mergeCell ref="J363:K363"/>
    <mergeCell ref="D368:E368"/>
    <mergeCell ref="F368:G368"/>
    <mergeCell ref="J368:K368"/>
    <mergeCell ref="D369:E369"/>
    <mergeCell ref="F369:G369"/>
    <mergeCell ref="J369:K369"/>
    <mergeCell ref="D366:E366"/>
    <mergeCell ref="F366:G366"/>
    <mergeCell ref="J366:K366"/>
    <mergeCell ref="D367:E367"/>
    <mergeCell ref="F367:G367"/>
    <mergeCell ref="J367:K367"/>
    <mergeCell ref="B375:F375"/>
    <mergeCell ref="G375:I375"/>
    <mergeCell ref="J375:L375"/>
    <mergeCell ref="B376:F376"/>
    <mergeCell ref="G376:I376"/>
    <mergeCell ref="J376:L377"/>
    <mergeCell ref="B377:I377"/>
    <mergeCell ref="D370:E370"/>
    <mergeCell ref="F370:G370"/>
    <mergeCell ref="J370:K370"/>
    <mergeCell ref="B371:H371"/>
    <mergeCell ref="I371:L371"/>
    <mergeCell ref="A373:L374"/>
    <mergeCell ref="A381:A382"/>
    <mergeCell ref="B381:D382"/>
    <mergeCell ref="E381:H382"/>
    <mergeCell ref="I381:J382"/>
    <mergeCell ref="K381:L382"/>
    <mergeCell ref="A383:L383"/>
    <mergeCell ref="B378:D378"/>
    <mergeCell ref="E378:H378"/>
    <mergeCell ref="I378:J378"/>
    <mergeCell ref="K378:L378"/>
    <mergeCell ref="A379:A380"/>
    <mergeCell ref="B379:D380"/>
    <mergeCell ref="E379:H380"/>
    <mergeCell ref="I379:J380"/>
    <mergeCell ref="K379:L380"/>
    <mergeCell ref="B392:F392"/>
    <mergeCell ref="G392:I392"/>
    <mergeCell ref="J392:L393"/>
    <mergeCell ref="B393:I393"/>
    <mergeCell ref="B394:D394"/>
    <mergeCell ref="E394:H394"/>
    <mergeCell ref="I394:J394"/>
    <mergeCell ref="K394:L394"/>
    <mergeCell ref="A384:L385"/>
    <mergeCell ref="A386:L387"/>
    <mergeCell ref="A389:L390"/>
    <mergeCell ref="B391:F391"/>
    <mergeCell ref="G391:I391"/>
    <mergeCell ref="J391:L391"/>
    <mergeCell ref="A399:L400"/>
    <mergeCell ref="A401:L402"/>
    <mergeCell ref="A395:A398"/>
    <mergeCell ref="B395:D396"/>
    <mergeCell ref="E395:H396"/>
    <mergeCell ref="I395:J396"/>
    <mergeCell ref="K395:L396"/>
    <mergeCell ref="B397:D398"/>
    <mergeCell ref="E397:H398"/>
    <mergeCell ref="I397:J398"/>
    <mergeCell ref="K397:L398"/>
  </mergeCells>
  <pageMargins left="0.25" right="0.25" top="0.75" bottom="0.75" header="0.3" footer="0.3"/>
  <pageSetup paperSize="9" scale="6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D522-9022-4E24-AF95-45AEC319C055}">
  <dimension ref="A1"/>
  <sheetViews>
    <sheetView workbookViewId="0">
      <selection sqref="A1:XFD104857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SHOULDER bolovo C BOLSO FRENTE </vt:lpstr>
      <vt:lpstr>SHOULDER bolovo- MULTI SHOW</vt:lpstr>
      <vt:lpstr>totter bag bolovo tey dey   (2)</vt:lpstr>
      <vt:lpstr>Carteira preta silk refletivo</vt:lpstr>
      <vt:lpstr>Carteira COLORS </vt:lpstr>
      <vt:lpstr>Carteira Azul e Rosa ET. BRANCA</vt:lpstr>
      <vt:lpstr>Carteira Azul e Rosa ET. PRETA</vt:lpstr>
      <vt:lpstr>totter bag bolovo  </vt:lpstr>
      <vt:lpstr>SHOULDER HAVANA VERMELHA </vt:lpstr>
      <vt:lpstr>Carteira COLORS foro VERDE NEON</vt:lpstr>
      <vt:lpstr>SHOULDER PHILL preta </vt:lpstr>
      <vt:lpstr>shoulder chapada PLATIFICADA </vt:lpstr>
      <vt:lpstr>shoulder chapada rip stop </vt:lpstr>
      <vt:lpstr>SHOULDER bolovo colors c bolso </vt:lpstr>
      <vt:lpstr>moch. bolovo colors </vt:lpstr>
      <vt:lpstr>porta cartão preto 1</vt:lpstr>
      <vt:lpstr>pochete bolovo preta</vt:lpstr>
      <vt:lpstr>pochete bolovo colorida (2)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2022-10-07T18:42:02Z</dcterms:modified>
</cp:coreProperties>
</file>