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ustavfjorder\OneDrive - QVARTZ\Documents\02_DTU\08 Estimation of distribution\EDAs_for_TSP\Testing\DMs\"/>
    </mc:Choice>
  </mc:AlternateContent>
  <xr:revisionPtr revIDLastSave="0" documentId="13_ncr:1_{D3D64AF3-9751-46CF-95F0-0B773C54BB17}" xr6:coauthVersionLast="45" xr6:coauthVersionMax="45" xr10:uidLastSave="{00000000-0000-0000-0000-000000000000}"/>
  <bookViews>
    <workbookView xWindow="4545" yWindow="11535" windowWidth="28800" windowHeight="8820" xr2:uid="{00000000-000D-0000-FFFF-FFFF00000000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R12" i="1" l="1"/>
  <c r="R13" i="1"/>
  <c r="R14" i="1"/>
  <c r="R15" i="1"/>
  <c r="R16" i="1"/>
  <c r="R11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M12" i="1"/>
  <c r="M15" i="1"/>
  <c r="M16" i="1"/>
  <c r="M11" i="1"/>
  <c r="G38" i="1" l="1"/>
  <c r="G39" i="1" s="1"/>
  <c r="E38" i="1"/>
  <c r="E39" i="1" s="1"/>
  <c r="H38" i="1"/>
  <c r="F38" i="1"/>
  <c r="I38" i="1"/>
  <c r="G58" i="1" l="1"/>
  <c r="G60" i="1"/>
  <c r="G59" i="1"/>
  <c r="H53" i="1"/>
  <c r="G61" i="1"/>
  <c r="H66" i="1"/>
  <c r="H64" i="1"/>
  <c r="H57" i="1"/>
  <c r="H61" i="1"/>
  <c r="H67" i="1"/>
  <c r="G66" i="1"/>
  <c r="H62" i="1"/>
  <c r="G65" i="1"/>
  <c r="H55" i="1"/>
  <c r="H59" i="1"/>
  <c r="E40" i="1"/>
  <c r="G54" i="1"/>
  <c r="G56" i="1"/>
  <c r="G57" i="1"/>
  <c r="G55" i="1"/>
  <c r="G53" i="1"/>
  <c r="H56" i="1"/>
  <c r="H60" i="1"/>
  <c r="H63" i="1"/>
  <c r="H65" i="1"/>
  <c r="G67" i="1"/>
  <c r="G40" i="1"/>
  <c r="G62" i="1"/>
  <c r="I62" i="1" s="1"/>
  <c r="J62" i="1" s="1"/>
  <c r="K62" i="1" s="1"/>
  <c r="G64" i="1"/>
  <c r="G63" i="1"/>
  <c r="H54" i="1"/>
  <c r="H58" i="1"/>
  <c r="H40" i="1"/>
  <c r="F39" i="1"/>
  <c r="F40" i="1"/>
  <c r="H39" i="1"/>
  <c r="I39" i="1"/>
  <c r="I40" i="1"/>
  <c r="I63" i="1" l="1"/>
  <c r="J63" i="1" s="1"/>
  <c r="K63" i="1" s="1"/>
  <c r="I55" i="1"/>
  <c r="J55" i="1" s="1"/>
  <c r="K55" i="1" s="1"/>
  <c r="I57" i="1"/>
  <c r="J57" i="1" s="1"/>
  <c r="K57" i="1" s="1"/>
  <c r="I59" i="1"/>
  <c r="J59" i="1" s="1"/>
  <c r="K59" i="1" s="1"/>
  <c r="I64" i="1"/>
  <c r="J64" i="1" s="1"/>
  <c r="K64" i="1" s="1"/>
  <c r="I56" i="1"/>
  <c r="J56" i="1" s="1"/>
  <c r="K56" i="1" s="1"/>
  <c r="I54" i="1"/>
  <c r="J54" i="1" s="1"/>
  <c r="K54" i="1" s="1"/>
  <c r="I65" i="1"/>
  <c r="J65" i="1" s="1"/>
  <c r="K65" i="1" s="1"/>
  <c r="I58" i="1"/>
  <c r="J58" i="1" s="1"/>
  <c r="K58" i="1" s="1"/>
  <c r="I53" i="1"/>
  <c r="J53" i="1" s="1"/>
  <c r="K53" i="1" s="1"/>
  <c r="I61" i="1"/>
  <c r="J61" i="1" s="1"/>
  <c r="K61" i="1" s="1"/>
  <c r="I66" i="1"/>
  <c r="J66" i="1" s="1"/>
  <c r="K66" i="1" s="1"/>
  <c r="I60" i="1"/>
  <c r="J60" i="1" s="1"/>
  <c r="K60" i="1" s="1"/>
  <c r="I67" i="1"/>
  <c r="J67" i="1" s="1"/>
  <c r="K67" i="1" s="1"/>
</calcChain>
</file>

<file path=xl/sharedStrings.xml><?xml version="1.0" encoding="utf-8"?>
<sst xmlns="http://schemas.openxmlformats.org/spreadsheetml/2006/main" count="100" uniqueCount="37">
  <si>
    <t>UMDA</t>
  </si>
  <si>
    <t>EHBSA</t>
  </si>
  <si>
    <t>MallowsModel</t>
  </si>
  <si>
    <t>GeneralizedMallowsModel</t>
  </si>
  <si>
    <t>Algorithm</t>
  </si>
  <si>
    <t>EHBSA/WT</t>
  </si>
  <si>
    <t>Problem Instance</t>
  </si>
  <si>
    <t/>
  </si>
  <si>
    <t>Treatment k</t>
  </si>
  <si>
    <t>Block n</t>
  </si>
  <si>
    <t>Friedman statistic</t>
  </si>
  <si>
    <t>df = k-1</t>
  </si>
  <si>
    <t>OneOneEA</t>
  </si>
  <si>
    <t>R^2</t>
  </si>
  <si>
    <t>sum R</t>
  </si>
  <si>
    <t>avg R</t>
  </si>
  <si>
    <t>avg r1</t>
  </si>
  <si>
    <t>avg r2</t>
  </si>
  <si>
    <t>None</t>
  </si>
  <si>
    <t>k</t>
  </si>
  <si>
    <t>N</t>
  </si>
  <si>
    <t>z score</t>
  </si>
  <si>
    <t>alpha</t>
  </si>
  <si>
    <t>p val</t>
  </si>
  <si>
    <t>Algorithm 1</t>
  </si>
  <si>
    <t>Algorithm 2</t>
  </si>
  <si>
    <t>ulysses22</t>
  </si>
  <si>
    <t>att48</t>
  </si>
  <si>
    <t>berlin52</t>
  </si>
  <si>
    <t>st70</t>
  </si>
  <si>
    <t>bier127</t>
  </si>
  <si>
    <t>Sum of ranks</t>
  </si>
  <si>
    <t>Hamming</t>
  </si>
  <si>
    <t>Kendall</t>
  </si>
  <si>
    <t>Cayley</t>
  </si>
  <si>
    <t>RUN</t>
  </si>
  <si>
    <t>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</si>
</sst>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R68"/>
  <sheetViews>
    <sheetView tabSelected="1" topLeftCell="C19" workbookViewId="0">
      <selection activeCell="J45" sqref="J45"/>
    </sheetView>
  </sheetViews>
  <sheetFormatPr defaultRowHeight="15" x14ac:dyDescent="0.25"/>
  <cols>
    <col min="3" max="3" width="17.42578125" bestFit="1" customWidth="1"/>
    <col min="4" max="4" width="21" bestFit="1" customWidth="1"/>
    <col min="5" max="5" width="25.28515625" bestFit="1" customWidth="1"/>
    <col min="6" max="6" width="20.7109375" customWidth="1"/>
    <col min="7" max="7" width="25.28515625" bestFit="1" customWidth="1"/>
    <col min="8" max="12" width="15.85546875" customWidth="1"/>
  </cols>
  <sheetData>
    <row r="9" spans="3:18" x14ac:dyDescent="0.25">
      <c r="E9" s="16" t="s">
        <v>4</v>
      </c>
      <c r="F9" s="17" t="s">
        <v>6</v>
      </c>
      <c r="G9" s="17"/>
      <c r="H9" s="17"/>
      <c r="I9" s="17"/>
      <c r="J9" s="17"/>
      <c r="L9" s="16" t="s">
        <v>4</v>
      </c>
      <c r="M9" s="17" t="s">
        <v>6</v>
      </c>
      <c r="N9" s="17"/>
      <c r="O9" s="17"/>
      <c r="P9" s="17"/>
      <c r="Q9" s="17"/>
      <c r="R9" s="18" t="s">
        <v>31</v>
      </c>
    </row>
    <row r="10" spans="3:18" x14ac:dyDescent="0.25">
      <c r="E10" s="16"/>
      <c r="F10" t="s">
        <v>26</v>
      </c>
      <c r="G10" t="s">
        <v>27</v>
      </c>
      <c r="H10" t="s">
        <v>28</v>
      </c>
      <c r="I10" t="s">
        <v>29</v>
      </c>
      <c r="J10" t="s">
        <v>30</v>
      </c>
      <c r="L10" s="16"/>
      <c r="M10" s="6" t="s">
        <v>26</v>
      </c>
      <c r="N10" s="6" t="s">
        <v>27</v>
      </c>
      <c r="O10" s="6" t="s">
        <v>28</v>
      </c>
      <c r="P10" s="6" t="s">
        <v>29</v>
      </c>
      <c r="Q10" s="6" t="s">
        <v>30</v>
      </c>
      <c r="R10" s="18"/>
    </row>
    <row r="11" spans="3:18" x14ac:dyDescent="0.25">
      <c r="C11" s="2"/>
      <c r="D11" s="2"/>
      <c r="E11" t="s">
        <v>12</v>
      </c>
      <c r="F11">
        <v>77</v>
      </c>
      <c r="G11">
        <v>45445</v>
      </c>
      <c r="H11">
        <v>10288</v>
      </c>
      <c r="I11">
        <v>1116</v>
      </c>
      <c r="J11">
        <v>248824</v>
      </c>
      <c r="L11" s="6" t="s">
        <v>12</v>
      </c>
      <c r="M11" s="6">
        <f>RANK(F11,F$11:F$16,1)</f>
        <v>3</v>
      </c>
      <c r="N11" s="6">
        <f t="shared" ref="N11:Q16" si="0">RANK(G11,G$11:G$16,1)</f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>SUM(M11:Q11)</f>
        <v>7</v>
      </c>
    </row>
    <row r="12" spans="3:18" x14ac:dyDescent="0.25">
      <c r="E12" t="s">
        <v>0</v>
      </c>
      <c r="F12">
        <v>81</v>
      </c>
      <c r="G12">
        <v>96025</v>
      </c>
      <c r="H12">
        <v>21108</v>
      </c>
      <c r="I12">
        <v>2909</v>
      </c>
      <c r="J12">
        <v>557777</v>
      </c>
      <c r="L12" s="6" t="s">
        <v>0</v>
      </c>
      <c r="M12" s="6">
        <f t="shared" ref="M12:M16" si="1">RANK(F12,F$11:F$16,1)</f>
        <v>4</v>
      </c>
      <c r="N12" s="6">
        <f t="shared" si="0"/>
        <v>4</v>
      </c>
      <c r="O12" s="6">
        <f t="shared" si="0"/>
        <v>4</v>
      </c>
      <c r="P12" s="6">
        <f t="shared" si="0"/>
        <v>5</v>
      </c>
      <c r="Q12" s="6">
        <f t="shared" si="0"/>
        <v>5</v>
      </c>
      <c r="R12" s="6">
        <f t="shared" ref="R12:R16" si="2">SUM(M12:Q12)</f>
        <v>22</v>
      </c>
    </row>
    <row r="13" spans="3:18" x14ac:dyDescent="0.25">
      <c r="E13" t="s">
        <v>1</v>
      </c>
      <c r="F13">
        <v>76</v>
      </c>
      <c r="G13">
        <v>58545</v>
      </c>
      <c r="H13">
        <v>15090</v>
      </c>
      <c r="I13">
        <v>2715</v>
      </c>
      <c r="J13">
        <v>561435</v>
      </c>
      <c r="L13" s="6" t="s">
        <v>1</v>
      </c>
      <c r="M13" s="6">
        <v>1.5</v>
      </c>
      <c r="N13" s="6">
        <f t="shared" si="0"/>
        <v>2</v>
      </c>
      <c r="O13" s="6">
        <f t="shared" si="0"/>
        <v>2</v>
      </c>
      <c r="P13" s="6">
        <f t="shared" si="0"/>
        <v>2</v>
      </c>
      <c r="Q13" s="6">
        <f t="shared" si="0"/>
        <v>6</v>
      </c>
      <c r="R13" s="6">
        <f t="shared" si="2"/>
        <v>13.5</v>
      </c>
    </row>
    <row r="14" spans="3:18" x14ac:dyDescent="0.25">
      <c r="E14" t="s">
        <v>5</v>
      </c>
      <c r="F14">
        <v>76</v>
      </c>
      <c r="G14">
        <v>71011</v>
      </c>
      <c r="H14">
        <v>20049</v>
      </c>
      <c r="I14">
        <v>3085</v>
      </c>
      <c r="J14">
        <v>553345</v>
      </c>
      <c r="L14" s="6" t="s">
        <v>5</v>
      </c>
      <c r="M14" s="6">
        <v>1.5</v>
      </c>
      <c r="N14" s="6">
        <f t="shared" si="0"/>
        <v>3</v>
      </c>
      <c r="O14" s="6">
        <f t="shared" si="0"/>
        <v>3</v>
      </c>
      <c r="P14" s="6">
        <f t="shared" si="0"/>
        <v>6</v>
      </c>
      <c r="Q14" s="6">
        <f t="shared" si="0"/>
        <v>3</v>
      </c>
      <c r="R14" s="6">
        <f t="shared" si="2"/>
        <v>16.5</v>
      </c>
    </row>
    <row r="15" spans="3:18" x14ac:dyDescent="0.25">
      <c r="E15" t="s">
        <v>2</v>
      </c>
      <c r="F15">
        <v>114</v>
      </c>
      <c r="G15">
        <v>112124</v>
      </c>
      <c r="H15">
        <v>21334</v>
      </c>
      <c r="I15">
        <v>2782</v>
      </c>
      <c r="J15">
        <v>551994</v>
      </c>
      <c r="L15" s="6" t="s">
        <v>2</v>
      </c>
      <c r="M15" s="6">
        <f t="shared" si="1"/>
        <v>6</v>
      </c>
      <c r="N15" s="6">
        <f t="shared" si="0"/>
        <v>5</v>
      </c>
      <c r="O15" s="6">
        <f t="shared" si="0"/>
        <v>6</v>
      </c>
      <c r="P15" s="6">
        <f t="shared" si="0"/>
        <v>4</v>
      </c>
      <c r="Q15" s="6">
        <f t="shared" si="0"/>
        <v>2</v>
      </c>
      <c r="R15" s="6">
        <f t="shared" si="2"/>
        <v>23</v>
      </c>
    </row>
    <row r="16" spans="3:18" x14ac:dyDescent="0.25">
      <c r="E16" t="s">
        <v>3</v>
      </c>
      <c r="F16">
        <v>108</v>
      </c>
      <c r="G16">
        <v>113346</v>
      </c>
      <c r="H16">
        <v>21303</v>
      </c>
      <c r="I16">
        <v>2716</v>
      </c>
      <c r="J16">
        <v>556200</v>
      </c>
      <c r="L16" s="6" t="s">
        <v>3</v>
      </c>
      <c r="M16" s="6">
        <f t="shared" si="1"/>
        <v>5</v>
      </c>
      <c r="N16" s="6">
        <f t="shared" si="0"/>
        <v>6</v>
      </c>
      <c r="O16" s="6">
        <f t="shared" si="0"/>
        <v>5</v>
      </c>
      <c r="P16" s="6">
        <f t="shared" si="0"/>
        <v>3</v>
      </c>
      <c r="Q16" s="6">
        <f t="shared" si="0"/>
        <v>4</v>
      </c>
      <c r="R16" s="6">
        <f t="shared" si="2"/>
        <v>23</v>
      </c>
    </row>
    <row r="17" spans="3:10" x14ac:dyDescent="0.25">
      <c r="F17" s="2" t="s">
        <v>7</v>
      </c>
    </row>
    <row r="21" spans="3:10" x14ac:dyDescent="0.25">
      <c r="C21" t="s">
        <v>4</v>
      </c>
      <c r="E21" t="s">
        <v>12</v>
      </c>
      <c r="F21" t="s">
        <v>0</v>
      </c>
      <c r="G21" t="s">
        <v>1</v>
      </c>
      <c r="H21" t="s">
        <v>5</v>
      </c>
      <c r="I21" t="s">
        <v>2</v>
      </c>
      <c r="J21" t="s">
        <v>3</v>
      </c>
    </row>
    <row r="22" spans="3:10" x14ac:dyDescent="0.25">
      <c r="C22" t="s">
        <v>6</v>
      </c>
      <c r="D22" t="s">
        <v>26</v>
      </c>
      <c r="E22">
        <v>77</v>
      </c>
      <c r="F22">
        <v>81</v>
      </c>
      <c r="G22">
        <v>76</v>
      </c>
      <c r="H22">
        <v>76</v>
      </c>
      <c r="I22">
        <v>114</v>
      </c>
      <c r="J22">
        <v>108</v>
      </c>
    </row>
    <row r="23" spans="3:10" x14ac:dyDescent="0.25">
      <c r="D23" t="s">
        <v>27</v>
      </c>
      <c r="E23">
        <v>45445</v>
      </c>
      <c r="F23">
        <v>96025</v>
      </c>
      <c r="G23">
        <v>58545</v>
      </c>
      <c r="H23">
        <v>71011</v>
      </c>
      <c r="I23">
        <v>112124</v>
      </c>
      <c r="J23">
        <v>113346</v>
      </c>
    </row>
    <row r="24" spans="3:10" x14ac:dyDescent="0.25">
      <c r="D24" t="s">
        <v>28</v>
      </c>
      <c r="E24">
        <v>10288</v>
      </c>
      <c r="F24">
        <v>21108</v>
      </c>
      <c r="G24">
        <v>15090</v>
      </c>
      <c r="H24">
        <v>20049</v>
      </c>
      <c r="I24">
        <v>21334</v>
      </c>
      <c r="J24">
        <v>21303</v>
      </c>
    </row>
    <row r="25" spans="3:10" x14ac:dyDescent="0.25">
      <c r="D25" t="s">
        <v>29</v>
      </c>
      <c r="E25">
        <v>1116</v>
      </c>
      <c r="F25">
        <v>2909</v>
      </c>
      <c r="G25">
        <v>2715</v>
      </c>
      <c r="H25">
        <v>3085</v>
      </c>
      <c r="I25">
        <v>2782</v>
      </c>
      <c r="J25">
        <v>2716</v>
      </c>
    </row>
    <row r="26" spans="3:10" x14ac:dyDescent="0.25">
      <c r="D26" t="s">
        <v>30</v>
      </c>
      <c r="E26">
        <v>248824</v>
      </c>
      <c r="F26">
        <v>557777</v>
      </c>
      <c r="G26">
        <v>561435</v>
      </c>
      <c r="H26">
        <v>553345</v>
      </c>
      <c r="I26">
        <v>551994</v>
      </c>
      <c r="J26">
        <v>556200</v>
      </c>
    </row>
    <row r="30" spans="3:10" x14ac:dyDescent="0.25">
      <c r="E30" s="19" t="s">
        <v>8</v>
      </c>
      <c r="F30" s="19"/>
      <c r="G30" s="19"/>
      <c r="H30" s="19"/>
      <c r="I30" s="19"/>
      <c r="J30" s="19"/>
    </row>
    <row r="31" spans="3:10" x14ac:dyDescent="0.25">
      <c r="E31" s="1" t="s">
        <v>32</v>
      </c>
      <c r="F31" s="1" t="s">
        <v>33</v>
      </c>
      <c r="G31" s="1" t="s">
        <v>34</v>
      </c>
      <c r="H31" s="1" t="s">
        <v>35</v>
      </c>
      <c r="I31" s="1" t="s">
        <v>36</v>
      </c>
    </row>
    <row r="32" spans="3:10" x14ac:dyDescent="0.25">
      <c r="C32" s="18" t="s">
        <v>9</v>
      </c>
      <c r="D32" s="5" t="s">
        <v>0</v>
      </c>
      <c r="E32">
        <v>1</v>
      </c>
      <c r="F32">
        <v>3</v>
      </c>
      <c r="G32">
        <v>2</v>
      </c>
      <c r="H32">
        <v>4</v>
      </c>
      <c r="I32">
        <v>5</v>
      </c>
    </row>
    <row r="33" spans="3:10" x14ac:dyDescent="0.25">
      <c r="C33" s="18"/>
      <c r="D33" s="5" t="s">
        <v>5</v>
      </c>
      <c r="E33">
        <v>3</v>
      </c>
      <c r="F33">
        <v>1</v>
      </c>
      <c r="G33">
        <v>4</v>
      </c>
      <c r="H33">
        <v>5</v>
      </c>
      <c r="I33">
        <v>2</v>
      </c>
    </row>
    <row r="34" spans="3:10" x14ac:dyDescent="0.25">
      <c r="C34" s="18"/>
      <c r="D34" s="5" t="s">
        <v>3</v>
      </c>
      <c r="E34">
        <v>3</v>
      </c>
      <c r="F34">
        <v>1</v>
      </c>
      <c r="G34">
        <v>2</v>
      </c>
      <c r="H34">
        <v>4.5</v>
      </c>
      <c r="I34">
        <v>4.5</v>
      </c>
    </row>
    <row r="35" spans="3:10" x14ac:dyDescent="0.25">
      <c r="C35" s="18"/>
    </row>
    <row r="36" spans="3:10" x14ac:dyDescent="0.25">
      <c r="C36" s="18"/>
    </row>
    <row r="37" spans="3:10" x14ac:dyDescent="0.25">
      <c r="E37" t="s">
        <v>18</v>
      </c>
      <c r="F37" t="s">
        <v>18</v>
      </c>
      <c r="G37" t="s">
        <v>18</v>
      </c>
      <c r="H37" t="s">
        <v>18</v>
      </c>
      <c r="I37" t="s">
        <v>18</v>
      </c>
    </row>
    <row r="38" spans="3:10" x14ac:dyDescent="0.25">
      <c r="D38" t="s">
        <v>14</v>
      </c>
      <c r="E38">
        <f>SUM(E32:E36)</f>
        <v>7</v>
      </c>
      <c r="F38">
        <f t="shared" ref="F38:J38" si="3">SUM(F32:F36)</f>
        <v>5</v>
      </c>
      <c r="G38">
        <f t="shared" si="3"/>
        <v>8</v>
      </c>
      <c r="H38">
        <f t="shared" si="3"/>
        <v>13.5</v>
      </c>
      <c r="I38">
        <f t="shared" si="3"/>
        <v>11.5</v>
      </c>
    </row>
    <row r="39" spans="3:10" x14ac:dyDescent="0.25">
      <c r="D39" t="s">
        <v>13</v>
      </c>
      <c r="E39">
        <f>E38^2</f>
        <v>49</v>
      </c>
      <c r="F39">
        <f t="shared" ref="F39:J39" si="4">F38^2</f>
        <v>25</v>
      </c>
      <c r="G39">
        <f t="shared" si="4"/>
        <v>64</v>
      </c>
      <c r="H39">
        <f t="shared" si="4"/>
        <v>182.25</v>
      </c>
      <c r="I39">
        <f t="shared" si="4"/>
        <v>132.25</v>
      </c>
    </row>
    <row r="40" spans="3:10" x14ac:dyDescent="0.25">
      <c r="D40" t="s">
        <v>15</v>
      </c>
      <c r="E40" s="9">
        <f>E38/5</f>
        <v>1.4</v>
      </c>
      <c r="F40">
        <f t="shared" ref="F40:J40" si="5">F38/5</f>
        <v>1</v>
      </c>
      <c r="G40">
        <f t="shared" si="5"/>
        <v>1.6</v>
      </c>
      <c r="H40">
        <f t="shared" si="5"/>
        <v>2.7</v>
      </c>
      <c r="I40">
        <f t="shared" si="5"/>
        <v>2.2999999999999998</v>
      </c>
    </row>
    <row r="42" spans="3:10" x14ac:dyDescent="0.25">
      <c r="E42" t="s">
        <v>10</v>
      </c>
      <c r="F42">
        <f>12/(3*5*(5+1))*SUM(E39:I39)-3*3*(5+1)</f>
        <v>6.3333333333333357</v>
      </c>
    </row>
    <row r="44" spans="3:10" x14ac:dyDescent="0.25">
      <c r="E44" t="s">
        <v>11</v>
      </c>
      <c r="F44">
        <v>5</v>
      </c>
    </row>
    <row r="46" spans="3:10" x14ac:dyDescent="0.25">
      <c r="E46" s="16"/>
      <c r="F46" s="17"/>
      <c r="G46" s="17"/>
      <c r="H46" s="17"/>
      <c r="I46" s="17"/>
      <c r="J46" s="17"/>
    </row>
    <row r="47" spans="3:10" x14ac:dyDescent="0.25">
      <c r="E47" s="16"/>
      <c r="F47" s="1"/>
      <c r="G47" s="1"/>
      <c r="H47" s="1"/>
      <c r="I47" s="1"/>
      <c r="J47" s="1"/>
    </row>
    <row r="48" spans="3:10" x14ac:dyDescent="0.25">
      <c r="E48" s="4"/>
      <c r="F48" s="3"/>
      <c r="G48" s="3"/>
      <c r="H48" s="3" t="s">
        <v>22</v>
      </c>
      <c r="I48" s="11">
        <v>0.05</v>
      </c>
      <c r="J48" s="3"/>
    </row>
    <row r="49" spans="5:11" x14ac:dyDescent="0.25">
      <c r="E49" s="5"/>
      <c r="F49" s="3"/>
      <c r="G49" s="3"/>
      <c r="H49" s="3" t="s">
        <v>19</v>
      </c>
      <c r="I49" s="3">
        <v>6</v>
      </c>
      <c r="J49" s="3"/>
    </row>
    <row r="50" spans="5:11" x14ac:dyDescent="0.25">
      <c r="E50" s="5"/>
      <c r="F50" s="3"/>
      <c r="G50" s="3"/>
      <c r="H50" s="3" t="s">
        <v>20</v>
      </c>
      <c r="I50" s="3">
        <v>5</v>
      </c>
      <c r="J50" s="3"/>
    </row>
    <row r="51" spans="5:11" x14ac:dyDescent="0.25">
      <c r="E51" s="5"/>
      <c r="F51" s="3"/>
      <c r="G51" s="3"/>
      <c r="H51" s="3"/>
      <c r="I51" s="3"/>
      <c r="J51" s="3"/>
      <c r="K51" s="7"/>
    </row>
    <row r="52" spans="5:11" x14ac:dyDescent="0.25">
      <c r="E52" s="5" t="s">
        <v>24</v>
      </c>
      <c r="F52" s="3" t="s">
        <v>25</v>
      </c>
      <c r="G52" s="3" t="s">
        <v>16</v>
      </c>
      <c r="H52" s="3" t="s">
        <v>17</v>
      </c>
      <c r="I52" s="3" t="s">
        <v>21</v>
      </c>
      <c r="J52" s="3" t="s">
        <v>23</v>
      </c>
      <c r="K52" s="7"/>
    </row>
    <row r="53" spans="5:11" x14ac:dyDescent="0.25">
      <c r="E53" t="s">
        <v>12</v>
      </c>
      <c r="F53" t="s">
        <v>0</v>
      </c>
      <c r="G53" s="3" t="e">
        <f>HLOOKUP(E53,$E$31:$J$40,8,FALSE)</f>
        <v>#N/A</v>
      </c>
      <c r="H53" s="3" t="e">
        <f>HLOOKUP(F53,$E$31:$J$40,8,FALSE)</f>
        <v>#N/A</v>
      </c>
      <c r="I53" s="10" t="e">
        <f>(G53-H53)/SQRT($I$49*($I$49+1)/6*$I$50)</f>
        <v>#N/A</v>
      </c>
      <c r="J53" s="14" t="e">
        <f>1-NORMSDIST(ABS(I53))</f>
        <v>#N/A</v>
      </c>
      <c r="K53" s="12" t="e">
        <f>IF(J53&lt;$I$48,"SIG","")</f>
        <v>#N/A</v>
      </c>
    </row>
    <row r="54" spans="5:11" x14ac:dyDescent="0.25">
      <c r="E54" t="s">
        <v>12</v>
      </c>
      <c r="F54" t="s">
        <v>1</v>
      </c>
      <c r="G54" s="3" t="e">
        <f t="shared" ref="G54:H67" si="6">HLOOKUP(E54,$E$31:$J$40,8,FALSE)</f>
        <v>#N/A</v>
      </c>
      <c r="H54" s="3" t="e">
        <f t="shared" si="6"/>
        <v>#N/A</v>
      </c>
      <c r="I54" s="10" t="e">
        <f t="shared" ref="I54:I57" si="7">(G54-H54)/SQRT($I$49*($I$49+1)/6*$I$50)</f>
        <v>#N/A</v>
      </c>
      <c r="J54" s="15" t="e">
        <f t="shared" ref="J54:J67" si="8">1-NORMSDIST(ABS(I54))</f>
        <v>#N/A</v>
      </c>
      <c r="K54" s="12" t="e">
        <f t="shared" ref="K54:K67" si="9">IF(J54&lt;$I$48,"SIG","")</f>
        <v>#N/A</v>
      </c>
    </row>
    <row r="55" spans="5:11" x14ac:dyDescent="0.25">
      <c r="E55" t="s">
        <v>12</v>
      </c>
      <c r="F55" t="s">
        <v>5</v>
      </c>
      <c r="G55" s="3" t="e">
        <f t="shared" si="6"/>
        <v>#N/A</v>
      </c>
      <c r="H55" s="3" t="e">
        <f t="shared" si="6"/>
        <v>#N/A</v>
      </c>
      <c r="I55" s="10" t="e">
        <f t="shared" si="7"/>
        <v>#N/A</v>
      </c>
      <c r="J55" s="15" t="e">
        <f t="shared" si="8"/>
        <v>#N/A</v>
      </c>
      <c r="K55" s="12" t="e">
        <f t="shared" si="9"/>
        <v>#N/A</v>
      </c>
    </row>
    <row r="56" spans="5:11" x14ac:dyDescent="0.25">
      <c r="E56" t="s">
        <v>12</v>
      </c>
      <c r="F56" t="s">
        <v>2</v>
      </c>
      <c r="G56" s="3" t="e">
        <f t="shared" si="6"/>
        <v>#N/A</v>
      </c>
      <c r="H56" s="3" t="e">
        <f t="shared" si="6"/>
        <v>#N/A</v>
      </c>
      <c r="I56" s="10" t="e">
        <f t="shared" si="7"/>
        <v>#N/A</v>
      </c>
      <c r="J56" s="14" t="e">
        <f t="shared" si="8"/>
        <v>#N/A</v>
      </c>
      <c r="K56" s="12" t="e">
        <f t="shared" si="9"/>
        <v>#N/A</v>
      </c>
    </row>
    <row r="57" spans="5:11" x14ac:dyDescent="0.25">
      <c r="E57" t="s">
        <v>12</v>
      </c>
      <c r="F57" t="s">
        <v>3</v>
      </c>
      <c r="G57" s="3" t="e">
        <f t="shared" si="6"/>
        <v>#N/A</v>
      </c>
      <c r="H57" s="3" t="e">
        <f t="shared" si="6"/>
        <v>#N/A</v>
      </c>
      <c r="I57" s="10" t="e">
        <f t="shared" si="7"/>
        <v>#N/A</v>
      </c>
      <c r="J57" s="14" t="e">
        <f t="shared" si="8"/>
        <v>#N/A</v>
      </c>
      <c r="K57" s="12" t="e">
        <f t="shared" si="9"/>
        <v>#N/A</v>
      </c>
    </row>
    <row r="58" spans="5:11" x14ac:dyDescent="0.25">
      <c r="E58" t="s">
        <v>0</v>
      </c>
      <c r="F58" t="s">
        <v>1</v>
      </c>
      <c r="G58" s="3" t="e">
        <f t="shared" si="6"/>
        <v>#N/A</v>
      </c>
      <c r="H58" s="3" t="e">
        <f t="shared" si="6"/>
        <v>#N/A</v>
      </c>
      <c r="I58" s="10" t="e">
        <f t="shared" ref="I58" si="10">(G58-H58)/SQRT($I$49*($I$49+1)/6*$I$50)</f>
        <v>#N/A</v>
      </c>
      <c r="J58" s="13" t="e">
        <f t="shared" si="8"/>
        <v>#N/A</v>
      </c>
      <c r="K58" s="12" t="e">
        <f t="shared" si="9"/>
        <v>#N/A</v>
      </c>
    </row>
    <row r="59" spans="5:11" x14ac:dyDescent="0.25">
      <c r="E59" t="s">
        <v>0</v>
      </c>
      <c r="F59" t="s">
        <v>5</v>
      </c>
      <c r="G59" s="3" t="e">
        <f t="shared" si="6"/>
        <v>#N/A</v>
      </c>
      <c r="H59" s="3" t="e">
        <f t="shared" si="6"/>
        <v>#N/A</v>
      </c>
      <c r="I59" s="10" t="e">
        <f t="shared" ref="I59:I67" si="11">(G59-H59)/SQRT($I$49*($I$49+1)/6*$I$50)</f>
        <v>#N/A</v>
      </c>
      <c r="J59" s="15" t="e">
        <f t="shared" si="8"/>
        <v>#N/A</v>
      </c>
      <c r="K59" s="12" t="e">
        <f t="shared" si="9"/>
        <v>#N/A</v>
      </c>
    </row>
    <row r="60" spans="5:11" x14ac:dyDescent="0.25">
      <c r="E60" t="s">
        <v>0</v>
      </c>
      <c r="F60" t="s">
        <v>2</v>
      </c>
      <c r="G60" s="3" t="e">
        <f t="shared" si="6"/>
        <v>#N/A</v>
      </c>
      <c r="H60" s="3" t="e">
        <f t="shared" si="6"/>
        <v>#N/A</v>
      </c>
      <c r="I60" s="10" t="e">
        <f t="shared" si="11"/>
        <v>#N/A</v>
      </c>
      <c r="J60" s="15" t="e">
        <f t="shared" si="8"/>
        <v>#N/A</v>
      </c>
      <c r="K60" s="12" t="e">
        <f t="shared" si="9"/>
        <v>#N/A</v>
      </c>
    </row>
    <row r="61" spans="5:11" x14ac:dyDescent="0.25">
      <c r="E61" t="s">
        <v>0</v>
      </c>
      <c r="F61" t="s">
        <v>3</v>
      </c>
      <c r="G61" s="3" t="e">
        <f t="shared" si="6"/>
        <v>#N/A</v>
      </c>
      <c r="H61" s="3" t="e">
        <f t="shared" si="6"/>
        <v>#N/A</v>
      </c>
      <c r="I61" s="10" t="e">
        <f t="shared" si="11"/>
        <v>#N/A</v>
      </c>
      <c r="J61" s="13" t="e">
        <f t="shared" si="8"/>
        <v>#N/A</v>
      </c>
      <c r="K61" s="12" t="e">
        <f t="shared" si="9"/>
        <v>#N/A</v>
      </c>
    </row>
    <row r="62" spans="5:11" x14ac:dyDescent="0.25">
      <c r="E62" t="s">
        <v>1</v>
      </c>
      <c r="F62" t="s">
        <v>5</v>
      </c>
      <c r="G62" s="3" t="e">
        <f t="shared" si="6"/>
        <v>#N/A</v>
      </c>
      <c r="H62" s="3" t="e">
        <f t="shared" si="6"/>
        <v>#N/A</v>
      </c>
      <c r="I62" s="10" t="e">
        <f t="shared" si="11"/>
        <v>#N/A</v>
      </c>
      <c r="J62" s="15" t="e">
        <f t="shared" si="8"/>
        <v>#N/A</v>
      </c>
      <c r="K62" s="12" t="e">
        <f t="shared" si="9"/>
        <v>#N/A</v>
      </c>
    </row>
    <row r="63" spans="5:11" x14ac:dyDescent="0.25">
      <c r="E63" t="s">
        <v>1</v>
      </c>
      <c r="F63" t="s">
        <v>2</v>
      </c>
      <c r="G63" s="3" t="e">
        <f t="shared" si="6"/>
        <v>#N/A</v>
      </c>
      <c r="H63" s="3" t="e">
        <f t="shared" si="6"/>
        <v>#N/A</v>
      </c>
      <c r="I63" s="10" t="e">
        <f t="shared" si="11"/>
        <v>#N/A</v>
      </c>
      <c r="J63" s="13" t="e">
        <f t="shared" si="8"/>
        <v>#N/A</v>
      </c>
      <c r="K63" s="12" t="e">
        <f t="shared" si="9"/>
        <v>#N/A</v>
      </c>
    </row>
    <row r="64" spans="5:11" x14ac:dyDescent="0.25">
      <c r="E64" t="s">
        <v>1</v>
      </c>
      <c r="F64" t="s">
        <v>3</v>
      </c>
      <c r="G64" s="3" t="e">
        <f t="shared" si="6"/>
        <v>#N/A</v>
      </c>
      <c r="H64" s="3" t="e">
        <f t="shared" si="6"/>
        <v>#N/A</v>
      </c>
      <c r="I64" s="10" t="e">
        <f t="shared" si="11"/>
        <v>#N/A</v>
      </c>
      <c r="J64" s="15" t="e">
        <f t="shared" si="8"/>
        <v>#N/A</v>
      </c>
      <c r="K64" s="12" t="e">
        <f t="shared" si="9"/>
        <v>#N/A</v>
      </c>
    </row>
    <row r="65" spans="5:11" x14ac:dyDescent="0.25">
      <c r="E65" t="s">
        <v>5</v>
      </c>
      <c r="F65" t="s">
        <v>2</v>
      </c>
      <c r="G65" s="3" t="e">
        <f t="shared" si="6"/>
        <v>#N/A</v>
      </c>
      <c r="H65" s="3" t="e">
        <f t="shared" si="6"/>
        <v>#N/A</v>
      </c>
      <c r="I65" s="10" t="e">
        <f t="shared" si="11"/>
        <v>#N/A</v>
      </c>
      <c r="J65" s="15" t="e">
        <f t="shared" si="8"/>
        <v>#N/A</v>
      </c>
      <c r="K65" s="12" t="e">
        <f t="shared" si="9"/>
        <v>#N/A</v>
      </c>
    </row>
    <row r="66" spans="5:11" x14ac:dyDescent="0.25">
      <c r="E66" t="s">
        <v>5</v>
      </c>
      <c r="F66" t="s">
        <v>3</v>
      </c>
      <c r="G66" s="3" t="e">
        <f t="shared" si="6"/>
        <v>#N/A</v>
      </c>
      <c r="H66" s="3" t="e">
        <f t="shared" si="6"/>
        <v>#N/A</v>
      </c>
      <c r="I66" s="10" t="e">
        <f t="shared" si="11"/>
        <v>#N/A</v>
      </c>
      <c r="J66" s="15" t="e">
        <f t="shared" si="8"/>
        <v>#N/A</v>
      </c>
      <c r="K66" s="12" t="e">
        <f t="shared" si="9"/>
        <v>#N/A</v>
      </c>
    </row>
    <row r="67" spans="5:11" x14ac:dyDescent="0.25">
      <c r="E67" t="s">
        <v>2</v>
      </c>
      <c r="F67" t="s">
        <v>3</v>
      </c>
      <c r="G67" s="3" t="e">
        <f t="shared" si="6"/>
        <v>#N/A</v>
      </c>
      <c r="H67" s="3" t="e">
        <f t="shared" si="6"/>
        <v>#N/A</v>
      </c>
      <c r="I67" s="10" t="e">
        <f t="shared" si="11"/>
        <v>#N/A</v>
      </c>
      <c r="J67" s="13" t="e">
        <f t="shared" si="8"/>
        <v>#N/A</v>
      </c>
      <c r="K67" s="12" t="e">
        <f t="shared" si="9"/>
        <v>#N/A</v>
      </c>
    </row>
    <row r="68" spans="5:11" x14ac:dyDescent="0.25">
      <c r="G68" s="8"/>
      <c r="H68" s="8"/>
      <c r="I68" s="10"/>
      <c r="J68" s="12"/>
    </row>
  </sheetData>
  <mergeCells count="9">
    <mergeCell ref="E46:E47"/>
    <mergeCell ref="F46:J46"/>
    <mergeCell ref="E30:J30"/>
    <mergeCell ref="L9:L10"/>
    <mergeCell ref="M9:Q9"/>
    <mergeCell ref="R9:R10"/>
    <mergeCell ref="C32:C36"/>
    <mergeCell ref="F9:J9"/>
    <mergeCell ref="E9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Fjorder - QVARTZ ANALYTICS</dc:creator>
  <cp:lastModifiedBy>Gustav Fjorder - QVARTZ</cp:lastModifiedBy>
  <dcterms:created xsi:type="dcterms:W3CDTF">2015-06-05T18:19:34Z</dcterms:created>
  <dcterms:modified xsi:type="dcterms:W3CDTF">2020-05-26T14:06:06Z</dcterms:modified>
</cp:coreProperties>
</file>