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gustavfjorder\OneDrive - QVARTZ\Documents\02_DTU\08 Estimation of distribution\EDAs_for_TSP\Testing\Sorting\"/>
    </mc:Choice>
  </mc:AlternateContent>
  <xr:revisionPtr revIDLastSave="0" documentId="13_ncr:1_{06431D03-3108-4264-9AE0-4C7A422ADB6F}" xr6:coauthVersionLast="45" xr6:coauthVersionMax="45" xr10:uidLastSave="{00000000-0000-0000-0000-000000000000}"/>
  <bookViews>
    <workbookView xWindow="5070" yWindow="5070" windowWidth="28800" windowHeight="15375" xr2:uid="{00000000-000D-0000-FFFF-FFFF00000000}"/>
  </bookViews>
  <sheets>
    <sheet name="RESUL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2" i="1" l="1"/>
  <c r="K54" i="1" l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53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G54" i="1"/>
  <c r="G55" i="1"/>
  <c r="G56" i="1"/>
  <c r="G57" i="1"/>
  <c r="I57" i="1" s="1"/>
  <c r="G58" i="1"/>
  <c r="G59" i="1"/>
  <c r="G60" i="1"/>
  <c r="G61" i="1"/>
  <c r="G62" i="1"/>
  <c r="I62" i="1" s="1"/>
  <c r="G63" i="1"/>
  <c r="G64" i="1"/>
  <c r="G65" i="1"/>
  <c r="I65" i="1" s="1"/>
  <c r="G66" i="1"/>
  <c r="I66" i="1" s="1"/>
  <c r="G67" i="1"/>
  <c r="I67" i="1" s="1"/>
  <c r="G53" i="1"/>
  <c r="I53" i="1" s="1"/>
  <c r="K49" i="1"/>
  <c r="I59" i="1"/>
  <c r="I61" i="1"/>
  <c r="I63" i="1"/>
  <c r="I54" i="1"/>
  <c r="I55" i="1"/>
  <c r="F40" i="1"/>
  <c r="G40" i="1"/>
  <c r="H40" i="1"/>
  <c r="I40" i="1"/>
  <c r="J40" i="1"/>
  <c r="E40" i="1"/>
  <c r="G38" i="1"/>
  <c r="G39" i="1" s="1"/>
  <c r="E38" i="1"/>
  <c r="E39" i="1" s="1"/>
  <c r="E33" i="1"/>
  <c r="F33" i="1"/>
  <c r="G33" i="1"/>
  <c r="H33" i="1"/>
  <c r="I33" i="1"/>
  <c r="J33" i="1"/>
  <c r="E34" i="1"/>
  <c r="F34" i="1"/>
  <c r="F38" i="1" s="1"/>
  <c r="F39" i="1" s="1"/>
  <c r="G34" i="1"/>
  <c r="H34" i="1"/>
  <c r="I34" i="1"/>
  <c r="I38" i="1" s="1"/>
  <c r="I39" i="1" s="1"/>
  <c r="J34" i="1"/>
  <c r="J38" i="1" s="1"/>
  <c r="J39" i="1" s="1"/>
  <c r="E35" i="1"/>
  <c r="F35" i="1"/>
  <c r="G35" i="1"/>
  <c r="H35" i="1"/>
  <c r="I35" i="1"/>
  <c r="J35" i="1"/>
  <c r="E36" i="1"/>
  <c r="H36" i="1"/>
  <c r="J36" i="1"/>
  <c r="F32" i="1"/>
  <c r="G32" i="1"/>
  <c r="H32" i="1"/>
  <c r="H38" i="1" s="1"/>
  <c r="H39" i="1" s="1"/>
  <c r="I32" i="1"/>
  <c r="J32" i="1"/>
  <c r="E32" i="1"/>
  <c r="I64" i="1" l="1"/>
  <c r="I60" i="1"/>
  <c r="I56" i="1"/>
  <c r="I58" i="1"/>
</calcChain>
</file>

<file path=xl/sharedStrings.xml><?xml version="1.0" encoding="utf-8"?>
<sst xmlns="http://schemas.openxmlformats.org/spreadsheetml/2006/main" count="75" uniqueCount="27">
  <si>
    <t>UMDA</t>
  </si>
  <si>
    <t>EHBSA</t>
  </si>
  <si>
    <t>MallowsModel</t>
  </si>
  <si>
    <t>GeneralizedMallowsModel</t>
  </si>
  <si>
    <t>Algorithm</t>
  </si>
  <si>
    <t>(1+1)EA</t>
  </si>
  <si>
    <t>EHBSA/WT</t>
  </si>
  <si>
    <t>Problem Instance</t>
  </si>
  <si>
    <t/>
  </si>
  <si>
    <t>Treatment k</t>
  </si>
  <si>
    <t>Block n</t>
  </si>
  <si>
    <t>Friedman statistic</t>
  </si>
  <si>
    <t>df = k-1</t>
  </si>
  <si>
    <t>OneOneEA</t>
  </si>
  <si>
    <t>R^2</t>
  </si>
  <si>
    <t>sum R</t>
  </si>
  <si>
    <t>avg R</t>
  </si>
  <si>
    <t>avg r1</t>
  </si>
  <si>
    <t>avg r2</t>
  </si>
  <si>
    <t>None</t>
  </si>
  <si>
    <t>k</t>
  </si>
  <si>
    <t>N</t>
  </si>
  <si>
    <t>z score</t>
  </si>
  <si>
    <t>alpha</t>
  </si>
  <si>
    <t>p val</t>
  </si>
  <si>
    <t>Algorithm 1</t>
  </si>
  <si>
    <t>Algorithm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</si>
</sst>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  <xf numFmtId="1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left" vertical="center"/>
    </xf>
    <xf numFmtId="1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/>
    <xf numFmtId="166" fontId="0" fillId="0" borderId="0" xfId="0" applyNumberForma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9:K68"/>
  <sheetViews>
    <sheetView tabSelected="1" topLeftCell="D23" workbookViewId="0">
      <selection activeCell="K45" sqref="K45"/>
    </sheetView>
  </sheetViews>
  <sheetFormatPr defaultRowHeight="15" x14ac:dyDescent="0.25"/>
  <cols>
    <col min="3" max="3" width="17.42578125" bestFit="1" customWidth="1"/>
    <col min="4" max="4" width="21" bestFit="1" customWidth="1"/>
    <col min="5" max="5" width="25.28515625" bestFit="1" customWidth="1"/>
    <col min="6" max="6" width="20.7109375" customWidth="1"/>
    <col min="7" max="7" width="25.28515625" bestFit="1" customWidth="1"/>
    <col min="8" max="12" width="15.85546875" customWidth="1"/>
  </cols>
  <sheetData>
    <row r="9" spans="3:10" x14ac:dyDescent="0.25">
      <c r="E9" s="17" t="s">
        <v>4</v>
      </c>
      <c r="F9" s="16" t="s">
        <v>7</v>
      </c>
      <c r="G9" s="16"/>
      <c r="H9" s="16"/>
      <c r="I9" s="16"/>
      <c r="J9" s="16"/>
    </row>
    <row r="10" spans="3:10" x14ac:dyDescent="0.25">
      <c r="E10" s="17"/>
      <c r="F10" s="1">
        <v>5</v>
      </c>
      <c r="G10" s="1">
        <v>10</v>
      </c>
      <c r="H10" s="1">
        <v>15</v>
      </c>
      <c r="I10" s="1">
        <v>20</v>
      </c>
      <c r="J10" s="1">
        <v>25</v>
      </c>
    </row>
    <row r="11" spans="3:10" x14ac:dyDescent="0.25">
      <c r="C11" s="2"/>
      <c r="D11" s="2"/>
      <c r="E11" s="4" t="s">
        <v>5</v>
      </c>
      <c r="F11" s="3">
        <v>70</v>
      </c>
      <c r="G11" s="3">
        <v>367</v>
      </c>
      <c r="H11" s="3">
        <v>1817</v>
      </c>
      <c r="I11" s="3">
        <v>2534</v>
      </c>
      <c r="J11" s="3">
        <v>5112</v>
      </c>
    </row>
    <row r="12" spans="3:10" x14ac:dyDescent="0.25">
      <c r="E12" s="5" t="s">
        <v>0</v>
      </c>
      <c r="F12" s="3">
        <v>136</v>
      </c>
      <c r="G12" s="3">
        <v>1114</v>
      </c>
      <c r="H12" s="3">
        <v>7930</v>
      </c>
      <c r="I12" s="3">
        <v>9920</v>
      </c>
      <c r="J12" s="3">
        <v>10000000000000</v>
      </c>
    </row>
    <row r="13" spans="3:10" x14ac:dyDescent="0.25">
      <c r="E13" s="5" t="s">
        <v>1</v>
      </c>
      <c r="F13" s="3">
        <v>230</v>
      </c>
      <c r="G13" s="3">
        <v>31303</v>
      </c>
      <c r="H13" s="3">
        <v>10000000000000</v>
      </c>
      <c r="I13" s="3">
        <v>10000000000000</v>
      </c>
      <c r="J13" s="3">
        <v>10000000000000</v>
      </c>
    </row>
    <row r="14" spans="3:10" x14ac:dyDescent="0.25">
      <c r="E14" s="5" t="s">
        <v>6</v>
      </c>
      <c r="F14" s="3">
        <v>42</v>
      </c>
      <c r="G14" s="3">
        <v>248</v>
      </c>
      <c r="H14" s="3">
        <v>577</v>
      </c>
      <c r="I14" s="3">
        <v>1357</v>
      </c>
      <c r="J14" s="3">
        <v>1989</v>
      </c>
    </row>
    <row r="15" spans="3:10" x14ac:dyDescent="0.25">
      <c r="E15" s="5" t="s">
        <v>2</v>
      </c>
      <c r="F15" s="3">
        <v>89</v>
      </c>
      <c r="G15" s="3">
        <v>645</v>
      </c>
      <c r="H15" s="3">
        <v>1789</v>
      </c>
      <c r="I15" s="3">
        <v>2588</v>
      </c>
      <c r="J15" s="3">
        <v>10000000000000</v>
      </c>
    </row>
    <row r="16" spans="3:10" x14ac:dyDescent="0.25">
      <c r="E16" s="5" t="s">
        <v>3</v>
      </c>
      <c r="F16" s="3">
        <v>79</v>
      </c>
      <c r="G16" s="3">
        <v>457</v>
      </c>
      <c r="H16" s="3">
        <v>1491</v>
      </c>
      <c r="I16" s="3">
        <v>2747</v>
      </c>
      <c r="J16" s="3">
        <v>4483</v>
      </c>
    </row>
    <row r="17" spans="3:10" x14ac:dyDescent="0.25">
      <c r="F17" s="2" t="s">
        <v>8</v>
      </c>
    </row>
    <row r="21" spans="3:10" x14ac:dyDescent="0.25">
      <c r="C21" t="s">
        <v>4</v>
      </c>
      <c r="E21" t="s">
        <v>5</v>
      </c>
      <c r="F21" t="s">
        <v>0</v>
      </c>
      <c r="G21" t="s">
        <v>1</v>
      </c>
      <c r="H21" t="s">
        <v>6</v>
      </c>
      <c r="I21" t="s">
        <v>2</v>
      </c>
      <c r="J21" t="s">
        <v>3</v>
      </c>
    </row>
    <row r="22" spans="3:10" x14ac:dyDescent="0.25">
      <c r="C22" t="s">
        <v>7</v>
      </c>
      <c r="D22">
        <v>5</v>
      </c>
      <c r="E22">
        <v>70</v>
      </c>
      <c r="F22">
        <v>136</v>
      </c>
      <c r="G22">
        <v>230</v>
      </c>
      <c r="H22">
        <v>42</v>
      </c>
      <c r="I22">
        <v>89</v>
      </c>
      <c r="J22">
        <v>79</v>
      </c>
    </row>
    <row r="23" spans="3:10" x14ac:dyDescent="0.25">
      <c r="D23">
        <v>10</v>
      </c>
      <c r="E23">
        <v>367</v>
      </c>
      <c r="F23">
        <v>1114</v>
      </c>
      <c r="G23">
        <v>31303</v>
      </c>
      <c r="H23">
        <v>248</v>
      </c>
      <c r="I23">
        <v>645</v>
      </c>
      <c r="J23">
        <v>457</v>
      </c>
    </row>
    <row r="24" spans="3:10" x14ac:dyDescent="0.25">
      <c r="D24">
        <v>15</v>
      </c>
      <c r="E24">
        <v>1817</v>
      </c>
      <c r="F24">
        <v>7930</v>
      </c>
      <c r="G24">
        <v>10000000000000</v>
      </c>
      <c r="H24">
        <v>577</v>
      </c>
      <c r="I24">
        <v>1789</v>
      </c>
      <c r="J24">
        <v>1491</v>
      </c>
    </row>
    <row r="25" spans="3:10" x14ac:dyDescent="0.25">
      <c r="D25">
        <v>20</v>
      </c>
      <c r="E25">
        <v>2534</v>
      </c>
      <c r="F25">
        <v>9920</v>
      </c>
      <c r="G25">
        <v>10000000000000</v>
      </c>
      <c r="H25">
        <v>1357</v>
      </c>
      <c r="I25">
        <v>2588</v>
      </c>
      <c r="J25">
        <v>2747</v>
      </c>
    </row>
    <row r="26" spans="3:10" x14ac:dyDescent="0.25">
      <c r="D26">
        <v>25</v>
      </c>
      <c r="E26">
        <v>5112</v>
      </c>
      <c r="F26">
        <v>10000000000000</v>
      </c>
      <c r="G26">
        <v>10000000000000</v>
      </c>
      <c r="H26">
        <v>1989</v>
      </c>
      <c r="I26">
        <v>10000000000000</v>
      </c>
      <c r="J26">
        <v>4483</v>
      </c>
    </row>
    <row r="30" spans="3:10" x14ac:dyDescent="0.25">
      <c r="E30" s="18" t="s">
        <v>9</v>
      </c>
      <c r="F30" s="18"/>
      <c r="G30" s="18"/>
      <c r="H30" s="18"/>
      <c r="I30" s="18"/>
      <c r="J30" s="18"/>
    </row>
    <row r="31" spans="3:10" x14ac:dyDescent="0.25">
      <c r="E31" t="s">
        <v>13</v>
      </c>
      <c r="F31" t="s">
        <v>0</v>
      </c>
      <c r="G31" t="s">
        <v>1</v>
      </c>
      <c r="H31" t="s">
        <v>6</v>
      </c>
      <c r="I31" t="s">
        <v>2</v>
      </c>
      <c r="J31" t="s">
        <v>3</v>
      </c>
    </row>
    <row r="32" spans="3:10" x14ac:dyDescent="0.25">
      <c r="C32" s="15" t="s">
        <v>10</v>
      </c>
      <c r="D32">
        <v>5</v>
      </c>
      <c r="E32">
        <f>RANK(E22,$E22:$J22,1)</f>
        <v>2</v>
      </c>
      <c r="F32">
        <f t="shared" ref="F32:J32" si="0">RANK(F22,$E22:$J22,1)</f>
        <v>5</v>
      </c>
      <c r="G32">
        <f t="shared" si="0"/>
        <v>6</v>
      </c>
      <c r="H32">
        <f t="shared" si="0"/>
        <v>1</v>
      </c>
      <c r="I32">
        <f t="shared" si="0"/>
        <v>4</v>
      </c>
      <c r="J32">
        <f t="shared" si="0"/>
        <v>3</v>
      </c>
    </row>
    <row r="33" spans="3:10" x14ac:dyDescent="0.25">
      <c r="C33" s="15"/>
      <c r="D33">
        <v>10</v>
      </c>
      <c r="E33">
        <f t="shared" ref="E33:J33" si="1">RANK(E23,$E23:$J23,1)</f>
        <v>2</v>
      </c>
      <c r="F33">
        <f t="shared" si="1"/>
        <v>5</v>
      </c>
      <c r="G33">
        <f t="shared" si="1"/>
        <v>6</v>
      </c>
      <c r="H33">
        <f t="shared" si="1"/>
        <v>1</v>
      </c>
      <c r="I33">
        <f t="shared" si="1"/>
        <v>4</v>
      </c>
      <c r="J33">
        <f t="shared" si="1"/>
        <v>3</v>
      </c>
    </row>
    <row r="34" spans="3:10" x14ac:dyDescent="0.25">
      <c r="C34" s="15"/>
      <c r="D34">
        <v>15</v>
      </c>
      <c r="E34">
        <f t="shared" ref="E34:J34" si="2">RANK(E24,$E24:$J24,1)</f>
        <v>4</v>
      </c>
      <c r="F34">
        <f t="shared" si="2"/>
        <v>5</v>
      </c>
      <c r="G34">
        <f t="shared" si="2"/>
        <v>6</v>
      </c>
      <c r="H34">
        <f t="shared" si="2"/>
        <v>1</v>
      </c>
      <c r="I34">
        <f t="shared" si="2"/>
        <v>3</v>
      </c>
      <c r="J34">
        <f t="shared" si="2"/>
        <v>2</v>
      </c>
    </row>
    <row r="35" spans="3:10" x14ac:dyDescent="0.25">
      <c r="C35" s="15"/>
      <c r="D35">
        <v>20</v>
      </c>
      <c r="E35">
        <f t="shared" ref="E35:J35" si="3">RANK(E25,$E25:$J25,1)</f>
        <v>2</v>
      </c>
      <c r="F35">
        <f t="shared" si="3"/>
        <v>5</v>
      </c>
      <c r="G35">
        <f t="shared" si="3"/>
        <v>6</v>
      </c>
      <c r="H35">
        <f t="shared" si="3"/>
        <v>1</v>
      </c>
      <c r="I35">
        <f t="shared" si="3"/>
        <v>3</v>
      </c>
      <c r="J35">
        <f t="shared" si="3"/>
        <v>4</v>
      </c>
    </row>
    <row r="36" spans="3:10" x14ac:dyDescent="0.25">
      <c r="C36" s="15"/>
      <c r="D36">
        <v>25</v>
      </c>
      <c r="E36">
        <f t="shared" ref="E36:J36" si="4">RANK(E26,$E26:$J26,1)</f>
        <v>3</v>
      </c>
      <c r="F36">
        <v>5</v>
      </c>
      <c r="G36">
        <v>5</v>
      </c>
      <c r="H36">
        <f t="shared" si="4"/>
        <v>1</v>
      </c>
      <c r="I36">
        <v>5</v>
      </c>
      <c r="J36">
        <f t="shared" si="4"/>
        <v>2</v>
      </c>
    </row>
    <row r="37" spans="3:10" x14ac:dyDescent="0.25">
      <c r="E37" t="s">
        <v>19</v>
      </c>
      <c r="F37" t="s">
        <v>19</v>
      </c>
      <c r="G37" t="s">
        <v>19</v>
      </c>
      <c r="H37" t="s">
        <v>19</v>
      </c>
      <c r="I37" t="s">
        <v>19</v>
      </c>
      <c r="J37" t="s">
        <v>19</v>
      </c>
    </row>
    <row r="38" spans="3:10" x14ac:dyDescent="0.25">
      <c r="D38" t="s">
        <v>15</v>
      </c>
      <c r="E38">
        <f>SUM(E32:E36)</f>
        <v>13</v>
      </c>
      <c r="F38">
        <f t="shared" ref="F38:J38" si="5">SUM(F32:F36)</f>
        <v>25</v>
      </c>
      <c r="G38">
        <f t="shared" si="5"/>
        <v>29</v>
      </c>
      <c r="H38">
        <f t="shared" si="5"/>
        <v>5</v>
      </c>
      <c r="I38">
        <f t="shared" si="5"/>
        <v>19</v>
      </c>
      <c r="J38">
        <f t="shared" si="5"/>
        <v>14</v>
      </c>
    </row>
    <row r="39" spans="3:10" x14ac:dyDescent="0.25">
      <c r="D39" t="s">
        <v>14</v>
      </c>
      <c r="E39">
        <f>E38^2</f>
        <v>169</v>
      </c>
      <c r="F39">
        <f t="shared" ref="F39:J39" si="6">F38^2</f>
        <v>625</v>
      </c>
      <c r="G39">
        <f t="shared" si="6"/>
        <v>841</v>
      </c>
      <c r="H39">
        <f t="shared" si="6"/>
        <v>25</v>
      </c>
      <c r="I39">
        <f t="shared" si="6"/>
        <v>361</v>
      </c>
      <c r="J39">
        <f t="shared" si="6"/>
        <v>196</v>
      </c>
    </row>
    <row r="40" spans="3:10" x14ac:dyDescent="0.25">
      <c r="D40" t="s">
        <v>16</v>
      </c>
      <c r="E40" s="8">
        <f>E38/5</f>
        <v>2.6</v>
      </c>
      <c r="F40">
        <f t="shared" ref="F40:J40" si="7">F38/5</f>
        <v>5</v>
      </c>
      <c r="G40">
        <f t="shared" si="7"/>
        <v>5.8</v>
      </c>
      <c r="H40">
        <f t="shared" si="7"/>
        <v>1</v>
      </c>
      <c r="I40">
        <f t="shared" si="7"/>
        <v>3.8</v>
      </c>
      <c r="J40">
        <f t="shared" si="7"/>
        <v>2.8</v>
      </c>
    </row>
    <row r="42" spans="3:10" x14ac:dyDescent="0.25">
      <c r="E42" t="s">
        <v>11</v>
      </c>
      <c r="F42">
        <f>12/(5*6*(6+1))*SUM(E39:J39)-3*5*(6+1)</f>
        <v>21.685714285714283</v>
      </c>
    </row>
    <row r="44" spans="3:10" x14ac:dyDescent="0.25">
      <c r="E44" t="s">
        <v>12</v>
      </c>
      <c r="F44">
        <v>5</v>
      </c>
    </row>
    <row r="46" spans="3:10" x14ac:dyDescent="0.25">
      <c r="E46" s="17"/>
      <c r="F46" s="16"/>
      <c r="G46" s="16"/>
      <c r="H46" s="16"/>
      <c r="I46" s="16"/>
      <c r="J46" s="16"/>
    </row>
    <row r="47" spans="3:10" x14ac:dyDescent="0.25">
      <c r="E47" s="17"/>
      <c r="F47" s="1"/>
      <c r="G47" s="1"/>
      <c r="H47" s="1"/>
      <c r="I47" s="1"/>
      <c r="J47" s="1"/>
    </row>
    <row r="48" spans="3:10" x14ac:dyDescent="0.25">
      <c r="E48" s="4"/>
      <c r="F48" s="3"/>
      <c r="G48" s="3"/>
      <c r="H48" s="3" t="s">
        <v>23</v>
      </c>
      <c r="I48" s="10">
        <v>0.05</v>
      </c>
      <c r="J48" s="3"/>
    </row>
    <row r="49" spans="5:11" x14ac:dyDescent="0.25">
      <c r="E49" s="5"/>
      <c r="F49" s="3"/>
      <c r="G49" s="3"/>
      <c r="H49" s="3" t="s">
        <v>20</v>
      </c>
      <c r="I49" s="3">
        <v>6</v>
      </c>
      <c r="J49" s="3"/>
      <c r="K49">
        <f>NORMSDIST(2)</f>
        <v>0.97724986805182079</v>
      </c>
    </row>
    <row r="50" spans="5:11" x14ac:dyDescent="0.25">
      <c r="E50" s="5"/>
      <c r="F50" s="3"/>
      <c r="G50" s="3"/>
      <c r="H50" s="3" t="s">
        <v>21</v>
      </c>
      <c r="I50" s="3">
        <v>5</v>
      </c>
      <c r="J50" s="3"/>
    </row>
    <row r="51" spans="5:11" x14ac:dyDescent="0.25">
      <c r="E51" s="5"/>
      <c r="F51" s="3"/>
      <c r="G51" s="3"/>
      <c r="H51" s="3"/>
      <c r="I51" s="3"/>
      <c r="J51" s="3"/>
      <c r="K51" s="6"/>
    </row>
    <row r="52" spans="5:11" x14ac:dyDescent="0.25">
      <c r="E52" s="5" t="s">
        <v>25</v>
      </c>
      <c r="F52" s="3" t="s">
        <v>26</v>
      </c>
      <c r="G52" s="3" t="s">
        <v>17</v>
      </c>
      <c r="H52" s="3" t="s">
        <v>18</v>
      </c>
      <c r="I52" s="3" t="s">
        <v>22</v>
      </c>
      <c r="J52" s="3" t="s">
        <v>24</v>
      </c>
      <c r="K52" s="6"/>
    </row>
    <row r="53" spans="5:11" x14ac:dyDescent="0.25">
      <c r="E53" t="s">
        <v>13</v>
      </c>
      <c r="F53" t="s">
        <v>0</v>
      </c>
      <c r="G53" s="3">
        <f>HLOOKUP(E53,$E$31:$J$40,8,FALSE)</f>
        <v>13</v>
      </c>
      <c r="H53" s="3">
        <f>HLOOKUP(F53,$E$31:$J$40,8,FALSE)</f>
        <v>25</v>
      </c>
      <c r="I53" s="9">
        <f>(G53-H53)/SQRT($I$49*($I$49+1)/6*$I$50)</f>
        <v>-2.0283702113484399</v>
      </c>
      <c r="J53" s="13">
        <f>1-NORMSDIST(ABS(I53))</f>
        <v>2.1261238999025767E-2</v>
      </c>
      <c r="K53" s="11" t="str">
        <f>IF(J53&lt;$I$48,"SIG","")</f>
        <v>SIG</v>
      </c>
    </row>
    <row r="54" spans="5:11" x14ac:dyDescent="0.25">
      <c r="E54" t="s">
        <v>13</v>
      </c>
      <c r="F54" t="s">
        <v>1</v>
      </c>
      <c r="G54" s="3">
        <f t="shared" ref="G54:H67" si="8">HLOOKUP(E54,$E$31:$J$40,8,FALSE)</f>
        <v>13</v>
      </c>
      <c r="H54" s="3">
        <f t="shared" si="8"/>
        <v>29</v>
      </c>
      <c r="I54" s="9">
        <f t="shared" ref="I54:I57" si="9">(G54-H54)/SQRT($I$49*($I$49+1)/6*$I$50)</f>
        <v>-2.7044936151312529</v>
      </c>
      <c r="J54" s="13">
        <f t="shared" ref="J54:J67" si="10">1-NORMSDIST(ABS(I54))</f>
        <v>3.4204292179145224E-3</v>
      </c>
      <c r="K54" s="11" t="str">
        <f t="shared" ref="K54:K67" si="11">IF(J54&lt;$I$48,"SIG","")</f>
        <v>SIG</v>
      </c>
    </row>
    <row r="55" spans="5:11" x14ac:dyDescent="0.25">
      <c r="E55" t="s">
        <v>13</v>
      </c>
      <c r="F55" t="s">
        <v>6</v>
      </c>
      <c r="G55" s="3">
        <f t="shared" si="8"/>
        <v>13</v>
      </c>
      <c r="H55" s="3">
        <f t="shared" si="8"/>
        <v>5</v>
      </c>
      <c r="I55" s="9">
        <f t="shared" si="9"/>
        <v>1.3522468075656264</v>
      </c>
      <c r="J55" s="14">
        <f t="shared" si="10"/>
        <v>8.8148187220255525E-2</v>
      </c>
      <c r="K55" s="11" t="str">
        <f t="shared" si="11"/>
        <v/>
      </c>
    </row>
    <row r="56" spans="5:11" x14ac:dyDescent="0.25">
      <c r="E56" t="s">
        <v>13</v>
      </c>
      <c r="F56" t="s">
        <v>2</v>
      </c>
      <c r="G56" s="3">
        <f t="shared" si="8"/>
        <v>13</v>
      </c>
      <c r="H56" s="3">
        <f t="shared" si="8"/>
        <v>19</v>
      </c>
      <c r="I56" s="9">
        <f t="shared" si="9"/>
        <v>-1.0141851056742199</v>
      </c>
      <c r="J56" s="12">
        <f t="shared" si="10"/>
        <v>0.15524721715861745</v>
      </c>
      <c r="K56" s="11" t="str">
        <f t="shared" si="11"/>
        <v/>
      </c>
    </row>
    <row r="57" spans="5:11" x14ac:dyDescent="0.25">
      <c r="E57" t="s">
        <v>13</v>
      </c>
      <c r="F57" t="s">
        <v>3</v>
      </c>
      <c r="G57" s="3">
        <f t="shared" si="8"/>
        <v>13</v>
      </c>
      <c r="H57" s="3">
        <f t="shared" si="8"/>
        <v>14</v>
      </c>
      <c r="I57" s="9">
        <f t="shared" si="9"/>
        <v>-0.1690308509457033</v>
      </c>
      <c r="J57" s="14">
        <f t="shared" si="10"/>
        <v>0.43288618749631069</v>
      </c>
      <c r="K57" s="11" t="str">
        <f t="shared" si="11"/>
        <v/>
      </c>
    </row>
    <row r="58" spans="5:11" x14ac:dyDescent="0.25">
      <c r="E58" t="s">
        <v>0</v>
      </c>
      <c r="F58" t="s">
        <v>1</v>
      </c>
      <c r="G58" s="3">
        <f t="shared" si="8"/>
        <v>25</v>
      </c>
      <c r="H58" s="3">
        <f t="shared" si="8"/>
        <v>29</v>
      </c>
      <c r="I58" s="9">
        <f t="shared" ref="I58" si="12">(G58-H58)/SQRT($I$49*($I$49+1)/6*$I$50)</f>
        <v>-0.67612340378281321</v>
      </c>
      <c r="J58" s="12">
        <f t="shared" si="10"/>
        <v>0.24948114930188048</v>
      </c>
      <c r="K58" s="11" t="str">
        <f t="shared" si="11"/>
        <v/>
      </c>
    </row>
    <row r="59" spans="5:11" x14ac:dyDescent="0.25">
      <c r="E59" t="s">
        <v>0</v>
      </c>
      <c r="F59" t="s">
        <v>6</v>
      </c>
      <c r="G59" s="3">
        <f t="shared" si="8"/>
        <v>25</v>
      </c>
      <c r="H59" s="3">
        <f t="shared" si="8"/>
        <v>5</v>
      </c>
      <c r="I59" s="9">
        <f t="shared" ref="I59:I67" si="13">(G59-H59)/SQRT($I$49*($I$49+1)/6*$I$50)</f>
        <v>3.3806170189140663</v>
      </c>
      <c r="J59" s="13">
        <f t="shared" si="10"/>
        <v>3.6161635821507776E-4</v>
      </c>
      <c r="K59" s="11" t="str">
        <f t="shared" si="11"/>
        <v>SIG</v>
      </c>
    </row>
    <row r="60" spans="5:11" x14ac:dyDescent="0.25">
      <c r="E60" t="s">
        <v>0</v>
      </c>
      <c r="F60" t="s">
        <v>2</v>
      </c>
      <c r="G60" s="3">
        <f t="shared" si="8"/>
        <v>25</v>
      </c>
      <c r="H60" s="3">
        <f t="shared" si="8"/>
        <v>19</v>
      </c>
      <c r="I60" s="9">
        <f t="shared" si="13"/>
        <v>1.0141851056742199</v>
      </c>
      <c r="J60" s="14">
        <f t="shared" si="10"/>
        <v>0.15524721715861745</v>
      </c>
      <c r="K60" s="11" t="str">
        <f t="shared" si="11"/>
        <v/>
      </c>
    </row>
    <row r="61" spans="5:11" x14ac:dyDescent="0.25">
      <c r="E61" t="s">
        <v>0</v>
      </c>
      <c r="F61" t="s">
        <v>3</v>
      </c>
      <c r="G61" s="3">
        <f t="shared" si="8"/>
        <v>25</v>
      </c>
      <c r="H61" s="3">
        <f t="shared" si="8"/>
        <v>14</v>
      </c>
      <c r="I61" s="9">
        <f t="shared" si="13"/>
        <v>1.8593393604027364</v>
      </c>
      <c r="J61" s="13">
        <f t="shared" si="10"/>
        <v>3.148952560722762E-2</v>
      </c>
      <c r="K61" s="11" t="str">
        <f t="shared" si="11"/>
        <v>SIG</v>
      </c>
    </row>
    <row r="62" spans="5:11" x14ac:dyDescent="0.25">
      <c r="E62" t="s">
        <v>1</v>
      </c>
      <c r="F62" t="s">
        <v>6</v>
      </c>
      <c r="G62" s="3">
        <f t="shared" si="8"/>
        <v>29</v>
      </c>
      <c r="H62" s="3">
        <f t="shared" si="8"/>
        <v>5</v>
      </c>
      <c r="I62" s="9">
        <f t="shared" si="13"/>
        <v>4.0567404226968797</v>
      </c>
      <c r="J62" s="13">
        <f t="shared" si="10"/>
        <v>2.488116743948332E-5</v>
      </c>
      <c r="K62" s="11" t="str">
        <f t="shared" si="11"/>
        <v>SIG</v>
      </c>
    </row>
    <row r="63" spans="5:11" x14ac:dyDescent="0.25">
      <c r="E63" t="s">
        <v>1</v>
      </c>
      <c r="F63" t="s">
        <v>2</v>
      </c>
      <c r="G63" s="3">
        <f t="shared" si="8"/>
        <v>29</v>
      </c>
      <c r="H63" s="3">
        <f t="shared" si="8"/>
        <v>19</v>
      </c>
      <c r="I63" s="9">
        <f t="shared" si="13"/>
        <v>1.6903085094570331</v>
      </c>
      <c r="J63" s="13">
        <f t="shared" si="10"/>
        <v>4.5484473987678853E-2</v>
      </c>
      <c r="K63" s="11" t="str">
        <f t="shared" si="11"/>
        <v>SIG</v>
      </c>
    </row>
    <row r="64" spans="5:11" x14ac:dyDescent="0.25">
      <c r="E64" t="s">
        <v>1</v>
      </c>
      <c r="F64" t="s">
        <v>3</v>
      </c>
      <c r="G64" s="3">
        <f t="shared" si="8"/>
        <v>29</v>
      </c>
      <c r="H64" s="3">
        <f t="shared" si="8"/>
        <v>14</v>
      </c>
      <c r="I64" s="9">
        <f t="shared" si="13"/>
        <v>2.5354627641855498</v>
      </c>
      <c r="J64" s="13">
        <f t="shared" si="10"/>
        <v>5.6149433264582882E-3</v>
      </c>
      <c r="K64" s="11" t="str">
        <f t="shared" si="11"/>
        <v>SIG</v>
      </c>
    </row>
    <row r="65" spans="5:11" x14ac:dyDescent="0.25">
      <c r="E65" t="s">
        <v>6</v>
      </c>
      <c r="F65" t="s">
        <v>2</v>
      </c>
      <c r="G65" s="3">
        <f t="shared" si="8"/>
        <v>5</v>
      </c>
      <c r="H65" s="3">
        <f t="shared" si="8"/>
        <v>19</v>
      </c>
      <c r="I65" s="9">
        <f t="shared" si="13"/>
        <v>-2.3664319132398464</v>
      </c>
      <c r="J65" s="13">
        <f t="shared" si="10"/>
        <v>8.9802387630393277E-3</v>
      </c>
      <c r="K65" s="11" t="str">
        <f t="shared" si="11"/>
        <v>SIG</v>
      </c>
    </row>
    <row r="66" spans="5:11" x14ac:dyDescent="0.25">
      <c r="E66" t="s">
        <v>6</v>
      </c>
      <c r="F66" t="s">
        <v>3</v>
      </c>
      <c r="G66" s="3">
        <f t="shared" si="8"/>
        <v>5</v>
      </c>
      <c r="H66" s="3">
        <f t="shared" si="8"/>
        <v>14</v>
      </c>
      <c r="I66" s="9">
        <f t="shared" si="13"/>
        <v>-1.5212776585113299</v>
      </c>
      <c r="J66" s="14">
        <f t="shared" si="10"/>
        <v>6.4095087172553855E-2</v>
      </c>
      <c r="K66" s="11" t="str">
        <f t="shared" si="11"/>
        <v/>
      </c>
    </row>
    <row r="67" spans="5:11" x14ac:dyDescent="0.25">
      <c r="E67" t="s">
        <v>2</v>
      </c>
      <c r="F67" t="s">
        <v>3</v>
      </c>
      <c r="G67" s="3">
        <f t="shared" si="8"/>
        <v>19</v>
      </c>
      <c r="H67" s="3">
        <f t="shared" si="8"/>
        <v>14</v>
      </c>
      <c r="I67" s="9">
        <f t="shared" si="13"/>
        <v>0.84515425472851657</v>
      </c>
      <c r="J67" s="12">
        <f t="shared" si="10"/>
        <v>0.19901235975346887</v>
      </c>
      <c r="K67" s="11" t="str">
        <f t="shared" si="11"/>
        <v/>
      </c>
    </row>
    <row r="68" spans="5:11" x14ac:dyDescent="0.25">
      <c r="G68" s="7"/>
      <c r="H68" s="7"/>
      <c r="I68" s="9"/>
      <c r="J68" s="11"/>
    </row>
  </sheetData>
  <mergeCells count="6">
    <mergeCell ref="C32:C36"/>
    <mergeCell ref="F9:J9"/>
    <mergeCell ref="E9:E10"/>
    <mergeCell ref="E46:E47"/>
    <mergeCell ref="F46:J46"/>
    <mergeCell ref="E30:J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 Fjorder - QVARTZ ANALYTICS</dc:creator>
  <cp:lastModifiedBy>Gustav Fjorder - QVARTZ</cp:lastModifiedBy>
  <dcterms:created xsi:type="dcterms:W3CDTF">2015-06-05T18:19:34Z</dcterms:created>
  <dcterms:modified xsi:type="dcterms:W3CDTF">2020-05-26T14:09:24Z</dcterms:modified>
</cp:coreProperties>
</file>