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embeddings/oleObject4.bin" ContentType="application/vnd.openxmlformats-officedocument.oleObject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embeddings/oleObject6.bin" ContentType="application/vnd.openxmlformats-officedocument.oleObject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embeddings/oleObject7.bin" ContentType="application/vnd.openxmlformats-officedocument.oleObject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embeddings/oleObject8.bin" ContentType="application/vnd.openxmlformats-officedocument.oleObject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embeddings/oleObject9.bin" ContentType="application/vnd.openxmlformats-officedocument.oleObject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3.xml" ContentType="application/vnd.openxmlformats-officedocument.drawing+xml"/>
  <Override PartName="/xl/embeddings/oleObject11.bin" ContentType="application/vnd.openxmlformats-officedocument.oleObject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lcina\Desktop\Aula 8\revisto\"/>
    </mc:Choice>
  </mc:AlternateContent>
  <xr:revisionPtr revIDLastSave="0" documentId="8_{9A44BD2C-E365-46CE-98DB-076AB92BB4FC}" xr6:coauthVersionLast="45" xr6:coauthVersionMax="45" xr10:uidLastSave="{00000000-0000-0000-0000-000000000000}"/>
  <bookViews>
    <workbookView xWindow="-120" yWindow="-120" windowWidth="20730" windowHeight="11160" tabRatio="750" activeTab="15" xr2:uid="{00000000-000D-0000-FFFF-FFFF00000000}"/>
  </bookViews>
  <sheets>
    <sheet name="Intruções" sheetId="50" r:id="rId1"/>
    <sheet name="01" sheetId="36" r:id="rId2"/>
    <sheet name="02" sheetId="38" r:id="rId3"/>
    <sheet name="03" sheetId="39" r:id="rId4"/>
    <sheet name="04" sheetId="40" r:id="rId5"/>
    <sheet name="05" sheetId="41" r:id="rId6"/>
    <sheet name="06" sheetId="42" r:id="rId7"/>
    <sheet name="07" sheetId="43" r:id="rId8"/>
    <sheet name="08" sheetId="44" r:id="rId9"/>
    <sheet name="09" sheetId="45" r:id="rId10"/>
    <sheet name="10" sheetId="46" r:id="rId11"/>
    <sheet name="11" sheetId="47" r:id="rId12"/>
    <sheet name="12" sheetId="48" r:id="rId13"/>
    <sheet name="13" sheetId="51" r:id="rId14"/>
    <sheet name="Parâmetros Gráficos" sheetId="35" r:id="rId15"/>
    <sheet name="Cockpit" sheetId="9" r:id="rId16"/>
    <sheet name="Gráficos" sheetId="4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51" l="1"/>
  <c r="N11" i="35" s="1"/>
  <c r="N10" i="35"/>
  <c r="N9" i="35"/>
  <c r="N16" i="35" s="1"/>
  <c r="N8" i="35"/>
  <c r="N15" i="35" s="1"/>
  <c r="N7" i="35"/>
  <c r="L31" i="48"/>
  <c r="Q31" i="48"/>
  <c r="M11" i="35" s="1"/>
  <c r="M10" i="35"/>
  <c r="M9" i="35"/>
  <c r="M8" i="35"/>
  <c r="M7" i="35"/>
  <c r="L31" i="47"/>
  <c r="Q31" i="47"/>
  <c r="L11" i="35"/>
  <c r="L10" i="35"/>
  <c r="L9" i="35"/>
  <c r="L8" i="35"/>
  <c r="L7" i="35"/>
  <c r="L31" i="46"/>
  <c r="Q31" i="46" s="1"/>
  <c r="K11" i="35" s="1"/>
  <c r="K10" i="35"/>
  <c r="K9" i="35"/>
  <c r="K8" i="35"/>
  <c r="K7" i="35"/>
  <c r="L31" i="45"/>
  <c r="Q31" i="45" s="1"/>
  <c r="J11" i="35" s="1"/>
  <c r="J10" i="35"/>
  <c r="J9" i="35"/>
  <c r="J16" i="35" s="1"/>
  <c r="J8" i="35"/>
  <c r="J7" i="35"/>
  <c r="L31" i="44"/>
  <c r="Q31" i="44"/>
  <c r="I11" i="35" s="1"/>
  <c r="I10" i="35"/>
  <c r="I9" i="35"/>
  <c r="I8" i="35"/>
  <c r="I15" i="35" s="1"/>
  <c r="I13" i="35" s="1"/>
  <c r="I7" i="35"/>
  <c r="L31" i="43"/>
  <c r="Q31" i="43"/>
  <c r="H11" i="35"/>
  <c r="H10" i="35"/>
  <c r="H9" i="35"/>
  <c r="H8" i="35"/>
  <c r="H7" i="35"/>
  <c r="H15" i="35" s="1"/>
  <c r="N14" i="35"/>
  <c r="Q30" i="51"/>
  <c r="Q29" i="51"/>
  <c r="Q28" i="51"/>
  <c r="Q27" i="51"/>
  <c r="P2" i="51"/>
  <c r="CK2" i="49"/>
  <c r="M31" i="36"/>
  <c r="M2" i="35"/>
  <c r="AW2" i="9"/>
  <c r="P2" i="48"/>
  <c r="P2" i="47"/>
  <c r="P2" i="46"/>
  <c r="P2" i="45"/>
  <c r="P2" i="44"/>
  <c r="P2" i="43"/>
  <c r="P2" i="42"/>
  <c r="P2" i="41"/>
  <c r="P2" i="40"/>
  <c r="P2" i="39"/>
  <c r="P2" i="38"/>
  <c r="J31" i="48"/>
  <c r="K31" i="48"/>
  <c r="I31" i="48"/>
  <c r="J31" i="47"/>
  <c r="K31" i="47"/>
  <c r="I31" i="47"/>
  <c r="J31" i="46"/>
  <c r="K31" i="46"/>
  <c r="I31" i="46"/>
  <c r="J31" i="45"/>
  <c r="K31" i="45"/>
  <c r="I31" i="45"/>
  <c r="Q30" i="48"/>
  <c r="Q29" i="48"/>
  <c r="Q28" i="48"/>
  <c r="Q27" i="48"/>
  <c r="Q30" i="47"/>
  <c r="Q29" i="47"/>
  <c r="Q28" i="47"/>
  <c r="Q27" i="47"/>
  <c r="Q30" i="46"/>
  <c r="Q29" i="46"/>
  <c r="Q28" i="46"/>
  <c r="Q27" i="46"/>
  <c r="Q30" i="45"/>
  <c r="Q29" i="45"/>
  <c r="Q28" i="45"/>
  <c r="Q27" i="45"/>
  <c r="J31" i="44"/>
  <c r="K31" i="44"/>
  <c r="I31" i="44"/>
  <c r="Q30" i="44"/>
  <c r="Q29" i="44"/>
  <c r="Q28" i="44"/>
  <c r="Q27" i="44"/>
  <c r="J31" i="43"/>
  <c r="K31" i="43"/>
  <c r="I31" i="43"/>
  <c r="Q30" i="43"/>
  <c r="Q29" i="43"/>
  <c r="Q28" i="43"/>
  <c r="Q27" i="43"/>
  <c r="L31" i="42"/>
  <c r="Q31" i="42"/>
  <c r="G11" i="35"/>
  <c r="G10" i="35"/>
  <c r="G9" i="35"/>
  <c r="G8" i="35"/>
  <c r="G7" i="35"/>
  <c r="G14" i="35" s="1"/>
  <c r="J31" i="42"/>
  <c r="K31" i="42"/>
  <c r="I31" i="42"/>
  <c r="Q30" i="42"/>
  <c r="Q29" i="42"/>
  <c r="Q28" i="42"/>
  <c r="Q27" i="42"/>
  <c r="Q29" i="41"/>
  <c r="Q30" i="41"/>
  <c r="L31" i="41"/>
  <c r="Q31" i="41"/>
  <c r="F11" i="35"/>
  <c r="F10" i="35"/>
  <c r="F17" i="35" s="1"/>
  <c r="F9" i="35"/>
  <c r="F8" i="35"/>
  <c r="F7" i="35"/>
  <c r="J31" i="41"/>
  <c r="K31" i="41"/>
  <c r="I31" i="41"/>
  <c r="Q28" i="41"/>
  <c r="Q27" i="41"/>
  <c r="L31" i="40"/>
  <c r="Q31" i="40"/>
  <c r="E11" i="35"/>
  <c r="E10" i="35"/>
  <c r="E9" i="35"/>
  <c r="E8" i="35"/>
  <c r="E7" i="35"/>
  <c r="E14" i="35" s="1"/>
  <c r="Q28" i="40"/>
  <c r="Q29" i="40"/>
  <c r="Q30" i="40"/>
  <c r="Q29" i="39"/>
  <c r="Q30" i="39"/>
  <c r="Q29" i="38"/>
  <c r="Q30" i="38"/>
  <c r="Q30" i="36"/>
  <c r="K31" i="40"/>
  <c r="J31" i="40"/>
  <c r="I31" i="40"/>
  <c r="Q27" i="40"/>
  <c r="P2" i="36"/>
  <c r="L31" i="38"/>
  <c r="Q31" i="38"/>
  <c r="C11" i="35"/>
  <c r="L31" i="39"/>
  <c r="Q31" i="39" s="1"/>
  <c r="D11" i="35" s="1"/>
  <c r="C10" i="35"/>
  <c r="C9" i="35"/>
  <c r="C16" i="35" s="1"/>
  <c r="C8" i="35"/>
  <c r="C7" i="35"/>
  <c r="C14" i="35" s="1"/>
  <c r="C13" i="35" s="1"/>
  <c r="C20" i="35" s="1"/>
  <c r="D10" i="35"/>
  <c r="D17" i="35" s="1"/>
  <c r="D9" i="35"/>
  <c r="D16" i="35" s="1"/>
  <c r="D8" i="35"/>
  <c r="D7" i="35"/>
  <c r="K31" i="39"/>
  <c r="J31" i="39"/>
  <c r="I31" i="39"/>
  <c r="Q28" i="39"/>
  <c r="Q27" i="39"/>
  <c r="J31" i="38"/>
  <c r="K31" i="38"/>
  <c r="I31" i="38"/>
  <c r="Q28" i="38"/>
  <c r="Q27" i="38"/>
  <c r="L31" i="36"/>
  <c r="K31" i="36"/>
  <c r="J31" i="36"/>
  <c r="I31" i="36"/>
  <c r="Q31" i="36"/>
  <c r="B11" i="35" s="1"/>
  <c r="B10" i="35"/>
  <c r="B9" i="35"/>
  <c r="B17" i="35" s="1"/>
  <c r="B8" i="35"/>
  <c r="B15" i="35" s="1"/>
  <c r="B13" i="35" s="1"/>
  <c r="B7" i="35"/>
  <c r="Q28" i="36"/>
  <c r="Q29" i="36"/>
  <c r="Q27" i="36"/>
  <c r="C15" i="35"/>
  <c r="C17" i="35"/>
  <c r="D14" i="35"/>
  <c r="D15" i="35"/>
  <c r="D13" i="35" s="1"/>
  <c r="E16" i="35"/>
  <c r="E17" i="35"/>
  <c r="F14" i="35"/>
  <c r="F15" i="35"/>
  <c r="F16" i="35"/>
  <c r="G16" i="35"/>
  <c r="G17" i="35"/>
  <c r="H17" i="35"/>
  <c r="H14" i="35"/>
  <c r="H13" i="35" s="1"/>
  <c r="H16" i="35"/>
  <c r="I14" i="35"/>
  <c r="I17" i="35"/>
  <c r="I16" i="35"/>
  <c r="J14" i="35"/>
  <c r="J15" i="35"/>
  <c r="K14" i="35"/>
  <c r="K15" i="35"/>
  <c r="K13" i="35" s="1"/>
  <c r="K16" i="35"/>
  <c r="K17" i="35"/>
  <c r="L14" i="35"/>
  <c r="L15" i="35"/>
  <c r="L13" i="35" s="1"/>
  <c r="L16" i="35"/>
  <c r="L17" i="35"/>
  <c r="M17" i="35"/>
  <c r="M14" i="35"/>
  <c r="M13" i="35" s="1"/>
  <c r="M15" i="35"/>
  <c r="M16" i="35"/>
  <c r="B14" i="35"/>
  <c r="B16" i="35"/>
  <c r="D22" i="35" l="1"/>
  <c r="D20" i="35"/>
  <c r="H22" i="35"/>
  <c r="H20" i="35"/>
  <c r="K22" i="35"/>
  <c r="K20" i="35"/>
  <c r="M20" i="35"/>
  <c r="M22" i="35"/>
  <c r="L22" i="35"/>
  <c r="L20" i="35"/>
  <c r="C22" i="35"/>
  <c r="I20" i="35"/>
  <c r="I22" i="35"/>
  <c r="F13" i="35"/>
  <c r="F22" i="35" s="1"/>
  <c r="N17" i="35"/>
  <c r="N13" i="35" s="1"/>
  <c r="J17" i="35"/>
  <c r="J13" i="35" s="1"/>
  <c r="G15" i="35"/>
  <c r="G13" i="35" s="1"/>
  <c r="E15" i="35"/>
  <c r="E13" i="35" s="1"/>
  <c r="B22" i="35"/>
  <c r="B20" i="35"/>
  <c r="J20" i="35" l="1"/>
  <c r="J22" i="35"/>
  <c r="E22" i="35"/>
  <c r="E20" i="35"/>
  <c r="N22" i="35"/>
  <c r="N20" i="35"/>
  <c r="G20" i="35"/>
  <c r="G22" i="35"/>
  <c r="F20" i="35"/>
</calcChain>
</file>

<file path=xl/sharedStrings.xml><?xml version="1.0" encoding="utf-8"?>
<sst xmlns="http://schemas.openxmlformats.org/spreadsheetml/2006/main" count="884" uniqueCount="264">
  <si>
    <t>01.1</t>
  </si>
  <si>
    <t>-</t>
  </si>
  <si>
    <t>ÚLTIMA
MED.</t>
  </si>
  <si>
    <t>&gt; 2</t>
  </si>
  <si>
    <t>EQUAÇÃO</t>
  </si>
  <si>
    <t>&gt; 3</t>
  </si>
  <si>
    <t>02.1</t>
  </si>
  <si>
    <t>&gt; 50</t>
  </si>
  <si>
    <t>&gt; 70</t>
  </si>
  <si>
    <t>&gt; 90</t>
  </si>
  <si>
    <t>Faixa</t>
  </si>
  <si>
    <t>Mín</t>
  </si>
  <si>
    <t>Máx</t>
  </si>
  <si>
    <t>Cor</t>
  </si>
  <si>
    <t>03.1</t>
  </si>
  <si>
    <t>04.1</t>
  </si>
  <si>
    <t>OBSERVAÇÕES</t>
  </si>
  <si>
    <t>05.1</t>
  </si>
  <si>
    <t>06.1</t>
  </si>
  <si>
    <t>07.1</t>
  </si>
  <si>
    <t>CF</t>
  </si>
  <si>
    <t>08.1</t>
  </si>
  <si>
    <t>09.1</t>
  </si>
  <si>
    <t>10.1</t>
  </si>
  <si>
    <t xml:space="preserve"> OBJETIVO ESTRATÉGICO</t>
  </si>
  <si>
    <t xml:space="preserve"> NOME DO INDICADOR</t>
  </si>
  <si>
    <t xml:space="preserve"> PERIODICIDADE DA MEDIÇÃO</t>
  </si>
  <si>
    <t xml:space="preserve"> NÚMERO DO INDICADOR</t>
  </si>
  <si>
    <t xml:space="preserve"> SPONSOR DO OBJETIVO</t>
  </si>
  <si>
    <t xml:space="preserve"> 01.1</t>
  </si>
  <si>
    <t xml:space="preserve"> TURNOVER</t>
  </si>
  <si>
    <t xml:space="preserve"> REDUZIR A ROTATIVIDADE DE PESSOAL</t>
  </si>
  <si>
    <t xml:space="preserve"> TRIMESTRAL</t>
  </si>
  <si>
    <t xml:space="preserve"> APREND. E CRESC.</t>
  </si>
  <si>
    <t xml:space="preserve"> EFICÁCIA</t>
  </si>
  <si>
    <t xml:space="preserve"> TRN</t>
  </si>
  <si>
    <t xml:space="preserve"> ANA JÚLIA</t>
  </si>
  <si>
    <t>SIMB.</t>
  </si>
  <si>
    <t xml:space="preserve"> EFETIVO DO PERÍODO ANTERIOR</t>
  </si>
  <si>
    <t xml:space="preserve"> MARIA EDUARDA (DIR. DE RECURSOS HUMANOS)</t>
  </si>
  <si>
    <t xml:space="preserve"> AD</t>
  </si>
  <si>
    <t xml:space="preserve"> DE</t>
  </si>
  <si>
    <t xml:space="preserve"> EPA</t>
  </si>
  <si>
    <t xml:space="preserve"> PERSPECTIVA DO BSC</t>
  </si>
  <si>
    <t xml:space="preserve"> TIPO DO INDICADOR</t>
  </si>
  <si>
    <t xml:space="preserve"> REPRESENTAÇÃO</t>
  </si>
  <si>
    <t xml:space="preserve"> QUEM MEDE</t>
  </si>
  <si>
    <t xml:space="preserve"> INÍCIO DA MEDIÇÃO</t>
  </si>
  <si>
    <t xml:space="preserve"> FUNCIONÁRIOS ADMITIDOS NO PERÍODO ATUAL</t>
  </si>
  <si>
    <t xml:space="preserve"> FUNCIONÁRIOS DEMITIDOS NO PERÍODO ATUAL</t>
  </si>
  <si>
    <t>SIGNIFICADO</t>
  </si>
  <si>
    <t xml:space="preserve"> NÚMERO DA MEDIÇÃO</t>
  </si>
  <si>
    <t xml:space="preserve"> DATA DA MEDIÇÃO</t>
  </si>
  <si>
    <t>MEDIÇÕES</t>
  </si>
  <si>
    <t>AV</t>
  </si>
  <si>
    <t xml:space="preserve"> ALVOS PARA O OBJETIVO (METAS)</t>
  </si>
  <si>
    <t>&gt; 5</t>
  </si>
  <si>
    <t xml:space="preserve"> Ruim</t>
  </si>
  <si>
    <t xml:space="preserve"> Regular</t>
  </si>
  <si>
    <t xml:space="preserve"> Bom</t>
  </si>
  <si>
    <t xml:space="preserve"> Ótimo</t>
  </si>
  <si>
    <t xml:space="preserve"> Red</t>
  </si>
  <si>
    <t xml:space="preserve"> Yellow</t>
  </si>
  <si>
    <t xml:space="preserve"> Blue</t>
  </si>
  <si>
    <t xml:space="preserve"> Green</t>
  </si>
  <si>
    <t xml:space="preserve"> 02.1</t>
  </si>
  <si>
    <t xml:space="preserve"> TURNOVER NO PERÍODO</t>
  </si>
  <si>
    <t xml:space="preserve"> SOMAT. DAS COMPETÊNCIAS DOS FUNCIONÁRIOS</t>
  </si>
  <si>
    <t xml:space="preserve"> TOTAL DE FUNCIONÁRIOS ENVOLVIDOS</t>
  </si>
  <si>
    <t xml:space="preserve"> COMPETÊNCIA DOS FUNCIONÁRIOS</t>
  </si>
  <si>
    <r>
      <t xml:space="preserve">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CFn</t>
    </r>
  </si>
  <si>
    <t>TF</t>
  </si>
  <si>
    <t xml:space="preserve"> CF</t>
  </si>
  <si>
    <t xml:space="preserve"> Este indicador mede a competência dos funcionários conforme</t>
  </si>
  <si>
    <t xml:space="preserve"> adequação a matriz de competência desenvolvida para cada fun-</t>
  </si>
  <si>
    <t xml:space="preserve"> ção.</t>
  </si>
  <si>
    <t xml:space="preserve"> DESENVOLVER COMPETÊNCIAS</t>
  </si>
  <si>
    <t xml:space="preserve"> MELHORAR CLIMA ORGANIZACIONAL</t>
  </si>
  <si>
    <t xml:space="preserve"> 03.1</t>
  </si>
  <si>
    <t xml:space="preserve"> CLIMA ORGANIZACIONAL</t>
  </si>
  <si>
    <t xml:space="preserve"> JOÃO PEDRO</t>
  </si>
  <si>
    <t xml:space="preserve"> EFETIVIDADE</t>
  </si>
  <si>
    <t>11.1</t>
  </si>
  <si>
    <t>12.1</t>
  </si>
  <si>
    <t xml:space="preserve"> CO</t>
  </si>
  <si>
    <r>
      <t xml:space="preserve">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COFn</t>
    </r>
  </si>
  <si>
    <t>TFP</t>
  </si>
  <si>
    <t>CO</t>
  </si>
  <si>
    <t xml:space="preserve"> SOMAT. DAS NOTAS DE CLIMA ORG. DOS FUNC.</t>
  </si>
  <si>
    <t xml:space="preserve"> TOTAL DE FUNCIONÁRIOS PESQUISADOS</t>
  </si>
  <si>
    <t xml:space="preserve"> Este indicador mede o quociente entre o somatório das notas de</t>
  </si>
  <si>
    <t xml:space="preserve"> clima organizacional atribuídas pelos colaboradores pesquisados</t>
  </si>
  <si>
    <t xml:space="preserve"> pelo total de colaboradores pesquisados.</t>
  </si>
  <si>
    <t xml:space="preserve"> Este indicador mede a taxa de rotatividade dos funcionários.</t>
  </si>
  <si>
    <t xml:space="preserve"> Quanto maior o valor da medida, melhor.</t>
  </si>
  <si>
    <t xml:space="preserve"> Quanto menor o valor da medida, melhor.</t>
  </si>
  <si>
    <t xml:space="preserve"> INDICADOR</t>
  </si>
  <si>
    <t xml:space="preserve"> MÁXIMOS DA CATEGORIA</t>
  </si>
  <si>
    <t xml:space="preserve"> AMPLITUDE DO MOSTRADOR</t>
  </si>
  <si>
    <t xml:space="preserve"> PONTEIRO</t>
  </si>
  <si>
    <t xml:space="preserve"> Ponteiro Base X</t>
  </si>
  <si>
    <t xml:space="preserve"> Ponteiro Base Y</t>
  </si>
  <si>
    <t xml:space="preserve"> Ponteiro Extremidade X</t>
  </si>
  <si>
    <t xml:space="preserve"> Ponteiro Extremidade Y</t>
  </si>
  <si>
    <t xml:space="preserve"> Última Medição</t>
  </si>
  <si>
    <t xml:space="preserve"> Oculto (ΣAMP)</t>
  </si>
  <si>
    <t>www.bookstrat.com.br</t>
  </si>
  <si>
    <t xml:space="preserve"> AUMENTAR A EFICIÊNCIA NOS PROJETOS</t>
  </si>
  <si>
    <t xml:space="preserve"> 04.1</t>
  </si>
  <si>
    <t xml:space="preserve"> EFICIÊNCIA DOS PROJETOS</t>
  </si>
  <si>
    <t xml:space="preserve"> EP</t>
  </si>
  <si>
    <t xml:space="preserve"> EFICIÊNCIA</t>
  </si>
  <si>
    <t xml:space="preserve"> JOÃO PAULO (GERENTE DE PROJETOS)</t>
  </si>
  <si>
    <t xml:space="preserve"> JOÃO PAULO</t>
  </si>
  <si>
    <t xml:space="preserve"> -</t>
  </si>
  <si>
    <t>EP</t>
  </si>
  <si>
    <t>CR</t>
  </si>
  <si>
    <t>NP</t>
  </si>
  <si>
    <t xml:space="preserve"> NÚMERO DE PROJETOS</t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</si>
  <si>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(IDC)</t>
    </r>
  </si>
  <si>
    <t xml:space="preserve"> SOMAT. DO ÍNDICE DE DESEMPENHO EM CUSTO</t>
  </si>
  <si>
    <t xml:space="preserve"> AUMENTAR O PORTFOLIO DE PRODUTOS</t>
  </si>
  <si>
    <t xml:space="preserve"> 05.1</t>
  </si>
  <si>
    <t xml:space="preserve"> AUMENTO DO PORTFOLIO DE PRODUTOS</t>
  </si>
  <si>
    <t xml:space="preserve"> PEDRO (GERENTE DE PRODUTOS)</t>
  </si>
  <si>
    <t xml:space="preserve"> MÁRCIO</t>
  </si>
  <si>
    <t xml:space="preserve"> Este indicador mede o eficiência em custo dos projetos.</t>
  </si>
  <si>
    <t xml:space="preserve"> O IDC é igual ao quociente entre o valor agregado e o custo real.</t>
  </si>
  <si>
    <t xml:space="preserve"> VA = valor estimado do trabalho efetivamente realizado.</t>
  </si>
  <si>
    <t xml:space="preserve"> CR = custo real do trabalho realizado</t>
  </si>
  <si>
    <t xml:space="preserve"> APP</t>
  </si>
  <si>
    <t>PA</t>
  </si>
  <si>
    <t>PAT</t>
  </si>
  <si>
    <t xml:space="preserve"> QUANT. DE PRODUTOS DO PORTFOLIO ATUAL</t>
  </si>
  <si>
    <t xml:space="preserve"> QUANT. DE PRODUTOS DO PORTFOLIO ANTERIOR</t>
  </si>
  <si>
    <t>PAN</t>
  </si>
  <si>
    <t>APP</t>
  </si>
  <si>
    <t xml:space="preserve"> AUMENTO DO PORTFOLIO</t>
  </si>
  <si>
    <t xml:space="preserve"> APRIMORAR OS PROCESSOS</t>
  </si>
  <si>
    <t xml:space="preserve"> 06.1</t>
  </si>
  <si>
    <t xml:space="preserve"> PROCESSOS APRIMORADOS</t>
  </si>
  <si>
    <t xml:space="preserve"> LUIS</t>
  </si>
  <si>
    <t xml:space="preserve"> MARCOS (GERENDE DO ESCRIT. DE PROCESSOS)</t>
  </si>
  <si>
    <t xml:space="preserve"> Este indicador mede o aumento da quantidade de produtos que</t>
  </si>
  <si>
    <t xml:space="preserve"> compõem o portfolio de produtos da empresa.</t>
  </si>
  <si>
    <t>NPA</t>
  </si>
  <si>
    <t>NPC</t>
  </si>
  <si>
    <t xml:space="preserve"> PA</t>
  </si>
  <si>
    <t xml:space="preserve"> NÚMERO DE PROCESSOS CRÍTICOS</t>
  </si>
  <si>
    <t xml:space="preserve"> NÚMERO DE PROCESSOS APRIMORADOS</t>
  </si>
  <si>
    <t xml:space="preserve"> Este indicador mede a quantidade de processos aprimorados em</t>
  </si>
  <si>
    <t xml:space="preserve"> relação aos processos críticos.</t>
  </si>
  <si>
    <t xml:space="preserve"> Processos críticos são processos de alto impacto nos clientes,</t>
  </si>
  <si>
    <t xml:space="preserve"> nos custos, na estratégia e no meio ambiente.</t>
  </si>
  <si>
    <t xml:space="preserve"> SATISFAZER OS CLIENTES</t>
  </si>
  <si>
    <t xml:space="preserve"> 07.1</t>
  </si>
  <si>
    <t xml:space="preserve"> PATRÍCIA</t>
  </si>
  <si>
    <t xml:space="preserve"> CLIENTES</t>
  </si>
  <si>
    <t xml:space="preserve"> PROCESSOS INTERNOS</t>
  </si>
  <si>
    <t xml:space="preserve"> SC</t>
  </si>
  <si>
    <t xml:space="preserve"> MARCELO</t>
  </si>
  <si>
    <t>SC</t>
  </si>
  <si>
    <t xml:space="preserve"> SATIFAÇÃO DOS CLIENTES</t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</si>
  <si>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RPS</t>
    </r>
  </si>
  <si>
    <t>NCP</t>
  </si>
  <si>
    <t xml:space="preserve"> NÚMERO DE CLIENTES PESQUISADOS</t>
  </si>
  <si>
    <t xml:space="preserve"> SOMAT. DAS RESP. DA PESQUISA DE SATISFAÇÃO</t>
  </si>
  <si>
    <t xml:space="preserve"> SATISFAÇÃO DOS CLIENTES</t>
  </si>
  <si>
    <t xml:space="preserve"> Este indicador refere-se a média das respostas da pesquisa de</t>
  </si>
  <si>
    <t xml:space="preserve"> satisfação realizada com uma amostra de clientes.</t>
  </si>
  <si>
    <t xml:space="preserve"> CAPTAR CLIENTES</t>
  </si>
  <si>
    <t xml:space="preserve"> 08.1</t>
  </si>
  <si>
    <t xml:space="preserve"> CAPTAÇÃO DE CLIENTES</t>
  </si>
  <si>
    <t xml:space="preserve"> JÚLIA</t>
  </si>
  <si>
    <t xml:space="preserve"> MARIA EDUARDA</t>
  </si>
  <si>
    <t xml:space="preserve"> CC</t>
  </si>
  <si>
    <t>CAT</t>
  </si>
  <si>
    <t>CAN</t>
  </si>
  <si>
    <t>CC</t>
  </si>
  <si>
    <t xml:space="preserve"> CLIENTES ATUAIS</t>
  </si>
  <si>
    <t xml:space="preserve"> CLIENTES ANTERIORES</t>
  </si>
  <si>
    <t xml:space="preserve"> AUMENTAR A RECOMPRA</t>
  </si>
  <si>
    <t xml:space="preserve"> 09.1</t>
  </si>
  <si>
    <t xml:space="preserve"> RECOMPRA</t>
  </si>
  <si>
    <t xml:space="preserve"> LETÍCIA</t>
  </si>
  <si>
    <t xml:space="preserve"> FELIPE</t>
  </si>
  <si>
    <t xml:space="preserve"> RE</t>
  </si>
  <si>
    <t xml:space="preserve"> 10.1</t>
  </si>
  <si>
    <t xml:space="preserve"> RAFAEL</t>
  </si>
  <si>
    <t xml:space="preserve"> PEDRO</t>
  </si>
  <si>
    <t xml:space="preserve"> LL</t>
  </si>
  <si>
    <t xml:space="preserve"> FINANCEIRA</t>
  </si>
  <si>
    <t xml:space="preserve"> AUMENTAR A RECEITA</t>
  </si>
  <si>
    <t xml:space="preserve"> 11.1</t>
  </si>
  <si>
    <t xml:space="preserve"> RECEITA</t>
  </si>
  <si>
    <t xml:space="preserve"> ANDRÉIA</t>
  </si>
  <si>
    <t xml:space="preserve"> REC</t>
  </si>
  <si>
    <t xml:space="preserve"> Este indicador mede o aumento da quantidade de clientes na</t>
  </si>
  <si>
    <t xml:space="preserve"> carteira de clientes da empresa.</t>
  </si>
  <si>
    <t xml:space="preserve"> AUMENTAR A LIQUIDEZ CORRENTE</t>
  </si>
  <si>
    <t xml:space="preserve"> 12.1</t>
  </si>
  <si>
    <t xml:space="preserve"> LIQUIDEZ CORRENTE</t>
  </si>
  <si>
    <t xml:space="preserve"> LC</t>
  </si>
  <si>
    <t xml:space="preserve"> CLIENTES QUE RECOMPRARAM NO PERÍODO</t>
  </si>
  <si>
    <t>CA</t>
  </si>
  <si>
    <t>RE</t>
  </si>
  <si>
    <t xml:space="preserve"> Este indicador mede a quatidade de clientes recompraram produ-</t>
  </si>
  <si>
    <t xml:space="preserve"> base de clientes em cada período.</t>
  </si>
  <si>
    <t xml:space="preserve"> tos e serviços da empresa no período de medição em relação a</t>
  </si>
  <si>
    <t xml:space="preserve"> AUMENTAR O LUCRO LÍQUIDO</t>
  </si>
  <si>
    <t xml:space="preserve"> LUCRO LÍQUIDO</t>
  </si>
  <si>
    <t>LL</t>
  </si>
  <si>
    <t>LLAT</t>
  </si>
  <si>
    <t>LLAN</t>
  </si>
  <si>
    <t xml:space="preserve"> LUCRO LÍQUIDO ATUAL (US$ X 1.000)</t>
  </si>
  <si>
    <t xml:space="preserve"> LUCRO LÍQUIDO ANTERIOR (US$ X 1.000)</t>
  </si>
  <si>
    <t xml:space="preserve"> Este indicador mede o aumento do lúcro líquido em relação ao lu-</t>
  </si>
  <si>
    <t xml:space="preserve"> cro líquido do período anterior.</t>
  </si>
  <si>
    <t>REC</t>
  </si>
  <si>
    <t xml:space="preserve"> AUMENTO DA RECEITA</t>
  </si>
  <si>
    <t xml:space="preserve"> AUMENTO DO LUCRO LÍQUIDO</t>
  </si>
  <si>
    <t>REAT</t>
  </si>
  <si>
    <t>REAN</t>
  </si>
  <si>
    <t xml:space="preserve"> RECEITA ATUAL (US$ X 1.000)</t>
  </si>
  <si>
    <t xml:space="preserve"> RECEITA ANTERIOR (US$ X 1.000)</t>
  </si>
  <si>
    <t xml:space="preserve"> Este indicador mede o aumento da receita em relação a receita</t>
  </si>
  <si>
    <t xml:space="preserve"> do período anterior.</t>
  </si>
  <si>
    <t>LC</t>
  </si>
  <si>
    <t>AC</t>
  </si>
  <si>
    <t>PC</t>
  </si>
  <si>
    <t xml:space="preserve"> ATIVO CIRCULANTE</t>
  </si>
  <si>
    <t xml:space="preserve"> PASSIVO CIRCULANTE</t>
  </si>
  <si>
    <t xml:space="preserve"> Este indicador mede a liquidez corrente no período.</t>
  </si>
  <si>
    <t>YOUR  LOGO</t>
  </si>
  <si>
    <t>ITEM</t>
  </si>
  <si>
    <t>RESPONSÁVEL</t>
  </si>
  <si>
    <t>SITUAÇÃO</t>
  </si>
  <si>
    <t>PRAZO</t>
  </si>
  <si>
    <t>13.1</t>
  </si>
  <si>
    <t>R</t>
  </si>
  <si>
    <t xml:space="preserve"> RESULTADO DO INDICADOR</t>
  </si>
  <si>
    <t>Ao utilizar esta planilha vocês estará concordando com os termos abaixo:</t>
  </si>
  <si>
    <t>1.</t>
  </si>
  <si>
    <t>2.</t>
  </si>
  <si>
    <t>3.</t>
  </si>
  <si>
    <t>4.</t>
  </si>
  <si>
    <t>5.</t>
  </si>
  <si>
    <t>6.</t>
  </si>
  <si>
    <t>7.</t>
  </si>
  <si>
    <t>Para consultar as políticas da Bookstrat, acesso o nosso site: www.bookstrat.com.br</t>
  </si>
  <si>
    <t>Balanced Scorecard (versão Excel) - Versão 1.0</t>
  </si>
  <si>
    <t xml:space="preserve">                ATENÇÃO: LEIA AS CONDIÇÕES DE USO ANTES DE UTILIZAR ESTA PLANILHA!</t>
  </si>
  <si>
    <t>CONDIÇÕES DE USO:</t>
  </si>
  <si>
    <t>Por se tratar de conteúdo gratuito, a Bookstrat não oferece suporte a este produto. A idéia básica relacionada a este produto é: oferecer um modelo gratuito que contribua com a gestão e a competitividade das pequenas empresas. No entanto, a Bookstrat preparou este manual a fim de auxliá-lo no uso e na personalização do modelo.</t>
  </si>
  <si>
    <t>Você poderá contribuir com a Bookstrat e as empresas usuárias apresentando sugestões para a melhoria deste modelo. Pedimos a gentileza que enviem suas  sugestões para o nosso e-mail: support@bookstrat.com. Agradecemos as suas contribuições.</t>
  </si>
  <si>
    <t>Por se tratar de um modelo aberto que permite a implementação de modificações abrangentes pelo usuário, a Bookstrat não oferece garantias para o produto Cockpit for Excel”. Em hipótese alguma a Bookstrat será responsável por qualquer dano ou prejuízo decorrente da utilização do produto “Cockpit for Excel” (inclusive lucros cessantes). Ao utilizar o produto “Cockpit for Excel” você estará agindo por conta e risco e assumirá todos os problemas e perdas resultantes da sua utilização.</t>
  </si>
  <si>
    <t>Por se tratar de um modelo aberto que permite que modificações sejam feitas com facilidade por qualquer usuário com um conhecimento razoável em Microsoft Excel, a Bookstrat não tem condições de controlar o desenvolvimento e distribuição de outras versões criadas a partir desta versão. Deste modo, ao utilizar este produto você assumirá todos os riscos e perdas resultantes da implantação maliciosa de aplicativos (MALWARES), códigos e modificações por outras pessoas que trabalharam neste produto antes de você.</t>
  </si>
  <si>
    <t>A Bookstrat detém o direito autoral sobre o modelo de painel apresentado no produto Cockpit for Excel”. Qualquer divulgação do formato adotado pela Bookstrat deverá citar a autoria da Bookstrat.</t>
  </si>
  <si>
    <t>PROJETOS ESTRUTURADORES E INICIATIVAS</t>
  </si>
  <si>
    <t>&gt; 20</t>
  </si>
  <si>
    <t>&gt; 30</t>
  </si>
  <si>
    <t xml:space="preserve">O produto "Cockpit for Excel” é um modelo de gestão da estratégia desenvolvido no Microsoft Excel baseado no Balanced Scorecard. O modelo é apresentado com dados de uma empresa fictícia. Deste modo, antes de utilizar o modelo, você deverá adaptá-lo considerando as necessidades específicas da estratégia que você deseja gerenciar, bem como analisar e testar todos os links entre células e fórmulas a fim de certificar-se da ausência de erros. </t>
  </si>
  <si>
    <t>Caso não concorde com as condições acima, solicitamos que você exclula este produto do seu computador.</t>
  </si>
  <si>
    <t xml:space="preserve"> 01.03.2019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</si>
</sst>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\.mm\.yy"/>
    <numFmt numFmtId="166" formatCode="0#"/>
    <numFmt numFmtId="167" formatCode="0.000"/>
    <numFmt numFmtId="168" formatCode="#,##0.0"/>
  </numFmts>
  <fonts count="21" x14ac:knownFonts="1">
    <font>
      <sz val="10"/>
      <name val="Arial"/>
    </font>
    <font>
      <sz val="10"/>
      <name val="Trebuchet MS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name val="Symbol"/>
      <family val="1"/>
      <charset val="2"/>
    </font>
    <font>
      <sz val="10"/>
      <color theme="6" tint="-0.499984740745262"/>
      <name val="Arial"/>
      <family val="2"/>
    </font>
    <font>
      <sz val="10"/>
      <color rgb="FF0070C0"/>
      <name val="Arial"/>
      <family val="2"/>
    </font>
    <font>
      <sz val="10"/>
      <color rgb="FFFFC000"/>
      <name val="Arial"/>
      <family val="2"/>
    </font>
    <font>
      <u/>
      <sz val="10"/>
      <color theme="10"/>
      <name val="Arial"/>
      <family val="2"/>
    </font>
    <font>
      <sz val="10"/>
      <color theme="1" tint="0.249977111117893"/>
      <name val="Arial"/>
      <family val="2"/>
    </font>
    <font>
      <i/>
      <sz val="11"/>
      <color theme="1" tint="0.249977111117893"/>
      <name val="Arial"/>
      <family val="2"/>
    </font>
    <font>
      <i/>
      <sz val="11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  <font>
      <sz val="11"/>
      <color rgb="FF282828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dashed">
        <color theme="1" tint="0.499984740745262"/>
      </left>
      <right/>
      <top/>
      <bottom/>
      <diagonal/>
    </border>
    <border>
      <left/>
      <right style="dashed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8" fontId="4" fillId="4" borderId="3" xfId="0" applyNumberFormat="1" applyFont="1" applyFill="1" applyBorder="1" applyAlignment="1">
      <alignment horizontal="right" vertical="center"/>
    </xf>
    <xf numFmtId="168" fontId="0" fillId="0" borderId="3" xfId="0" applyNumberFormat="1" applyBorder="1" applyAlignment="1">
      <alignment vertical="center"/>
    </xf>
    <xf numFmtId="168" fontId="0" fillId="0" borderId="3" xfId="0" applyNumberFormat="1" applyBorder="1" applyAlignment="1">
      <alignment horizontal="right" vertical="center"/>
    </xf>
    <xf numFmtId="0" fontId="8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165" fontId="5" fillId="4" borderId="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165" fontId="8" fillId="4" borderId="3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4" fillId="0" borderId="3" xfId="0" applyNumberFormat="1" applyFont="1" applyBorder="1" applyAlignment="1">
      <alignment horizontal="right"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0" applyNumberFormat="1" applyFont="1" applyFill="1" applyAlignment="1">
      <alignment vertical="center"/>
    </xf>
    <xf numFmtId="167" fontId="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2" fontId="2" fillId="7" borderId="0" xfId="0" applyNumberFormat="1" applyFont="1" applyFill="1" applyAlignment="1">
      <alignment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justify"/>
    </xf>
    <xf numFmtId="0" fontId="18" fillId="0" borderId="0" xfId="0" applyFont="1"/>
    <xf numFmtId="0" fontId="0" fillId="4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4" fillId="0" borderId="0" xfId="2" applyFont="1" applyAlignment="1" applyProtection="1">
      <alignment horizontal="right"/>
    </xf>
    <xf numFmtId="0" fontId="19" fillId="0" borderId="0" xfId="2" applyFont="1" applyAlignment="1" applyProtection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0" borderId="0" xfId="2" applyFont="1" applyAlignment="1" applyProtection="1">
      <alignment horizontal="right" vertical="center"/>
    </xf>
    <xf numFmtId="0" fontId="13" fillId="0" borderId="0" xfId="0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4" fillId="0" borderId="0" xfId="0" applyFont="1" applyAlignment="1">
      <alignment horizontal="right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F8FF9"/>
      <rgbColor rgb="00FFFF00"/>
      <rgbColor rgb="00FF00FF"/>
      <rgbColor rgb="0000FFFF"/>
      <rgbColor rgb="00800000"/>
      <rgbColor rgb="00008000"/>
      <rgbColor rgb="00000080"/>
      <rgbColor rgb="00808000"/>
      <rgbColor rgb="00F5FDF1"/>
      <rgbColor rgb="00008080"/>
      <rgbColor rgb="00C0C0C0"/>
      <rgbColor rgb="00808080"/>
      <rgbColor rgb="00008000"/>
      <rgbColor rgb="00006699"/>
      <rgbColor rgb="00CC00CC"/>
      <rgbColor rgb="00CC0000"/>
      <rgbColor rgb="00660066"/>
      <rgbColor rgb="00FF8080"/>
      <rgbColor rgb="000066CC"/>
      <rgbColor rgb="00CCCCFF"/>
      <rgbColor rgb="0033CC33"/>
      <rgbColor rgb="0033CCCC"/>
      <rgbColor rgb="00FF00FF"/>
      <rgbColor rgb="00FF5050"/>
      <rgbColor rgb="002F8FF9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EADB"/>
      <rgbColor rgb="00FFCC99"/>
      <rgbColor rgb="003366FF"/>
      <rgbColor rgb="0033CCCC"/>
      <rgbColor rgb="0099CC00"/>
      <rgbColor rgb="00FFCC00"/>
      <rgbColor rgb="00FF9900"/>
      <rgbColor rgb="00FF6600"/>
      <rgbColor rgb="00EAFBDF"/>
      <rgbColor rgb="00969696"/>
      <rgbColor rgb="00003366"/>
      <rgbColor rgb="00339966"/>
      <rgbColor rgb="00003300"/>
      <rgbColor rgb="00333300"/>
      <rgbColor rgb="00993300"/>
      <rgbColor rgb="00FFD8BA"/>
      <rgbColor rgb="00A3CF5C"/>
      <rgbColor rgb="00333333"/>
    </indexed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09"/>
        </c:manualLayout>
      </c:layout>
      <c:lineChart>
        <c:grouping val="standard"/>
        <c:varyColors val="0"/>
        <c:ser>
          <c:idx val="0"/>
          <c:order val="0"/>
          <c:tx>
            <c:strRef>
              <c:f>'01'!$C$31:$H$31</c:f>
              <c:strCache>
                <c:ptCount val="6"/>
                <c:pt idx="0">
                  <c:v> TURNOVER NO PERÍODO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'01'!$I$31:$P$31</c:f>
              <c:numCache>
                <c:formatCode>#,##0.0</c:formatCode>
                <c:ptCount val="8"/>
                <c:pt idx="0">
                  <c:v>4.5999999999999996</c:v>
                </c:pt>
                <c:pt idx="1">
                  <c:v>13.510848126232741</c:v>
                </c:pt>
                <c:pt idx="2">
                  <c:v>8.3015267175572518</c:v>
                </c:pt>
                <c:pt idx="3">
                  <c:v>2.5186567164179103</c:v>
                </c:pt>
                <c:pt idx="4">
                  <c:v>2.5186567164179103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E-48FB-986A-0FA55119DA87}"/>
            </c:ext>
          </c:extLst>
        </c:ser>
        <c:ser>
          <c:idx val="1"/>
          <c:order val="1"/>
          <c:tx>
            <c:strRef>
              <c:f>'01'!$C$32:$H$32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'01'!$I$32:$P$32</c:f>
              <c:numCache>
                <c:formatCode>#,##0.0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3.5</c:v>
                </c:pt>
                <c:pt idx="6">
                  <c:v>3.5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E-48FB-986A-0FA55119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6480"/>
        <c:axId val="50198400"/>
      </c:lineChart>
      <c:catAx>
        <c:axId val="501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198400"/>
        <c:crosses val="autoZero"/>
        <c:auto val="1"/>
        <c:lblAlgn val="ctr"/>
        <c:lblOffset val="100"/>
        <c:noMultiLvlLbl val="0"/>
      </c:catAx>
      <c:valAx>
        <c:axId val="5019840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5019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26"/>
          <c:h val="0.478822647169104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234"/>
        </c:manualLayout>
      </c:layout>
      <c:lineChart>
        <c:grouping val="standard"/>
        <c:varyColors val="0"/>
        <c:ser>
          <c:idx val="0"/>
          <c:order val="0"/>
          <c:tx>
            <c:strRef>
              <c:f>'04'!$C$31:$H$31</c:f>
              <c:strCache>
                <c:ptCount val="6"/>
                <c:pt idx="0">
                  <c:v> EFICIÊNCIA DOS PROJETOS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'04'!$I$31:$P$31</c:f>
              <c:numCache>
                <c:formatCode>#,##0.0</c:formatCode>
                <c:ptCount val="8"/>
                <c:pt idx="0">
                  <c:v>70</c:v>
                </c:pt>
                <c:pt idx="1">
                  <c:v>73.333333333333343</c:v>
                </c:pt>
                <c:pt idx="2">
                  <c:v>80</c:v>
                </c:pt>
                <c:pt idx="3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78C-AF64-FBD633070C2B}"/>
            </c:ext>
          </c:extLst>
        </c:ser>
        <c:ser>
          <c:idx val="1"/>
          <c:order val="1"/>
          <c:tx>
            <c:strRef>
              <c:f>'04'!$C$32:$H$32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'04'!$I$32:$P$32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78C-AF64-FBD63307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60864"/>
        <c:axId val="63462784"/>
      </c:lineChart>
      <c:catAx>
        <c:axId val="634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3462784"/>
        <c:crosses val="autoZero"/>
        <c:auto val="1"/>
        <c:lblAlgn val="ctr"/>
        <c:lblOffset val="100"/>
        <c:noMultiLvlLbl val="0"/>
      </c:catAx>
      <c:valAx>
        <c:axId val="6346278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6346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87"/>
          <c:h val="0.670614923134609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2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B4B-4C28-A035-DC1BD0BB512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B4B-4C28-A035-DC1BD0BB512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B4B-4C28-A035-DC1BD0BB512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B4B-4C28-A035-DC1BD0BB512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B4B-4C28-A035-DC1BD0BB512A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4B-4C28-A035-DC1BD0BB512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4B-4C28-A035-DC1BD0BB512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4B-4C28-A035-DC1BD0BB512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4B-4C28-A035-DC1BD0BB51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Gráficos'!$E$13:$E$17</c:f>
              <c:numCache>
                <c:formatCode>0.0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4B-4C28-A035-DC1BD0BB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87E-2"/>
          <c:y val="2.3148252804239024E-2"/>
          <c:w val="0.97750119323876161"/>
          <c:h val="0.84722605263515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C4-41ED-8AA5-EFFBA783FEDA}"/>
              </c:ext>
            </c:extLst>
          </c:dPt>
          <c:xVal>
            <c:numRef>
              <c:f>'Parâmetros Gráficos'!$E$19:$E$20</c:f>
              <c:numCache>
                <c:formatCode>0.00</c:formatCode>
                <c:ptCount val="2"/>
                <c:pt idx="0">
                  <c:v>0</c:v>
                </c:pt>
                <c:pt idx="1">
                  <c:v>0.86602540378443893</c:v>
                </c:pt>
              </c:numCache>
            </c:numRef>
          </c:xVal>
          <c:yVal>
            <c:numRef>
              <c:f>'Parâmetros Gráficos'!$E$21:$E$22</c:f>
              <c:numCache>
                <c:formatCode>0.00</c:formatCode>
                <c:ptCount val="2"/>
                <c:pt idx="0">
                  <c:v>0</c:v>
                </c:pt>
                <c:pt idx="1">
                  <c:v>0.49999999999999956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4-41ED-8AA5-EFFBA78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2032"/>
        <c:axId val="63613568"/>
      </c:scatterChart>
      <c:valAx>
        <c:axId val="63612032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3613568"/>
        <c:crosses val="autoZero"/>
        <c:crossBetween val="midCat"/>
      </c:valAx>
      <c:valAx>
        <c:axId val="6361356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3612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289"/>
        </c:manualLayout>
      </c:layout>
      <c:lineChart>
        <c:grouping val="standard"/>
        <c:varyColors val="0"/>
        <c:ser>
          <c:idx val="0"/>
          <c:order val="0"/>
          <c:tx>
            <c:strRef>
              <c:f>'05'!$C$31:$H$31</c:f>
              <c:strCache>
                <c:ptCount val="6"/>
                <c:pt idx="0">
                  <c:v> AUMENTO DO PORTFOLIO DE PRODUTOS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'05'!$I$31:$P$31</c:f>
              <c:numCache>
                <c:formatCode>#,##0.0</c:formatCode>
                <c:ptCount val="8"/>
                <c:pt idx="0">
                  <c:v>20</c:v>
                </c:pt>
                <c:pt idx="1">
                  <c:v>33.333333333333329</c:v>
                </c:pt>
                <c:pt idx="2">
                  <c:v>37.5</c:v>
                </c:pt>
                <c:pt idx="3">
                  <c:v>45.454545454545453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EBF-9DA5-E8A70F2289BA}"/>
            </c:ext>
          </c:extLst>
        </c:ser>
        <c:ser>
          <c:idx val="1"/>
          <c:order val="1"/>
          <c:tx>
            <c:strRef>
              <c:f>'05'!$C$32:$H$32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'05'!$I$32:$P$32</c:f>
              <c:numCache>
                <c:formatCode>#,##0.0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EBF-9DA5-E8A70F22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6928"/>
        <c:axId val="64239104"/>
      </c:lineChart>
      <c:catAx>
        <c:axId val="642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4239104"/>
        <c:crosses val="autoZero"/>
        <c:auto val="1"/>
        <c:lblAlgn val="ctr"/>
        <c:lblOffset val="100"/>
        <c:noMultiLvlLbl val="0"/>
      </c:catAx>
      <c:valAx>
        <c:axId val="6423910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6423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04"/>
          <c:h val="0.670614923134610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5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9D9-4D9E-87FD-B6744A5501F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9D9-4D9E-87FD-B6744A5501F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9D9-4D9E-87FD-B6744A5501F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9D9-4D9E-87FD-B6744A5501F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9D9-4D9E-87FD-B6744A5501F6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D9E-87FD-B6744A5501F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D9E-87FD-B6744A5501F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D9E-87FD-B6744A5501F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D9E-87FD-B6744A5501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Gráficos'!$F$13:$F$17</c:f>
              <c:numCache>
                <c:formatCode>0.0</c:formatCode>
                <c:ptCount val="5"/>
                <c:pt idx="0">
                  <c:v>50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D9-4D9E-87FD-B6744A55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05E-2"/>
          <c:y val="2.3148252804239024E-2"/>
          <c:w val="0.97750119323876161"/>
          <c:h val="0.847226052635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64-4A2C-B5EA-5FA30A23A13F}"/>
              </c:ext>
            </c:extLst>
          </c:dPt>
          <c:xVal>
            <c:numRef>
              <c:f>'Parâmetros Gráficos'!$F$19:$F$20</c:f>
              <c:numCache>
                <c:formatCode>0.00</c:formatCode>
                <c:ptCount val="2"/>
                <c:pt idx="0">
                  <c:v>0</c:v>
                </c:pt>
                <c:pt idx="1">
                  <c:v>0.95949297361449726</c:v>
                </c:pt>
              </c:numCache>
            </c:numRef>
          </c:xVal>
          <c:yVal>
            <c:numRef>
              <c:f>'Parâmetros Gráficos'!$F$21:$F$22</c:f>
              <c:numCache>
                <c:formatCode>0.00</c:formatCode>
                <c:ptCount val="2"/>
                <c:pt idx="0">
                  <c:v>0</c:v>
                </c:pt>
                <c:pt idx="1">
                  <c:v>0.28173255684143006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64-4A2C-B5EA-5FA30A23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2640"/>
        <c:axId val="69878528"/>
      </c:scatterChart>
      <c:valAx>
        <c:axId val="69872640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9878528"/>
        <c:crosses val="autoZero"/>
        <c:crossBetween val="midCat"/>
      </c:valAx>
      <c:valAx>
        <c:axId val="6987852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987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334"/>
        </c:manualLayout>
      </c:layout>
      <c:lineChart>
        <c:grouping val="standard"/>
        <c:varyColors val="0"/>
        <c:ser>
          <c:idx val="0"/>
          <c:order val="0"/>
          <c:tx>
            <c:strRef>
              <c:f>'06'!$C$31:$H$31</c:f>
              <c:strCache>
                <c:ptCount val="6"/>
                <c:pt idx="0">
                  <c:v> AUMENTO DO PORTFOLIO DE PRODUTOS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'06'!$I$31:$P$31</c:f>
              <c:numCache>
                <c:formatCode>#,##0.0</c:formatCode>
                <c:ptCount val="8"/>
                <c:pt idx="0">
                  <c:v>19.047619047619047</c:v>
                </c:pt>
                <c:pt idx="1">
                  <c:v>47.619047619047613</c:v>
                </c:pt>
                <c:pt idx="2">
                  <c:v>59.523809523809526</c:v>
                </c:pt>
                <c:pt idx="3">
                  <c:v>76.19047619047619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A-42D9-82DA-7068CC90B644}"/>
            </c:ext>
          </c:extLst>
        </c:ser>
        <c:ser>
          <c:idx val="1"/>
          <c:order val="1"/>
          <c:tx>
            <c:strRef>
              <c:f>'06'!$C$32:$H$32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'06'!$I$32:$P$32</c:f>
              <c:numCache>
                <c:formatCode>#,##0.0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A-42D9-82DA-7068CC90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8224"/>
        <c:axId val="69750144"/>
      </c:lineChart>
      <c:catAx>
        <c:axId val="69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9750144"/>
        <c:crosses val="autoZero"/>
        <c:auto val="1"/>
        <c:lblAlgn val="ctr"/>
        <c:lblOffset val="100"/>
        <c:noMultiLvlLbl val="0"/>
      </c:catAx>
      <c:valAx>
        <c:axId val="6975014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6974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26"/>
          <c:h val="0.67061492313461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8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3C4-4F5A-95B6-24C5CAA2D1F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3C4-4F5A-95B6-24C5CAA2D1F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3C4-4F5A-95B6-24C5CAA2D1F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3C4-4F5A-95B6-24C5CAA2D1F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3C4-4F5A-95B6-24C5CAA2D1F0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C4-4F5A-95B6-24C5CAA2D1F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C4-4F5A-95B6-24C5CAA2D1F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C4-4F5A-95B6-24C5CAA2D1F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C4-4F5A-95B6-24C5CAA2D1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Gráficos'!$G$13:$G$17</c:f>
              <c:numCache>
                <c:formatCode>0.0</c:formatCode>
                <c:ptCount val="5"/>
                <c:pt idx="0">
                  <c:v>100</c:v>
                </c:pt>
                <c:pt idx="1">
                  <c:v>55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C4-4F5A-95B6-24C5CAA2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27E-2"/>
          <c:y val="2.3148252804239024E-2"/>
          <c:w val="0.97750119323876161"/>
          <c:h val="0.84722605263515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AD-4387-8529-61FC8856EF78}"/>
              </c:ext>
            </c:extLst>
          </c:dPt>
          <c:xVal>
            <c:numRef>
              <c:f>'Parâmetros Gráficos'!$G$19:$G$20</c:f>
              <c:numCache>
                <c:formatCode>0.00</c:formatCode>
                <c:ptCount val="2"/>
                <c:pt idx="0">
                  <c:v>0</c:v>
                </c:pt>
                <c:pt idx="1">
                  <c:v>0.73305187182982612</c:v>
                </c:pt>
              </c:numCache>
            </c:numRef>
          </c:xVal>
          <c:yVal>
            <c:numRef>
              <c:f>'Parâmetros Gráficos'!$G$21:$G$22</c:f>
              <c:numCache>
                <c:formatCode>0.00</c:formatCode>
                <c:ptCount val="2"/>
                <c:pt idx="0">
                  <c:v>0</c:v>
                </c:pt>
                <c:pt idx="1">
                  <c:v>0.68017273777091969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D-4387-8529-61FC8856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056"/>
        <c:axId val="69630592"/>
      </c:scatterChart>
      <c:valAx>
        <c:axId val="69629056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9630592"/>
        <c:crosses val="autoZero"/>
        <c:crossBetween val="midCat"/>
      </c:valAx>
      <c:valAx>
        <c:axId val="69630592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9629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389"/>
        </c:manualLayout>
      </c:layout>
      <c:lineChart>
        <c:grouping val="standard"/>
        <c:varyColors val="0"/>
        <c:ser>
          <c:idx val="0"/>
          <c:order val="0"/>
          <c:tx>
            <c:strRef>
              <c:f>'07'!$C$31:$H$31</c:f>
              <c:strCache>
                <c:ptCount val="6"/>
                <c:pt idx="0">
                  <c:v> SATIFAÇÃO DOS CLIENTES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'07'!$I$31:$P$31</c:f>
              <c:numCache>
                <c:formatCode>#,##0.0</c:formatCode>
                <c:ptCount val="8"/>
                <c:pt idx="0">
                  <c:v>72.400000000000006</c:v>
                </c:pt>
                <c:pt idx="1">
                  <c:v>76.599999999999994</c:v>
                </c:pt>
                <c:pt idx="2">
                  <c:v>82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3-45C3-ADDD-295255538DF5}"/>
            </c:ext>
          </c:extLst>
        </c:ser>
        <c:ser>
          <c:idx val="1"/>
          <c:order val="1"/>
          <c:tx>
            <c:strRef>
              <c:f>'07'!$C$32:$H$32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'07'!$I$32:$P$32</c:f>
              <c:numCache>
                <c:formatCode>#,##0.0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3-45C3-ADDD-29525553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36704"/>
        <c:axId val="62138240"/>
      </c:lineChart>
      <c:catAx>
        <c:axId val="621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138240"/>
        <c:crosses val="autoZero"/>
        <c:auto val="1"/>
        <c:lblAlgn val="ctr"/>
        <c:lblOffset val="100"/>
        <c:noMultiLvlLbl val="0"/>
      </c:catAx>
      <c:valAx>
        <c:axId val="6213824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6213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43"/>
          <c:h val="0.670614923134610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24E-2"/>
          <c:y val="1.6326567131500901E-2"/>
          <c:w val="0.97510138997247986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BA1-4ED6-91B9-B872C339928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BA1-4ED6-91B9-B872C339928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A1-4ED6-91B9-B872C339928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BA1-4ED6-91B9-B872C339928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BA1-4ED6-91B9-B872C3399285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Ótimo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BA1-4ED6-91B9-B872C33992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Bom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BA1-4ED6-91B9-B872C33992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Regular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BA1-4ED6-91B9-B872C33992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Ruim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BA1-4ED6-91B9-B872C33992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Gráficos'!$B$13:$B$17</c:f>
              <c:numCache>
                <c:formatCode>0.0</c:formatCode>
                <c:ptCount val="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A1-4ED6-91B9-B872C339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1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90D-4334-B863-7A65BDF42E1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90D-4334-B863-7A65BDF42E1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90D-4334-B863-7A65BDF42E1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90D-4334-B863-7A65BDF42E1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90D-4334-B863-7A65BDF42E1B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D-4334-B863-7A65BDF42E1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0D-4334-B863-7A65BDF42E1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0D-4334-B863-7A65BDF42E1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0D-4334-B863-7A65BDF42E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Gráficos'!$H$13:$H$17</c:f>
              <c:numCache>
                <c:formatCode>0.0</c:formatCode>
                <c:ptCount val="5"/>
                <c:pt idx="0">
                  <c:v>100</c:v>
                </c:pt>
                <c:pt idx="1">
                  <c:v>65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0D-4334-B863-7A65BDF4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45E-2"/>
          <c:y val="2.3148252804239024E-2"/>
          <c:w val="0.97750119323876161"/>
          <c:h val="0.8472260526351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F11-4B5C-BABC-B90AC96394EC}"/>
              </c:ext>
            </c:extLst>
          </c:dPt>
          <c:xVal>
            <c:numRef>
              <c:f>'Parâmetros Gráficos'!$H$19:$H$20</c:f>
              <c:numCache>
                <c:formatCode>0.00</c:formatCode>
                <c:ptCount val="2"/>
                <c:pt idx="0">
                  <c:v>0</c:v>
                </c:pt>
                <c:pt idx="1">
                  <c:v>0.86074202700394353</c:v>
                </c:pt>
              </c:numCache>
            </c:numRef>
          </c:xVal>
          <c:yVal>
            <c:numRef>
              <c:f>'Parâmetros Gráficos'!$H$21:$H$22</c:f>
              <c:numCache>
                <c:formatCode>0.00</c:formatCode>
                <c:ptCount val="2"/>
                <c:pt idx="0">
                  <c:v>0</c:v>
                </c:pt>
                <c:pt idx="1">
                  <c:v>0.50904141575037143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1-4B5C-BABC-B90AC963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7808"/>
        <c:axId val="70009600"/>
      </c:scatterChart>
      <c:valAx>
        <c:axId val="70007808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0009600"/>
        <c:crosses val="autoZero"/>
        <c:crossBetween val="midCat"/>
      </c:valAx>
      <c:valAx>
        <c:axId val="7000960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0007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34"/>
        </c:manualLayout>
      </c:layout>
      <c:lineChart>
        <c:grouping val="standard"/>
        <c:varyColors val="0"/>
        <c:ser>
          <c:idx val="0"/>
          <c:order val="0"/>
          <c:tx>
            <c:strRef>
              <c:f>'08'!$C$31:$H$31</c:f>
              <c:strCache>
                <c:ptCount val="6"/>
                <c:pt idx="0">
                  <c:v> CAPTAÇÃO DE CLIENTES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'08'!$I$31:$P$31</c:f>
              <c:numCache>
                <c:formatCode>#,##0.0</c:formatCode>
                <c:ptCount val="8"/>
                <c:pt idx="0">
                  <c:v>34.571428571428569</c:v>
                </c:pt>
                <c:pt idx="1">
                  <c:v>50.743099787685772</c:v>
                </c:pt>
                <c:pt idx="2">
                  <c:v>83.098591549295776</c:v>
                </c:pt>
                <c:pt idx="3">
                  <c:v>184.61538461538461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4-417E-B4C6-69A196CB3F2D}"/>
            </c:ext>
          </c:extLst>
        </c:ser>
        <c:ser>
          <c:idx val="1"/>
          <c:order val="1"/>
          <c:tx>
            <c:strRef>
              <c:f>'08'!$C$32:$H$32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'08'!$I$32:$P$32</c:f>
              <c:numCache>
                <c:formatCode>#,##0.0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4-417E-B4C6-69A196CB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8672"/>
        <c:axId val="70110592"/>
      </c:lineChart>
      <c:catAx>
        <c:axId val="701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0110592"/>
        <c:crosses val="autoZero"/>
        <c:auto val="1"/>
        <c:lblAlgn val="ctr"/>
        <c:lblOffset val="100"/>
        <c:noMultiLvlLbl val="0"/>
      </c:catAx>
      <c:valAx>
        <c:axId val="70110592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0108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65"/>
          <c:h val="0.670614923134610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4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BF0-45D2-A5F9-1292752E760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BF0-45D2-A5F9-1292752E760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F0-45D2-A5F9-1292752E760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BF0-45D2-A5F9-1292752E760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BF0-45D2-A5F9-1292752E760A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F0-45D2-A5F9-1292752E760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F0-45D2-A5F9-1292752E760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F0-45D2-A5F9-1292752E760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F0-45D2-A5F9-1292752E760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Gráficos'!$I$13:$I$17</c:f>
              <c:numCache>
                <c:formatCode>0.0</c:formatCode>
                <c:ptCount val="5"/>
                <c:pt idx="0">
                  <c:v>200</c:v>
                </c:pt>
                <c:pt idx="1">
                  <c:v>15</c:v>
                </c:pt>
                <c:pt idx="2">
                  <c:v>15</c:v>
                </c:pt>
                <c:pt idx="3">
                  <c:v>40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F0-45D2-A5F9-1292752E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67E-2"/>
          <c:y val="2.3148252804239024E-2"/>
          <c:w val="0.97750119323876161"/>
          <c:h val="0.84722605263515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FF-4AA7-BE23-B6E8CF59A7C9}"/>
              </c:ext>
            </c:extLst>
          </c:dPt>
          <c:xVal>
            <c:numRef>
              <c:f>'Parâmetros Gráficos'!$I$19:$I$20</c:f>
              <c:numCache>
                <c:formatCode>0.00</c:formatCode>
                <c:ptCount val="2"/>
                <c:pt idx="0">
                  <c:v>0</c:v>
                </c:pt>
                <c:pt idx="1">
                  <c:v>0.9709418174260519</c:v>
                </c:pt>
              </c:numCache>
            </c:numRef>
          </c:xVal>
          <c:yVal>
            <c:numRef>
              <c:f>'Parâmetros Gráficos'!$I$21:$I$22</c:f>
              <c:numCache>
                <c:formatCode>0.00</c:formatCode>
                <c:ptCount val="2"/>
                <c:pt idx="0">
                  <c:v>0</c:v>
                </c:pt>
                <c:pt idx="1">
                  <c:v>0.2393156642875581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F-4AA7-BE23-B6E8CF59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6832"/>
        <c:axId val="76618368"/>
      </c:scatterChart>
      <c:valAx>
        <c:axId val="76616832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618368"/>
        <c:crosses val="autoZero"/>
        <c:crossBetween val="midCat"/>
      </c:valAx>
      <c:valAx>
        <c:axId val="7661836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616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89"/>
        </c:manualLayout>
      </c:layout>
      <c:lineChart>
        <c:grouping val="standard"/>
        <c:varyColors val="0"/>
        <c:ser>
          <c:idx val="0"/>
          <c:order val="0"/>
          <c:tx>
            <c:strRef>
              <c:f>'09'!$C$31:$H$31</c:f>
              <c:strCache>
                <c:ptCount val="6"/>
                <c:pt idx="0">
                  <c:v> RECOMPRA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'09'!$I$31:$P$31</c:f>
              <c:numCache>
                <c:formatCode>#,##0.0</c:formatCode>
                <c:ptCount val="8"/>
                <c:pt idx="0">
                  <c:v>18.365180467091292</c:v>
                </c:pt>
                <c:pt idx="1">
                  <c:v>15.492957746478872</c:v>
                </c:pt>
                <c:pt idx="2">
                  <c:v>29.076923076923077</c:v>
                </c:pt>
                <c:pt idx="3">
                  <c:v>18.027027027027025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2-4E8B-8C80-AFE69AAC4015}"/>
            </c:ext>
          </c:extLst>
        </c:ser>
        <c:ser>
          <c:idx val="1"/>
          <c:order val="1"/>
          <c:tx>
            <c:strRef>
              <c:f>'09'!$C$32:$H$32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'09'!$I$32:$P$32</c:f>
              <c:numCache>
                <c:formatCode>#,##0.0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2-4E8B-8C80-AFE69AAC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2832"/>
        <c:axId val="76154368"/>
      </c:lineChart>
      <c:catAx>
        <c:axId val="76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154368"/>
        <c:crosses val="autoZero"/>
        <c:auto val="1"/>
        <c:lblAlgn val="ctr"/>
        <c:lblOffset val="100"/>
        <c:noMultiLvlLbl val="0"/>
      </c:catAx>
      <c:valAx>
        <c:axId val="76154368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615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87"/>
          <c:h val="0.670614923134611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73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2F3-4BE9-B528-95BF6A0F1C8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2F3-4BE9-B528-95BF6A0F1C8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2F3-4BE9-B528-95BF6A0F1C8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2F3-4BE9-B528-95BF6A0F1C8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2F3-4BE9-B528-95BF6A0F1C86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F3-4BE9-B528-95BF6A0F1C8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F3-4BE9-B528-95BF6A0F1C8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F3-4BE9-B528-95BF6A0F1C8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F3-4BE9-B528-95BF6A0F1C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Gráficos'!$J$13:$J$17</c:f>
              <c:numCache>
                <c:formatCode>0.0</c:formatCode>
                <c:ptCount val="5"/>
                <c:pt idx="0">
                  <c:v>40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F3-4BE9-B528-95BF6A0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85E-2"/>
          <c:y val="2.3148252804239024E-2"/>
          <c:w val="0.97750119323876161"/>
          <c:h val="0.84722605263515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ED-4242-908B-2C0960894B7E}"/>
              </c:ext>
            </c:extLst>
          </c:dPt>
          <c:xVal>
            <c:numRef>
              <c:f>'Parâmetros Gráficos'!$J$19:$J$20</c:f>
              <c:numCache>
                <c:formatCode>0.00</c:formatCode>
                <c:ptCount val="2"/>
                <c:pt idx="0">
                  <c:v>0</c:v>
                </c:pt>
                <c:pt idx="1">
                  <c:v>-0.15433755037271732</c:v>
                </c:pt>
              </c:numCache>
            </c:numRef>
          </c:xVal>
          <c:yVal>
            <c:numRef>
              <c:f>'Parâmetros Gráficos'!$J$21:$J$22</c:f>
              <c:numCache>
                <c:formatCode>0.00</c:formatCode>
                <c:ptCount val="2"/>
                <c:pt idx="0">
                  <c:v>0</c:v>
                </c:pt>
                <c:pt idx="1">
                  <c:v>0.98801817824620464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D-4242-908B-2C096089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440"/>
        <c:axId val="76235520"/>
      </c:scatterChart>
      <c:valAx>
        <c:axId val="76221440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235520"/>
        <c:crosses val="autoZero"/>
        <c:crossBetween val="midCat"/>
      </c:valAx>
      <c:valAx>
        <c:axId val="7623552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22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89"/>
        </c:manualLayout>
      </c:layout>
      <c:lineChart>
        <c:grouping val="standard"/>
        <c:varyColors val="0"/>
        <c:ser>
          <c:idx val="0"/>
          <c:order val="0"/>
          <c:tx>
            <c:strRef>
              <c:f>'10'!$C$31:$H$31</c:f>
              <c:strCache>
                <c:ptCount val="6"/>
                <c:pt idx="0">
                  <c:v> AUMENTO DO LUCRO LÍQUIDO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'10'!$I$31:$P$31</c:f>
              <c:numCache>
                <c:formatCode>#,##0.0</c:formatCode>
                <c:ptCount val="8"/>
                <c:pt idx="0">
                  <c:v>15.053763440860216</c:v>
                </c:pt>
                <c:pt idx="1">
                  <c:v>16.074766355140188</c:v>
                </c:pt>
                <c:pt idx="2">
                  <c:v>18.92109500805153</c:v>
                </c:pt>
                <c:pt idx="3">
                  <c:v>20.514556533513879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C-47AB-A914-1FD060F75C9C}"/>
            </c:ext>
          </c:extLst>
        </c:ser>
        <c:ser>
          <c:idx val="1"/>
          <c:order val="1"/>
          <c:tx>
            <c:strRef>
              <c:f>'10'!$C$32:$H$32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'10'!$I$32:$P$32</c:f>
              <c:numCache>
                <c:formatCode>#,##0.0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C-47AB-A914-1FD060F7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9280"/>
        <c:axId val="76451200"/>
      </c:lineChart>
      <c:catAx>
        <c:axId val="764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451200"/>
        <c:crosses val="autoZero"/>
        <c:auto val="1"/>
        <c:lblAlgn val="ctr"/>
        <c:lblOffset val="100"/>
        <c:noMultiLvlLbl val="0"/>
      </c:catAx>
      <c:valAx>
        <c:axId val="7645120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644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87"/>
          <c:h val="0.670614923134611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73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558-4D14-B3D8-537E8C1DCD6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558-4D14-B3D8-537E8C1DCD6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558-4D14-B3D8-537E8C1DCD6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7558-4D14-B3D8-537E8C1DCD6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7558-4D14-B3D8-537E8C1DCD66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58-4D14-B3D8-537E8C1DCD6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58-4D14-B3D8-537E8C1DCD6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58-4D14-B3D8-537E8C1DCD6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58-4D14-B3D8-537E8C1DCD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Gráficos'!$K$13:$K$17</c:f>
              <c:numCache>
                <c:formatCode>0.0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58-4D14-B3D8-537E8C1D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89E-2"/>
          <c:y val="2.3148252804239003E-2"/>
          <c:w val="0.97750119323876195"/>
          <c:h val="0.847226052635153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2E-44AD-B60F-67BAFFA88064}"/>
              </c:ext>
            </c:extLst>
          </c:dPt>
          <c:xVal>
            <c:numRef>
              <c:f>'Parâmetros Gráficos'!$B$19:$B$20</c:f>
              <c:numCache>
                <c:formatCode>0.00</c:formatCode>
                <c:ptCount val="2"/>
                <c:pt idx="0">
                  <c:v>0</c:v>
                </c:pt>
                <c:pt idx="1">
                  <c:v>-0.54946363518085606</c:v>
                </c:pt>
              </c:numCache>
            </c:numRef>
          </c:xVal>
          <c:yVal>
            <c:numRef>
              <c:f>'Parâmetros Gráficos'!$B$21:$B$22</c:f>
              <c:numCache>
                <c:formatCode>0.00</c:formatCode>
                <c:ptCount val="2"/>
                <c:pt idx="0">
                  <c:v>0</c:v>
                </c:pt>
                <c:pt idx="1">
                  <c:v>0.83551763213820873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E-44AD-B60F-67BAFFA8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5984"/>
        <c:axId val="49964160"/>
      </c:scatterChart>
      <c:valAx>
        <c:axId val="4994598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49964160"/>
        <c:crosses val="autoZero"/>
        <c:crossBetween val="midCat"/>
      </c:valAx>
      <c:valAx>
        <c:axId val="4996416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49945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85E-2"/>
          <c:y val="2.3148252804239024E-2"/>
          <c:w val="0.97750119323876161"/>
          <c:h val="0.84722605263515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3B-4F37-85C4-13BFA5AD75AD}"/>
              </c:ext>
            </c:extLst>
          </c:dPt>
          <c:xVal>
            <c:numRef>
              <c:f>'Parâmetros Gráficos'!$K$19:$K$20</c:f>
              <c:numCache>
                <c:formatCode>0.00</c:formatCode>
                <c:ptCount val="2"/>
                <c:pt idx="0">
                  <c:v>0</c:v>
                </c:pt>
                <c:pt idx="1">
                  <c:v>0.54591683477763242</c:v>
                </c:pt>
              </c:numCache>
            </c:numRef>
          </c:xVal>
          <c:yVal>
            <c:numRef>
              <c:f>'Parâmetros Gráficos'!$K$21:$K$22</c:f>
              <c:numCache>
                <c:formatCode>0.00</c:formatCode>
                <c:ptCount val="2"/>
                <c:pt idx="0">
                  <c:v>0</c:v>
                </c:pt>
                <c:pt idx="1">
                  <c:v>0.83783936975196571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B-4F37-85C4-13BFA5AD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4544"/>
        <c:axId val="76606080"/>
      </c:scatterChart>
      <c:valAx>
        <c:axId val="7660454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606080"/>
        <c:crosses val="autoZero"/>
        <c:crossBetween val="midCat"/>
      </c:valAx>
      <c:valAx>
        <c:axId val="7660608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604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89"/>
        </c:manualLayout>
      </c:layout>
      <c:lineChart>
        <c:grouping val="standard"/>
        <c:varyColors val="0"/>
        <c:ser>
          <c:idx val="0"/>
          <c:order val="0"/>
          <c:tx>
            <c:strRef>
              <c:f>'11'!$C$31:$H$31</c:f>
              <c:strCache>
                <c:ptCount val="6"/>
                <c:pt idx="0">
                  <c:v> AUMENTO DA RECEITA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'11'!$I$31:$P$31</c:f>
              <c:numCache>
                <c:formatCode>#,##0.0</c:formatCode>
                <c:ptCount val="8"/>
                <c:pt idx="0">
                  <c:v>18.494623655913976</c:v>
                </c:pt>
                <c:pt idx="1">
                  <c:v>12.570093457943926</c:v>
                </c:pt>
                <c:pt idx="2">
                  <c:v>18.454106280193237</c:v>
                </c:pt>
                <c:pt idx="3">
                  <c:v>20.365605958023021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F-4178-BBD6-B13603676619}"/>
            </c:ext>
          </c:extLst>
        </c:ser>
        <c:ser>
          <c:idx val="1"/>
          <c:order val="1"/>
          <c:tx>
            <c:strRef>
              <c:f>'11'!$C$32:$H$32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'11'!$I$32:$P$32</c:f>
              <c:numCache>
                <c:formatCode>#,##0.0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F-4178-BBD6-B1360367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0720"/>
        <c:axId val="78112640"/>
      </c:lineChart>
      <c:catAx>
        <c:axId val="781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8112640"/>
        <c:crosses val="autoZero"/>
        <c:auto val="1"/>
        <c:lblAlgn val="ctr"/>
        <c:lblOffset val="100"/>
        <c:noMultiLvlLbl val="0"/>
      </c:catAx>
      <c:valAx>
        <c:axId val="7811264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811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87"/>
          <c:h val="0.670614923134611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73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08B-A1C7-24B9B75E337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08B-A1C7-24B9B75E337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08B-A1C7-24B9B75E337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08B-A1C7-24B9B75E337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08B-A1C7-24B9B75E337D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08B-A1C7-24B9B75E337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08B-A1C7-24B9B75E337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08B-A1C7-24B9B75E337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08B-A1C7-24B9B75E33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Gráficos'!$L$13:$L$17</c:f>
              <c:numCache>
                <c:formatCode>0.0</c:formatCode>
                <c:ptCount val="5"/>
                <c:pt idx="0">
                  <c:v>100</c:v>
                </c:pt>
                <c:pt idx="1">
                  <c:v>15</c:v>
                </c:pt>
                <c:pt idx="2">
                  <c:v>35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78-408B-A1C7-24B9B75E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85E-2"/>
          <c:y val="2.3148252804239024E-2"/>
          <c:w val="0.97750119323876161"/>
          <c:h val="0.84722605263515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20-47F1-B4A7-724D5FF3E012}"/>
              </c:ext>
            </c:extLst>
          </c:dPt>
          <c:xVal>
            <c:numRef>
              <c:f>'Parâmetros Gráficos'!$L$19:$L$20</c:f>
              <c:numCache>
                <c:formatCode>0.00</c:formatCode>
                <c:ptCount val="2"/>
                <c:pt idx="0">
                  <c:v>0</c:v>
                </c:pt>
                <c:pt idx="1">
                  <c:v>-0.80221256552892017</c:v>
                </c:pt>
              </c:numCache>
            </c:numRef>
          </c:xVal>
          <c:yVal>
            <c:numRef>
              <c:f>'Parâmetros Gráficos'!$L$21:$L$22</c:f>
              <c:numCache>
                <c:formatCode>0.00</c:formatCode>
                <c:ptCount val="2"/>
                <c:pt idx="0">
                  <c:v>0</c:v>
                </c:pt>
                <c:pt idx="1">
                  <c:v>0.59703852447518646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0-47F1-B4A7-724D5FF3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968"/>
        <c:axId val="76416128"/>
      </c:scatterChart>
      <c:valAx>
        <c:axId val="50371968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6416128"/>
        <c:crosses val="autoZero"/>
        <c:crossBetween val="midCat"/>
      </c:valAx>
      <c:valAx>
        <c:axId val="7641612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50371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89"/>
        </c:manualLayout>
      </c:layout>
      <c:lineChart>
        <c:grouping val="standard"/>
        <c:varyColors val="0"/>
        <c:ser>
          <c:idx val="0"/>
          <c:order val="0"/>
          <c:tx>
            <c:strRef>
              <c:f>'12'!$C$31:$H$31</c:f>
              <c:strCache>
                <c:ptCount val="6"/>
                <c:pt idx="0">
                  <c:v> LIQUIDEZ CORRENTE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'12'!$I$31:$P$31</c:f>
              <c:numCache>
                <c:formatCode>#,##0.0</c:formatCode>
                <c:ptCount val="8"/>
                <c:pt idx="0">
                  <c:v>1.0498559374356864</c:v>
                </c:pt>
                <c:pt idx="1">
                  <c:v>1.1527577690882898</c:v>
                </c:pt>
                <c:pt idx="2">
                  <c:v>1.2125627690100431</c:v>
                </c:pt>
                <c:pt idx="3">
                  <c:v>1.2845806479898285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41EE-973D-ECFF8D141903}"/>
            </c:ext>
          </c:extLst>
        </c:ser>
        <c:ser>
          <c:idx val="1"/>
          <c:order val="1"/>
          <c:tx>
            <c:strRef>
              <c:f>'12'!$C$32:$H$32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'12'!$I$32:$P$32</c:f>
              <c:numCache>
                <c:formatCode>#,##0.0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41EE-973D-ECFF8D14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2368"/>
        <c:axId val="79728640"/>
      </c:lineChart>
      <c:catAx>
        <c:axId val="797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28640"/>
        <c:crosses val="autoZero"/>
        <c:auto val="1"/>
        <c:lblAlgn val="ctr"/>
        <c:lblOffset val="100"/>
        <c:noMultiLvlLbl val="0"/>
      </c:catAx>
      <c:valAx>
        <c:axId val="7972864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972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87"/>
          <c:h val="0.670614923134611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73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569-4309-876E-47B124D8ECD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569-4309-876E-47B124D8ECD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569-4309-876E-47B124D8ECD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569-4309-876E-47B124D8ECD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569-4309-876E-47B124D8ECD5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69-4309-876E-47B124D8ECD5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69-4309-876E-47B124D8ECD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69-4309-876E-47B124D8ECD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69-4309-876E-47B124D8EC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Gráficos'!$M$13:$M$17</c:f>
              <c:numCache>
                <c:formatCode>0.0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69-4309-876E-47B124D8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85E-2"/>
          <c:y val="2.3148252804239024E-2"/>
          <c:w val="0.97750119323876161"/>
          <c:h val="0.84722605263515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379-47A7-9ACE-3E9E2149F3F6}"/>
              </c:ext>
            </c:extLst>
          </c:dPt>
          <c:xVal>
            <c:numRef>
              <c:f>'Parâmetros Gráficos'!$M$19:$M$20</c:f>
              <c:numCache>
                <c:formatCode>0.00</c:formatCode>
                <c:ptCount val="2"/>
                <c:pt idx="0">
                  <c:v>0</c:v>
                </c:pt>
                <c:pt idx="1">
                  <c:v>0.43227868420273519</c:v>
                </c:pt>
              </c:numCache>
            </c:numRef>
          </c:xVal>
          <c:yVal>
            <c:numRef>
              <c:f>'Parâmetros Gráficos'!$M$21:$M$22</c:f>
              <c:numCache>
                <c:formatCode>0.00</c:formatCode>
                <c:ptCount val="2"/>
                <c:pt idx="0">
                  <c:v>0</c:v>
                </c:pt>
                <c:pt idx="1">
                  <c:v>0.90174006187146416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9-47A7-9ACE-3E9E2149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4416"/>
        <c:axId val="79485952"/>
      </c:scatterChart>
      <c:valAx>
        <c:axId val="79484416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9485952"/>
        <c:crosses val="autoZero"/>
        <c:crossBetween val="midCat"/>
      </c:valAx>
      <c:valAx>
        <c:axId val="79485952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79484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534"/>
        </c:manualLayout>
      </c:layout>
      <c:lineChart>
        <c:grouping val="standard"/>
        <c:varyColors val="0"/>
        <c:ser>
          <c:idx val="0"/>
          <c:order val="0"/>
          <c:tx>
            <c:strRef>
              <c:f>'13'!$C$31:$H$31</c:f>
              <c:strCache>
                <c:ptCount val="6"/>
                <c:pt idx="0">
                  <c:v> RESULTADO DO INDICADOR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'13'!$I$31:$P$31</c:f>
              <c:numCache>
                <c:formatCode>#,##0.0</c:formatCode>
                <c:ptCount val="8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4D5E-B1AB-725EBF01F6EA}"/>
            </c:ext>
          </c:extLst>
        </c:ser>
        <c:ser>
          <c:idx val="1"/>
          <c:order val="1"/>
          <c:tx>
            <c:strRef>
              <c:f>'13'!$C$32:$H$32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'13'!$I$32:$P$32</c:f>
              <c:numCache>
                <c:formatCode>#,##0.0</c:formatCode>
                <c:ptCount val="8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7-4D5E-B1AB-725EBF01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7888"/>
        <c:axId val="79644160"/>
      </c:lineChart>
      <c:catAx>
        <c:axId val="796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9644160"/>
        <c:crosses val="autoZero"/>
        <c:auto val="1"/>
        <c:lblAlgn val="ctr"/>
        <c:lblOffset val="100"/>
        <c:noMultiLvlLbl val="0"/>
      </c:catAx>
      <c:valAx>
        <c:axId val="79644160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7963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204"/>
          <c:h val="0.670614923134611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30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E0D-4BF4-B3FB-5EE45E4806C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E0D-4BF4-B3FB-5EE45E4806C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E0D-4BF4-B3FB-5EE45E4806C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E0D-4BF4-B3FB-5EE45E4806C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E0D-4BF4-B3FB-5EE45E4806C0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D-4BF4-B3FB-5EE45E4806C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0D-4BF4-B3FB-5EE45E4806C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0D-4BF4-B3FB-5EE45E4806C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0D-4BF4-B3FB-5EE45E4806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Gráficos'!$N$13:$N$17</c:f>
              <c:numCache>
                <c:formatCode>0.0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D-4BF4-B3FB-5EE45E4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907E-2"/>
          <c:y val="2.3148252804239024E-2"/>
          <c:w val="0.97750119323876161"/>
          <c:h val="0.8472260526351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774-43A6-B8D3-9EBFF16C05C2}"/>
              </c:ext>
            </c:extLst>
          </c:dPt>
          <c:xVal>
            <c:numRef>
              <c:f>'Parâmetros Gráficos'!$N$19:$N$20</c:f>
              <c:numCache>
                <c:formatCode>0.00</c:formatCode>
                <c:ptCount val="2"/>
                <c:pt idx="0">
                  <c:v>0</c:v>
                </c:pt>
                <c:pt idx="1">
                  <c:v>-6.1257422745431001E-17</c:v>
                </c:pt>
              </c:numCache>
            </c:numRef>
          </c:xVal>
          <c:yVal>
            <c:numRef>
              <c:f>'Parâmetros Gráficos'!$N$21:$N$22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4-43A6-B8D3-9EBFF16C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6320"/>
        <c:axId val="80057856"/>
      </c:scatterChart>
      <c:valAx>
        <c:axId val="80056320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057856"/>
        <c:crosses val="autoZero"/>
        <c:crossBetween val="midCat"/>
      </c:valAx>
      <c:valAx>
        <c:axId val="80057856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056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134"/>
        </c:manualLayout>
      </c:layout>
      <c:lineChart>
        <c:grouping val="standard"/>
        <c:varyColors val="0"/>
        <c:ser>
          <c:idx val="0"/>
          <c:order val="0"/>
          <c:tx>
            <c:strRef>
              <c:f>'02'!$C$31:$H$31</c:f>
              <c:strCache>
                <c:ptCount val="6"/>
                <c:pt idx="0">
                  <c:v> COMPETÊNCIA DOS FUNCIONÁRIOS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'02'!$I$31:$P$31</c:f>
              <c:numCache>
                <c:formatCode>#,##0.0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73.2</c:v>
                </c:pt>
                <c:pt idx="3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426-8091-436DA79A22FB}"/>
            </c:ext>
          </c:extLst>
        </c:ser>
        <c:ser>
          <c:idx val="1"/>
          <c:order val="1"/>
          <c:tx>
            <c:strRef>
              <c:f>'02'!$C$32:$H$32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'02'!$I$32:$P$32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426-8091-436DA79A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4656"/>
        <c:axId val="60227584"/>
      </c:lineChart>
      <c:catAx>
        <c:axId val="515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227584"/>
        <c:crosses val="autoZero"/>
        <c:auto val="1"/>
        <c:lblAlgn val="ctr"/>
        <c:lblOffset val="100"/>
        <c:noMultiLvlLbl val="0"/>
      </c:catAx>
      <c:valAx>
        <c:axId val="6022758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5157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43"/>
          <c:h val="0.670614923134609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34E-2"/>
          <c:y val="1.6326567131500901E-2"/>
          <c:w val="0.97510138997247986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3-41C7-B8EA-C6BA081BD75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3-41C7-B8EA-C6BA081BD75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3-41C7-B8EA-C6BA081BD75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3-41C7-B8EA-C6BA081BD75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EC3-41C7-B8EA-C6BA081BD75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Ótimo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EC3-41C7-B8EA-C6BA081BD7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Bom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EC3-41C7-B8EA-C6BA081BD7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Regular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EC3-41C7-B8EA-C6BA081BD7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600" b="1" i="0" u="none" strike="noStrike" baseline="0">
                        <a:solidFill>
                          <a:srgbClr val="FFFFFF"/>
                        </a:solidFill>
                        <a:latin typeface="Trebuchet MS"/>
                        <a:ea typeface="Trebuchet MS"/>
                        <a:cs typeface="Trebuchet MS"/>
                      </a:defRPr>
                    </a:pPr>
                    <a:r>
                      <a:rPr lang="en-US"/>
                      <a:t>Ruim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EC3-41C7-B8EA-C6BA081BD7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Gráficos'!$B$13:$B$17</c:f>
              <c:numCache>
                <c:formatCode>0.0</c:formatCode>
                <c:ptCount val="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C3-41C7-B8EA-C6BA081B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96E-2"/>
          <c:y val="2.3148252804239003E-2"/>
          <c:w val="0.97750119323876195"/>
          <c:h val="0.84722605263515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9E-468B-BE4D-F89BDDF41296}"/>
              </c:ext>
            </c:extLst>
          </c:dPt>
          <c:xVal>
            <c:numRef>
              <c:f>'Parâmetros Gráficos'!$B$19:$B$20</c:f>
              <c:numCache>
                <c:formatCode>0.00</c:formatCode>
                <c:ptCount val="2"/>
                <c:pt idx="0">
                  <c:v>0</c:v>
                </c:pt>
                <c:pt idx="1">
                  <c:v>-0.54946363518085606</c:v>
                </c:pt>
              </c:numCache>
            </c:numRef>
          </c:xVal>
          <c:yVal>
            <c:numRef>
              <c:f>'Parâmetros Gráficos'!$B$21:$B$22</c:f>
              <c:numCache>
                <c:formatCode>0.00</c:formatCode>
                <c:ptCount val="2"/>
                <c:pt idx="0">
                  <c:v>0</c:v>
                </c:pt>
                <c:pt idx="1">
                  <c:v>0.83551763213820873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E-468B-BE4D-F89BDDF4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0864"/>
        <c:axId val="80342400"/>
      </c:scatterChart>
      <c:valAx>
        <c:axId val="8034086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342400"/>
        <c:crosses val="autoZero"/>
        <c:crossBetween val="midCat"/>
      </c:valAx>
      <c:valAx>
        <c:axId val="8034240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340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073E-2"/>
          <c:y val="1.6326567131500942E-2"/>
          <c:w val="0.97510138997248041"/>
          <c:h val="0.99183697958771067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5AA-4053-8107-E974338A4F1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5AA-4053-8107-E974338A4F1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5AA-4053-8107-E974338A4F1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5AA-4053-8107-E974338A4F1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5AA-4053-8107-E974338A4F1A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AA-4053-8107-E974338A4F1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AA-4053-8107-E974338A4F1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AA-4053-8107-E974338A4F1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AA-4053-8107-E974338A4F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Gráficos'!$C$13:$C$17</c:f>
              <c:numCache>
                <c:formatCode>0.0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AA-4053-8107-E974338A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53E-2"/>
          <c:y val="2.3148252804239024E-2"/>
          <c:w val="0.97750119323876161"/>
          <c:h val="0.84722605263515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1B-4E07-9D2D-46B9EEEED8D3}"/>
              </c:ext>
            </c:extLst>
          </c:dPt>
          <c:xVal>
            <c:numRef>
              <c:f>'Parâmetros Gráficos'!$C$19:$C$20</c:f>
              <c:numCache>
                <c:formatCode>0.00</c:formatCode>
                <c:ptCount val="2"/>
                <c:pt idx="0">
                  <c:v>0</c:v>
                </c:pt>
                <c:pt idx="1">
                  <c:v>0.77846230156702334</c:v>
                </c:pt>
              </c:numCache>
            </c:numRef>
          </c:xVal>
          <c:yVal>
            <c:numRef>
              <c:f>'Parâmetros Gráficos'!$C$21:$C$22</c:f>
              <c:numCache>
                <c:formatCode>0.00</c:formatCode>
                <c:ptCount val="2"/>
                <c:pt idx="0">
                  <c:v>0</c:v>
                </c:pt>
                <c:pt idx="1">
                  <c:v>0.62769136129070058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B-4E07-9D2D-46B9EEE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7872"/>
        <c:axId val="80689408"/>
      </c:scatterChart>
      <c:valAx>
        <c:axId val="80687872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689408"/>
        <c:crosses val="autoZero"/>
        <c:crossBetween val="midCat"/>
      </c:valAx>
      <c:valAx>
        <c:axId val="8068940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687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04E-2"/>
          <c:y val="1.6326567131500942E-2"/>
          <c:w val="0.97510138997248041"/>
          <c:h val="0.99183697958771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45C-4C68-8297-05E25639096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45C-4C68-8297-05E25639096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45C-4C68-8297-05E25639096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45C-4C68-8297-05E25639096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45C-4C68-8297-05E25639096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C-4C68-8297-05E25639096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5C-4C68-8297-05E25639096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5C-4C68-8297-05E25639096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5C-4C68-8297-05E2563909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Gráficos'!$D$13:$D$17</c:f>
              <c:numCache>
                <c:formatCode>0.0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C-4C68-8297-05E25639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72E-2"/>
          <c:y val="2.3148252804239024E-2"/>
          <c:w val="0.97750119323876161"/>
          <c:h val="0.847226052635151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4C-4F4F-A490-8F5EBFFC86F6}"/>
              </c:ext>
            </c:extLst>
          </c:dPt>
          <c:xVal>
            <c:numRef>
              <c:f>'Parâmetros Gráficos'!$D$19:$D$20</c:f>
              <c:numCache>
                <c:formatCode>0.00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xVal>
          <c:yVal>
            <c:numRef>
              <c:f>'Parâmetros Gráficos'!$D$21:$D$22</c:f>
              <c:numCache>
                <c:formatCode>0.00</c:formatCode>
                <c:ptCount val="2"/>
                <c:pt idx="0">
                  <c:v>0</c:v>
                </c:pt>
                <c:pt idx="1">
                  <c:v>0.70710678118654757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C-4F4F-A490-8F5EBFFC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000"/>
        <c:axId val="80757888"/>
      </c:scatterChart>
      <c:valAx>
        <c:axId val="80752000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757888"/>
        <c:crosses val="autoZero"/>
        <c:crossBetween val="midCat"/>
      </c:valAx>
      <c:valAx>
        <c:axId val="8075788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752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3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DEF-499E-9C60-252440744D5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DEF-499E-9C60-252440744D5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DEF-499E-9C60-252440744D5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DEF-499E-9C60-252440744D5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DEF-499E-9C60-252440744D5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EF-499E-9C60-252440744D5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EF-499E-9C60-252440744D5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EF-499E-9C60-252440744D5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EF-499E-9C60-252440744D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Gráficos'!$E$13:$E$17</c:f>
              <c:numCache>
                <c:formatCode>0.0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EF-499E-9C60-252440744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93E-2"/>
          <c:y val="2.3148252804239024E-2"/>
          <c:w val="0.97750119323876161"/>
          <c:h val="0.84722605263515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B3-4F59-B6BE-EEB508AA9BF0}"/>
              </c:ext>
            </c:extLst>
          </c:dPt>
          <c:xVal>
            <c:numRef>
              <c:f>'Parâmetros Gráficos'!$E$19:$E$20</c:f>
              <c:numCache>
                <c:formatCode>0.00</c:formatCode>
                <c:ptCount val="2"/>
                <c:pt idx="0">
                  <c:v>0</c:v>
                </c:pt>
                <c:pt idx="1">
                  <c:v>0.86602540378443893</c:v>
                </c:pt>
              </c:numCache>
            </c:numRef>
          </c:xVal>
          <c:yVal>
            <c:numRef>
              <c:f>'Parâmetros Gráficos'!$E$21:$E$22</c:f>
              <c:numCache>
                <c:formatCode>0.00</c:formatCode>
                <c:ptCount val="2"/>
                <c:pt idx="0">
                  <c:v>0</c:v>
                </c:pt>
                <c:pt idx="1">
                  <c:v>0.49999999999999956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F59-B6BE-EEB508AA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864"/>
        <c:axId val="80842752"/>
      </c:scatterChart>
      <c:valAx>
        <c:axId val="8083686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842752"/>
        <c:crosses val="autoZero"/>
        <c:crossBetween val="midCat"/>
      </c:valAx>
      <c:valAx>
        <c:axId val="80842752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836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6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497-43B9-AEDB-7C5FDF4024C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497-43B9-AEDB-7C5FDF4024C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497-43B9-AEDB-7C5FDF4024C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497-43B9-AEDB-7C5FDF4024C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497-43B9-AEDB-7C5FDF4024CA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97-43B9-AEDB-7C5FDF4024C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97-43B9-AEDB-7C5FDF4024C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97-43B9-AEDB-7C5FDF4024C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97-43B9-AEDB-7C5FDF4024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Gráficos'!$F$13:$F$17</c:f>
              <c:numCache>
                <c:formatCode>0.0</c:formatCode>
                <c:ptCount val="5"/>
                <c:pt idx="0">
                  <c:v>50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97-43B9-AEDB-7C5FDF40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12E-2"/>
          <c:y val="2.3148252804239024E-2"/>
          <c:w val="0.97750119323876161"/>
          <c:h val="0.8472260526351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EC6-4C17-9125-F29CA3F001D9}"/>
              </c:ext>
            </c:extLst>
          </c:dPt>
          <c:xVal>
            <c:numRef>
              <c:f>'Parâmetros Gráficos'!$F$19:$F$20</c:f>
              <c:numCache>
                <c:formatCode>0.00</c:formatCode>
                <c:ptCount val="2"/>
                <c:pt idx="0">
                  <c:v>0</c:v>
                </c:pt>
                <c:pt idx="1">
                  <c:v>0.95949297361449726</c:v>
                </c:pt>
              </c:numCache>
            </c:numRef>
          </c:xVal>
          <c:yVal>
            <c:numRef>
              <c:f>'Parâmetros Gráficos'!$F$21:$F$22</c:f>
              <c:numCache>
                <c:formatCode>0.00</c:formatCode>
                <c:ptCount val="2"/>
                <c:pt idx="0">
                  <c:v>0</c:v>
                </c:pt>
                <c:pt idx="1">
                  <c:v>0.28173255684143006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C6-4C17-9125-F29CA3F0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5824"/>
        <c:axId val="80927360"/>
      </c:scatterChart>
      <c:valAx>
        <c:axId val="8092582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927360"/>
        <c:crosses val="autoZero"/>
        <c:crossBetween val="midCat"/>
      </c:valAx>
      <c:valAx>
        <c:axId val="8092736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092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065E-2"/>
          <c:y val="1.6326567131500942E-2"/>
          <c:w val="0.97510138997248041"/>
          <c:h val="0.99183697958771089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2AB-4541-9E8C-058098D0216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2AB-4541-9E8C-058098D0216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2AB-4541-9E8C-058098D0216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2AB-4541-9E8C-058098D0216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2AB-4541-9E8C-058098D02160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AB-4541-9E8C-058098D0216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AB-4541-9E8C-058098D0216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AB-4541-9E8C-058098D0216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AB-4541-9E8C-058098D021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Gráficos'!$C$13:$C$17</c:f>
              <c:numCache>
                <c:formatCode>0.0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AB-4541-9E8C-058098D0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193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5CC-41DC-929E-E78C74728FB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5CC-41DC-929E-E78C74728FB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5CC-41DC-929E-E78C74728FB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45CC-41DC-929E-E78C74728FB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45CC-41DC-929E-E78C74728FB3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CC-41DC-929E-E78C74728FB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CC-41DC-929E-E78C74728FB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CC-41DC-929E-E78C74728FB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CC-41DC-929E-E78C74728F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Gráficos'!$G$13:$G$17</c:f>
              <c:numCache>
                <c:formatCode>0.0</c:formatCode>
                <c:ptCount val="5"/>
                <c:pt idx="0">
                  <c:v>100</c:v>
                </c:pt>
                <c:pt idx="1">
                  <c:v>55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CC-41DC-929E-E78C7472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33E-2"/>
          <c:y val="2.3148252804239024E-2"/>
          <c:w val="0.97750119323876161"/>
          <c:h val="0.84722605263515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8B-4B55-9495-F98C9488851D}"/>
              </c:ext>
            </c:extLst>
          </c:dPt>
          <c:xVal>
            <c:numRef>
              <c:f>'Parâmetros Gráficos'!$G$19:$G$20</c:f>
              <c:numCache>
                <c:formatCode>0.00</c:formatCode>
                <c:ptCount val="2"/>
                <c:pt idx="0">
                  <c:v>0</c:v>
                </c:pt>
                <c:pt idx="1">
                  <c:v>0.73305187182982612</c:v>
                </c:pt>
              </c:numCache>
            </c:numRef>
          </c:xVal>
          <c:yVal>
            <c:numRef>
              <c:f>'Parâmetros Gráficos'!$G$21:$G$22</c:f>
              <c:numCache>
                <c:formatCode>0.00</c:formatCode>
                <c:ptCount val="2"/>
                <c:pt idx="0">
                  <c:v>0</c:v>
                </c:pt>
                <c:pt idx="1">
                  <c:v>0.68017273777091969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B-4B55-9495-F98C9488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2128"/>
        <c:axId val="81073664"/>
      </c:scatterChart>
      <c:valAx>
        <c:axId val="81072128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073664"/>
        <c:crosses val="autoZero"/>
        <c:crossBetween val="midCat"/>
      </c:valAx>
      <c:valAx>
        <c:axId val="81073664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072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2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1AB-4549-8E64-EE433BBB537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1AB-4549-8E64-EE433BBB537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1AB-4549-8E64-EE433BBB537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1AB-4549-8E64-EE433BBB537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1AB-4549-8E64-EE433BBB537B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B-4549-8E64-EE433BBB537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AB-4549-8E64-EE433BBB537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AB-4549-8E64-EE433BBB537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AB-4549-8E64-EE433BBB53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Gráficos'!$H$13:$H$17</c:f>
              <c:numCache>
                <c:formatCode>0.0</c:formatCode>
                <c:ptCount val="5"/>
                <c:pt idx="0">
                  <c:v>100</c:v>
                </c:pt>
                <c:pt idx="1">
                  <c:v>65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B-4549-8E64-EE433BBB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52E-2"/>
          <c:y val="2.3148252804239024E-2"/>
          <c:w val="0.97750119323876161"/>
          <c:h val="0.84722605263515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D0-4FFB-8DFB-0A9A01966C26}"/>
              </c:ext>
            </c:extLst>
          </c:dPt>
          <c:xVal>
            <c:numRef>
              <c:f>'Parâmetros Gráficos'!$H$19:$H$20</c:f>
              <c:numCache>
                <c:formatCode>0.00</c:formatCode>
                <c:ptCount val="2"/>
                <c:pt idx="0">
                  <c:v>0</c:v>
                </c:pt>
                <c:pt idx="1">
                  <c:v>0.86074202700394353</c:v>
                </c:pt>
              </c:numCache>
            </c:numRef>
          </c:xVal>
          <c:yVal>
            <c:numRef>
              <c:f>'Parâmetros Gráficos'!$H$21:$H$22</c:f>
              <c:numCache>
                <c:formatCode>0.00</c:formatCode>
                <c:ptCount val="2"/>
                <c:pt idx="0">
                  <c:v>0</c:v>
                </c:pt>
                <c:pt idx="1">
                  <c:v>0.50904141575037143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0-4FFB-8DFB-0A9A0196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5776"/>
        <c:axId val="81142144"/>
      </c:scatterChart>
      <c:valAx>
        <c:axId val="81115776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142144"/>
        <c:crosses val="autoZero"/>
        <c:crossBetween val="midCat"/>
      </c:valAx>
      <c:valAx>
        <c:axId val="81142144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115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54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188-4571-B2D1-3AF85998CF2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188-4571-B2D1-3AF85998CF2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188-4571-B2D1-3AF85998CF2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188-4571-B2D1-3AF85998CF2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188-4571-B2D1-3AF85998CF2D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88-4571-B2D1-3AF85998CF2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88-4571-B2D1-3AF85998CF2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88-4571-B2D1-3AF85998CF2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88-4571-B2D1-3AF85998CF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Gráficos'!$I$13:$I$17</c:f>
              <c:numCache>
                <c:formatCode>0.0</c:formatCode>
                <c:ptCount val="5"/>
                <c:pt idx="0">
                  <c:v>200</c:v>
                </c:pt>
                <c:pt idx="1">
                  <c:v>15</c:v>
                </c:pt>
                <c:pt idx="2">
                  <c:v>15</c:v>
                </c:pt>
                <c:pt idx="3">
                  <c:v>40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88-4571-B2D1-3AF85998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72E-2"/>
          <c:y val="2.3148252804239024E-2"/>
          <c:w val="0.97750119323876161"/>
          <c:h val="0.84722605263515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7C-4493-A1E5-7EE3B459AFD9}"/>
              </c:ext>
            </c:extLst>
          </c:dPt>
          <c:xVal>
            <c:numRef>
              <c:f>'Parâmetros Gráficos'!$I$19:$I$20</c:f>
              <c:numCache>
                <c:formatCode>0.00</c:formatCode>
                <c:ptCount val="2"/>
                <c:pt idx="0">
                  <c:v>0</c:v>
                </c:pt>
                <c:pt idx="1">
                  <c:v>0.9709418174260519</c:v>
                </c:pt>
              </c:numCache>
            </c:numRef>
          </c:xVal>
          <c:yVal>
            <c:numRef>
              <c:f>'Parâmetros Gráficos'!$I$21:$I$22</c:f>
              <c:numCache>
                <c:formatCode>0.00</c:formatCode>
                <c:ptCount val="2"/>
                <c:pt idx="0">
                  <c:v>0</c:v>
                </c:pt>
                <c:pt idx="1">
                  <c:v>0.2393156642875581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C-4493-A1E5-7EE3B459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6256"/>
        <c:axId val="81217792"/>
      </c:scatterChart>
      <c:valAx>
        <c:axId val="81216256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217792"/>
        <c:crosses val="autoZero"/>
        <c:crossBetween val="midCat"/>
      </c:valAx>
      <c:valAx>
        <c:axId val="81217792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216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8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A7F-4FCA-8F01-5931188FCCA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A7F-4FCA-8F01-5931188FCCA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A7F-4FCA-8F01-5931188FCCA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A7F-4FCA-8F01-5931188FCCA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A7F-4FCA-8F01-5931188FCCAB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7F-4FCA-8F01-5931188FCC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F-4FCA-8F01-5931188FCC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F-4FCA-8F01-5931188FCC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7F-4FCA-8F01-5931188FCC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Gráficos'!$J$13:$J$17</c:f>
              <c:numCache>
                <c:formatCode>0.0</c:formatCode>
                <c:ptCount val="5"/>
                <c:pt idx="0">
                  <c:v>40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F-4FCA-8F01-5931188F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92E-2"/>
          <c:y val="2.3148252804239024E-2"/>
          <c:w val="0.97750119323876161"/>
          <c:h val="0.84722605263515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12-4628-947E-68DA8A6F490D}"/>
              </c:ext>
            </c:extLst>
          </c:dPt>
          <c:xVal>
            <c:numRef>
              <c:f>'Parâmetros Gráficos'!$J$19:$J$20</c:f>
              <c:numCache>
                <c:formatCode>0.00</c:formatCode>
                <c:ptCount val="2"/>
                <c:pt idx="0">
                  <c:v>0</c:v>
                </c:pt>
                <c:pt idx="1">
                  <c:v>-0.15433755037271732</c:v>
                </c:pt>
              </c:numCache>
            </c:numRef>
          </c:xVal>
          <c:yVal>
            <c:numRef>
              <c:f>'Parâmetros Gráficos'!$J$21:$J$22</c:f>
              <c:numCache>
                <c:formatCode>0.00</c:formatCode>
                <c:ptCount val="2"/>
                <c:pt idx="0">
                  <c:v>0</c:v>
                </c:pt>
                <c:pt idx="1">
                  <c:v>0.98801817824620464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2-4628-947E-68DA8A6F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0000"/>
        <c:axId val="81285888"/>
      </c:scatterChart>
      <c:valAx>
        <c:axId val="81280000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285888"/>
        <c:crosses val="autoZero"/>
        <c:crossBetween val="midCat"/>
      </c:valAx>
      <c:valAx>
        <c:axId val="8128588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280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8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C7E-4AC8-A624-26550324FAD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C7E-4AC8-A624-26550324FAD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C7E-4AC8-A624-26550324FAD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C7E-4AC8-A624-26550324FAD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C7E-4AC8-A624-26550324FAD0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7E-4AC8-A624-26550324FAD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7E-4AC8-A624-26550324FAD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7E-4AC8-A624-26550324FAD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7E-4AC8-A624-26550324FA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Gráficos'!$K$13:$K$17</c:f>
              <c:numCache>
                <c:formatCode>0.0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7E-4AC8-A624-26550324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92E-2"/>
          <c:y val="2.3148252804239024E-2"/>
          <c:w val="0.97750119323876161"/>
          <c:h val="0.84722605263515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E40-4D01-A187-3D9CE38E881B}"/>
              </c:ext>
            </c:extLst>
          </c:dPt>
          <c:xVal>
            <c:numRef>
              <c:f>'Parâmetros Gráficos'!$K$19:$K$20</c:f>
              <c:numCache>
                <c:formatCode>0.00</c:formatCode>
                <c:ptCount val="2"/>
                <c:pt idx="0">
                  <c:v>0</c:v>
                </c:pt>
                <c:pt idx="1">
                  <c:v>0.54591683477763242</c:v>
                </c:pt>
              </c:numCache>
            </c:numRef>
          </c:xVal>
          <c:yVal>
            <c:numRef>
              <c:f>'Parâmetros Gráficos'!$K$21:$K$22</c:f>
              <c:numCache>
                <c:formatCode>0.00</c:formatCode>
                <c:ptCount val="2"/>
                <c:pt idx="0">
                  <c:v>0</c:v>
                </c:pt>
                <c:pt idx="1">
                  <c:v>0.83783936975196571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0-4D01-A187-3D9CE38E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6304"/>
        <c:axId val="81427840"/>
      </c:scatterChart>
      <c:valAx>
        <c:axId val="8142630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427840"/>
        <c:crosses val="autoZero"/>
        <c:crossBetween val="midCat"/>
      </c:valAx>
      <c:valAx>
        <c:axId val="8142784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426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46E-2"/>
          <c:y val="2.3148252804239024E-2"/>
          <c:w val="0.97750119323876161"/>
          <c:h val="0.84722605263515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E38-4BE7-82B5-3007F1948600}"/>
              </c:ext>
            </c:extLst>
          </c:dPt>
          <c:xVal>
            <c:numRef>
              <c:f>'Parâmetros Gráficos'!$C$19:$C$20</c:f>
              <c:numCache>
                <c:formatCode>0.00</c:formatCode>
                <c:ptCount val="2"/>
                <c:pt idx="0">
                  <c:v>0</c:v>
                </c:pt>
                <c:pt idx="1">
                  <c:v>0.77846230156702334</c:v>
                </c:pt>
              </c:numCache>
            </c:numRef>
          </c:xVal>
          <c:yVal>
            <c:numRef>
              <c:f>'Parâmetros Gráficos'!$C$21:$C$22</c:f>
              <c:numCache>
                <c:formatCode>0.00</c:formatCode>
                <c:ptCount val="2"/>
                <c:pt idx="0">
                  <c:v>0</c:v>
                </c:pt>
                <c:pt idx="1">
                  <c:v>0.62769136129070058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8-4BE7-82B5-3007F194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8384"/>
        <c:axId val="60306560"/>
      </c:scatterChart>
      <c:valAx>
        <c:axId val="60288384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0306560"/>
        <c:crosses val="autoZero"/>
        <c:crossBetween val="midCat"/>
      </c:valAx>
      <c:valAx>
        <c:axId val="6030656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0288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8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B5F-4766-A41D-B0E1762285A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B5F-4766-A41D-B0E1762285A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B5F-4766-A41D-B0E1762285A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B5F-4766-A41D-B0E1762285A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B5F-4766-A41D-B0E1762285AC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5F-4766-A41D-B0E1762285A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5F-4766-A41D-B0E1762285A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F-4766-A41D-B0E1762285A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5F-4766-A41D-B0E1762285A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Gráficos'!$L$13:$L$17</c:f>
              <c:numCache>
                <c:formatCode>0.0</c:formatCode>
                <c:ptCount val="5"/>
                <c:pt idx="0">
                  <c:v>100</c:v>
                </c:pt>
                <c:pt idx="1">
                  <c:v>15</c:v>
                </c:pt>
                <c:pt idx="2">
                  <c:v>35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5F-4766-A41D-B0E17622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92E-2"/>
          <c:y val="2.3148252804239024E-2"/>
          <c:w val="0.97750119323876161"/>
          <c:h val="0.84722605263515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1E-480F-88C8-E90FCF1AF9EC}"/>
              </c:ext>
            </c:extLst>
          </c:dPt>
          <c:xVal>
            <c:numRef>
              <c:f>'Parâmetros Gráficos'!$L$19:$L$20</c:f>
              <c:numCache>
                <c:formatCode>0.00</c:formatCode>
                <c:ptCount val="2"/>
                <c:pt idx="0">
                  <c:v>0</c:v>
                </c:pt>
                <c:pt idx="1">
                  <c:v>-0.80221256552892017</c:v>
                </c:pt>
              </c:numCache>
            </c:numRef>
          </c:xVal>
          <c:yVal>
            <c:numRef>
              <c:f>'Parâmetros Gráficos'!$L$21:$L$22</c:f>
              <c:numCache>
                <c:formatCode>0.00</c:formatCode>
                <c:ptCount val="2"/>
                <c:pt idx="0">
                  <c:v>0</c:v>
                </c:pt>
                <c:pt idx="1">
                  <c:v>0.59703852447518646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E-480F-88C8-E90FCF1A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7072"/>
        <c:axId val="81508608"/>
      </c:scatterChart>
      <c:valAx>
        <c:axId val="81507072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508608"/>
        <c:crosses val="autoZero"/>
        <c:crossBetween val="midCat"/>
      </c:valAx>
      <c:valAx>
        <c:axId val="81508608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507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285E-2"/>
          <c:y val="1.6326567131500942E-2"/>
          <c:w val="0.97510138997248041"/>
          <c:h val="0.99183697958770956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20F-4C80-B248-5C88DDB68B6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20F-4C80-B248-5C88DDB68B6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20F-4C80-B248-5C88DDB68B6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20F-4C80-B248-5C88DDB68B6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20F-4C80-B248-5C88DDB68B6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F-4C80-B248-5C88DDB68B6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F-4C80-B248-5C88DDB68B6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F-4C80-B248-5C88DDB68B6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0F-4C80-B248-5C88DDB68B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Gráficos'!$M$13:$M$17</c:f>
              <c:numCache>
                <c:formatCode>0.0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F-4C80-B248-5C88DDB6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892E-2"/>
          <c:y val="2.3148252804239024E-2"/>
          <c:w val="0.97750119323876161"/>
          <c:h val="0.84722605263515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2E-4B67-91AF-4D0AB15ED77E}"/>
              </c:ext>
            </c:extLst>
          </c:dPt>
          <c:xVal>
            <c:numRef>
              <c:f>'Parâmetros Gráficos'!$M$19:$M$20</c:f>
              <c:numCache>
                <c:formatCode>0.00</c:formatCode>
                <c:ptCount val="2"/>
                <c:pt idx="0">
                  <c:v>0</c:v>
                </c:pt>
                <c:pt idx="1">
                  <c:v>0.43227868420273519</c:v>
                </c:pt>
              </c:numCache>
            </c:numRef>
          </c:xVal>
          <c:yVal>
            <c:numRef>
              <c:f>'Parâmetros Gráficos'!$M$21:$M$22</c:f>
              <c:numCache>
                <c:formatCode>0.00</c:formatCode>
                <c:ptCount val="2"/>
                <c:pt idx="0">
                  <c:v>0</c:v>
                </c:pt>
                <c:pt idx="1">
                  <c:v>0.90174006187146416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B67-91AF-4D0AB15E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6736"/>
        <c:axId val="81650816"/>
      </c:scatterChart>
      <c:valAx>
        <c:axId val="81636736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650816"/>
        <c:crosses val="autoZero"/>
        <c:crossBetween val="midCat"/>
      </c:valAx>
      <c:valAx>
        <c:axId val="81650816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81636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134"/>
        </c:manualLayout>
      </c:layout>
      <c:lineChart>
        <c:grouping val="standard"/>
        <c:varyColors val="0"/>
        <c:ser>
          <c:idx val="0"/>
          <c:order val="0"/>
          <c:tx>
            <c:strRef>
              <c:f>'01'!$C$31:$H$31</c:f>
              <c:strCache>
                <c:ptCount val="6"/>
                <c:pt idx="0">
                  <c:v> TURNOVER NO PERÍODO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'01'!$I$31:$P$31</c:f>
              <c:numCache>
                <c:formatCode>#,##0.0</c:formatCode>
                <c:ptCount val="8"/>
                <c:pt idx="0">
                  <c:v>4.5999999999999996</c:v>
                </c:pt>
                <c:pt idx="1">
                  <c:v>13.510848126232741</c:v>
                </c:pt>
                <c:pt idx="2">
                  <c:v>8.3015267175572518</c:v>
                </c:pt>
                <c:pt idx="3">
                  <c:v>2.5186567164179103</c:v>
                </c:pt>
                <c:pt idx="4">
                  <c:v>2.5186567164179103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9-4487-B156-9B706A615122}"/>
            </c:ext>
          </c:extLst>
        </c:ser>
        <c:ser>
          <c:idx val="1"/>
          <c:order val="1"/>
          <c:tx>
            <c:strRef>
              <c:f>'01'!$C$32:$H$32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'01'!$I$32:$P$32</c:f>
              <c:numCache>
                <c:formatCode>#,##0.0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3.5</c:v>
                </c:pt>
                <c:pt idx="6">
                  <c:v>3.5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9-4487-B156-9B706A61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7168"/>
        <c:axId val="80488704"/>
      </c:lineChart>
      <c:catAx>
        <c:axId val="80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488704"/>
        <c:crosses val="autoZero"/>
        <c:auto val="1"/>
        <c:lblAlgn val="ctr"/>
        <c:lblOffset val="100"/>
        <c:noMultiLvlLbl val="0"/>
      </c:catAx>
      <c:valAx>
        <c:axId val="8048870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48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43"/>
          <c:h val="0.47882264716910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189"/>
        </c:manualLayout>
      </c:layout>
      <c:lineChart>
        <c:grouping val="standard"/>
        <c:varyColors val="0"/>
        <c:ser>
          <c:idx val="0"/>
          <c:order val="0"/>
          <c:tx>
            <c:strRef>
              <c:f>'02'!$C$31:$H$31</c:f>
              <c:strCache>
                <c:ptCount val="6"/>
                <c:pt idx="0">
                  <c:v> COMPETÊNCIA DOS FUNCIONÁRIOS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'02'!$I$31:$P$31</c:f>
              <c:numCache>
                <c:formatCode>#,##0.0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73.2</c:v>
                </c:pt>
                <c:pt idx="3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2F4-9DDA-AA2A5FF9407A}"/>
            </c:ext>
          </c:extLst>
        </c:ser>
        <c:ser>
          <c:idx val="1"/>
          <c:order val="1"/>
          <c:tx>
            <c:strRef>
              <c:f>'02'!$C$32:$H$32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'02'!$I$32:$P$32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2F4-9DDA-AA2A5FF9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8800"/>
        <c:axId val="80515072"/>
      </c:lineChart>
      <c:catAx>
        <c:axId val="805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0515072"/>
        <c:crosses val="autoZero"/>
        <c:auto val="1"/>
        <c:lblAlgn val="ctr"/>
        <c:lblOffset val="100"/>
        <c:noMultiLvlLbl val="0"/>
      </c:catAx>
      <c:valAx>
        <c:axId val="80515072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50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65"/>
          <c:h val="0.670614923134609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234"/>
        </c:manualLayout>
      </c:layout>
      <c:lineChart>
        <c:grouping val="standard"/>
        <c:varyColors val="0"/>
        <c:ser>
          <c:idx val="0"/>
          <c:order val="0"/>
          <c:tx>
            <c:strRef>
              <c:f>'03'!$C$31:$H$31</c:f>
              <c:strCache>
                <c:ptCount val="6"/>
                <c:pt idx="0">
                  <c:v> CLIMA ORGANIZACIONAL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'03'!$I$31:$P$31</c:f>
              <c:numCache>
                <c:formatCode>#,##0.0</c:formatCode>
                <c:ptCount val="8"/>
                <c:pt idx="0">
                  <c:v>63.333333333333329</c:v>
                </c:pt>
                <c:pt idx="1">
                  <c:v>66.666666666666657</c:v>
                </c:pt>
                <c:pt idx="2">
                  <c:v>72.5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7-45D6-B354-375AD2624763}"/>
            </c:ext>
          </c:extLst>
        </c:ser>
        <c:ser>
          <c:idx val="1"/>
          <c:order val="1"/>
          <c:tx>
            <c:strRef>
              <c:f>'03'!$C$32:$H$32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'03'!$I$32:$P$32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7-45D6-B354-375AD262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5664"/>
        <c:axId val="80627584"/>
      </c:lineChart>
      <c:catAx>
        <c:axId val="806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627584"/>
        <c:crosses val="autoZero"/>
        <c:auto val="1"/>
        <c:lblAlgn val="ctr"/>
        <c:lblOffset val="100"/>
        <c:noMultiLvlLbl val="0"/>
      </c:catAx>
      <c:valAx>
        <c:axId val="8062758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62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87"/>
          <c:h val="0.670614923134609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289"/>
        </c:manualLayout>
      </c:layout>
      <c:lineChart>
        <c:grouping val="standard"/>
        <c:varyColors val="0"/>
        <c:ser>
          <c:idx val="0"/>
          <c:order val="0"/>
          <c:tx>
            <c:strRef>
              <c:f>'04'!$C$31:$H$31</c:f>
              <c:strCache>
                <c:ptCount val="6"/>
                <c:pt idx="0">
                  <c:v> EFICIÊNCIA DOS PROJETOS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'04'!$I$31:$P$31</c:f>
              <c:numCache>
                <c:formatCode>#,##0.0</c:formatCode>
                <c:ptCount val="8"/>
                <c:pt idx="0">
                  <c:v>70</c:v>
                </c:pt>
                <c:pt idx="1">
                  <c:v>73.333333333333343</c:v>
                </c:pt>
                <c:pt idx="2">
                  <c:v>80</c:v>
                </c:pt>
                <c:pt idx="3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3-4D6F-8B44-35DEFBAB8E8C}"/>
            </c:ext>
          </c:extLst>
        </c:ser>
        <c:ser>
          <c:idx val="1"/>
          <c:order val="1"/>
          <c:tx>
            <c:strRef>
              <c:f>'04'!$C$32:$H$32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'04'!$I$32:$P$32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3-4D6F-8B44-35DEFBAB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8064"/>
        <c:axId val="80654336"/>
      </c:lineChart>
      <c:catAx>
        <c:axId val="806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654336"/>
        <c:crosses val="autoZero"/>
        <c:auto val="1"/>
        <c:lblAlgn val="ctr"/>
        <c:lblOffset val="100"/>
        <c:noMultiLvlLbl val="0"/>
      </c:catAx>
      <c:valAx>
        <c:axId val="80654336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64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04"/>
          <c:h val="0.670614923134610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334"/>
        </c:manualLayout>
      </c:layout>
      <c:lineChart>
        <c:grouping val="standard"/>
        <c:varyColors val="0"/>
        <c:ser>
          <c:idx val="0"/>
          <c:order val="0"/>
          <c:tx>
            <c:strRef>
              <c:f>'05'!$C$31:$H$31</c:f>
              <c:strCache>
                <c:ptCount val="6"/>
                <c:pt idx="0">
                  <c:v> AUMENTO DO PORTFOLIO DE PRODUTOS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'05'!$I$31:$P$31</c:f>
              <c:numCache>
                <c:formatCode>#,##0.0</c:formatCode>
                <c:ptCount val="8"/>
                <c:pt idx="0">
                  <c:v>20</c:v>
                </c:pt>
                <c:pt idx="1">
                  <c:v>33.333333333333329</c:v>
                </c:pt>
                <c:pt idx="2">
                  <c:v>37.5</c:v>
                </c:pt>
                <c:pt idx="3">
                  <c:v>45.454545454545453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7-4BDA-8CAF-6E9AE0A10C43}"/>
            </c:ext>
          </c:extLst>
        </c:ser>
        <c:ser>
          <c:idx val="1"/>
          <c:order val="1"/>
          <c:tx>
            <c:strRef>
              <c:f>'05'!$C$32:$H$32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'05'!$I$32:$P$32</c:f>
              <c:numCache>
                <c:formatCode>#,##0.0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7-4BDA-8CAF-6E9AE0A1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1936"/>
        <c:axId val="80553856"/>
      </c:lineChart>
      <c:catAx>
        <c:axId val="805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53856"/>
        <c:crosses val="autoZero"/>
        <c:auto val="1"/>
        <c:lblAlgn val="ctr"/>
        <c:lblOffset val="100"/>
        <c:noMultiLvlLbl val="0"/>
      </c:catAx>
      <c:valAx>
        <c:axId val="80553856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26"/>
          <c:h val="0.67061492313461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389"/>
        </c:manualLayout>
      </c:layout>
      <c:lineChart>
        <c:grouping val="standard"/>
        <c:varyColors val="0"/>
        <c:ser>
          <c:idx val="0"/>
          <c:order val="0"/>
          <c:tx>
            <c:strRef>
              <c:f>'06'!$C$31:$H$31</c:f>
              <c:strCache>
                <c:ptCount val="6"/>
                <c:pt idx="0">
                  <c:v> AUMENTO DO PORTFOLIO DE PRODUTOS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'06'!$I$31:$P$31</c:f>
              <c:numCache>
                <c:formatCode>#,##0.0</c:formatCode>
                <c:ptCount val="8"/>
                <c:pt idx="0">
                  <c:v>19.047619047619047</c:v>
                </c:pt>
                <c:pt idx="1">
                  <c:v>47.619047619047613</c:v>
                </c:pt>
                <c:pt idx="2">
                  <c:v>59.523809523809526</c:v>
                </c:pt>
                <c:pt idx="3">
                  <c:v>76.19047619047619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1-4EDC-B783-62268EE8482E}"/>
            </c:ext>
          </c:extLst>
        </c:ser>
        <c:ser>
          <c:idx val="1"/>
          <c:order val="1"/>
          <c:tx>
            <c:strRef>
              <c:f>'06'!$C$32:$H$32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'06'!$I$32:$P$32</c:f>
              <c:numCache>
                <c:formatCode>#,##0.0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1-4EDC-B783-62268EE8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432"/>
        <c:axId val="80596992"/>
      </c:lineChart>
      <c:catAx>
        <c:axId val="805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596992"/>
        <c:crosses val="autoZero"/>
        <c:auto val="1"/>
        <c:lblAlgn val="ctr"/>
        <c:lblOffset val="100"/>
        <c:noMultiLvlLbl val="0"/>
      </c:catAx>
      <c:valAx>
        <c:axId val="80596992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57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43"/>
          <c:h val="0.670614923134610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189"/>
        </c:manualLayout>
      </c:layout>
      <c:lineChart>
        <c:grouping val="standard"/>
        <c:varyColors val="0"/>
        <c:ser>
          <c:idx val="0"/>
          <c:order val="0"/>
          <c:tx>
            <c:strRef>
              <c:f>'03'!$C$31:$H$31</c:f>
              <c:strCache>
                <c:ptCount val="6"/>
                <c:pt idx="0">
                  <c:v> CLIMA ORGANIZACIONAL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'03'!$I$31:$P$31</c:f>
              <c:numCache>
                <c:formatCode>#,##0.0</c:formatCode>
                <c:ptCount val="8"/>
                <c:pt idx="0">
                  <c:v>63.333333333333329</c:v>
                </c:pt>
                <c:pt idx="1">
                  <c:v>66.666666666666657</c:v>
                </c:pt>
                <c:pt idx="2">
                  <c:v>72.5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E-47F3-B27A-AABF0E24199A}"/>
            </c:ext>
          </c:extLst>
        </c:ser>
        <c:ser>
          <c:idx val="1"/>
          <c:order val="1"/>
          <c:tx>
            <c:strRef>
              <c:f>'03'!$C$32:$H$32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'03'!$I$32:$P$32</c:f>
              <c:numCache>
                <c:formatCode>#,##0.0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E-47F3-B27A-AABF0E24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9248"/>
        <c:axId val="60471168"/>
      </c:lineChart>
      <c:catAx>
        <c:axId val="60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60471168"/>
        <c:crosses val="autoZero"/>
        <c:auto val="1"/>
        <c:lblAlgn val="ctr"/>
        <c:lblOffset val="100"/>
        <c:noMultiLvlLbl val="0"/>
      </c:catAx>
      <c:valAx>
        <c:axId val="60471168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60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065"/>
          <c:h val="0.670614923134609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34"/>
        </c:manualLayout>
      </c:layout>
      <c:lineChart>
        <c:grouping val="standard"/>
        <c:varyColors val="0"/>
        <c:ser>
          <c:idx val="0"/>
          <c:order val="0"/>
          <c:tx>
            <c:strRef>
              <c:f>'07'!$C$31:$H$31</c:f>
              <c:strCache>
                <c:ptCount val="6"/>
                <c:pt idx="0">
                  <c:v> SATIFAÇÃO DOS CLIENTES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'07'!$I$31:$P$31</c:f>
              <c:numCache>
                <c:formatCode>#,##0.0</c:formatCode>
                <c:ptCount val="8"/>
                <c:pt idx="0">
                  <c:v>72.400000000000006</c:v>
                </c:pt>
                <c:pt idx="1">
                  <c:v>76.599999999999994</c:v>
                </c:pt>
                <c:pt idx="2">
                  <c:v>82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E-4EB1-B055-A80ABCC0EEF8}"/>
            </c:ext>
          </c:extLst>
        </c:ser>
        <c:ser>
          <c:idx val="1"/>
          <c:order val="1"/>
          <c:tx>
            <c:strRef>
              <c:f>'07'!$C$32:$H$32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'07'!$I$32:$P$32</c:f>
              <c:numCache>
                <c:formatCode>#,##0.0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E-4EB1-B055-A80ABCC0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05184"/>
        <c:axId val="80607104"/>
      </c:lineChart>
      <c:catAx>
        <c:axId val="80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0607104"/>
        <c:crosses val="autoZero"/>
        <c:auto val="1"/>
        <c:lblAlgn val="ctr"/>
        <c:lblOffset val="100"/>
        <c:noMultiLvlLbl val="0"/>
      </c:catAx>
      <c:valAx>
        <c:axId val="8060710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060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65"/>
          <c:h val="0.670614923134610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489"/>
        </c:manualLayout>
      </c:layout>
      <c:lineChart>
        <c:grouping val="standard"/>
        <c:varyColors val="0"/>
        <c:ser>
          <c:idx val="0"/>
          <c:order val="0"/>
          <c:tx>
            <c:strRef>
              <c:f>'08'!$C$31:$H$31</c:f>
              <c:strCache>
                <c:ptCount val="6"/>
                <c:pt idx="0">
                  <c:v> CAPTAÇÃO DE CLIENTES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'08'!$I$31:$P$31</c:f>
              <c:numCache>
                <c:formatCode>#,##0.0</c:formatCode>
                <c:ptCount val="8"/>
                <c:pt idx="0">
                  <c:v>34.571428571428569</c:v>
                </c:pt>
                <c:pt idx="1">
                  <c:v>50.743099787685772</c:v>
                </c:pt>
                <c:pt idx="2">
                  <c:v>83.098591549295776</c:v>
                </c:pt>
                <c:pt idx="3">
                  <c:v>184.61538461538461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B-4937-B681-AC30D3621970}"/>
            </c:ext>
          </c:extLst>
        </c:ser>
        <c:ser>
          <c:idx val="1"/>
          <c:order val="1"/>
          <c:tx>
            <c:strRef>
              <c:f>'08'!$C$32:$H$32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'08'!$I$32:$P$32</c:f>
              <c:numCache>
                <c:formatCode>#,##0.0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B-4937-B681-AC30D362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20224"/>
        <c:axId val="82030592"/>
      </c:lineChart>
      <c:catAx>
        <c:axId val="820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030592"/>
        <c:crosses val="autoZero"/>
        <c:auto val="1"/>
        <c:lblAlgn val="ctr"/>
        <c:lblOffset val="100"/>
        <c:noMultiLvlLbl val="0"/>
      </c:catAx>
      <c:valAx>
        <c:axId val="82030592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202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187"/>
          <c:h val="0.670614923134611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534"/>
        </c:manualLayout>
      </c:layout>
      <c:lineChart>
        <c:grouping val="standard"/>
        <c:varyColors val="0"/>
        <c:ser>
          <c:idx val="0"/>
          <c:order val="0"/>
          <c:tx>
            <c:strRef>
              <c:f>'09'!$C$31:$H$31</c:f>
              <c:strCache>
                <c:ptCount val="6"/>
                <c:pt idx="0">
                  <c:v> RECOMPRA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'09'!$I$31:$P$31</c:f>
              <c:numCache>
                <c:formatCode>#,##0.0</c:formatCode>
                <c:ptCount val="8"/>
                <c:pt idx="0">
                  <c:v>18.365180467091292</c:v>
                </c:pt>
                <c:pt idx="1">
                  <c:v>15.492957746478872</c:v>
                </c:pt>
                <c:pt idx="2">
                  <c:v>29.076923076923077</c:v>
                </c:pt>
                <c:pt idx="3">
                  <c:v>18.027027027027025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0-4E29-9F09-0881E86EDE4B}"/>
            </c:ext>
          </c:extLst>
        </c:ser>
        <c:ser>
          <c:idx val="1"/>
          <c:order val="1"/>
          <c:tx>
            <c:strRef>
              <c:f>'09'!$C$32:$H$32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'09'!$I$32:$P$32</c:f>
              <c:numCache>
                <c:formatCode>#,##0.0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0-4E29-9F09-0881E86ED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51072"/>
        <c:axId val="82052992"/>
      </c:lineChart>
      <c:catAx>
        <c:axId val="820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2052992"/>
        <c:crosses val="autoZero"/>
        <c:auto val="1"/>
        <c:lblAlgn val="ctr"/>
        <c:lblOffset val="100"/>
        <c:noMultiLvlLbl val="0"/>
      </c:catAx>
      <c:valAx>
        <c:axId val="82052992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205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204"/>
          <c:h val="0.670614923134611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534"/>
        </c:manualLayout>
      </c:layout>
      <c:lineChart>
        <c:grouping val="standard"/>
        <c:varyColors val="0"/>
        <c:ser>
          <c:idx val="0"/>
          <c:order val="0"/>
          <c:tx>
            <c:strRef>
              <c:f>'10'!$C$31:$H$31</c:f>
              <c:strCache>
                <c:ptCount val="6"/>
                <c:pt idx="0">
                  <c:v> AUMENTO DO LUCRO LÍQUIDO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'10'!$I$31:$P$31</c:f>
              <c:numCache>
                <c:formatCode>#,##0.0</c:formatCode>
                <c:ptCount val="8"/>
                <c:pt idx="0">
                  <c:v>15.053763440860216</c:v>
                </c:pt>
                <c:pt idx="1">
                  <c:v>16.074766355140188</c:v>
                </c:pt>
                <c:pt idx="2">
                  <c:v>18.92109500805153</c:v>
                </c:pt>
                <c:pt idx="3">
                  <c:v>20.514556533513879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DE3-9179-D58570550A9A}"/>
            </c:ext>
          </c:extLst>
        </c:ser>
        <c:ser>
          <c:idx val="1"/>
          <c:order val="1"/>
          <c:tx>
            <c:strRef>
              <c:f>'10'!$C$32:$H$32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'10'!$I$32:$P$32</c:f>
              <c:numCache>
                <c:formatCode>#,##0.0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DE3-9179-D5857055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93952"/>
        <c:axId val="82096128"/>
      </c:lineChart>
      <c:catAx>
        <c:axId val="820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2096128"/>
        <c:crosses val="autoZero"/>
        <c:auto val="1"/>
        <c:lblAlgn val="ctr"/>
        <c:lblOffset val="100"/>
        <c:noMultiLvlLbl val="0"/>
      </c:catAx>
      <c:valAx>
        <c:axId val="82096128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209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204"/>
          <c:h val="0.670614923134611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534"/>
        </c:manualLayout>
      </c:layout>
      <c:lineChart>
        <c:grouping val="standard"/>
        <c:varyColors val="0"/>
        <c:ser>
          <c:idx val="0"/>
          <c:order val="0"/>
          <c:tx>
            <c:strRef>
              <c:f>'11'!$C$31:$H$31</c:f>
              <c:strCache>
                <c:ptCount val="6"/>
                <c:pt idx="0">
                  <c:v> AUMENTO DA RECEITA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'11'!$I$31:$P$31</c:f>
              <c:numCache>
                <c:formatCode>#,##0.0</c:formatCode>
                <c:ptCount val="8"/>
                <c:pt idx="0">
                  <c:v>18.494623655913976</c:v>
                </c:pt>
                <c:pt idx="1">
                  <c:v>12.570093457943926</c:v>
                </c:pt>
                <c:pt idx="2">
                  <c:v>18.454106280193237</c:v>
                </c:pt>
                <c:pt idx="3">
                  <c:v>20.365605958023021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7-442A-9F64-A1687CC4DD8D}"/>
            </c:ext>
          </c:extLst>
        </c:ser>
        <c:ser>
          <c:idx val="1"/>
          <c:order val="1"/>
          <c:tx>
            <c:strRef>
              <c:f>'11'!$C$32:$H$32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'11'!$I$32:$P$32</c:f>
              <c:numCache>
                <c:formatCode>#,##0.0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7-442A-9F64-A1687CC4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7504"/>
        <c:axId val="81799424"/>
      </c:lineChart>
      <c:catAx>
        <c:axId val="817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799424"/>
        <c:crosses val="autoZero"/>
        <c:auto val="1"/>
        <c:lblAlgn val="ctr"/>
        <c:lblOffset val="100"/>
        <c:noMultiLvlLbl val="0"/>
      </c:catAx>
      <c:valAx>
        <c:axId val="81799424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179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204"/>
          <c:h val="0.670614923134611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984390109131"/>
          <c:y val="8.8115235595550567E-2"/>
          <c:w val="0.55758507160289172"/>
          <c:h val="0.69378265216848534"/>
        </c:manualLayout>
      </c:layout>
      <c:lineChart>
        <c:grouping val="standard"/>
        <c:varyColors val="0"/>
        <c:ser>
          <c:idx val="0"/>
          <c:order val="0"/>
          <c:tx>
            <c:strRef>
              <c:f>'12'!$C$31:$H$31</c:f>
              <c:strCache>
                <c:ptCount val="6"/>
                <c:pt idx="0">
                  <c:v> LIQUIDEZ CORRENTE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'12'!$I$31:$P$31</c:f>
              <c:numCache>
                <c:formatCode>#,##0.0</c:formatCode>
                <c:ptCount val="8"/>
                <c:pt idx="0">
                  <c:v>1.0498559374356864</c:v>
                </c:pt>
                <c:pt idx="1">
                  <c:v>1.1527577690882898</c:v>
                </c:pt>
                <c:pt idx="2">
                  <c:v>1.2125627690100431</c:v>
                </c:pt>
                <c:pt idx="3">
                  <c:v>1.2845806479898285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46F6-BFAC-615046816A29}"/>
            </c:ext>
          </c:extLst>
        </c:ser>
        <c:ser>
          <c:idx val="1"/>
          <c:order val="1"/>
          <c:tx>
            <c:strRef>
              <c:f>'12'!$C$32:$H$32</c:f>
              <c:strCache>
                <c:ptCount val="6"/>
                <c:pt idx="0">
                  <c:v> ALVOS PARA O OBJETIVO (METAS)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 w="3175">
                <a:noFill/>
              </a:ln>
            </c:spPr>
          </c:marker>
          <c:val>
            <c:numRef>
              <c:f>'12'!$I$32:$P$32</c:f>
              <c:numCache>
                <c:formatCode>#,##0.0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6-46F6-BFAC-61504681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5424"/>
        <c:axId val="81821696"/>
      </c:lineChart>
      <c:catAx>
        <c:axId val="818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1821696"/>
        <c:crosses val="autoZero"/>
        <c:auto val="1"/>
        <c:lblAlgn val="ctr"/>
        <c:lblOffset val="100"/>
        <c:noMultiLvlLbl val="0"/>
      </c:catAx>
      <c:valAx>
        <c:axId val="81821696"/>
        <c:scaling>
          <c:orientation val="minMax"/>
        </c:scaling>
        <c:delete val="0"/>
        <c:axPos val="l"/>
        <c:majorGridlines>
          <c:spPr>
            <a:ln w="0">
              <a:prstDash val="sysDot"/>
            </a:ln>
          </c:spPr>
        </c:majorGridlines>
        <c:numFmt formatCode="#,##0.0" sourceLinked="1"/>
        <c:majorTickMark val="out"/>
        <c:minorTickMark val="none"/>
        <c:tickLblPos val="nextTo"/>
        <c:crossAx val="8181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339365474063"/>
          <c:y val="0.1501356080489939"/>
          <c:w val="0.31109660634526204"/>
          <c:h val="0.670614923134611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62590743302094E-2"/>
          <c:y val="1.6326567131500942E-2"/>
          <c:w val="0.97510138997248041"/>
          <c:h val="0.99183697958771022"/>
        </c:manualLayout>
      </c:layout>
      <c:doughnutChart>
        <c:varyColors val="1"/>
        <c:ser>
          <c:idx val="0"/>
          <c:order val="0"/>
          <c:tx>
            <c:strRef>
              <c:f>'Parâmetros Gráficos'!$A$12</c:f>
              <c:strCache>
                <c:ptCount val="1"/>
                <c:pt idx="0">
                  <c:v> AMPLITUDE DO MOSTRADOR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175-42DA-AF2F-A871387645E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A30000"/>
                  </a:gs>
                  <a:gs pos="100000">
                    <a:srgbClr val="CC00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175-42DA-AF2F-A871387645E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A300"/>
                  </a:gs>
                  <a:gs pos="100000">
                    <a:srgbClr val="FFCC00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175-42DA-AF2F-A871387645E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06699"/>
                  </a:gs>
                  <a:gs pos="100000">
                    <a:srgbClr val="3385AD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3175-42DA-AF2F-A871387645E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82A64A"/>
                  </a:gs>
                  <a:gs pos="100000">
                    <a:srgbClr val="A3CF5C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3175-42DA-AF2F-A871387645E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75-42DA-AF2F-A871387645E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75-42DA-AF2F-A871387645E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75-42DA-AF2F-A871387645E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75-42DA-AF2F-A871387645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'Parâmetros Gráficos'!$A$13:$A$17</c:f>
              <c:strCache>
                <c:ptCount val="5"/>
                <c:pt idx="0">
                  <c:v> Oculto (ΣAMP)</c:v>
                </c:pt>
                <c:pt idx="1">
                  <c:v> Ruim</c:v>
                </c:pt>
                <c:pt idx="2">
                  <c:v> Regular</c:v>
                </c:pt>
                <c:pt idx="3">
                  <c:v> Bom</c:v>
                </c:pt>
                <c:pt idx="4">
                  <c:v> Ótimo</c:v>
                </c:pt>
              </c:strCache>
            </c:strRef>
          </c:cat>
          <c:val>
            <c:numRef>
              <c:f>'Parâmetros Gráficos'!$D$13:$D$17</c:f>
              <c:numCache>
                <c:formatCode>0.0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75-42DA-AF2F-A8713876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 paperSize="0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765E-2"/>
          <c:y val="2.3148252804239024E-2"/>
          <c:w val="0.97750119323876161"/>
          <c:h val="0.84722605263515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'Parâmetros Gráficos'!$A$18</c:f>
              <c:strCache>
                <c:ptCount val="1"/>
                <c:pt idx="0">
                  <c:v> PONTEIRO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3C-40CD-9FFB-1579FDE2CAE0}"/>
              </c:ext>
            </c:extLst>
          </c:dPt>
          <c:xVal>
            <c:numRef>
              <c:f>'Parâmetros Gráficos'!$D$19:$D$20</c:f>
              <c:numCache>
                <c:formatCode>0.00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xVal>
          <c:yVal>
            <c:numRef>
              <c:f>'Parâmetros Gráficos'!$D$21:$D$22</c:f>
              <c:numCache>
                <c:formatCode>0.00</c:formatCode>
                <c:ptCount val="2"/>
                <c:pt idx="0">
                  <c:v>0</c:v>
                </c:pt>
                <c:pt idx="1">
                  <c:v>0.70710678118654757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C-40CD-9FFB-1579FDE2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5408"/>
        <c:axId val="62247680"/>
      </c:scatterChart>
      <c:valAx>
        <c:axId val="62225408"/>
        <c:scaling>
          <c:orientation val="minMax"/>
          <c:max val="1.25"/>
          <c:min val="-1.25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2247680"/>
        <c:crosses val="autoZero"/>
        <c:crossBetween val="midCat"/>
      </c:valAx>
      <c:valAx>
        <c:axId val="62247680"/>
        <c:scaling>
          <c:orientation val="minMax"/>
          <c:max val="1.25"/>
          <c:min val="0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9525">
            <a:noFill/>
          </a:ln>
        </c:spPr>
        <c:crossAx val="6222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15875</xdr:rowOff>
    </xdr:from>
    <xdr:to>
      <xdr:col>2</xdr:col>
      <xdr:colOff>619125</xdr:colOff>
      <xdr:row>7</xdr:row>
      <xdr:rowOff>213632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353" r="4232" b="19153"/>
        <a:stretch>
          <a:fillRect/>
        </a:stretch>
      </xdr:blipFill>
      <xdr:spPr bwMode="auto">
        <a:xfrm>
          <a:off x="276225" y="1158875"/>
          <a:ext cx="723900" cy="65495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209550</xdr:rowOff>
    </xdr:from>
    <xdr:to>
      <xdr:col>16</xdr:col>
      <xdr:colOff>466725</xdr:colOff>
      <xdr:row>16</xdr:row>
      <xdr:rowOff>219075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>
          <a:grpSpLocks/>
        </xdr:cNvGrpSpPr>
      </xdr:nvGrpSpPr>
      <xdr:grpSpPr bwMode="auto">
        <a:xfrm>
          <a:off x="6877050" y="2038350"/>
          <a:ext cx="1914525" cy="18383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Recompra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</xdr:row>
          <xdr:rowOff>219075</xdr:rowOff>
        </xdr:from>
        <xdr:to>
          <xdr:col>4</xdr:col>
          <xdr:colOff>95250</xdr:colOff>
          <xdr:row>13</xdr:row>
          <xdr:rowOff>28575</xdr:rowOff>
        </xdr:to>
        <xdr:sp macro="" textlink="">
          <xdr:nvSpPr>
            <xdr:cNvPr id="3248131" name="Object 3" hidden="1">
              <a:extLst>
                <a:ext uri="{63B3BB69-23CF-44E3-9099-C40C66FF867C}">
                  <a14:compatExt spid="_x0000_s3248131"/>
                </a:ext>
                <a:ext uri="{FF2B5EF4-FFF2-40B4-BE49-F238E27FC236}">
                  <a16:creationId xmlns:a16="http://schemas.microsoft.com/office/drawing/2014/main" id="{00000000-0008-0000-0900-00000390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383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Lucro Líquido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219075</xdr:rowOff>
        </xdr:from>
        <xdr:to>
          <xdr:col>4</xdr:col>
          <xdr:colOff>428625</xdr:colOff>
          <xdr:row>13</xdr:row>
          <xdr:rowOff>0</xdr:rowOff>
        </xdr:to>
        <xdr:sp macro="" textlink="">
          <xdr:nvSpPr>
            <xdr:cNvPr id="3249155" name="Object 3" hidden="1">
              <a:extLst>
                <a:ext uri="{63B3BB69-23CF-44E3-9099-C40C66FF867C}">
                  <a14:compatExt spid="_x0000_s3249155"/>
                </a:ext>
                <a:ext uri="{FF2B5EF4-FFF2-40B4-BE49-F238E27FC236}">
                  <a16:creationId xmlns:a16="http://schemas.microsoft.com/office/drawing/2014/main" id="{00000000-0008-0000-0A00-00000394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383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Receita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200025</xdr:rowOff>
        </xdr:from>
        <xdr:to>
          <xdr:col>5</xdr:col>
          <xdr:colOff>190500</xdr:colOff>
          <xdr:row>13</xdr:row>
          <xdr:rowOff>19050</xdr:rowOff>
        </xdr:to>
        <xdr:sp macro="" textlink="">
          <xdr:nvSpPr>
            <xdr:cNvPr id="3250178" name="Object 2" hidden="1">
              <a:extLst>
                <a:ext uri="{63B3BB69-23CF-44E3-9099-C40C66FF867C}">
                  <a14:compatExt spid="_x0000_s3250178"/>
                </a:ext>
                <a:ext uri="{FF2B5EF4-FFF2-40B4-BE49-F238E27FC236}">
                  <a16:creationId xmlns:a16="http://schemas.microsoft.com/office/drawing/2014/main" id="{00000000-0008-0000-0B00-00000298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383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Liquidez Corrente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11</xdr:row>
          <xdr:rowOff>95250</xdr:rowOff>
        </xdr:from>
        <xdr:to>
          <xdr:col>3</xdr:col>
          <xdr:colOff>38100</xdr:colOff>
          <xdr:row>12</xdr:row>
          <xdr:rowOff>85725</xdr:rowOff>
        </xdr:to>
        <xdr:sp macro="" textlink="">
          <xdr:nvSpPr>
            <xdr:cNvPr id="3251202" name="Object 2" hidden="1">
              <a:extLst>
                <a:ext uri="{63B3BB69-23CF-44E3-9099-C40C66FF867C}">
                  <a14:compatExt spid="_x0000_s3251202"/>
                </a:ext>
                <a:ext uri="{FF2B5EF4-FFF2-40B4-BE49-F238E27FC236}">
                  <a16:creationId xmlns:a16="http://schemas.microsoft.com/office/drawing/2014/main" id="{00000000-0008-0000-0C00-0000029C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16</xdr:row>
      <xdr:rowOff>209550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pSpPr>
          <a:grpSpLocks/>
        </xdr:cNvGrpSpPr>
      </xdr:nvGrpSpPr>
      <xdr:grpSpPr bwMode="auto">
        <a:xfrm>
          <a:off x="6877050" y="1981200"/>
          <a:ext cx="1914525" cy="17621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&lt;digite aqui o nome do indicador&gt;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1</xdr:col>
      <xdr:colOff>361950</xdr:colOff>
      <xdr:row>2</xdr:row>
      <xdr:rowOff>171450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/>
      </xdr:nvSpPr>
      <xdr:spPr>
        <a:xfrm>
          <a:off x="95250" y="5715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13</xdr:col>
      <xdr:colOff>0</xdr:colOff>
      <xdr:row>4</xdr:row>
      <xdr:rowOff>190500</xdr:rowOff>
    </xdr:to>
    <xdr:sp macro="" textlink="">
      <xdr:nvSpPr>
        <xdr:cNvPr id="1630180" name="Retângulo de cantos arredondados 89">
          <a:extLst>
            <a:ext uri="{FF2B5EF4-FFF2-40B4-BE49-F238E27FC236}">
              <a16:creationId xmlns:a16="http://schemas.microsoft.com/office/drawing/2014/main" id="{00000000-0008-0000-0F00-0000E4DF1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806700" cy="381000"/>
        </a:xfrm>
        <a:prstGeom prst="roundRect">
          <a:avLst>
            <a:gd name="adj" fmla="val 16667"/>
          </a:avLst>
        </a:prstGeom>
        <a:solidFill>
          <a:srgbClr val="4F81BD"/>
        </a:solidFill>
        <a:ln w="3175">
          <a:solidFill>
            <a:srgbClr val="385D8A"/>
          </a:solidFill>
          <a:round/>
          <a:headEnd/>
          <a:tailEnd/>
        </a:ln>
        <a:effectLst>
          <a:outerShdw blurRad="63500" dist="38100" dir="5400000" algn="t" rotWithShape="0">
            <a:srgbClr val="000000">
              <a:alpha val="39998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pt-BR" sz="1100" b="0" i="0" u="none" strike="noStrike" baseline="0">
              <a:solidFill>
                <a:srgbClr val="FFFFFF"/>
              </a:solidFill>
              <a:latin typeface="Trebuchet MS"/>
              <a:ea typeface="Trebuchet MS"/>
              <a:cs typeface="Trebuchet MS"/>
            </a:rPr>
            <a:t>aprendizado e crescimento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25</xdr:col>
      <xdr:colOff>292100</xdr:colOff>
      <xdr:row>4</xdr:row>
      <xdr:rowOff>190500</xdr:rowOff>
    </xdr:to>
    <xdr:sp macro="" textlink="">
      <xdr:nvSpPr>
        <xdr:cNvPr id="1630181" name="Retângulo de cantos arredondados 90">
          <a:extLst>
            <a:ext uri="{FF2B5EF4-FFF2-40B4-BE49-F238E27FC236}">
              <a16:creationId xmlns:a16="http://schemas.microsoft.com/office/drawing/2014/main" id="{00000000-0008-0000-0F00-0000E5DF1800}"/>
            </a:ext>
          </a:extLst>
        </xdr:cNvPr>
        <xdr:cNvSpPr>
          <a:spLocks noChangeArrowheads="1"/>
        </xdr:cNvSpPr>
      </xdr:nvSpPr>
      <xdr:spPr bwMode="auto">
        <a:xfrm>
          <a:off x="2806700" y="0"/>
          <a:ext cx="2806700" cy="381000"/>
        </a:xfrm>
        <a:prstGeom prst="roundRect">
          <a:avLst>
            <a:gd name="adj" fmla="val 16667"/>
          </a:avLst>
        </a:prstGeom>
        <a:solidFill>
          <a:srgbClr val="4F81BD"/>
        </a:solidFill>
        <a:ln w="3175">
          <a:solidFill>
            <a:srgbClr val="385D8A"/>
          </a:solidFill>
          <a:round/>
          <a:headEnd/>
          <a:tailEnd/>
        </a:ln>
        <a:effectLst>
          <a:outerShdw blurRad="63500" dist="38100" dir="5400000" algn="t" rotWithShape="0">
            <a:srgbClr val="000000">
              <a:alpha val="39998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Trebuchet MS"/>
              <a:ea typeface="Trebuchet MS"/>
              <a:cs typeface="Trebuchet MS"/>
            </a:rPr>
            <a:t>processos internos</a:t>
          </a:r>
        </a:p>
      </xdr:txBody>
    </xdr:sp>
    <xdr:clientData/>
  </xdr:twoCellAnchor>
  <xdr:twoCellAnchor>
    <xdr:from>
      <xdr:col>26</xdr:col>
      <xdr:colOff>0</xdr:colOff>
      <xdr:row>3</xdr:row>
      <xdr:rowOff>0</xdr:rowOff>
    </xdr:from>
    <xdr:to>
      <xdr:col>39</xdr:col>
      <xdr:colOff>0</xdr:colOff>
      <xdr:row>4</xdr:row>
      <xdr:rowOff>190500</xdr:rowOff>
    </xdr:to>
    <xdr:sp macro="" textlink="">
      <xdr:nvSpPr>
        <xdr:cNvPr id="1630182" name="Retângulo de cantos arredondados 91">
          <a:extLst>
            <a:ext uri="{FF2B5EF4-FFF2-40B4-BE49-F238E27FC236}">
              <a16:creationId xmlns:a16="http://schemas.microsoft.com/office/drawing/2014/main" id="{00000000-0008-0000-0F00-0000E6DF1800}"/>
            </a:ext>
          </a:extLst>
        </xdr:cNvPr>
        <xdr:cNvSpPr>
          <a:spLocks noChangeArrowheads="1"/>
        </xdr:cNvSpPr>
      </xdr:nvSpPr>
      <xdr:spPr bwMode="auto">
        <a:xfrm>
          <a:off x="5613400" y="0"/>
          <a:ext cx="2806700" cy="381000"/>
        </a:xfrm>
        <a:prstGeom prst="roundRect">
          <a:avLst>
            <a:gd name="adj" fmla="val 16667"/>
          </a:avLst>
        </a:prstGeom>
        <a:solidFill>
          <a:srgbClr val="4F81BD"/>
        </a:solidFill>
        <a:ln w="3175">
          <a:solidFill>
            <a:srgbClr val="385D8A"/>
          </a:solidFill>
          <a:round/>
          <a:headEnd/>
          <a:tailEnd/>
        </a:ln>
        <a:effectLst>
          <a:outerShdw blurRad="63500" dist="38100" dir="5400000" algn="t" rotWithShape="0">
            <a:srgbClr val="000000">
              <a:alpha val="39998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Trebuchet MS"/>
              <a:ea typeface="Trebuchet MS"/>
              <a:cs typeface="Trebuchet MS"/>
            </a:rPr>
            <a:t>clientes</a:t>
          </a:r>
        </a:p>
      </xdr:txBody>
    </xdr:sp>
    <xdr:clientData/>
  </xdr:twoCellAnchor>
  <xdr:twoCellAnchor>
    <xdr:from>
      <xdr:col>39</xdr:col>
      <xdr:colOff>12700</xdr:colOff>
      <xdr:row>3</xdr:row>
      <xdr:rowOff>0</xdr:rowOff>
    </xdr:from>
    <xdr:to>
      <xdr:col>52</xdr:col>
      <xdr:colOff>0</xdr:colOff>
      <xdr:row>4</xdr:row>
      <xdr:rowOff>190500</xdr:rowOff>
    </xdr:to>
    <xdr:sp macro="" textlink="">
      <xdr:nvSpPr>
        <xdr:cNvPr id="1630183" name="Retângulo de cantos arredondados 92">
          <a:extLst>
            <a:ext uri="{FF2B5EF4-FFF2-40B4-BE49-F238E27FC236}">
              <a16:creationId xmlns:a16="http://schemas.microsoft.com/office/drawing/2014/main" id="{00000000-0008-0000-0F00-0000E7DF1800}"/>
            </a:ext>
          </a:extLst>
        </xdr:cNvPr>
        <xdr:cNvSpPr>
          <a:spLocks noChangeArrowheads="1"/>
        </xdr:cNvSpPr>
      </xdr:nvSpPr>
      <xdr:spPr bwMode="auto">
        <a:xfrm>
          <a:off x="8432800" y="0"/>
          <a:ext cx="2794000" cy="381000"/>
        </a:xfrm>
        <a:prstGeom prst="roundRect">
          <a:avLst>
            <a:gd name="adj" fmla="val 16667"/>
          </a:avLst>
        </a:prstGeom>
        <a:solidFill>
          <a:srgbClr val="4F81BD"/>
        </a:solidFill>
        <a:ln w="3175">
          <a:solidFill>
            <a:srgbClr val="385D8A"/>
          </a:solidFill>
          <a:round/>
          <a:headEnd/>
          <a:tailEnd/>
        </a:ln>
        <a:effectLst>
          <a:outerShdw blurRad="63500" dist="38100" dir="5400000" algn="t" rotWithShape="0">
            <a:srgbClr val="000000">
              <a:alpha val="39998"/>
            </a:srgbClr>
          </a:outerShdw>
        </a:effec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Trebuchet MS"/>
              <a:ea typeface="Trebuchet MS"/>
              <a:cs typeface="Trebuchet MS"/>
            </a:rPr>
            <a:t>financeira</a:t>
          </a:r>
        </a:p>
      </xdr:txBody>
    </xdr:sp>
    <xdr:clientData/>
  </xdr:twoCellAnchor>
  <xdr:twoCellAnchor>
    <xdr:from>
      <xdr:col>1</xdr:col>
      <xdr:colOff>76200</xdr:colOff>
      <xdr:row>5</xdr:row>
      <xdr:rowOff>104775</xdr:rowOff>
    </xdr:from>
    <xdr:to>
      <xdr:col>11</xdr:col>
      <xdr:colOff>95250</xdr:colOff>
      <xdr:row>13</xdr:row>
      <xdr:rowOff>133350</xdr:rowOff>
    </xdr:to>
    <xdr:grpSp>
      <xdr:nvGrpSpPr>
        <xdr:cNvPr id="71" name="Group 13">
          <a:extLst>
            <a:ext uri="{FF2B5EF4-FFF2-40B4-BE49-F238E27FC236}">
              <a16:creationId xmlns:a16="http://schemas.microsoft.com/office/drawing/2014/main" id="{00000000-0008-0000-0F00-000047000000}"/>
            </a:ext>
          </a:extLst>
        </xdr:cNvPr>
        <xdr:cNvGrpSpPr>
          <a:grpSpLocks/>
        </xdr:cNvGrpSpPr>
      </xdr:nvGrpSpPr>
      <xdr:grpSpPr bwMode="auto">
        <a:xfrm>
          <a:off x="266700" y="1247775"/>
          <a:ext cx="1924050" cy="1857375"/>
          <a:chOff x="226" y="47"/>
          <a:chExt cx="322" cy="320"/>
        </a:xfrm>
      </xdr:grpSpPr>
      <xdr:graphicFrame macro="">
        <xdr:nvGraphicFramePr>
          <xdr:cNvPr id="72" name="Chart 1">
            <a:extLst>
              <a:ext uri="{FF2B5EF4-FFF2-40B4-BE49-F238E27FC236}">
                <a16:creationId xmlns:a16="http://schemas.microsoft.com/office/drawing/2014/main" id="{00000000-0008-0000-0F00-000048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4" name="Text Box 4">
            <a:extLst>
              <a:ext uri="{FF2B5EF4-FFF2-40B4-BE49-F238E27FC236}">
                <a16:creationId xmlns:a16="http://schemas.microsoft.com/office/drawing/2014/main" id="{00000000-0008-0000-0F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8"/>
            <a:ext cx="317" cy="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rPr>
              <a:t>turnover</a:t>
            </a:r>
          </a:p>
        </xdr:txBody>
      </xdr:sp>
      <xdr:graphicFrame macro="">
        <xdr:nvGraphicFramePr>
          <xdr:cNvPr id="75" name="Chart 2">
            <a:extLst>
              <a:ext uri="{FF2B5EF4-FFF2-40B4-BE49-F238E27FC236}">
                <a16:creationId xmlns:a16="http://schemas.microsoft.com/office/drawing/2014/main" id="{00000000-0008-0000-0F00-00004B000000}"/>
              </a:ext>
            </a:extLst>
          </xdr:cNvPr>
          <xdr:cNvGraphicFramePr>
            <a:graphicFrameLocks/>
          </xdr:cNvGraphicFramePr>
        </xdr:nvGraphicFramePr>
        <xdr:xfrm>
          <a:off x="228" y="49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76200</xdr:colOff>
      <xdr:row>11</xdr:row>
      <xdr:rowOff>9525</xdr:rowOff>
    </xdr:from>
    <xdr:to>
      <xdr:col>11</xdr:col>
      <xdr:colOff>85725</xdr:colOff>
      <xdr:row>19</xdr:row>
      <xdr:rowOff>104775</xdr:rowOff>
    </xdr:to>
    <xdr:grpSp>
      <xdr:nvGrpSpPr>
        <xdr:cNvPr id="76" name="Group 13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GrpSpPr>
          <a:grpSpLocks/>
        </xdr:cNvGrpSpPr>
      </xdr:nvGrpSpPr>
      <xdr:grpSpPr bwMode="auto">
        <a:xfrm>
          <a:off x="266700" y="2524125"/>
          <a:ext cx="1914525" cy="1924050"/>
          <a:chOff x="226" y="47"/>
          <a:chExt cx="320" cy="320"/>
        </a:xfrm>
      </xdr:grpSpPr>
      <xdr:graphicFrame macro="">
        <xdr:nvGraphicFramePr>
          <xdr:cNvPr id="78" name="Chart 1">
            <a:extLst>
              <a:ext uri="{FF2B5EF4-FFF2-40B4-BE49-F238E27FC236}">
                <a16:creationId xmlns:a16="http://schemas.microsoft.com/office/drawing/2014/main" id="{00000000-0008-0000-0F00-00004E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9" name="Text Box 4">
            <a:extLst>
              <a:ext uri="{FF2B5EF4-FFF2-40B4-BE49-F238E27FC236}">
                <a16:creationId xmlns:a16="http://schemas.microsoft.com/office/drawing/2014/main" id="{00000000-0008-0000-0F00-00004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competência dos funcionários</a:t>
            </a:r>
          </a:p>
        </xdr:txBody>
      </xdr:sp>
      <xdr:graphicFrame macro="">
        <xdr:nvGraphicFramePr>
          <xdr:cNvPr id="80" name="Chart 2">
            <a:extLst>
              <a:ext uri="{FF2B5EF4-FFF2-40B4-BE49-F238E27FC236}">
                <a16:creationId xmlns:a16="http://schemas.microsoft.com/office/drawing/2014/main" id="{00000000-0008-0000-0F00-000050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76200</xdr:colOff>
      <xdr:row>16</xdr:row>
      <xdr:rowOff>200025</xdr:rowOff>
    </xdr:from>
    <xdr:to>
      <xdr:col>11</xdr:col>
      <xdr:colOff>85725</xdr:colOff>
      <xdr:row>25</xdr:row>
      <xdr:rowOff>38100</xdr:rowOff>
    </xdr:to>
    <xdr:grpSp>
      <xdr:nvGrpSpPr>
        <xdr:cNvPr id="81" name="Group 13">
          <a:extLst>
            <a:ext uri="{FF2B5EF4-FFF2-40B4-BE49-F238E27FC236}">
              <a16:creationId xmlns:a16="http://schemas.microsoft.com/office/drawing/2014/main" id="{00000000-0008-0000-0F00-000051000000}"/>
            </a:ext>
          </a:extLst>
        </xdr:cNvPr>
        <xdr:cNvGrpSpPr>
          <a:grpSpLocks/>
        </xdr:cNvGrpSpPr>
      </xdr:nvGrpSpPr>
      <xdr:grpSpPr bwMode="auto">
        <a:xfrm>
          <a:off x="266700" y="3857625"/>
          <a:ext cx="1914525" cy="1895475"/>
          <a:chOff x="226" y="47"/>
          <a:chExt cx="320" cy="320"/>
        </a:xfrm>
      </xdr:grpSpPr>
      <xdr:graphicFrame macro="">
        <xdr:nvGraphicFramePr>
          <xdr:cNvPr id="82" name="Chart 1">
            <a:extLst>
              <a:ext uri="{FF2B5EF4-FFF2-40B4-BE49-F238E27FC236}">
                <a16:creationId xmlns:a16="http://schemas.microsoft.com/office/drawing/2014/main" id="{00000000-0008-0000-0F00-000052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3" name="Text Box 4">
            <a:extLst>
              <a:ext uri="{FF2B5EF4-FFF2-40B4-BE49-F238E27FC236}">
                <a16:creationId xmlns:a16="http://schemas.microsoft.com/office/drawing/2014/main" id="{00000000-0008-0000-0F00-00005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clima organizacional</a:t>
            </a:r>
          </a:p>
        </xdr:txBody>
      </xdr:sp>
      <xdr:graphicFrame macro="">
        <xdr:nvGraphicFramePr>
          <xdr:cNvPr id="84" name="Chart 2">
            <a:extLst>
              <a:ext uri="{FF2B5EF4-FFF2-40B4-BE49-F238E27FC236}">
                <a16:creationId xmlns:a16="http://schemas.microsoft.com/office/drawing/2014/main" id="{00000000-0008-0000-0F00-000054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76200</xdr:colOff>
      <xdr:row>5</xdr:row>
      <xdr:rowOff>95250</xdr:rowOff>
    </xdr:from>
    <xdr:to>
      <xdr:col>24</xdr:col>
      <xdr:colOff>85725</xdr:colOff>
      <xdr:row>13</xdr:row>
      <xdr:rowOff>152400</xdr:rowOff>
    </xdr:to>
    <xdr:grpSp>
      <xdr:nvGrpSpPr>
        <xdr:cNvPr id="19" name="Group 13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pSpPr>
          <a:grpSpLocks/>
        </xdr:cNvGrpSpPr>
      </xdr:nvGrpSpPr>
      <xdr:grpSpPr bwMode="auto">
        <a:xfrm>
          <a:off x="2743200" y="1238250"/>
          <a:ext cx="1914525" cy="1885950"/>
          <a:chOff x="226" y="47"/>
          <a:chExt cx="320" cy="320"/>
        </a:xfrm>
      </xdr:grpSpPr>
      <xdr:graphicFrame macro="">
        <xdr:nvGraphicFramePr>
          <xdr:cNvPr id="20" name="Chart 1">
            <a:extLst>
              <a:ext uri="{FF2B5EF4-FFF2-40B4-BE49-F238E27FC236}">
                <a16:creationId xmlns:a16="http://schemas.microsoft.com/office/drawing/2014/main" id="{00000000-0008-0000-0F00-000014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1" name="Text Box 4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eificiência dos projetos</a:t>
            </a:r>
          </a:p>
        </xdr:txBody>
      </xdr:sp>
      <xdr:graphicFrame macro="">
        <xdr:nvGraphicFramePr>
          <xdr:cNvPr id="22" name="Chart 2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14</xdr:col>
      <xdr:colOff>76200</xdr:colOff>
      <xdr:row>11</xdr:row>
      <xdr:rowOff>28575</xdr:rowOff>
    </xdr:from>
    <xdr:to>
      <xdr:col>24</xdr:col>
      <xdr:colOff>85725</xdr:colOff>
      <xdr:row>19</xdr:row>
      <xdr:rowOff>76200</xdr:rowOff>
    </xdr:to>
    <xdr:grpSp>
      <xdr:nvGrpSpPr>
        <xdr:cNvPr id="23" name="Group 1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GrpSpPr>
          <a:grpSpLocks/>
        </xdr:cNvGrpSpPr>
      </xdr:nvGrpSpPr>
      <xdr:grpSpPr bwMode="auto">
        <a:xfrm>
          <a:off x="2743200" y="2543175"/>
          <a:ext cx="1914525" cy="1876425"/>
          <a:chOff x="226" y="47"/>
          <a:chExt cx="320" cy="320"/>
        </a:xfrm>
      </xdr:grpSpPr>
      <xdr:graphicFrame macro="">
        <xdr:nvGraphicFramePr>
          <xdr:cNvPr id="24" name="Chart 1">
            <a:extLst>
              <a:ext uri="{FF2B5EF4-FFF2-40B4-BE49-F238E27FC236}">
                <a16:creationId xmlns:a16="http://schemas.microsoft.com/office/drawing/2014/main" id="{00000000-0008-0000-0F00-000018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F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aumento do portfólio</a:t>
            </a:r>
          </a:p>
        </xdr:txBody>
      </xdr:sp>
      <xdr:graphicFrame macro="">
        <xdr:nvGraphicFramePr>
          <xdr:cNvPr id="26" name="Chart 2">
            <a:extLst>
              <a:ext uri="{FF2B5EF4-FFF2-40B4-BE49-F238E27FC236}">
                <a16:creationId xmlns:a16="http://schemas.microsoft.com/office/drawing/2014/main" id="{00000000-0008-0000-0F00-00001A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14</xdr:col>
      <xdr:colOff>76200</xdr:colOff>
      <xdr:row>16</xdr:row>
      <xdr:rowOff>209550</xdr:rowOff>
    </xdr:from>
    <xdr:to>
      <xdr:col>24</xdr:col>
      <xdr:colOff>85725</xdr:colOff>
      <xdr:row>25</xdr:row>
      <xdr:rowOff>19050</xdr:rowOff>
    </xdr:to>
    <xdr:grpSp>
      <xdr:nvGrpSpPr>
        <xdr:cNvPr id="27" name="Group 13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GrpSpPr>
          <a:grpSpLocks/>
        </xdr:cNvGrpSpPr>
      </xdr:nvGrpSpPr>
      <xdr:grpSpPr bwMode="auto">
        <a:xfrm>
          <a:off x="2743200" y="3867150"/>
          <a:ext cx="1914525" cy="1866900"/>
          <a:chOff x="226" y="47"/>
          <a:chExt cx="320" cy="320"/>
        </a:xfrm>
      </xdr:grpSpPr>
      <xdr:graphicFrame macro="">
        <xdr:nvGraphicFramePr>
          <xdr:cNvPr id="28" name="Chart 1">
            <a:extLst>
              <a:ext uri="{FF2B5EF4-FFF2-40B4-BE49-F238E27FC236}">
                <a16:creationId xmlns:a16="http://schemas.microsoft.com/office/drawing/2014/main" id="{00000000-0008-0000-0F00-00001C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9" name="Text Box 4">
            <a:extLst>
              <a:ext uri="{FF2B5EF4-FFF2-40B4-BE49-F238E27FC236}">
                <a16:creationId xmlns:a16="http://schemas.microsoft.com/office/drawing/2014/main" id="{00000000-0008-0000-0F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proecessos aprimorados</a:t>
            </a:r>
          </a:p>
        </xdr:txBody>
      </xdr:sp>
      <xdr:graphicFrame macro="">
        <xdr:nvGraphicFramePr>
          <xdr:cNvPr id="30" name="Chart 2">
            <a:extLst>
              <a:ext uri="{FF2B5EF4-FFF2-40B4-BE49-F238E27FC236}">
                <a16:creationId xmlns:a16="http://schemas.microsoft.com/office/drawing/2014/main" id="{00000000-0008-0000-0F00-00001E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27</xdr:col>
      <xdr:colOff>76200</xdr:colOff>
      <xdr:row>5</xdr:row>
      <xdr:rowOff>114300</xdr:rowOff>
    </xdr:from>
    <xdr:to>
      <xdr:col>37</xdr:col>
      <xdr:colOff>85725</xdr:colOff>
      <xdr:row>13</xdr:row>
      <xdr:rowOff>142875</xdr:rowOff>
    </xdr:to>
    <xdr:grpSp>
      <xdr:nvGrpSpPr>
        <xdr:cNvPr id="31" name="Group 13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GrpSpPr>
          <a:grpSpLocks/>
        </xdr:cNvGrpSpPr>
      </xdr:nvGrpSpPr>
      <xdr:grpSpPr bwMode="auto">
        <a:xfrm>
          <a:off x="5219700" y="1257300"/>
          <a:ext cx="1914525" cy="1857375"/>
          <a:chOff x="226" y="47"/>
          <a:chExt cx="320" cy="320"/>
        </a:xfrm>
      </xdr:grpSpPr>
      <xdr:graphicFrame macro="">
        <xdr:nvGraphicFramePr>
          <xdr:cNvPr id="32" name="Chart 1">
            <a:extLst>
              <a:ext uri="{FF2B5EF4-FFF2-40B4-BE49-F238E27FC236}">
                <a16:creationId xmlns:a16="http://schemas.microsoft.com/office/drawing/2014/main" id="{00000000-0008-0000-0F00-000020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3" name="Text Box 4">
            <a:extLst>
              <a:ext uri="{FF2B5EF4-FFF2-40B4-BE49-F238E27FC236}">
                <a16:creationId xmlns:a16="http://schemas.microsoft.com/office/drawing/2014/main" id="{00000000-0008-0000-0F00-00002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satisfação dos clientes</a:t>
            </a:r>
          </a:p>
        </xdr:txBody>
      </xdr:sp>
      <xdr:graphicFrame macro="">
        <xdr:nvGraphicFramePr>
          <xdr:cNvPr id="34" name="Chart 2">
            <a:extLst>
              <a:ext uri="{FF2B5EF4-FFF2-40B4-BE49-F238E27FC236}">
                <a16:creationId xmlns:a16="http://schemas.microsoft.com/office/drawing/2014/main" id="{00000000-0008-0000-0F00-000022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27</xdr:col>
      <xdr:colOff>76200</xdr:colOff>
      <xdr:row>11</xdr:row>
      <xdr:rowOff>47625</xdr:rowOff>
    </xdr:from>
    <xdr:to>
      <xdr:col>37</xdr:col>
      <xdr:colOff>85725</xdr:colOff>
      <xdr:row>19</xdr:row>
      <xdr:rowOff>66675</xdr:rowOff>
    </xdr:to>
    <xdr:grpSp>
      <xdr:nvGrpSpPr>
        <xdr:cNvPr id="35" name="Group 13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GrpSpPr>
          <a:grpSpLocks/>
        </xdr:cNvGrpSpPr>
      </xdr:nvGrpSpPr>
      <xdr:grpSpPr bwMode="auto">
        <a:xfrm>
          <a:off x="5219700" y="2562225"/>
          <a:ext cx="1914525" cy="1847850"/>
          <a:chOff x="226" y="47"/>
          <a:chExt cx="320" cy="320"/>
        </a:xfrm>
      </xdr:grpSpPr>
      <xdr:graphicFrame macro="">
        <xdr:nvGraphicFramePr>
          <xdr:cNvPr id="36" name="Chart 1">
            <a:extLst>
              <a:ext uri="{FF2B5EF4-FFF2-40B4-BE49-F238E27FC236}">
                <a16:creationId xmlns:a16="http://schemas.microsoft.com/office/drawing/2014/main" id="{00000000-0008-0000-0F00-000024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37" name="Text Box 4">
            <a:extLst>
              <a:ext uri="{FF2B5EF4-FFF2-40B4-BE49-F238E27FC236}">
                <a16:creationId xmlns:a16="http://schemas.microsoft.com/office/drawing/2014/main" id="{00000000-0008-0000-0F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captação de clientes</a:t>
            </a:r>
          </a:p>
        </xdr:txBody>
      </xdr:sp>
      <xdr:graphicFrame macro="">
        <xdr:nvGraphicFramePr>
          <xdr:cNvPr id="38" name="Chart 2">
            <a:extLst>
              <a:ext uri="{FF2B5EF4-FFF2-40B4-BE49-F238E27FC236}">
                <a16:creationId xmlns:a16="http://schemas.microsoft.com/office/drawing/2014/main" id="{00000000-0008-0000-0F00-000026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27</xdr:col>
      <xdr:colOff>76200</xdr:colOff>
      <xdr:row>16</xdr:row>
      <xdr:rowOff>219075</xdr:rowOff>
    </xdr:from>
    <xdr:to>
      <xdr:col>37</xdr:col>
      <xdr:colOff>85725</xdr:colOff>
      <xdr:row>25</xdr:row>
      <xdr:rowOff>0</xdr:rowOff>
    </xdr:to>
    <xdr:grpSp>
      <xdr:nvGrpSpPr>
        <xdr:cNvPr id="39" name="Group 13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GrpSpPr>
          <a:grpSpLocks/>
        </xdr:cNvGrpSpPr>
      </xdr:nvGrpSpPr>
      <xdr:grpSpPr bwMode="auto">
        <a:xfrm>
          <a:off x="5219700" y="3876675"/>
          <a:ext cx="1914525" cy="1838325"/>
          <a:chOff x="226" y="47"/>
          <a:chExt cx="320" cy="320"/>
        </a:xfrm>
      </xdr:grpSpPr>
      <xdr:graphicFrame macro="">
        <xdr:nvGraphicFramePr>
          <xdr:cNvPr id="40" name="Chart 1">
            <a:extLst>
              <a:ext uri="{FF2B5EF4-FFF2-40B4-BE49-F238E27FC236}">
                <a16:creationId xmlns:a16="http://schemas.microsoft.com/office/drawing/2014/main" id="{00000000-0008-0000-0F00-000028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41" name="Text Box 4">
            <a:extLst>
              <a:ext uri="{FF2B5EF4-FFF2-40B4-BE49-F238E27FC236}">
                <a16:creationId xmlns:a16="http://schemas.microsoft.com/office/drawing/2014/main" id="{00000000-0008-0000-0F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recompra</a:t>
            </a:r>
          </a:p>
        </xdr:txBody>
      </xdr:sp>
      <xdr:graphicFrame macro="">
        <xdr:nvGraphicFramePr>
          <xdr:cNvPr id="42" name="Chart 2">
            <a:extLst>
              <a:ext uri="{FF2B5EF4-FFF2-40B4-BE49-F238E27FC236}">
                <a16:creationId xmlns:a16="http://schemas.microsoft.com/office/drawing/2014/main" id="{00000000-0008-0000-0F00-00002A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40</xdr:col>
      <xdr:colOff>76200</xdr:colOff>
      <xdr:row>5</xdr:row>
      <xdr:rowOff>123825</xdr:rowOff>
    </xdr:from>
    <xdr:to>
      <xdr:col>50</xdr:col>
      <xdr:colOff>85725</xdr:colOff>
      <xdr:row>13</xdr:row>
      <xdr:rowOff>133350</xdr:rowOff>
    </xdr:to>
    <xdr:grpSp>
      <xdr:nvGrpSpPr>
        <xdr:cNvPr id="43" name="Group 13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GrpSpPr>
          <a:grpSpLocks/>
        </xdr:cNvGrpSpPr>
      </xdr:nvGrpSpPr>
      <xdr:grpSpPr bwMode="auto">
        <a:xfrm>
          <a:off x="7696200" y="1266825"/>
          <a:ext cx="1914525" cy="1838325"/>
          <a:chOff x="226" y="47"/>
          <a:chExt cx="320" cy="320"/>
        </a:xfrm>
      </xdr:grpSpPr>
      <xdr:graphicFrame macro="">
        <xdr:nvGraphicFramePr>
          <xdr:cNvPr id="44" name="Chart 1">
            <a:extLst>
              <a:ext uri="{FF2B5EF4-FFF2-40B4-BE49-F238E27FC236}">
                <a16:creationId xmlns:a16="http://schemas.microsoft.com/office/drawing/2014/main" id="{00000000-0008-0000-0F00-00002C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45" name="Text Box 4">
            <a:extLst>
              <a:ext uri="{FF2B5EF4-FFF2-40B4-BE49-F238E27FC236}">
                <a16:creationId xmlns:a16="http://schemas.microsoft.com/office/drawing/2014/main" id="{00000000-0008-0000-0F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lucro líquido</a:t>
            </a:r>
          </a:p>
        </xdr:txBody>
      </xdr:sp>
      <xdr:graphicFrame macro="">
        <xdr:nvGraphicFramePr>
          <xdr:cNvPr id="46" name="Chart 2">
            <a:extLst>
              <a:ext uri="{FF2B5EF4-FFF2-40B4-BE49-F238E27FC236}">
                <a16:creationId xmlns:a16="http://schemas.microsoft.com/office/drawing/2014/main" id="{00000000-0008-0000-0F00-00002E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40</xdr:col>
      <xdr:colOff>76200</xdr:colOff>
      <xdr:row>11</xdr:row>
      <xdr:rowOff>47625</xdr:rowOff>
    </xdr:from>
    <xdr:to>
      <xdr:col>50</xdr:col>
      <xdr:colOff>85725</xdr:colOff>
      <xdr:row>19</xdr:row>
      <xdr:rowOff>57150</xdr:rowOff>
    </xdr:to>
    <xdr:grpSp>
      <xdr:nvGrpSpPr>
        <xdr:cNvPr id="47" name="Group 13"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GrpSpPr>
          <a:grpSpLocks/>
        </xdr:cNvGrpSpPr>
      </xdr:nvGrpSpPr>
      <xdr:grpSpPr bwMode="auto">
        <a:xfrm>
          <a:off x="7696200" y="2562225"/>
          <a:ext cx="1914525" cy="1838325"/>
          <a:chOff x="226" y="47"/>
          <a:chExt cx="320" cy="320"/>
        </a:xfrm>
      </xdr:grpSpPr>
      <xdr:graphicFrame macro="">
        <xdr:nvGraphicFramePr>
          <xdr:cNvPr id="48" name="Chart 1">
            <a:extLst>
              <a:ext uri="{FF2B5EF4-FFF2-40B4-BE49-F238E27FC236}">
                <a16:creationId xmlns:a16="http://schemas.microsoft.com/office/drawing/2014/main" id="{00000000-0008-0000-0F00-000030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">
        <xdr:nvSpPr>
          <xdr:cNvPr id="49" name="Text Box 4">
            <a:extLst>
              <a:ext uri="{FF2B5EF4-FFF2-40B4-BE49-F238E27FC236}">
                <a16:creationId xmlns:a16="http://schemas.microsoft.com/office/drawing/2014/main" id="{00000000-0008-0000-0F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receita</a:t>
            </a:r>
          </a:p>
        </xdr:txBody>
      </xdr:sp>
      <xdr:graphicFrame macro="">
        <xdr:nvGraphicFramePr>
          <xdr:cNvPr id="50" name="Chart 2">
            <a:extLst>
              <a:ext uri="{FF2B5EF4-FFF2-40B4-BE49-F238E27FC236}">
                <a16:creationId xmlns:a16="http://schemas.microsoft.com/office/drawing/2014/main" id="{00000000-0008-0000-0F00-000032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  <xdr:twoCellAnchor>
    <xdr:from>
      <xdr:col>40</xdr:col>
      <xdr:colOff>76200</xdr:colOff>
      <xdr:row>16</xdr:row>
      <xdr:rowOff>219075</xdr:rowOff>
    </xdr:from>
    <xdr:to>
      <xdr:col>50</xdr:col>
      <xdr:colOff>85725</xdr:colOff>
      <xdr:row>25</xdr:row>
      <xdr:rowOff>0</xdr:rowOff>
    </xdr:to>
    <xdr:grpSp>
      <xdr:nvGrpSpPr>
        <xdr:cNvPr id="51" name="Group 1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GrpSpPr>
          <a:grpSpLocks/>
        </xdr:cNvGrpSpPr>
      </xdr:nvGrpSpPr>
      <xdr:grpSpPr bwMode="auto">
        <a:xfrm>
          <a:off x="7696200" y="3876675"/>
          <a:ext cx="1914525" cy="1838325"/>
          <a:chOff x="226" y="47"/>
          <a:chExt cx="320" cy="320"/>
        </a:xfrm>
      </xdr:grpSpPr>
      <xdr:graphicFrame macro="">
        <xdr:nvGraphicFramePr>
          <xdr:cNvPr id="52" name="Chart 1">
            <a:extLst>
              <a:ext uri="{FF2B5EF4-FFF2-40B4-BE49-F238E27FC236}">
                <a16:creationId xmlns:a16="http://schemas.microsoft.com/office/drawing/2014/main" id="{00000000-0008-0000-0F00-000034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sp macro="" textlink="">
        <xdr:nvSpPr>
          <xdr:cNvPr id="53" name="Text Box 4">
            <a:extLst>
              <a:ext uri="{FF2B5EF4-FFF2-40B4-BE49-F238E27FC236}">
                <a16:creationId xmlns:a16="http://schemas.microsoft.com/office/drawing/2014/main" id="{00000000-0008-0000-0F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00"/>
                </a:solidFill>
                <a:latin typeface="Trebuchet MS"/>
              </a:rPr>
              <a:t>liquidez corrente</a:t>
            </a:r>
          </a:p>
        </xdr:txBody>
      </xdr:sp>
      <xdr:graphicFrame macro="">
        <xdr:nvGraphicFramePr>
          <xdr:cNvPr id="54" name="Chart 2">
            <a:extLst>
              <a:ext uri="{FF2B5EF4-FFF2-40B4-BE49-F238E27FC236}">
                <a16:creationId xmlns:a16="http://schemas.microsoft.com/office/drawing/2014/main" id="{00000000-0008-0000-0F00-000036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  <xdr:twoCellAnchor>
    <xdr:from>
      <xdr:col>0</xdr:col>
      <xdr:colOff>47625</xdr:colOff>
      <xdr:row>0</xdr:row>
      <xdr:rowOff>47625</xdr:rowOff>
    </xdr:from>
    <xdr:to>
      <xdr:col>9</xdr:col>
      <xdr:colOff>19050</xdr:colOff>
      <xdr:row>2</xdr:row>
      <xdr:rowOff>161925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00000000-0008-0000-0F00-000039000000}"/>
            </a:ext>
          </a:extLst>
        </xdr:cNvPr>
        <xdr:cNvSpPr/>
      </xdr:nvSpPr>
      <xdr:spPr>
        <a:xfrm>
          <a:off x="47625" y="47625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i="1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0</xdr:rowOff>
    </xdr:from>
    <xdr:to>
      <xdr:col>23</xdr:col>
      <xdr:colOff>0</xdr:colOff>
      <xdr:row>10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9526</xdr:rowOff>
    </xdr:from>
    <xdr:to>
      <xdr:col>23</xdr:col>
      <xdr:colOff>9525</xdr:colOff>
      <xdr:row>18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9525</xdr:rowOff>
    </xdr:from>
    <xdr:to>
      <xdr:col>23</xdr:col>
      <xdr:colOff>9525</xdr:colOff>
      <xdr:row>26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46</xdr:col>
      <xdr:colOff>0</xdr:colOff>
      <xdr:row>10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46</xdr:col>
      <xdr:colOff>0</xdr:colOff>
      <xdr:row>18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46</xdr:col>
      <xdr:colOff>9525</xdr:colOff>
      <xdr:row>26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69</xdr:col>
      <xdr:colOff>0</xdr:colOff>
      <xdr:row>10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11</xdr:row>
      <xdr:rowOff>0</xdr:rowOff>
    </xdr:from>
    <xdr:to>
      <xdr:col>69</xdr:col>
      <xdr:colOff>0</xdr:colOff>
      <xdr:row>18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19</xdr:row>
      <xdr:rowOff>0</xdr:rowOff>
    </xdr:from>
    <xdr:to>
      <xdr:col>69</xdr:col>
      <xdr:colOff>0</xdr:colOff>
      <xdr:row>26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0</xdr:colOff>
      <xdr:row>3</xdr:row>
      <xdr:rowOff>0</xdr:rowOff>
    </xdr:from>
    <xdr:to>
      <xdr:col>92</xdr:col>
      <xdr:colOff>0</xdr:colOff>
      <xdr:row>10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0</xdr:colOff>
      <xdr:row>11</xdr:row>
      <xdr:rowOff>0</xdr:rowOff>
    </xdr:from>
    <xdr:to>
      <xdr:col>92</xdr:col>
      <xdr:colOff>0</xdr:colOff>
      <xdr:row>18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0</xdr:colOff>
      <xdr:row>19</xdr:row>
      <xdr:rowOff>0</xdr:rowOff>
    </xdr:from>
    <xdr:to>
      <xdr:col>92</xdr:col>
      <xdr:colOff>0</xdr:colOff>
      <xdr:row>26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0</xdr:row>
      <xdr:rowOff>57150</xdr:rowOff>
    </xdr:from>
    <xdr:to>
      <xdr:col>9</xdr:col>
      <xdr:colOff>171450</xdr:colOff>
      <xdr:row>2</xdr:row>
      <xdr:rowOff>171450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200025" y="5715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8</xdr:row>
      <xdr:rowOff>209550</xdr:rowOff>
    </xdr:from>
    <xdr:to>
      <xdr:col>16</xdr:col>
      <xdr:colOff>466725</xdr:colOff>
      <xdr:row>17</xdr:row>
      <xdr:rowOff>9525</xdr:rowOff>
    </xdr:to>
    <xdr:grpSp>
      <xdr:nvGrpSpPr>
        <xdr:cNvPr id="18" name="Group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>
          <a:grpSpLocks/>
        </xdr:cNvGrpSpPr>
      </xdr:nvGrpSpPr>
      <xdr:grpSpPr bwMode="auto">
        <a:xfrm>
          <a:off x="6867525" y="2038350"/>
          <a:ext cx="1924050" cy="1857375"/>
          <a:chOff x="226" y="47"/>
          <a:chExt cx="322" cy="320"/>
        </a:xfrm>
      </xdr:grpSpPr>
      <xdr:graphicFrame macro="">
        <xdr:nvGraphicFramePr>
          <xdr:cNvPr id="19" name="Chart 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8"/>
            <a:ext cx="317" cy="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rPr>
              <a:t>Turnover</a:t>
            </a:r>
          </a:p>
        </xdr:txBody>
      </xdr:sp>
      <xdr:graphicFrame macro="">
        <xdr:nvGraphicFramePr>
          <xdr:cNvPr id="21" name="Chart 2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>
            <a:graphicFrameLocks/>
          </xdr:cNvGraphicFramePr>
        </xdr:nvGraphicFramePr>
        <xdr:xfrm>
          <a:off x="228" y="49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</xdr:colOff>
          <xdr:row>10</xdr:row>
          <xdr:rowOff>85725</xdr:rowOff>
        </xdr:from>
        <xdr:to>
          <xdr:col>3</xdr:col>
          <xdr:colOff>533400</xdr:colOff>
          <xdr:row>13</xdr:row>
          <xdr:rowOff>161925</xdr:rowOff>
        </xdr:to>
        <xdr:sp macro="" textlink="">
          <xdr:nvSpPr>
            <xdr:cNvPr id="3238913" name="Object 1" hidden="1">
              <a:extLst>
                <a:ext uri="{63B3BB69-23CF-44E3-9099-C40C66FF867C}">
                  <a14:compatExt spid="_x0000_s3238913"/>
                </a:ext>
                <a:ext uri="{FF2B5EF4-FFF2-40B4-BE49-F238E27FC236}">
                  <a16:creationId xmlns:a16="http://schemas.microsoft.com/office/drawing/2014/main" id="{00000000-0008-0000-0100-0000016C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200025</xdr:rowOff>
    </xdr:from>
    <xdr:to>
      <xdr:col>16</xdr:col>
      <xdr:colOff>466725</xdr:colOff>
      <xdr:row>17</xdr:row>
      <xdr:rowOff>66675</xdr:rowOff>
    </xdr:to>
    <xdr:grpSp>
      <xdr:nvGrpSpPr>
        <xdr:cNvPr id="12" name="Group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>
          <a:grpSpLocks/>
        </xdr:cNvGrpSpPr>
      </xdr:nvGrpSpPr>
      <xdr:grpSpPr bwMode="auto">
        <a:xfrm>
          <a:off x="6877050" y="2028825"/>
          <a:ext cx="1914525" cy="1924050"/>
          <a:chOff x="226" y="47"/>
          <a:chExt cx="320" cy="320"/>
        </a:xfrm>
      </xdr:grpSpPr>
      <xdr:graphicFrame macro="">
        <xdr:nvGraphicFramePr>
          <xdr:cNvPr id="13" name="Chart 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Text Box 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Competência dos Funcionários</a:t>
            </a:r>
          </a:p>
        </xdr:txBody>
      </xdr:sp>
      <xdr:graphicFrame macro="">
        <xdr:nvGraphicFramePr>
          <xdr:cNvPr id="15" name="Chart 2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</xdr:colOff>
          <xdr:row>10</xdr:row>
          <xdr:rowOff>104775</xdr:rowOff>
        </xdr:from>
        <xdr:to>
          <xdr:col>4</xdr:col>
          <xdr:colOff>266700</xdr:colOff>
          <xdr:row>13</xdr:row>
          <xdr:rowOff>142875</xdr:rowOff>
        </xdr:to>
        <xdr:sp macro="" textlink="">
          <xdr:nvSpPr>
            <xdr:cNvPr id="3239938" name="Object 2" hidden="1">
              <a:extLst>
                <a:ext uri="{63B3BB69-23CF-44E3-9099-C40C66FF867C}">
                  <a14:compatExt spid="_x0000_s3239938"/>
                </a:ext>
                <a:ext uri="{FF2B5EF4-FFF2-40B4-BE49-F238E27FC236}">
                  <a16:creationId xmlns:a16="http://schemas.microsoft.com/office/drawing/2014/main" id="{00000000-0008-0000-0200-00000270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57150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9547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Clima Organizacional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</xdr:colOff>
          <xdr:row>10</xdr:row>
          <xdr:rowOff>104775</xdr:rowOff>
        </xdr:from>
        <xdr:to>
          <xdr:col>4</xdr:col>
          <xdr:colOff>114300</xdr:colOff>
          <xdr:row>13</xdr:row>
          <xdr:rowOff>123825</xdr:rowOff>
        </xdr:to>
        <xdr:sp macro="" textlink="">
          <xdr:nvSpPr>
            <xdr:cNvPr id="3240961" name="Object 1" hidden="1">
              <a:extLst>
                <a:ext uri="{63B3BB69-23CF-44E3-9099-C40C66FF867C}">
                  <a14:compatExt spid="_x0000_s3240961"/>
                </a:ext>
                <a:ext uri="{FF2B5EF4-FFF2-40B4-BE49-F238E27FC236}">
                  <a16:creationId xmlns:a16="http://schemas.microsoft.com/office/drawing/2014/main" id="{00000000-0008-0000-0300-00000174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47625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85950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Eficiência dos Projetos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10</xdr:row>
          <xdr:rowOff>133350</xdr:rowOff>
        </xdr:from>
        <xdr:to>
          <xdr:col>7</xdr:col>
          <xdr:colOff>409575</xdr:colOff>
          <xdr:row>13</xdr:row>
          <xdr:rowOff>123825</xdr:rowOff>
        </xdr:to>
        <xdr:sp macro="" textlink="">
          <xdr:nvSpPr>
            <xdr:cNvPr id="3241988" name="Object 4" hidden="1">
              <a:extLst>
                <a:ext uri="{63B3BB69-23CF-44E3-9099-C40C66FF867C}">
                  <a14:compatExt spid="_x0000_s3241988"/>
                </a:ext>
                <a:ext uri="{FF2B5EF4-FFF2-40B4-BE49-F238E27FC236}">
                  <a16:creationId xmlns:a16="http://schemas.microsoft.com/office/drawing/2014/main" id="{00000000-0008-0000-0400-00000478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38100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7642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Aumento do Portfolio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180975</xdr:rowOff>
        </xdr:from>
        <xdr:to>
          <xdr:col>5</xdr:col>
          <xdr:colOff>133350</xdr:colOff>
          <xdr:row>13</xdr:row>
          <xdr:rowOff>28575</xdr:rowOff>
        </xdr:to>
        <xdr:sp macro="" textlink="">
          <xdr:nvSpPr>
            <xdr:cNvPr id="3243009" name="Object 1" hidden="1">
              <a:extLst>
                <a:ext uri="{63B3BB69-23CF-44E3-9099-C40C66FF867C}">
                  <a14:compatExt spid="_x0000_s3243009"/>
                </a:ext>
                <a:ext uri="{FF2B5EF4-FFF2-40B4-BE49-F238E27FC236}">
                  <a16:creationId xmlns:a16="http://schemas.microsoft.com/office/drawing/2014/main" id="{00000000-0008-0000-0500-0000017C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28575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66900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Processos Aprimorados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11</xdr:row>
          <xdr:rowOff>0</xdr:rowOff>
        </xdr:from>
        <xdr:to>
          <xdr:col>3</xdr:col>
          <xdr:colOff>323850</xdr:colOff>
          <xdr:row>13</xdr:row>
          <xdr:rowOff>0</xdr:rowOff>
        </xdr:to>
        <xdr:sp macro="" textlink="">
          <xdr:nvSpPr>
            <xdr:cNvPr id="3244034" name="Object 2" hidden="1">
              <a:extLst>
                <a:ext uri="{63B3BB69-23CF-44E3-9099-C40C66FF867C}">
                  <a14:compatExt spid="_x0000_s3244034"/>
                </a:ext>
                <a:ext uri="{FF2B5EF4-FFF2-40B4-BE49-F238E27FC236}">
                  <a16:creationId xmlns:a16="http://schemas.microsoft.com/office/drawing/2014/main" id="{00000000-0008-0000-0600-00000280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19050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57375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Satisfação dos Clientes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10</xdr:row>
          <xdr:rowOff>123825</xdr:rowOff>
        </xdr:from>
        <xdr:to>
          <xdr:col>2</xdr:col>
          <xdr:colOff>495300</xdr:colOff>
          <xdr:row>13</xdr:row>
          <xdr:rowOff>47625</xdr:rowOff>
        </xdr:to>
        <xdr:sp macro="" textlink="">
          <xdr:nvSpPr>
            <xdr:cNvPr id="3245058" name="Object 2" hidden="1">
              <a:extLst>
                <a:ext uri="{63B3BB69-23CF-44E3-9099-C40C66FF867C}">
                  <a14:compatExt spid="_x0000_s3245058"/>
                </a:ext>
                <a:ext uri="{FF2B5EF4-FFF2-40B4-BE49-F238E27FC236}">
                  <a16:creationId xmlns:a16="http://schemas.microsoft.com/office/drawing/2014/main" id="{00000000-0008-0000-0700-000002843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219075</xdr:rowOff>
    </xdr:from>
    <xdr:to>
      <xdr:col>16</xdr:col>
      <xdr:colOff>466725</xdr:colOff>
      <xdr:row>17</xdr:row>
      <xdr:rowOff>9525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>
          <a:grpSpLocks/>
        </xdr:cNvGrpSpPr>
      </xdr:nvGrpSpPr>
      <xdr:grpSpPr bwMode="auto">
        <a:xfrm>
          <a:off x="6877050" y="2047875"/>
          <a:ext cx="1914525" cy="1847850"/>
          <a:chOff x="226" y="47"/>
          <a:chExt cx="320" cy="320"/>
        </a:xfrm>
      </xdr:grpSpPr>
      <xdr:graphicFrame macro="">
        <xdr:nvGraphicFramePr>
          <xdr:cNvPr id="9" name="Chart 1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>
            <a:graphicFrameLocks/>
          </xdr:cNvGraphicFramePr>
        </xdr:nvGraphicFramePr>
        <xdr:xfrm>
          <a:off x="226" y="47"/>
          <a:ext cx="320" cy="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 Box 4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6" y="224"/>
            <a:ext cx="318" cy="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32004" rIns="0" bIns="0" anchor="t" upright="1"/>
          <a:lstStyle/>
          <a:p>
            <a:pPr algn="ctr" rtl="0">
              <a:defRPr sz="1000"/>
            </a:pPr>
            <a:r>
              <a:rPr lang="pt-BR" sz="1000" b="0" i="1" u="none" strike="noStrike" baseline="0">
                <a:solidFill>
                  <a:srgbClr val="000000"/>
                </a:solidFill>
                <a:latin typeface="Trebuchet MS"/>
              </a:rPr>
              <a:t>Captação de Clientes</a:t>
            </a:r>
          </a:p>
        </xdr:txBody>
      </xdr:sp>
      <xdr:graphicFrame macro="">
        <xdr:nvGraphicFramePr>
          <xdr:cNvPr id="11" name="Chart 2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GraphicFramePr>
            <a:graphicFrameLocks/>
          </xdr:cNvGraphicFramePr>
        </xdr:nvGraphicFramePr>
        <xdr:xfrm>
          <a:off x="226" y="48"/>
          <a:ext cx="320" cy="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0</xdr:row>
      <xdr:rowOff>38100</xdr:rowOff>
    </xdr:from>
    <xdr:to>
      <xdr:col>4</xdr:col>
      <xdr:colOff>57150</xdr:colOff>
      <xdr:row>2</xdr:row>
      <xdr:rowOff>152400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80975" y="38100"/>
          <a:ext cx="1685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>
              <a:latin typeface="Arial" pitchFamily="34" charset="0"/>
              <a:cs typeface="Arial" pitchFamily="34" charset="0"/>
            </a:rPr>
            <a:t>YOUR  LOGO</a:t>
          </a:r>
        </a:p>
      </xdr:txBody>
    </xdr:sp>
    <xdr:clientData/>
  </xdr:twoCellAnchor>
  <xdr:twoCellAnchor editAs="oneCell">
    <xdr:from>
      <xdr:col>1</xdr:col>
      <xdr:colOff>104775</xdr:colOff>
      <xdr:row>10</xdr:row>
      <xdr:rowOff>209550</xdr:rowOff>
    </xdr:from>
    <xdr:to>
      <xdr:col>4</xdr:col>
      <xdr:colOff>209550</xdr:colOff>
      <xdr:row>12</xdr:row>
      <xdr:rowOff>219075</xdr:rowOff>
    </xdr:to>
    <xdr:pic>
      <xdr:nvPicPr>
        <xdr:cNvPr id="3246082" name="Picture 2">
          <a:extLst>
            <a:ext uri="{FF2B5EF4-FFF2-40B4-BE49-F238E27FC236}">
              <a16:creationId xmlns:a16="http://schemas.microsoft.com/office/drawing/2014/main" id="{00000000-0008-0000-0800-00000288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95550"/>
          <a:ext cx="17335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strat.com.br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10.emf"/><Relationship Id="rId5" Type="http://schemas.openxmlformats.org/officeDocument/2006/relationships/oleObject" Target="../embeddings/oleObject8.bin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9.bin"/><Relationship Id="rId4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0.bin"/><Relationship Id="rId4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13.emf"/><Relationship Id="rId5" Type="http://schemas.openxmlformats.org/officeDocument/2006/relationships/oleObject" Target="../embeddings/oleObject11.bin"/><Relationship Id="rId4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bookstrat.com.b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bookstrat.com.b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bookstrat.com.br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bookstrat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4.emf"/><Relationship Id="rId5" Type="http://schemas.openxmlformats.org/officeDocument/2006/relationships/oleObject" Target="../embeddings/oleObject3.bin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5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7.emf"/><Relationship Id="rId5" Type="http://schemas.openxmlformats.org/officeDocument/2006/relationships/oleObject" Target="../embeddings/oleObject6.bin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bookstrat.com.br/" TargetMode="External"/><Relationship Id="rId6" Type="http://schemas.openxmlformats.org/officeDocument/2006/relationships/image" Target="../media/image8.emf"/><Relationship Id="rId5" Type="http://schemas.openxmlformats.org/officeDocument/2006/relationships/oleObject" Target="../embeddings/oleObject7.bin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bookstrat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4"/>
  <sheetViews>
    <sheetView showGridLines="0" workbookViewId="0"/>
  </sheetViews>
  <sheetFormatPr defaultColWidth="2.85546875" defaultRowHeight="14.25" x14ac:dyDescent="0.2"/>
  <cols>
    <col min="1" max="2" width="2.85546875" style="46"/>
    <col min="3" max="3" width="98.140625" style="46" customWidth="1"/>
    <col min="4" max="16384" width="2.85546875" style="46"/>
  </cols>
  <sheetData>
    <row r="1" spans="2:3" ht="18" customHeight="1" x14ac:dyDescent="0.2">
      <c r="B1" s="60" t="s">
        <v>106</v>
      </c>
      <c r="C1" s="60"/>
    </row>
    <row r="2" spans="2:3" ht="18" customHeight="1" x14ac:dyDescent="0.2">
      <c r="B2" s="61" t="s">
        <v>250</v>
      </c>
      <c r="C2" s="61"/>
    </row>
    <row r="3" spans="2:3" ht="18" customHeight="1" x14ac:dyDescent="0.2">
      <c r="B3" s="52"/>
      <c r="C3" s="52"/>
    </row>
    <row r="4" spans="2:3" ht="18" customHeight="1" x14ac:dyDescent="0.2">
      <c r="B4" s="52" t="s">
        <v>252</v>
      </c>
      <c r="C4" s="52"/>
    </row>
    <row r="5" spans="2:3" ht="18" customHeight="1" x14ac:dyDescent="0.2">
      <c r="B5" s="53"/>
      <c r="C5" s="53"/>
    </row>
    <row r="6" spans="2:3" ht="18" customHeight="1" x14ac:dyDescent="0.2">
      <c r="B6" s="54" t="s">
        <v>251</v>
      </c>
      <c r="C6" s="55"/>
    </row>
    <row r="7" spans="2:3" ht="18" customHeight="1" x14ac:dyDescent="0.2">
      <c r="B7" s="56"/>
      <c r="C7" s="57"/>
    </row>
    <row r="8" spans="2:3" ht="18" customHeight="1" x14ac:dyDescent="0.2">
      <c r="B8" s="58"/>
      <c r="C8" s="59"/>
    </row>
    <row r="9" spans="2:3" ht="18" customHeight="1" x14ac:dyDescent="0.2">
      <c r="B9" s="53"/>
      <c r="C9" s="53"/>
    </row>
    <row r="10" spans="2:3" ht="18" customHeight="1" x14ac:dyDescent="0.2">
      <c r="B10" s="52" t="s">
        <v>241</v>
      </c>
      <c r="C10" s="52"/>
    </row>
    <row r="11" spans="2:3" ht="71.25" x14ac:dyDescent="0.2">
      <c r="B11" s="47" t="s">
        <v>242</v>
      </c>
      <c r="C11" s="48" t="s">
        <v>261</v>
      </c>
    </row>
    <row r="12" spans="2:3" ht="71.25" x14ac:dyDescent="0.2">
      <c r="B12" s="47" t="s">
        <v>243</v>
      </c>
      <c r="C12" s="48" t="s">
        <v>255</v>
      </c>
    </row>
    <row r="13" spans="2:3" ht="57" x14ac:dyDescent="0.2">
      <c r="B13" s="47" t="s">
        <v>244</v>
      </c>
      <c r="C13" s="48" t="s">
        <v>253</v>
      </c>
    </row>
    <row r="14" spans="2:3" ht="85.5" x14ac:dyDescent="0.2">
      <c r="B14" s="47" t="s">
        <v>245</v>
      </c>
      <c r="C14" s="48" t="s">
        <v>256</v>
      </c>
    </row>
    <row r="15" spans="2:3" ht="28.5" x14ac:dyDescent="0.2">
      <c r="B15" s="47" t="s">
        <v>246</v>
      </c>
      <c r="C15" s="48" t="s">
        <v>257</v>
      </c>
    </row>
    <row r="16" spans="2:3" x14ac:dyDescent="0.2">
      <c r="B16" s="47" t="s">
        <v>247</v>
      </c>
      <c r="C16" s="48" t="s">
        <v>249</v>
      </c>
    </row>
    <row r="17" spans="2:3" ht="42.75" x14ac:dyDescent="0.2">
      <c r="B17" s="47" t="s">
        <v>248</v>
      </c>
      <c r="C17" s="48" t="s">
        <v>254</v>
      </c>
    </row>
    <row r="19" spans="2:3" x14ac:dyDescent="0.2">
      <c r="B19" s="46" t="s">
        <v>262</v>
      </c>
    </row>
    <row r="24" spans="2:3" x14ac:dyDescent="0.2">
      <c r="B24" s="49"/>
    </row>
  </sheetData>
  <mergeCells count="8">
    <mergeCell ref="B10:C10"/>
    <mergeCell ref="B5:C5"/>
    <mergeCell ref="B6:C8"/>
    <mergeCell ref="B9:C9"/>
    <mergeCell ref="B1:C1"/>
    <mergeCell ref="B2:C2"/>
    <mergeCell ref="B4:C4"/>
    <mergeCell ref="B3:C3"/>
  </mergeCells>
  <hyperlinks>
    <hyperlink ref="B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6"/>
  <sheetViews>
    <sheetView showGridLines="0" topLeftCell="A4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181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157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182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183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186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184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185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25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30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40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206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208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207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80" t="s">
        <v>94</v>
      </c>
      <c r="C20" s="81"/>
      <c r="D20" s="81"/>
      <c r="E20" s="81"/>
      <c r="F20" s="81"/>
      <c r="G20" s="81"/>
      <c r="H20" s="82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116</v>
      </c>
      <c r="C27" s="67" t="s">
        <v>203</v>
      </c>
      <c r="D27" s="67"/>
      <c r="E27" s="67"/>
      <c r="F27" s="67"/>
      <c r="G27" s="67"/>
      <c r="H27" s="67"/>
      <c r="I27" s="21">
        <v>173</v>
      </c>
      <c r="J27" s="21">
        <v>220</v>
      </c>
      <c r="K27" s="21">
        <v>756</v>
      </c>
      <c r="L27" s="21">
        <v>1334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1334</v>
      </c>
    </row>
    <row r="28" spans="2:17" ht="18" customHeight="1" x14ac:dyDescent="0.2">
      <c r="B28" s="10" t="s">
        <v>204</v>
      </c>
      <c r="C28" s="67" t="s">
        <v>179</v>
      </c>
      <c r="D28" s="67"/>
      <c r="E28" s="67"/>
      <c r="F28" s="67"/>
      <c r="G28" s="67"/>
      <c r="H28" s="67"/>
      <c r="I28" s="21">
        <v>942</v>
      </c>
      <c r="J28" s="21">
        <v>1420</v>
      </c>
      <c r="K28" s="21">
        <v>2600</v>
      </c>
      <c r="L28" s="21">
        <v>7400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7400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205</v>
      </c>
      <c r="C31" s="67" t="s">
        <v>183</v>
      </c>
      <c r="D31" s="71"/>
      <c r="E31" s="71"/>
      <c r="F31" s="71"/>
      <c r="G31" s="71"/>
      <c r="H31" s="71"/>
      <c r="I31" s="21">
        <f>(I27/I28)*100</f>
        <v>18.365180467091292</v>
      </c>
      <c r="J31" s="21">
        <f t="shared" ref="J31:L31" si="1">(J27/J28)*100</f>
        <v>15.492957746478872</v>
      </c>
      <c r="K31" s="21">
        <f t="shared" si="1"/>
        <v>29.076923076923077</v>
      </c>
      <c r="L31" s="21">
        <f t="shared" si="1"/>
        <v>18.027027027027025</v>
      </c>
      <c r="M31" s="21"/>
      <c r="N31" s="21"/>
      <c r="O31" s="21"/>
      <c r="P31" s="21"/>
      <c r="Q31" s="19">
        <f t="shared" si="0"/>
        <v>18.027027027027025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20</v>
      </c>
      <c r="J32" s="20">
        <v>20</v>
      </c>
      <c r="K32" s="20">
        <v>20</v>
      </c>
      <c r="L32" s="20">
        <v>20</v>
      </c>
      <c r="M32" s="20">
        <v>20</v>
      </c>
      <c r="N32" s="20">
        <v>25</v>
      </c>
      <c r="O32" s="20">
        <v>25</v>
      </c>
      <c r="P32" s="20">
        <v>30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9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8131" r:id="rId5">
          <objectPr defaultSize="0" autoPict="0" r:id="rId6">
            <anchor moveWithCells="1">
              <from>
                <xdr:col>1</xdr:col>
                <xdr:colOff>85725</xdr:colOff>
                <xdr:row>10</xdr:row>
                <xdr:rowOff>219075</xdr:rowOff>
              </from>
              <to>
                <xdr:col>4</xdr:col>
                <xdr:colOff>95250</xdr:colOff>
                <xdr:row>13</xdr:row>
                <xdr:rowOff>28575</xdr:rowOff>
              </to>
            </anchor>
          </objectPr>
        </oleObject>
      </mc:Choice>
      <mc:Fallback>
        <oleObject progId="Equation.3" shapeId="3248131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46"/>
  <sheetViews>
    <sheetView showGridLines="0" topLeftCell="A7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209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191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187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210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190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188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189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15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20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25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30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80" t="s">
        <v>216</v>
      </c>
      <c r="C17" s="81"/>
      <c r="D17" s="81"/>
      <c r="E17" s="81"/>
      <c r="F17" s="81"/>
      <c r="G17" s="81"/>
      <c r="H17" s="82"/>
    </row>
    <row r="18" spans="2:17" ht="18" customHeight="1" x14ac:dyDescent="0.2">
      <c r="B18" s="80" t="s">
        <v>217</v>
      </c>
      <c r="C18" s="81"/>
      <c r="D18" s="81"/>
      <c r="E18" s="81"/>
      <c r="F18" s="81"/>
      <c r="G18" s="81"/>
      <c r="H18" s="82"/>
    </row>
    <row r="19" spans="2:17" ht="18" customHeight="1" x14ac:dyDescent="0.2">
      <c r="B19" s="80" t="s">
        <v>94</v>
      </c>
      <c r="C19" s="81"/>
      <c r="D19" s="81"/>
      <c r="E19" s="81"/>
      <c r="F19" s="81"/>
      <c r="G19" s="81"/>
      <c r="H19" s="82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212</v>
      </c>
      <c r="C27" s="67" t="s">
        <v>214</v>
      </c>
      <c r="D27" s="67"/>
      <c r="E27" s="67"/>
      <c r="F27" s="67"/>
      <c r="G27" s="67"/>
      <c r="H27" s="67"/>
      <c r="I27" s="21">
        <v>1070</v>
      </c>
      <c r="J27" s="21">
        <v>1242</v>
      </c>
      <c r="K27" s="21">
        <v>1477</v>
      </c>
      <c r="L27" s="21">
        <v>1780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1780</v>
      </c>
    </row>
    <row r="28" spans="2:17" ht="18" customHeight="1" x14ac:dyDescent="0.2">
      <c r="B28" s="10" t="s">
        <v>213</v>
      </c>
      <c r="C28" s="67" t="s">
        <v>215</v>
      </c>
      <c r="D28" s="67"/>
      <c r="E28" s="67"/>
      <c r="F28" s="67"/>
      <c r="G28" s="67"/>
      <c r="H28" s="67"/>
      <c r="I28" s="21">
        <v>930</v>
      </c>
      <c r="J28" s="21">
        <v>1070</v>
      </c>
      <c r="K28" s="21">
        <v>1242</v>
      </c>
      <c r="L28" s="21">
        <v>1477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1477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211</v>
      </c>
      <c r="C31" s="67" t="s">
        <v>220</v>
      </c>
      <c r="D31" s="71"/>
      <c r="E31" s="71"/>
      <c r="F31" s="71"/>
      <c r="G31" s="71"/>
      <c r="H31" s="71"/>
      <c r="I31" s="21">
        <f>((I27-I28)/I28)*100</f>
        <v>15.053763440860216</v>
      </c>
      <c r="J31" s="21">
        <f t="shared" ref="J31:L31" si="1">((J27-J28)/J28)*100</f>
        <v>16.074766355140188</v>
      </c>
      <c r="K31" s="21">
        <f t="shared" si="1"/>
        <v>18.92109500805153</v>
      </c>
      <c r="L31" s="21">
        <f t="shared" si="1"/>
        <v>20.514556533513879</v>
      </c>
      <c r="M31" s="21"/>
      <c r="N31" s="21"/>
      <c r="O31" s="21"/>
      <c r="P31" s="21"/>
      <c r="Q31" s="19">
        <f t="shared" si="0"/>
        <v>20.514556533513879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1">
        <v>10</v>
      </c>
      <c r="J32" s="21">
        <v>10</v>
      </c>
      <c r="K32" s="21">
        <v>12</v>
      </c>
      <c r="L32" s="21">
        <v>12</v>
      </c>
      <c r="M32" s="21">
        <v>15</v>
      </c>
      <c r="N32" s="21">
        <v>18</v>
      </c>
      <c r="O32" s="21">
        <v>20</v>
      </c>
      <c r="P32" s="21">
        <v>25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A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9155" r:id="rId5">
          <objectPr defaultSize="0" autoPict="0" r:id="rId6">
            <anchor moveWithCells="1">
              <from>
                <xdr:col>1</xdr:col>
                <xdr:colOff>104775</xdr:colOff>
                <xdr:row>10</xdr:row>
                <xdr:rowOff>219075</xdr:rowOff>
              </from>
              <to>
                <xdr:col>4</xdr:col>
                <xdr:colOff>428625</xdr:colOff>
                <xdr:row>13</xdr:row>
                <xdr:rowOff>0</xdr:rowOff>
              </to>
            </anchor>
          </objectPr>
        </oleObject>
      </mc:Choice>
      <mc:Fallback>
        <oleObject progId="Equation.3" shapeId="3249155" r:id="rId5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46"/>
  <sheetViews>
    <sheetView showGridLines="0" topLeftCell="A7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192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191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193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194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196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188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195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15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50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80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80" t="s">
        <v>225</v>
      </c>
      <c r="C17" s="81"/>
      <c r="D17" s="81"/>
      <c r="E17" s="81"/>
      <c r="F17" s="81"/>
      <c r="G17" s="81"/>
      <c r="H17" s="82"/>
    </row>
    <row r="18" spans="2:17" ht="18" customHeight="1" x14ac:dyDescent="0.2">
      <c r="B18" s="80" t="s">
        <v>226</v>
      </c>
      <c r="C18" s="81"/>
      <c r="D18" s="81"/>
      <c r="E18" s="81"/>
      <c r="F18" s="81"/>
      <c r="G18" s="81"/>
      <c r="H18" s="82"/>
    </row>
    <row r="19" spans="2:17" ht="18" customHeight="1" x14ac:dyDescent="0.2">
      <c r="B19" s="80" t="s">
        <v>94</v>
      </c>
      <c r="C19" s="81"/>
      <c r="D19" s="81"/>
      <c r="E19" s="81"/>
      <c r="F19" s="81"/>
      <c r="G19" s="81"/>
      <c r="H19" s="82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221</v>
      </c>
      <c r="C27" s="67" t="s">
        <v>223</v>
      </c>
      <c r="D27" s="67"/>
      <c r="E27" s="67"/>
      <c r="F27" s="67"/>
      <c r="G27" s="67"/>
      <c r="H27" s="67"/>
      <c r="I27" s="21">
        <v>11020</v>
      </c>
      <c r="J27" s="21">
        <v>12045</v>
      </c>
      <c r="K27" s="21">
        <v>14712</v>
      </c>
      <c r="L27" s="21">
        <v>17778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17778</v>
      </c>
    </row>
    <row r="28" spans="2:17" ht="18" customHeight="1" x14ac:dyDescent="0.2">
      <c r="B28" s="10" t="s">
        <v>222</v>
      </c>
      <c r="C28" s="67" t="s">
        <v>224</v>
      </c>
      <c r="D28" s="67"/>
      <c r="E28" s="67"/>
      <c r="F28" s="67"/>
      <c r="G28" s="67"/>
      <c r="H28" s="67"/>
      <c r="I28" s="21">
        <v>9300</v>
      </c>
      <c r="J28" s="21">
        <v>10700</v>
      </c>
      <c r="K28" s="21">
        <v>12420</v>
      </c>
      <c r="L28" s="21">
        <v>14770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14770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218</v>
      </c>
      <c r="C31" s="67" t="s">
        <v>219</v>
      </c>
      <c r="D31" s="71"/>
      <c r="E31" s="71"/>
      <c r="F31" s="71"/>
      <c r="G31" s="71"/>
      <c r="H31" s="71"/>
      <c r="I31" s="21">
        <f>((I27-I28)/I28)*100</f>
        <v>18.494623655913976</v>
      </c>
      <c r="J31" s="21">
        <f t="shared" ref="J31:L31" si="1">((J27-J28)/J28)*100</f>
        <v>12.570093457943926</v>
      </c>
      <c r="K31" s="21">
        <f t="shared" si="1"/>
        <v>18.454106280193237</v>
      </c>
      <c r="L31" s="21">
        <f t="shared" si="1"/>
        <v>20.365605958023021</v>
      </c>
      <c r="M31" s="21"/>
      <c r="N31" s="21"/>
      <c r="O31" s="21"/>
      <c r="P31" s="21"/>
      <c r="Q31" s="19">
        <f t="shared" si="0"/>
        <v>20.365605958023021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30</v>
      </c>
      <c r="J32" s="20">
        <v>30</v>
      </c>
      <c r="K32" s="20">
        <v>30</v>
      </c>
      <c r="L32" s="20">
        <v>30</v>
      </c>
      <c r="M32" s="20">
        <v>50</v>
      </c>
      <c r="N32" s="20">
        <v>50</v>
      </c>
      <c r="O32" s="20">
        <v>70</v>
      </c>
      <c r="P32" s="20">
        <v>80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B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50178" r:id="rId5">
          <objectPr defaultSize="0" autoPict="0" r:id="rId6">
            <anchor moveWithCells="1">
              <from>
                <xdr:col>1</xdr:col>
                <xdr:colOff>104775</xdr:colOff>
                <xdr:row>10</xdr:row>
                <xdr:rowOff>200025</xdr:rowOff>
              </from>
              <to>
                <xdr:col>5</xdr:col>
                <xdr:colOff>190500</xdr:colOff>
                <xdr:row>13</xdr:row>
                <xdr:rowOff>19050</xdr:rowOff>
              </to>
            </anchor>
          </objectPr>
        </oleObject>
      </mc:Choice>
      <mc:Fallback>
        <oleObject progId="Equation.3" shapeId="3250178" r:id="rId5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46"/>
  <sheetViews>
    <sheetView showGridLines="0" topLeftCell="A7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199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191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200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201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202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188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189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1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1.2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1.5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2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232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80" t="s">
        <v>94</v>
      </c>
      <c r="C18" s="81"/>
      <c r="D18" s="81"/>
      <c r="E18" s="81"/>
      <c r="F18" s="81"/>
      <c r="G18" s="81"/>
      <c r="H18" s="82"/>
    </row>
    <row r="19" spans="2:17" ht="18" customHeight="1" x14ac:dyDescent="0.2">
      <c r="B19" s="67"/>
      <c r="C19" s="71"/>
      <c r="D19" s="71"/>
      <c r="E19" s="71"/>
      <c r="F19" s="71"/>
      <c r="G19" s="71"/>
      <c r="H19" s="71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228</v>
      </c>
      <c r="C27" s="67" t="s">
        <v>230</v>
      </c>
      <c r="D27" s="67"/>
      <c r="E27" s="67"/>
      <c r="F27" s="67"/>
      <c r="G27" s="67"/>
      <c r="H27" s="67"/>
      <c r="I27" s="34">
        <v>20405</v>
      </c>
      <c r="J27" s="21">
        <v>22405</v>
      </c>
      <c r="K27" s="21">
        <v>27045</v>
      </c>
      <c r="L27" s="21">
        <v>29300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29300</v>
      </c>
    </row>
    <row r="28" spans="2:17" ht="18" customHeight="1" x14ac:dyDescent="0.2">
      <c r="B28" s="10" t="s">
        <v>229</v>
      </c>
      <c r="C28" s="67" t="s">
        <v>231</v>
      </c>
      <c r="D28" s="67"/>
      <c r="E28" s="67"/>
      <c r="F28" s="67"/>
      <c r="G28" s="67"/>
      <c r="H28" s="67"/>
      <c r="I28" s="21">
        <v>19436</v>
      </c>
      <c r="J28" s="21">
        <v>19436</v>
      </c>
      <c r="K28" s="21">
        <v>22304</v>
      </c>
      <c r="L28" s="21">
        <v>22809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22809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227</v>
      </c>
      <c r="C31" s="67" t="s">
        <v>201</v>
      </c>
      <c r="D31" s="71"/>
      <c r="E31" s="71"/>
      <c r="F31" s="71"/>
      <c r="G31" s="71"/>
      <c r="H31" s="71"/>
      <c r="I31" s="21">
        <f>I27/I28</f>
        <v>1.0498559374356864</v>
      </c>
      <c r="J31" s="21">
        <f t="shared" ref="J31:L31" si="1">J27/J28</f>
        <v>1.1527577690882898</v>
      </c>
      <c r="K31" s="21">
        <f t="shared" si="1"/>
        <v>1.2125627690100431</v>
      </c>
      <c r="L31" s="21">
        <f t="shared" si="1"/>
        <v>1.2845806479898285</v>
      </c>
      <c r="M31" s="21"/>
      <c r="N31" s="21"/>
      <c r="O31" s="21"/>
      <c r="P31" s="21"/>
      <c r="Q31" s="19">
        <f t="shared" si="0"/>
        <v>1.2845806479898285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1</v>
      </c>
      <c r="J32" s="20">
        <v>1</v>
      </c>
      <c r="K32" s="20">
        <v>1</v>
      </c>
      <c r="L32" s="20">
        <v>1.1000000000000001</v>
      </c>
      <c r="M32" s="20">
        <v>1.2</v>
      </c>
      <c r="N32" s="20">
        <v>1.2</v>
      </c>
      <c r="O32" s="20">
        <v>1.3</v>
      </c>
      <c r="P32" s="20">
        <v>1.5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C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51202" r:id="rId5">
          <objectPr defaultSize="0" autoPict="0" r:id="rId6">
            <anchor moveWithCells="1">
              <from>
                <xdr:col>1</xdr:col>
                <xdr:colOff>104775</xdr:colOff>
                <xdr:row>11</xdr:row>
                <xdr:rowOff>95250</xdr:rowOff>
              </from>
              <to>
                <xdr:col>3</xdr:col>
                <xdr:colOff>38100</xdr:colOff>
                <xdr:row>12</xdr:row>
                <xdr:rowOff>85725</xdr:rowOff>
              </to>
            </anchor>
          </objectPr>
        </oleObject>
      </mc:Choice>
      <mc:Fallback>
        <oleObject progId="Equation.3" shapeId="3251202" r:id="rId5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46"/>
  <sheetViews>
    <sheetView showGridLines="0" zoomScaleNormal="100" workbookViewId="0">
      <selection activeCell="I25" sqref="I25:P25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7.25" customHeight="1" x14ac:dyDescent="0.2">
      <c r="O1" s="76" t="s">
        <v>106</v>
      </c>
      <c r="P1" s="77"/>
      <c r="Q1" s="77"/>
    </row>
    <row r="2" spans="2:17" ht="17.25" customHeight="1" x14ac:dyDescent="0.2">
      <c r="P2" s="78">
        <f ca="1">TODAY()</f>
        <v>43998</v>
      </c>
      <c r="Q2" s="79"/>
    </row>
    <row r="4" spans="2:17" ht="17.25" customHeight="1" x14ac:dyDescent="0.2">
      <c r="B4" s="72" t="s">
        <v>24</v>
      </c>
      <c r="C4" s="72"/>
      <c r="D4" s="72"/>
      <c r="E4" s="72"/>
      <c r="F4" s="67"/>
      <c r="G4" s="71"/>
      <c r="H4" s="71"/>
      <c r="I4" s="71"/>
      <c r="J4" s="71"/>
      <c r="K4" s="71"/>
      <c r="L4" s="74" t="s">
        <v>43</v>
      </c>
      <c r="M4" s="75"/>
      <c r="N4" s="75"/>
      <c r="O4" s="67"/>
      <c r="P4" s="71"/>
      <c r="Q4" s="71"/>
    </row>
    <row r="5" spans="2:17" ht="17.25" customHeight="1" x14ac:dyDescent="0.2">
      <c r="B5" s="72" t="s">
        <v>27</v>
      </c>
      <c r="C5" s="72"/>
      <c r="D5" s="72"/>
      <c r="E5" s="72"/>
      <c r="F5" s="67"/>
      <c r="G5" s="71"/>
      <c r="H5" s="71"/>
      <c r="I5" s="71"/>
      <c r="J5" s="71"/>
      <c r="K5" s="71"/>
      <c r="L5" s="74" t="s">
        <v>44</v>
      </c>
      <c r="M5" s="75"/>
      <c r="N5" s="75"/>
      <c r="O5" s="67"/>
      <c r="P5" s="71"/>
      <c r="Q5" s="71"/>
    </row>
    <row r="6" spans="2:17" ht="17.25" customHeight="1" x14ac:dyDescent="0.2">
      <c r="B6" s="72" t="s">
        <v>25</v>
      </c>
      <c r="C6" s="72"/>
      <c r="D6" s="72"/>
      <c r="E6" s="72"/>
      <c r="F6" s="67"/>
      <c r="G6" s="71"/>
      <c r="H6" s="71"/>
      <c r="I6" s="71"/>
      <c r="J6" s="71"/>
      <c r="K6" s="71"/>
      <c r="L6" s="74" t="s">
        <v>45</v>
      </c>
      <c r="M6" s="75"/>
      <c r="N6" s="75"/>
      <c r="O6" s="67"/>
      <c r="P6" s="71"/>
      <c r="Q6" s="71"/>
    </row>
    <row r="7" spans="2:17" ht="17.25" customHeight="1" x14ac:dyDescent="0.2">
      <c r="B7" s="72" t="s">
        <v>28</v>
      </c>
      <c r="C7" s="72"/>
      <c r="D7" s="72"/>
      <c r="E7" s="72"/>
      <c r="F7" s="67"/>
      <c r="G7" s="71"/>
      <c r="H7" s="71"/>
      <c r="I7" s="71"/>
      <c r="J7" s="71"/>
      <c r="K7" s="71"/>
      <c r="L7" s="74" t="s">
        <v>46</v>
      </c>
      <c r="M7" s="75"/>
      <c r="N7" s="75"/>
      <c r="O7" s="67"/>
      <c r="P7" s="71"/>
      <c r="Q7" s="71"/>
    </row>
    <row r="8" spans="2:17" ht="17.25" customHeight="1" x14ac:dyDescent="0.2">
      <c r="B8" s="72" t="s">
        <v>26</v>
      </c>
      <c r="C8" s="72"/>
      <c r="D8" s="72"/>
      <c r="E8" s="72"/>
      <c r="F8" s="71"/>
      <c r="G8" s="71"/>
      <c r="H8" s="71"/>
      <c r="I8" s="71"/>
      <c r="J8" s="71"/>
      <c r="K8" s="71"/>
      <c r="L8" s="74" t="s">
        <v>47</v>
      </c>
      <c r="M8" s="75"/>
      <c r="N8" s="75"/>
      <c r="O8" s="71"/>
      <c r="P8" s="71"/>
      <c r="Q8" s="71"/>
    </row>
    <row r="10" spans="2:17" ht="17.25" customHeight="1" x14ac:dyDescent="0.2">
      <c r="B10" s="68" t="s">
        <v>4</v>
      </c>
      <c r="C10" s="66"/>
      <c r="D10" s="66"/>
      <c r="E10" s="66"/>
      <c r="F10" s="66"/>
      <c r="G10" s="66"/>
      <c r="H10" s="66"/>
      <c r="J10" s="31" t="s">
        <v>10</v>
      </c>
      <c r="K10" s="31" t="s">
        <v>11</v>
      </c>
      <c r="L10" s="31" t="s">
        <v>12</v>
      </c>
      <c r="M10" s="31" t="s">
        <v>13</v>
      </c>
    </row>
    <row r="11" spans="2:17" ht="17.25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25</v>
      </c>
      <c r="M11" s="26" t="s">
        <v>61</v>
      </c>
    </row>
    <row r="12" spans="2:17" ht="17.25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50</v>
      </c>
      <c r="M12" s="24" t="s">
        <v>62</v>
      </c>
    </row>
    <row r="13" spans="2:17" ht="17.25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75</v>
      </c>
      <c r="M13" s="23" t="s">
        <v>63</v>
      </c>
    </row>
    <row r="14" spans="2:17" ht="17.25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7.25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7.25" customHeight="1" x14ac:dyDescent="0.2">
      <c r="B17" s="67"/>
      <c r="C17" s="71"/>
      <c r="D17" s="71"/>
      <c r="E17" s="71"/>
      <c r="F17" s="71"/>
      <c r="G17" s="71"/>
      <c r="H17" s="71"/>
    </row>
    <row r="18" spans="2:17" ht="17.25" customHeight="1" x14ac:dyDescent="0.2">
      <c r="B18" s="80"/>
      <c r="C18" s="81"/>
      <c r="D18" s="81"/>
      <c r="E18" s="81"/>
      <c r="F18" s="81"/>
      <c r="G18" s="81"/>
      <c r="H18" s="82"/>
    </row>
    <row r="19" spans="2:17" ht="17.25" customHeight="1" x14ac:dyDescent="0.2">
      <c r="B19" s="67"/>
      <c r="C19" s="71"/>
      <c r="D19" s="71"/>
      <c r="E19" s="71"/>
      <c r="F19" s="71"/>
      <c r="G19" s="71"/>
      <c r="H19" s="71"/>
    </row>
    <row r="20" spans="2:17" ht="17.25" customHeight="1" x14ac:dyDescent="0.2">
      <c r="B20" s="67"/>
      <c r="C20" s="71"/>
      <c r="D20" s="71"/>
      <c r="E20" s="71"/>
      <c r="F20" s="71"/>
      <c r="G20" s="71"/>
      <c r="H20" s="71"/>
    </row>
    <row r="21" spans="2:17" ht="17.25" customHeight="1" x14ac:dyDescent="0.2">
      <c r="B21" s="67"/>
      <c r="C21" s="71"/>
      <c r="D21" s="71"/>
      <c r="E21" s="71"/>
      <c r="F21" s="71"/>
      <c r="G21" s="71"/>
      <c r="H21" s="71"/>
    </row>
    <row r="22" spans="2:17" ht="17.25" customHeight="1" x14ac:dyDescent="0.2">
      <c r="B22" s="71"/>
      <c r="C22" s="71"/>
      <c r="D22" s="71"/>
      <c r="E22" s="71"/>
      <c r="F22" s="71"/>
      <c r="G22" s="71"/>
      <c r="H22" s="71"/>
    </row>
    <row r="24" spans="2:17" ht="17.25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7.25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7.25" customHeight="1" x14ac:dyDescent="0.2">
      <c r="B26" s="31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7.25" customHeight="1" x14ac:dyDescent="0.2">
      <c r="B27" s="31"/>
      <c r="C27" s="67"/>
      <c r="D27" s="67"/>
      <c r="E27" s="67"/>
      <c r="F27" s="67"/>
      <c r="G27" s="67"/>
      <c r="H27" s="67"/>
      <c r="I27" s="34"/>
      <c r="J27" s="21"/>
      <c r="K27" s="21"/>
      <c r="L27" s="21"/>
      <c r="M27" s="21"/>
      <c r="N27" s="21"/>
      <c r="O27" s="21"/>
      <c r="P27" s="21"/>
      <c r="Q27" s="19" t="str">
        <f>IF(P27&lt;&gt;"",P27,IF(O27&lt;&gt;"",O27,IF(N27&lt;&gt;"",N27,IF(M27&lt;&gt;"",M27,IF(L27&lt;&gt;"",L27,IF(K27&lt;&gt;"",K27,IF(J27&lt;&gt;"",J27,IF(I27&lt;&gt;"",I27,""))))))))</f>
        <v/>
      </c>
    </row>
    <row r="28" spans="2:17" ht="17.25" customHeight="1" x14ac:dyDescent="0.2">
      <c r="B28" s="31"/>
      <c r="C28" s="67"/>
      <c r="D28" s="67"/>
      <c r="E28" s="67"/>
      <c r="F28" s="67"/>
      <c r="G28" s="67"/>
      <c r="H28" s="67"/>
      <c r="I28" s="21"/>
      <c r="J28" s="21"/>
      <c r="K28" s="21"/>
      <c r="L28" s="21"/>
      <c r="M28" s="21"/>
      <c r="N28" s="21"/>
      <c r="O28" s="21"/>
      <c r="P28" s="21"/>
      <c r="Q28" s="19" t="str">
        <f t="shared" ref="Q28:Q31" si="0">IF(P28&lt;&gt;"",P28,IF(O28&lt;&gt;"",O28,IF(N28&lt;&gt;"",N28,IF(M28&lt;&gt;"",M28,IF(L28&lt;&gt;"",L28,IF(K28&lt;&gt;"",K28,IF(J28&lt;&gt;"",J28,IF(I28&lt;&gt;"",I28,""))))))))</f>
        <v/>
      </c>
    </row>
    <row r="29" spans="2:17" ht="17.25" customHeight="1" x14ac:dyDescent="0.2">
      <c r="B29" s="31"/>
      <c r="C29" s="80"/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7.25" customHeight="1" x14ac:dyDescent="0.2">
      <c r="B30" s="31"/>
      <c r="C30" s="67"/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7.25" customHeight="1" x14ac:dyDescent="0.2">
      <c r="B31" s="31" t="s">
        <v>239</v>
      </c>
      <c r="C31" s="67" t="s">
        <v>240</v>
      </c>
      <c r="D31" s="71"/>
      <c r="E31" s="71"/>
      <c r="F31" s="71"/>
      <c r="G31" s="71"/>
      <c r="H31" s="71"/>
      <c r="I31" s="21">
        <v>50</v>
      </c>
      <c r="J31" s="21"/>
      <c r="K31" s="21"/>
      <c r="L31" s="21"/>
      <c r="M31" s="21"/>
      <c r="N31" s="21"/>
      <c r="O31" s="21"/>
      <c r="P31" s="21"/>
      <c r="Q31" s="19">
        <f t="shared" si="0"/>
        <v>50</v>
      </c>
    </row>
    <row r="32" spans="2:17" ht="17.25" customHeight="1" x14ac:dyDescent="0.2">
      <c r="B32" s="31" t="s">
        <v>54</v>
      </c>
      <c r="C32" s="67" t="s">
        <v>55</v>
      </c>
      <c r="D32" s="67"/>
      <c r="E32" s="67"/>
      <c r="F32" s="67"/>
      <c r="G32" s="67"/>
      <c r="H32" s="67"/>
      <c r="I32" s="20">
        <v>100</v>
      </c>
      <c r="J32" s="20"/>
      <c r="K32" s="20"/>
      <c r="L32" s="20"/>
      <c r="M32" s="20"/>
      <c r="N32" s="20"/>
      <c r="O32" s="20"/>
      <c r="P32" s="20"/>
      <c r="Q32" s="31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O1:Q1"/>
    <mergeCell ref="P2:Q2"/>
    <mergeCell ref="B4:E4"/>
    <mergeCell ref="F4:K4"/>
    <mergeCell ref="L4:N4"/>
    <mergeCell ref="O4:Q4"/>
    <mergeCell ref="B5:E5"/>
    <mergeCell ref="F5:K5"/>
    <mergeCell ref="L5:N5"/>
    <mergeCell ref="O5:Q5"/>
    <mergeCell ref="B6:E6"/>
    <mergeCell ref="F6:K6"/>
    <mergeCell ref="L6:N6"/>
    <mergeCell ref="O6:Q6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20:H20"/>
    <mergeCell ref="B21:H21"/>
    <mergeCell ref="B22:H22"/>
    <mergeCell ref="B24:H24"/>
    <mergeCell ref="Q24:Q25"/>
    <mergeCell ref="B25:H25"/>
    <mergeCell ref="C35:K35"/>
    <mergeCell ref="M35:O35"/>
    <mergeCell ref="P35:Q35"/>
    <mergeCell ref="C26:H26"/>
    <mergeCell ref="I26:Q26"/>
    <mergeCell ref="C27:H27"/>
    <mergeCell ref="C28:H28"/>
    <mergeCell ref="C29:H29"/>
    <mergeCell ref="C30:H30"/>
    <mergeCell ref="C31:H31"/>
    <mergeCell ref="C32:H32"/>
    <mergeCell ref="C34:K34"/>
    <mergeCell ref="M34:O34"/>
    <mergeCell ref="P34:Q34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D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2"/>
  <sheetViews>
    <sheetView showGridLines="0" workbookViewId="0"/>
  </sheetViews>
  <sheetFormatPr defaultRowHeight="18" customHeight="1" x14ac:dyDescent="0.2"/>
  <cols>
    <col min="1" max="1" width="21.28515625" style="7" customWidth="1"/>
    <col min="2" max="16" width="7.7109375" style="7" customWidth="1"/>
    <col min="17" max="16384" width="9.140625" style="7"/>
  </cols>
  <sheetData>
    <row r="1" spans="1:14" ht="18" customHeight="1" x14ac:dyDescent="0.2">
      <c r="A1" s="43" t="s">
        <v>233</v>
      </c>
      <c r="L1" s="76" t="s">
        <v>106</v>
      </c>
      <c r="M1" s="77"/>
      <c r="N1" s="77"/>
    </row>
    <row r="2" spans="1:14" ht="18" customHeight="1" x14ac:dyDescent="0.2">
      <c r="C2" s="43" t="s">
        <v>233</v>
      </c>
      <c r="L2" s="13"/>
      <c r="M2" s="78">
        <f ca="1">TODAY()</f>
        <v>43998</v>
      </c>
      <c r="N2" s="79"/>
    </row>
    <row r="4" spans="1:14" ht="18" customHeight="1" x14ac:dyDescent="0.2">
      <c r="A4" s="37" t="s">
        <v>96</v>
      </c>
      <c r="B4" s="40" t="s">
        <v>0</v>
      </c>
      <c r="C4" s="40" t="s">
        <v>6</v>
      </c>
      <c r="D4" s="40" t="s">
        <v>14</v>
      </c>
      <c r="E4" s="40" t="s">
        <v>15</v>
      </c>
      <c r="F4" s="40" t="s">
        <v>17</v>
      </c>
      <c r="G4" s="40" t="s">
        <v>18</v>
      </c>
      <c r="H4" s="40" t="s">
        <v>19</v>
      </c>
      <c r="I4" s="40" t="s">
        <v>21</v>
      </c>
      <c r="J4" s="40" t="s">
        <v>22</v>
      </c>
      <c r="K4" s="40" t="s">
        <v>23</v>
      </c>
      <c r="L4" s="40" t="s">
        <v>82</v>
      </c>
      <c r="M4" s="40" t="s">
        <v>83</v>
      </c>
      <c r="N4" s="40" t="s">
        <v>238</v>
      </c>
    </row>
    <row r="6" spans="1:14" ht="18" customHeight="1" x14ac:dyDescent="0.2">
      <c r="A6" s="37" t="s">
        <v>97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8" customHeight="1" x14ac:dyDescent="0.2">
      <c r="A7" s="7" t="s">
        <v>57</v>
      </c>
      <c r="B7" s="28">
        <f>'01'!$L$11</f>
        <v>1</v>
      </c>
      <c r="C7" s="28">
        <f>'02'!$L$11</f>
        <v>50</v>
      </c>
      <c r="D7" s="28">
        <f>'03'!$L$11</f>
        <v>60</v>
      </c>
      <c r="E7" s="28">
        <f>'04'!$L$11</f>
        <v>60</v>
      </c>
      <c r="F7" s="28">
        <f>'05'!$L$11</f>
        <v>5</v>
      </c>
      <c r="G7" s="28">
        <f>'06'!$L$11</f>
        <v>55</v>
      </c>
      <c r="H7" s="28">
        <f>'07'!$L$11</f>
        <v>65</v>
      </c>
      <c r="I7" s="28">
        <f>'08'!$L$11</f>
        <v>15</v>
      </c>
      <c r="J7" s="28">
        <f>'09'!$L$11</f>
        <v>5</v>
      </c>
      <c r="K7" s="28">
        <f>'10'!$L$11</f>
        <v>15</v>
      </c>
      <c r="L7" s="28">
        <f>'11'!$L$11</f>
        <v>15</v>
      </c>
      <c r="M7" s="28">
        <f>'12'!$L$11</f>
        <v>1</v>
      </c>
      <c r="N7" s="28">
        <f>'13'!$L$11</f>
        <v>25</v>
      </c>
    </row>
    <row r="8" spans="1:14" ht="18" customHeight="1" x14ac:dyDescent="0.2">
      <c r="A8" s="7" t="s">
        <v>58</v>
      </c>
      <c r="B8" s="28">
        <f>'01'!$L$12</f>
        <v>3</v>
      </c>
      <c r="C8" s="28">
        <f>'02'!$L$12</f>
        <v>70</v>
      </c>
      <c r="D8" s="28">
        <f>'03'!$L$12</f>
        <v>75</v>
      </c>
      <c r="E8" s="28">
        <f>'04'!$L$12</f>
        <v>75</v>
      </c>
      <c r="F8" s="28">
        <f>'05'!$L$12</f>
        <v>20</v>
      </c>
      <c r="G8" s="28">
        <f>'06'!$L$12</f>
        <v>70</v>
      </c>
      <c r="H8" s="28">
        <f>'07'!$L$12</f>
        <v>80</v>
      </c>
      <c r="I8" s="28">
        <f>'08'!$L$12</f>
        <v>30</v>
      </c>
      <c r="J8" s="28">
        <f>'09'!$L$12</f>
        <v>25</v>
      </c>
      <c r="K8" s="28">
        <f>'10'!$L$12</f>
        <v>20</v>
      </c>
      <c r="L8" s="28">
        <f>'11'!$L$12</f>
        <v>50</v>
      </c>
      <c r="M8" s="28">
        <f>'12'!$L$12</f>
        <v>1.2</v>
      </c>
      <c r="N8" s="28">
        <f>'13'!$L$12</f>
        <v>50</v>
      </c>
    </row>
    <row r="9" spans="1:14" ht="18" customHeight="1" x14ac:dyDescent="0.2">
      <c r="A9" s="7" t="s">
        <v>59</v>
      </c>
      <c r="B9" s="28">
        <f>'01'!$L$13</f>
        <v>5</v>
      </c>
      <c r="C9" s="28">
        <f>'02'!$L$13</f>
        <v>90</v>
      </c>
      <c r="D9" s="28">
        <f>'03'!$L$13</f>
        <v>90</v>
      </c>
      <c r="E9" s="28">
        <f>'04'!$L$13</f>
        <v>90</v>
      </c>
      <c r="F9" s="28">
        <f>'05'!$L$13</f>
        <v>30</v>
      </c>
      <c r="G9" s="28">
        <f>'06'!$L$13</f>
        <v>90</v>
      </c>
      <c r="H9" s="28">
        <f>'07'!$L$13</f>
        <v>90</v>
      </c>
      <c r="I9" s="28">
        <f>'08'!$L$13</f>
        <v>70</v>
      </c>
      <c r="J9" s="28">
        <f>'09'!$L$13</f>
        <v>30</v>
      </c>
      <c r="K9" s="28">
        <f>'10'!$L$13</f>
        <v>25</v>
      </c>
      <c r="L9" s="28">
        <f>'11'!$L$13</f>
        <v>80</v>
      </c>
      <c r="M9" s="28">
        <f>'12'!$L$13</f>
        <v>1.5</v>
      </c>
      <c r="N9" s="28">
        <f>'13'!$L$13</f>
        <v>75</v>
      </c>
    </row>
    <row r="10" spans="1:14" ht="18" customHeight="1" x14ac:dyDescent="0.2">
      <c r="A10" s="7" t="s">
        <v>60</v>
      </c>
      <c r="B10" s="28">
        <f>'01'!$L$14</f>
        <v>8</v>
      </c>
      <c r="C10" s="28">
        <f>'02'!$L$14</f>
        <v>100</v>
      </c>
      <c r="D10" s="28">
        <f>'03'!$L$14</f>
        <v>100</v>
      </c>
      <c r="E10" s="28">
        <f>'04'!$L$14</f>
        <v>100</v>
      </c>
      <c r="F10" s="28">
        <f>'05'!$L$14</f>
        <v>50</v>
      </c>
      <c r="G10" s="28">
        <f>'06'!$L$14</f>
        <v>100</v>
      </c>
      <c r="H10" s="28">
        <f>'07'!$L$14</f>
        <v>100</v>
      </c>
      <c r="I10" s="28">
        <f>'08'!$L$14</f>
        <v>200</v>
      </c>
      <c r="J10" s="28">
        <f>'09'!$L$14</f>
        <v>40</v>
      </c>
      <c r="K10" s="28">
        <f>'10'!$L$14</f>
        <v>30</v>
      </c>
      <c r="L10" s="28">
        <f>'11'!$L$14</f>
        <v>100</v>
      </c>
      <c r="M10" s="28">
        <f>'12'!$L$14</f>
        <v>2</v>
      </c>
      <c r="N10" s="28">
        <f>'13'!$L$14</f>
        <v>100</v>
      </c>
    </row>
    <row r="11" spans="1:14" ht="18" customHeight="1" x14ac:dyDescent="0.2">
      <c r="A11" s="7" t="s">
        <v>104</v>
      </c>
      <c r="B11" s="28">
        <f>'01'!$Q$31</f>
        <v>2.5186567164179103</v>
      </c>
      <c r="C11" s="28">
        <f>'02'!$Q$31</f>
        <v>78.400000000000006</v>
      </c>
      <c r="D11" s="28">
        <f>'03'!$Q$31</f>
        <v>75</v>
      </c>
      <c r="E11" s="28">
        <f>'04'!$Q$31</f>
        <v>83.333333333333343</v>
      </c>
      <c r="F11" s="28">
        <f>'05'!$Q$31</f>
        <v>45.454545454545453</v>
      </c>
      <c r="G11" s="28">
        <f>'06'!$Q$31</f>
        <v>76.19047619047619</v>
      </c>
      <c r="H11" s="28">
        <f>'07'!$Q$31</f>
        <v>83</v>
      </c>
      <c r="I11" s="28">
        <f>'08'!$Q$31</f>
        <v>184.61538461538461</v>
      </c>
      <c r="J11" s="28">
        <f>'09'!$Q$31</f>
        <v>18.027027027027025</v>
      </c>
      <c r="K11" s="28">
        <f>'10'!$Q$31</f>
        <v>20.514556533513879</v>
      </c>
      <c r="L11" s="28">
        <f>'11'!$Q$31</f>
        <v>20.365605958023021</v>
      </c>
      <c r="M11" s="28">
        <f>'12'!$Q$31</f>
        <v>1.2845806479898285</v>
      </c>
      <c r="N11" s="28">
        <f>'13'!$Q$31</f>
        <v>50</v>
      </c>
    </row>
    <row r="12" spans="1:14" ht="18" customHeight="1" x14ac:dyDescent="0.2">
      <c r="A12" s="37" t="s">
        <v>98</v>
      </c>
      <c r="B12" s="38"/>
      <c r="C12" s="38"/>
      <c r="D12" s="38"/>
      <c r="E12" s="38"/>
      <c r="F12" s="38"/>
      <c r="G12" s="38"/>
      <c r="H12" s="39"/>
      <c r="I12" s="39"/>
      <c r="J12" s="38"/>
      <c r="K12" s="38"/>
      <c r="L12" s="38"/>
      <c r="M12" s="38"/>
      <c r="N12" s="38"/>
    </row>
    <row r="13" spans="1:14" ht="18" customHeight="1" x14ac:dyDescent="0.2">
      <c r="A13" s="35" t="s">
        <v>105</v>
      </c>
      <c r="B13" s="36">
        <f xml:space="preserve"> SUM(B14:B17)</f>
        <v>8</v>
      </c>
      <c r="C13" s="36">
        <f xml:space="preserve"> SUM(C14:C17)</f>
        <v>100</v>
      </c>
      <c r="D13" s="36">
        <f xml:space="preserve"> SUM(D14:D17)</f>
        <v>100</v>
      </c>
      <c r="E13" s="36">
        <f xml:space="preserve"> SUM(E14:E17)</f>
        <v>100</v>
      </c>
      <c r="F13" s="36">
        <f xml:space="preserve"> SUM(F14:F17)</f>
        <v>50</v>
      </c>
      <c r="G13" s="36">
        <f t="shared" ref="G13:M13" si="0" xml:space="preserve"> SUM(G14:G17)</f>
        <v>100</v>
      </c>
      <c r="H13" s="36">
        <f t="shared" si="0"/>
        <v>100</v>
      </c>
      <c r="I13" s="36">
        <f t="shared" si="0"/>
        <v>200</v>
      </c>
      <c r="J13" s="36">
        <f t="shared" si="0"/>
        <v>40</v>
      </c>
      <c r="K13" s="36">
        <f t="shared" si="0"/>
        <v>30</v>
      </c>
      <c r="L13" s="36">
        <f t="shared" si="0"/>
        <v>100</v>
      </c>
      <c r="M13" s="36">
        <f t="shared" si="0"/>
        <v>2</v>
      </c>
      <c r="N13" s="36">
        <f t="shared" ref="N13" si="1" xml:space="preserve"> SUM(N14:N17)</f>
        <v>100</v>
      </c>
    </row>
    <row r="14" spans="1:14" ht="18" customHeight="1" x14ac:dyDescent="0.2">
      <c r="A14" s="35" t="s">
        <v>57</v>
      </c>
      <c r="B14" s="36">
        <f xml:space="preserve"> ABS(B7)</f>
        <v>1</v>
      </c>
      <c r="C14" s="36">
        <f xml:space="preserve"> ABS(C7)</f>
        <v>50</v>
      </c>
      <c r="D14" s="36">
        <f xml:space="preserve"> ABS(D7)</f>
        <v>60</v>
      </c>
      <c r="E14" s="36">
        <f xml:space="preserve"> ABS(E7)</f>
        <v>60</v>
      </c>
      <c r="F14" s="36">
        <f xml:space="preserve"> ABS(F7)</f>
        <v>5</v>
      </c>
      <c r="G14" s="36">
        <f t="shared" ref="G14:M14" si="2" xml:space="preserve"> ABS(G7)</f>
        <v>55</v>
      </c>
      <c r="H14" s="36">
        <f t="shared" si="2"/>
        <v>65</v>
      </c>
      <c r="I14" s="36">
        <f t="shared" si="2"/>
        <v>15</v>
      </c>
      <c r="J14" s="36">
        <f t="shared" si="2"/>
        <v>5</v>
      </c>
      <c r="K14" s="36">
        <f t="shared" si="2"/>
        <v>15</v>
      </c>
      <c r="L14" s="36">
        <f t="shared" si="2"/>
        <v>15</v>
      </c>
      <c r="M14" s="36">
        <f t="shared" si="2"/>
        <v>1</v>
      </c>
      <c r="N14" s="36">
        <f t="shared" ref="N14" si="3" xml:space="preserve"> ABS(N7)</f>
        <v>25</v>
      </c>
    </row>
    <row r="15" spans="1:14" ht="18" customHeight="1" x14ac:dyDescent="0.2">
      <c r="A15" s="35" t="s">
        <v>58</v>
      </c>
      <c r="B15" s="36">
        <f xml:space="preserve"> ABS(B8 - B7)</f>
        <v>2</v>
      </c>
      <c r="C15" s="36">
        <f t="shared" ref="C15:F17" si="4" xml:space="preserve"> ABS(C8 - C7)</f>
        <v>20</v>
      </c>
      <c r="D15" s="36">
        <f t="shared" si="4"/>
        <v>15</v>
      </c>
      <c r="E15" s="36">
        <f t="shared" si="4"/>
        <v>15</v>
      </c>
      <c r="F15" s="36">
        <f t="shared" si="4"/>
        <v>15</v>
      </c>
      <c r="G15" s="36">
        <f t="shared" ref="G15:M15" si="5" xml:space="preserve"> ABS(G8 - G7)</f>
        <v>15</v>
      </c>
      <c r="H15" s="36">
        <f t="shared" si="5"/>
        <v>15</v>
      </c>
      <c r="I15" s="36">
        <f t="shared" si="5"/>
        <v>15</v>
      </c>
      <c r="J15" s="36">
        <f t="shared" si="5"/>
        <v>20</v>
      </c>
      <c r="K15" s="36">
        <f t="shared" si="5"/>
        <v>5</v>
      </c>
      <c r="L15" s="36">
        <f t="shared" si="5"/>
        <v>35</v>
      </c>
      <c r="M15" s="36">
        <f t="shared" si="5"/>
        <v>0.19999999999999996</v>
      </c>
      <c r="N15" s="36">
        <f t="shared" ref="N15" si="6" xml:space="preserve"> ABS(N8 - N7)</f>
        <v>25</v>
      </c>
    </row>
    <row r="16" spans="1:14" ht="18" customHeight="1" x14ac:dyDescent="0.2">
      <c r="A16" s="35" t="s">
        <v>59</v>
      </c>
      <c r="B16" s="36">
        <f xml:space="preserve"> ABS(B9 - B8)</f>
        <v>2</v>
      </c>
      <c r="C16" s="36">
        <f t="shared" si="4"/>
        <v>20</v>
      </c>
      <c r="D16" s="36">
        <f t="shared" si="4"/>
        <v>15</v>
      </c>
      <c r="E16" s="36">
        <f t="shared" si="4"/>
        <v>15</v>
      </c>
      <c r="F16" s="36">
        <f t="shared" si="4"/>
        <v>10</v>
      </c>
      <c r="G16" s="36">
        <f t="shared" ref="G16:M16" si="7" xml:space="preserve"> ABS(G9 - G8)</f>
        <v>20</v>
      </c>
      <c r="H16" s="36">
        <f t="shared" si="7"/>
        <v>10</v>
      </c>
      <c r="I16" s="36">
        <f t="shared" si="7"/>
        <v>40</v>
      </c>
      <c r="J16" s="36">
        <f t="shared" si="7"/>
        <v>5</v>
      </c>
      <c r="K16" s="36">
        <f t="shared" si="7"/>
        <v>5</v>
      </c>
      <c r="L16" s="36">
        <f t="shared" si="7"/>
        <v>30</v>
      </c>
      <c r="M16" s="36">
        <f t="shared" si="7"/>
        <v>0.30000000000000004</v>
      </c>
      <c r="N16" s="36">
        <f t="shared" ref="N16" si="8" xml:space="preserve"> ABS(N9 - N8)</f>
        <v>25</v>
      </c>
    </row>
    <row r="17" spans="1:14" ht="18" customHeight="1" x14ac:dyDescent="0.2">
      <c r="A17" s="35" t="s">
        <v>60</v>
      </c>
      <c r="B17" s="36">
        <f xml:space="preserve"> ABS(B10 - B9)</f>
        <v>3</v>
      </c>
      <c r="C17" s="36">
        <f t="shared" si="4"/>
        <v>10</v>
      </c>
      <c r="D17" s="36">
        <f t="shared" si="4"/>
        <v>10</v>
      </c>
      <c r="E17" s="36">
        <f t="shared" si="4"/>
        <v>10</v>
      </c>
      <c r="F17" s="36">
        <f t="shared" si="4"/>
        <v>20</v>
      </c>
      <c r="G17" s="36">
        <f t="shared" ref="G17:M17" si="9" xml:space="preserve"> ABS(G10 - G9)</f>
        <v>10</v>
      </c>
      <c r="H17" s="36">
        <f t="shared" si="9"/>
        <v>10</v>
      </c>
      <c r="I17" s="36">
        <f t="shared" si="9"/>
        <v>130</v>
      </c>
      <c r="J17" s="36">
        <f t="shared" si="9"/>
        <v>10</v>
      </c>
      <c r="K17" s="36">
        <f t="shared" si="9"/>
        <v>5</v>
      </c>
      <c r="L17" s="36">
        <f t="shared" si="9"/>
        <v>20</v>
      </c>
      <c r="M17" s="36">
        <f t="shared" si="9"/>
        <v>0.5</v>
      </c>
      <c r="N17" s="36">
        <f t="shared" ref="N17" si="10" xml:space="preserve"> ABS(N10 - N9)</f>
        <v>25</v>
      </c>
    </row>
    <row r="18" spans="1:14" ht="18" customHeight="1" x14ac:dyDescent="0.2">
      <c r="A18" s="41" t="s">
        <v>99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ht="18" customHeight="1" x14ac:dyDescent="0.2">
      <c r="A19" s="29" t="s">
        <v>100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</row>
    <row r="20" spans="1:14" ht="18" customHeight="1" x14ac:dyDescent="0.2">
      <c r="A20" s="29" t="s">
        <v>101</v>
      </c>
      <c r="B20" s="30">
        <f xml:space="preserve"> - COS(PI() * ABS(B11 / B13))</f>
        <v>-0.54946363518085606</v>
      </c>
      <c r="C20" s="30">
        <f t="shared" ref="C20:M20" si="11" xml:space="preserve"> - COS(PI() * ABS(C11 / C13))</f>
        <v>0.77846230156702334</v>
      </c>
      <c r="D20" s="30">
        <f t="shared" si="11"/>
        <v>0.70710678118654746</v>
      </c>
      <c r="E20" s="30">
        <f t="shared" si="11"/>
        <v>0.86602540378443893</v>
      </c>
      <c r="F20" s="30">
        <f t="shared" si="11"/>
        <v>0.95949297361449726</v>
      </c>
      <c r="G20" s="30">
        <f t="shared" si="11"/>
        <v>0.73305187182982612</v>
      </c>
      <c r="H20" s="30">
        <f t="shared" si="11"/>
        <v>0.86074202700394353</v>
      </c>
      <c r="I20" s="30">
        <f t="shared" si="11"/>
        <v>0.9709418174260519</v>
      </c>
      <c r="J20" s="30">
        <f t="shared" si="11"/>
        <v>-0.15433755037271732</v>
      </c>
      <c r="K20" s="30">
        <f t="shared" si="11"/>
        <v>0.54591683477763242</v>
      </c>
      <c r="L20" s="30">
        <f t="shared" si="11"/>
        <v>-0.80221256552892017</v>
      </c>
      <c r="M20" s="30">
        <f t="shared" si="11"/>
        <v>0.43227868420273519</v>
      </c>
      <c r="N20" s="30">
        <f t="shared" ref="N20" si="12" xml:space="preserve"> - COS(PI() * ABS(N11 / N13))</f>
        <v>-6.1257422745431001E-17</v>
      </c>
    </row>
    <row r="21" spans="1:14" ht="18" customHeight="1" x14ac:dyDescent="0.2">
      <c r="A21" s="29" t="s">
        <v>102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</row>
    <row r="22" spans="1:14" ht="18" customHeight="1" x14ac:dyDescent="0.2">
      <c r="A22" s="29" t="s">
        <v>103</v>
      </c>
      <c r="B22" s="30">
        <f xml:space="preserve"> SIN(PI() * ABS(B11 / B13))</f>
        <v>0.83551763213820873</v>
      </c>
      <c r="C22" s="30">
        <f t="shared" ref="C22:M22" si="13" xml:space="preserve"> SIN(PI() * ABS(C11 / C13))</f>
        <v>0.62769136129070058</v>
      </c>
      <c r="D22" s="30">
        <f t="shared" si="13"/>
        <v>0.70710678118654757</v>
      </c>
      <c r="E22" s="30">
        <f t="shared" si="13"/>
        <v>0.49999999999999956</v>
      </c>
      <c r="F22" s="30">
        <f t="shared" si="13"/>
        <v>0.28173255684143006</v>
      </c>
      <c r="G22" s="30">
        <f t="shared" si="13"/>
        <v>0.68017273777091969</v>
      </c>
      <c r="H22" s="30">
        <f t="shared" si="13"/>
        <v>0.50904141575037143</v>
      </c>
      <c r="I22" s="30">
        <f t="shared" si="13"/>
        <v>0.2393156642875581</v>
      </c>
      <c r="J22" s="30">
        <f t="shared" si="13"/>
        <v>0.98801817824620464</v>
      </c>
      <c r="K22" s="30">
        <f t="shared" si="13"/>
        <v>0.83783936975196571</v>
      </c>
      <c r="L22" s="30">
        <f t="shared" si="13"/>
        <v>0.59703852447518646</v>
      </c>
      <c r="M22" s="30">
        <f t="shared" si="13"/>
        <v>0.90174006187146416</v>
      </c>
      <c r="N22" s="30">
        <f t="shared" ref="N22" si="14" xml:space="preserve"> SIN(PI() * ABS(N11 / N13))</f>
        <v>1</v>
      </c>
    </row>
  </sheetData>
  <mergeCells count="2">
    <mergeCell ref="L1:N1"/>
    <mergeCell ref="M2:N2"/>
  </mergeCells>
  <hyperlinks>
    <hyperlink ref="L1" r:id="rId1" xr:uid="{00000000-0004-0000-0E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3">
    <pageSetUpPr fitToPage="1"/>
  </sheetPr>
  <dimension ref="A1:AZ41"/>
  <sheetViews>
    <sheetView showGridLines="0" tabSelected="1" zoomScaleNormal="100" workbookViewId="0"/>
  </sheetViews>
  <sheetFormatPr defaultColWidth="2.85546875" defaultRowHeight="18" customHeight="1" x14ac:dyDescent="0.2"/>
  <cols>
    <col min="1" max="32" width="2.85546875" customWidth="1"/>
    <col min="33" max="34" width="2.85546875" style="2" customWidth="1"/>
  </cols>
  <sheetData>
    <row r="1" spans="1:52" ht="18" customHeight="1" x14ac:dyDescent="0.2">
      <c r="AS1" s="60" t="s">
        <v>106</v>
      </c>
      <c r="AT1" s="83"/>
      <c r="AU1" s="83"/>
      <c r="AV1" s="83"/>
      <c r="AW1" s="83"/>
      <c r="AX1" s="83"/>
      <c r="AY1" s="83"/>
      <c r="AZ1" s="83"/>
    </row>
    <row r="2" spans="1:52" ht="18" customHeight="1" x14ac:dyDescent="0.2">
      <c r="AW2" s="84">
        <f ca="1">TODAY()</f>
        <v>43998</v>
      </c>
      <c r="AX2" s="85"/>
      <c r="AY2" s="85"/>
      <c r="AZ2" s="85"/>
    </row>
    <row r="4" spans="1:52" s="1" customFormat="1" ht="18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s="1" customFormat="1" ht="18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ht="18" customHeight="1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  <c r="AA6" s="3"/>
      <c r="AB6" s="2"/>
      <c r="AC6" s="2"/>
      <c r="AD6" s="2"/>
      <c r="AE6" s="2"/>
      <c r="AF6" s="2"/>
      <c r="AI6" s="2"/>
      <c r="AJ6" s="2"/>
      <c r="AK6" s="2"/>
      <c r="AL6" s="2"/>
      <c r="AM6" s="4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4"/>
    </row>
    <row r="7" spans="1:52" ht="18" customHeight="1" x14ac:dyDescent="0.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  <c r="AA7" s="3"/>
      <c r="AB7" s="2"/>
      <c r="AC7" s="2"/>
      <c r="AD7" s="2"/>
      <c r="AE7" s="2"/>
      <c r="AF7" s="2"/>
      <c r="AI7" s="2"/>
      <c r="AJ7" s="2"/>
      <c r="AK7" s="2"/>
      <c r="AL7" s="2"/>
      <c r="AM7" s="4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4"/>
    </row>
    <row r="8" spans="1:52" ht="18" customHeight="1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  <c r="AA8" s="3"/>
      <c r="AB8" s="2"/>
      <c r="AC8" s="2"/>
      <c r="AD8" s="2"/>
      <c r="AE8" s="2"/>
      <c r="AF8" s="2"/>
      <c r="AI8" s="2"/>
      <c r="AJ8" s="2"/>
      <c r="AK8" s="2"/>
      <c r="AL8" s="2"/>
      <c r="AM8" s="4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4"/>
    </row>
    <row r="9" spans="1:52" ht="18" customHeight="1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  <c r="AA9" s="3"/>
      <c r="AB9" s="2"/>
      <c r="AC9" s="2"/>
      <c r="AD9" s="2"/>
      <c r="AE9" s="2"/>
      <c r="AF9" s="2"/>
      <c r="AI9" s="2"/>
      <c r="AJ9" s="2"/>
      <c r="AK9" s="2"/>
      <c r="AL9" s="2"/>
      <c r="AM9" s="4"/>
      <c r="AN9" s="3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4"/>
    </row>
    <row r="10" spans="1:52" ht="18" customHeight="1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  <c r="AA10" s="3"/>
      <c r="AB10" s="2"/>
      <c r="AC10" s="2"/>
      <c r="AD10" s="2"/>
      <c r="AE10" s="2"/>
      <c r="AF10" s="2"/>
      <c r="AI10" s="2"/>
      <c r="AJ10" s="2"/>
      <c r="AK10" s="2"/>
      <c r="AL10" s="2"/>
      <c r="AM10" s="4"/>
      <c r="AN10" s="3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4"/>
    </row>
    <row r="11" spans="1:52" ht="18" customHeight="1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  <c r="AA11" s="3"/>
      <c r="AB11" s="2"/>
      <c r="AC11" s="2"/>
      <c r="AD11" s="2"/>
      <c r="AE11" s="2"/>
      <c r="AF11" s="2"/>
      <c r="AI11" s="2"/>
      <c r="AJ11" s="2"/>
      <c r="AK11" s="2"/>
      <c r="AL11" s="2"/>
      <c r="AM11" s="4"/>
      <c r="AN11" s="3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</row>
    <row r="12" spans="1:52" ht="18" customHeight="1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  <c r="AA12" s="3"/>
      <c r="AB12" s="2"/>
      <c r="AC12" s="2"/>
      <c r="AD12" s="2"/>
      <c r="AE12" s="2"/>
      <c r="AF12" s="2"/>
      <c r="AI12" s="2"/>
      <c r="AJ12" s="2"/>
      <c r="AK12" s="2"/>
      <c r="AL12" s="2"/>
      <c r="AM12" s="4"/>
      <c r="AN12" s="3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</row>
    <row r="13" spans="1:52" ht="18" customHeight="1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  <c r="AA13" s="3"/>
      <c r="AB13" s="2"/>
      <c r="AC13" s="2"/>
      <c r="AD13" s="2"/>
      <c r="AE13" s="2"/>
      <c r="AF13" s="2"/>
      <c r="AI13" s="2"/>
      <c r="AJ13" s="2"/>
      <c r="AK13" s="2"/>
      <c r="AL13" s="2"/>
      <c r="AM13" s="4"/>
      <c r="AN13" s="3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</row>
    <row r="14" spans="1:52" ht="18" customHeight="1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  <c r="AA14" s="3"/>
      <c r="AB14" s="2"/>
      <c r="AC14" s="2"/>
      <c r="AD14" s="2"/>
      <c r="AE14" s="2"/>
      <c r="AF14" s="2"/>
      <c r="AI14" s="2"/>
      <c r="AJ14" s="2"/>
      <c r="AK14" s="2"/>
      <c r="AL14" s="2"/>
      <c r="AM14" s="4"/>
      <c r="AN14" s="3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</row>
    <row r="15" spans="1:52" ht="18" customHeight="1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  <c r="AA15" s="3"/>
      <c r="AB15" s="2"/>
      <c r="AC15" s="2"/>
      <c r="AD15" s="2"/>
      <c r="AE15" s="2"/>
      <c r="AF15" s="2"/>
      <c r="AI15" s="2"/>
      <c r="AJ15" s="2"/>
      <c r="AK15" s="2"/>
      <c r="AL15" s="2"/>
      <c r="AM15" s="4"/>
      <c r="AN15" s="3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</row>
    <row r="16" spans="1:52" ht="18" customHeight="1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  <c r="AA16" s="3"/>
      <c r="AB16" s="2"/>
      <c r="AC16" s="2"/>
      <c r="AD16" s="2"/>
      <c r="AE16" s="2"/>
      <c r="AF16" s="2"/>
      <c r="AI16" s="2"/>
      <c r="AJ16" s="2"/>
      <c r="AK16" s="2"/>
      <c r="AL16" s="2"/>
      <c r="AM16" s="4"/>
      <c r="AN16" s="3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</row>
    <row r="17" spans="1:52" ht="18" customHeight="1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  <c r="AA17" s="3"/>
      <c r="AB17" s="2"/>
      <c r="AC17" s="2"/>
      <c r="AD17" s="2"/>
      <c r="AE17" s="2"/>
      <c r="AF17" s="2"/>
      <c r="AI17" s="2"/>
      <c r="AJ17" s="2"/>
      <c r="AK17" s="2"/>
      <c r="AL17" s="2"/>
      <c r="AM17" s="4"/>
      <c r="AN17" s="3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</row>
    <row r="18" spans="1:52" ht="18" customHeight="1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  <c r="AA18" s="3"/>
      <c r="AB18" s="2"/>
      <c r="AC18" s="2"/>
      <c r="AD18" s="2"/>
      <c r="AE18" s="2"/>
      <c r="AF18" s="2"/>
      <c r="AI18" s="2"/>
      <c r="AJ18" s="2"/>
      <c r="AK18" s="2"/>
      <c r="AL18" s="2"/>
      <c r="AM18" s="4"/>
      <c r="AN18" s="3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</row>
    <row r="19" spans="1:52" ht="18" customHeight="1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  <c r="AA19" s="3"/>
      <c r="AB19" s="2"/>
      <c r="AC19" s="2"/>
      <c r="AD19" s="2"/>
      <c r="AE19" s="2"/>
      <c r="AF19" s="2"/>
      <c r="AI19" s="2"/>
      <c r="AJ19" s="2"/>
      <c r="AK19" s="2"/>
      <c r="AL19" s="2"/>
      <c r="AM19" s="4"/>
      <c r="AN19" s="3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</row>
    <row r="20" spans="1:52" ht="18" customHeight="1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  <c r="AA20" s="3"/>
      <c r="AB20" s="2"/>
      <c r="AC20" s="2"/>
      <c r="AD20" s="2"/>
      <c r="AE20" s="2"/>
      <c r="AF20" s="2"/>
      <c r="AI20" s="2"/>
      <c r="AJ20" s="2"/>
      <c r="AK20" s="2"/>
      <c r="AL20" s="2"/>
      <c r="AM20" s="4"/>
      <c r="AN20" s="3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</row>
    <row r="21" spans="1:52" ht="18" customHeight="1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  <c r="AA21" s="3"/>
      <c r="AB21" s="2"/>
      <c r="AC21" s="2"/>
      <c r="AD21" s="2"/>
      <c r="AE21" s="2"/>
      <c r="AF21" s="2"/>
      <c r="AI21" s="2"/>
      <c r="AJ21" s="2"/>
      <c r="AK21" s="2"/>
      <c r="AL21" s="2"/>
      <c r="AM21" s="4"/>
      <c r="AN21" s="3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</row>
    <row r="22" spans="1:52" ht="18" customHeight="1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  <c r="AA22" s="3"/>
      <c r="AB22" s="2"/>
      <c r="AC22" s="2"/>
      <c r="AD22" s="2"/>
      <c r="AE22" s="2"/>
      <c r="AF22" s="2"/>
      <c r="AI22" s="2"/>
      <c r="AJ22" s="2"/>
      <c r="AK22" s="2"/>
      <c r="AL22" s="2"/>
      <c r="AM22" s="4"/>
      <c r="AN22" s="3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</row>
    <row r="23" spans="1:52" ht="18" customHeight="1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  <c r="AA23" s="3"/>
      <c r="AB23" s="2"/>
      <c r="AC23" s="2"/>
      <c r="AD23" s="2"/>
      <c r="AE23" s="2"/>
      <c r="AF23" s="2"/>
      <c r="AI23" s="2"/>
      <c r="AJ23" s="2"/>
      <c r="AK23" s="2"/>
      <c r="AL23" s="2"/>
      <c r="AM23" s="4"/>
      <c r="AN23" s="3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</row>
    <row r="24" spans="1:52" ht="18" customHeight="1" x14ac:dyDescent="0.2">
      <c r="AG24"/>
      <c r="AH24"/>
    </row>
    <row r="25" spans="1:52" ht="18" customHeight="1" x14ac:dyDescent="0.2">
      <c r="A25" s="3"/>
    </row>
    <row r="26" spans="1:52" ht="18" customHeight="1" x14ac:dyDescent="0.2">
      <c r="A26" s="3"/>
    </row>
    <row r="27" spans="1:52" ht="18" customHeight="1" x14ac:dyDescent="0.2">
      <c r="A27" s="3"/>
    </row>
    <row r="28" spans="1:52" ht="18" customHeight="1" x14ac:dyDescent="0.2">
      <c r="A28" s="3"/>
    </row>
    <row r="29" spans="1:52" ht="18" customHeight="1" x14ac:dyDescent="0.2">
      <c r="A29" s="3"/>
    </row>
    <row r="30" spans="1:52" ht="18" customHeight="1" x14ac:dyDescent="0.2">
      <c r="A30" s="3"/>
    </row>
    <row r="41" spans="1:1" ht="18" customHeight="1" x14ac:dyDescent="0.2">
      <c r="A41" s="8"/>
    </row>
  </sheetData>
  <mergeCells count="2">
    <mergeCell ref="AS1:AZ1"/>
    <mergeCell ref="AW2:AZ2"/>
  </mergeCells>
  <hyperlinks>
    <hyperlink ref="AS1" r:id="rId1" xr:uid="{00000000-0004-0000-0F00-000000000000}"/>
  </hyperlinks>
  <pageMargins left="0.51181102362204722" right="0.51181102362204722" top="0.78740157480314965" bottom="0.78740157480314965" header="0.31496062992125984" footer="0.31496062992125984"/>
  <pageSetup paperSize="9" scale="62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G1:CN2"/>
  <sheetViews>
    <sheetView showGridLines="0" workbookViewId="0"/>
  </sheetViews>
  <sheetFormatPr defaultColWidth="2.85546875" defaultRowHeight="18" customHeight="1" x14ac:dyDescent="0.2"/>
  <sheetData>
    <row r="1" spans="85:92" ht="18" customHeight="1" x14ac:dyDescent="0.2">
      <c r="CG1" s="60" t="s">
        <v>106</v>
      </c>
      <c r="CH1" s="83"/>
      <c r="CI1" s="83"/>
      <c r="CJ1" s="83"/>
      <c r="CK1" s="83"/>
      <c r="CL1" s="83"/>
      <c r="CM1" s="83"/>
      <c r="CN1" s="83"/>
    </row>
    <row r="2" spans="85:92" ht="18" customHeight="1" x14ac:dyDescent="0.2">
      <c r="CK2" s="84">
        <f ca="1">TODAY()</f>
        <v>43998</v>
      </c>
      <c r="CL2" s="85"/>
      <c r="CM2" s="85"/>
      <c r="CN2" s="85"/>
    </row>
  </sheetData>
  <mergeCells count="2">
    <mergeCell ref="CG1:CN1"/>
    <mergeCell ref="CK2:CN2"/>
  </mergeCells>
  <hyperlinks>
    <hyperlink ref="CG1" r:id="rId1" xr:uid="{00000000-0004-0000-10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46"/>
  <sheetViews>
    <sheetView showGridLines="0" topLeftCell="B3" zoomScaleNormal="100" workbookViewId="0">
      <selection activeCell="B29" sqref="B2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71" t="s">
        <v>31</v>
      </c>
      <c r="G4" s="71"/>
      <c r="H4" s="71"/>
      <c r="I4" s="71"/>
      <c r="J4" s="71"/>
      <c r="K4" s="71"/>
      <c r="L4" s="74" t="s">
        <v>43</v>
      </c>
      <c r="M4" s="75"/>
      <c r="N4" s="75"/>
      <c r="O4" s="71" t="s">
        <v>33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71" t="s">
        <v>29</v>
      </c>
      <c r="G5" s="71"/>
      <c r="H5" s="71"/>
      <c r="I5" s="71"/>
      <c r="J5" s="71"/>
      <c r="K5" s="71"/>
      <c r="L5" s="74" t="s">
        <v>44</v>
      </c>
      <c r="M5" s="75"/>
      <c r="N5" s="75"/>
      <c r="O5" s="71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30</v>
      </c>
      <c r="G6" s="71"/>
      <c r="H6" s="71"/>
      <c r="I6" s="71"/>
      <c r="J6" s="71"/>
      <c r="K6" s="71"/>
      <c r="L6" s="74" t="s">
        <v>45</v>
      </c>
      <c r="M6" s="75"/>
      <c r="N6" s="75"/>
      <c r="O6" s="71" t="s">
        <v>35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71" t="s">
        <v>39</v>
      </c>
      <c r="G7" s="71"/>
      <c r="H7" s="71"/>
      <c r="I7" s="71"/>
      <c r="J7" s="71"/>
      <c r="K7" s="71"/>
      <c r="L7" s="74" t="s">
        <v>46</v>
      </c>
      <c r="M7" s="75"/>
      <c r="N7" s="75"/>
      <c r="O7" s="71" t="s">
        <v>36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9" t="s">
        <v>10</v>
      </c>
      <c r="K10" s="9" t="s">
        <v>11</v>
      </c>
      <c r="L10" s="9" t="s">
        <v>12</v>
      </c>
      <c r="M10" s="9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60</v>
      </c>
      <c r="K11" s="11">
        <v>0</v>
      </c>
      <c r="L11" s="11">
        <v>1</v>
      </c>
      <c r="M11" s="22" t="s">
        <v>64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59</v>
      </c>
      <c r="K12" s="11" t="s">
        <v>3</v>
      </c>
      <c r="L12" s="11">
        <v>3</v>
      </c>
      <c r="M12" s="23" t="s">
        <v>63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58</v>
      </c>
      <c r="K13" s="11" t="s">
        <v>5</v>
      </c>
      <c r="L13" s="11">
        <v>5</v>
      </c>
      <c r="M13" s="24" t="s">
        <v>62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57</v>
      </c>
      <c r="K14" s="11" t="s">
        <v>56</v>
      </c>
      <c r="L14" s="11">
        <v>8</v>
      </c>
      <c r="M14" s="25" t="s">
        <v>61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93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95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71"/>
      <c r="C19" s="71"/>
      <c r="D19" s="71"/>
      <c r="E19" s="71"/>
      <c r="F19" s="71"/>
      <c r="G19" s="71"/>
      <c r="H19" s="71"/>
    </row>
    <row r="20" spans="2:17" ht="18" customHeight="1" x14ac:dyDescent="0.2">
      <c r="B20" s="71"/>
      <c r="C20" s="71"/>
      <c r="D20" s="71"/>
      <c r="E20" s="71"/>
      <c r="F20" s="71"/>
      <c r="G20" s="71"/>
      <c r="H20" s="71"/>
    </row>
    <row r="21" spans="2:17" ht="18" customHeight="1" x14ac:dyDescent="0.2">
      <c r="B21" s="71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9" t="s">
        <v>37</v>
      </c>
      <c r="C26" s="68" t="s">
        <v>50</v>
      </c>
      <c r="D26" s="68"/>
      <c r="E26" s="68"/>
      <c r="F26" s="68"/>
      <c r="G26" s="68"/>
      <c r="H26" s="68"/>
      <c r="I26" s="70"/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4" t="s">
        <v>40</v>
      </c>
      <c r="C27" s="67" t="s">
        <v>48</v>
      </c>
      <c r="D27" s="67"/>
      <c r="E27" s="67"/>
      <c r="F27" s="67"/>
      <c r="G27" s="67"/>
      <c r="H27" s="67"/>
      <c r="I27" s="21">
        <v>45</v>
      </c>
      <c r="J27" s="21">
        <v>125</v>
      </c>
      <c r="K27" s="21">
        <v>22</v>
      </c>
      <c r="L27" s="21">
        <v>19</v>
      </c>
      <c r="M27" s="21">
        <v>19</v>
      </c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19</v>
      </c>
    </row>
    <row r="28" spans="2:17" ht="18" customHeight="1" x14ac:dyDescent="0.2">
      <c r="B28" s="14" t="s">
        <v>41</v>
      </c>
      <c r="C28" s="67" t="s">
        <v>49</v>
      </c>
      <c r="D28" s="67"/>
      <c r="E28" s="67"/>
      <c r="F28" s="67"/>
      <c r="G28" s="67"/>
      <c r="H28" s="67"/>
      <c r="I28" s="21">
        <v>1</v>
      </c>
      <c r="J28" s="21">
        <v>12</v>
      </c>
      <c r="K28" s="21">
        <v>65</v>
      </c>
      <c r="L28" s="21">
        <v>8</v>
      </c>
      <c r="M28" s="21">
        <v>8</v>
      </c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8</v>
      </c>
    </row>
    <row r="29" spans="2:17" ht="18" customHeight="1" x14ac:dyDescent="0.2">
      <c r="B29" s="14" t="s">
        <v>42</v>
      </c>
      <c r="C29" s="71" t="s">
        <v>38</v>
      </c>
      <c r="D29" s="71"/>
      <c r="E29" s="71"/>
      <c r="F29" s="71"/>
      <c r="G29" s="71"/>
      <c r="H29" s="71"/>
      <c r="I29" s="21">
        <v>500</v>
      </c>
      <c r="J29" s="21">
        <v>507</v>
      </c>
      <c r="K29" s="21">
        <v>524</v>
      </c>
      <c r="L29" s="21">
        <v>536</v>
      </c>
      <c r="M29" s="21">
        <v>536</v>
      </c>
      <c r="N29" s="21"/>
      <c r="O29" s="21"/>
      <c r="P29" s="21"/>
      <c r="Q29" s="19">
        <f t="shared" si="0"/>
        <v>536</v>
      </c>
    </row>
    <row r="30" spans="2:17" ht="18" customHeight="1" x14ac:dyDescent="0.2">
      <c r="B30" s="15" t="s">
        <v>1</v>
      </c>
      <c r="C30" s="62" t="s">
        <v>114</v>
      </c>
      <c r="D30" s="63"/>
      <c r="E30" s="63"/>
      <c r="F30" s="63"/>
      <c r="G30" s="63"/>
      <c r="H30" s="64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4" t="s">
        <v>35</v>
      </c>
      <c r="C31" s="71" t="s">
        <v>66</v>
      </c>
      <c r="D31" s="71"/>
      <c r="E31" s="71"/>
      <c r="F31" s="71"/>
      <c r="G31" s="71"/>
      <c r="H31" s="71"/>
      <c r="I31" s="21">
        <f>(((I27+I28)/2)/I29)*100</f>
        <v>4.5999999999999996</v>
      </c>
      <c r="J31" s="21">
        <f t="shared" ref="J31:M31" si="1">(((J27+J28)/2)/J29)*100</f>
        <v>13.510848126232741</v>
      </c>
      <c r="K31" s="21">
        <f t="shared" si="1"/>
        <v>8.3015267175572518</v>
      </c>
      <c r="L31" s="21">
        <f t="shared" si="1"/>
        <v>2.5186567164179103</v>
      </c>
      <c r="M31" s="21">
        <f t="shared" si="1"/>
        <v>2.5186567164179103</v>
      </c>
      <c r="N31" s="21"/>
      <c r="O31" s="21"/>
      <c r="P31" s="21"/>
      <c r="Q31" s="19">
        <f t="shared" si="0"/>
        <v>2.5186567164179103</v>
      </c>
    </row>
    <row r="32" spans="2:17" ht="18" customHeight="1" x14ac:dyDescent="0.2">
      <c r="B32" s="9" t="s">
        <v>54</v>
      </c>
      <c r="C32" s="67" t="s">
        <v>55</v>
      </c>
      <c r="D32" s="67"/>
      <c r="E32" s="67"/>
      <c r="F32" s="67"/>
      <c r="G32" s="67"/>
      <c r="H32" s="67"/>
      <c r="I32" s="20">
        <v>5</v>
      </c>
      <c r="J32" s="20">
        <v>5</v>
      </c>
      <c r="K32" s="20">
        <v>4</v>
      </c>
      <c r="L32" s="20">
        <v>4</v>
      </c>
      <c r="M32" s="20">
        <v>4</v>
      </c>
      <c r="N32" s="20">
        <v>3.5</v>
      </c>
      <c r="O32" s="20">
        <v>3.5</v>
      </c>
      <c r="P32" s="20">
        <v>3</v>
      </c>
      <c r="Q32" s="9" t="s">
        <v>1</v>
      </c>
    </row>
    <row r="33" spans="2:17" ht="18" customHeight="1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</row>
    <row r="34" spans="2:17" s="44" customFormat="1" ht="18" customHeight="1" x14ac:dyDescent="0.2">
      <c r="B34" s="32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32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O1:Q1"/>
    <mergeCell ref="P2:Q2"/>
    <mergeCell ref="C30:H30"/>
    <mergeCell ref="B6:E6"/>
    <mergeCell ref="B7:E7"/>
    <mergeCell ref="B8:E8"/>
    <mergeCell ref="F4:K4"/>
    <mergeCell ref="F5:K5"/>
    <mergeCell ref="F6:K6"/>
    <mergeCell ref="F7:K7"/>
    <mergeCell ref="B10:H10"/>
    <mergeCell ref="B11:H14"/>
    <mergeCell ref="B22:H22"/>
    <mergeCell ref="O4:Q4"/>
    <mergeCell ref="O5:Q5"/>
    <mergeCell ref="O6:Q6"/>
    <mergeCell ref="O7:Q7"/>
    <mergeCell ref="O8:Q8"/>
    <mergeCell ref="F8:K8"/>
    <mergeCell ref="L4:N4"/>
    <mergeCell ref="L5:N5"/>
    <mergeCell ref="L6:N6"/>
    <mergeCell ref="L7:N7"/>
    <mergeCell ref="L8:N8"/>
    <mergeCell ref="B4:E4"/>
    <mergeCell ref="B5:E5"/>
    <mergeCell ref="C28:H28"/>
    <mergeCell ref="C29:H29"/>
    <mergeCell ref="C31:H31"/>
    <mergeCell ref="C32:H32"/>
    <mergeCell ref="C26:H26"/>
    <mergeCell ref="Q24:Q25"/>
    <mergeCell ref="I26:Q26"/>
    <mergeCell ref="B16:H16"/>
    <mergeCell ref="B17:H17"/>
    <mergeCell ref="C27:H27"/>
    <mergeCell ref="B24:H24"/>
    <mergeCell ref="B25:H25"/>
    <mergeCell ref="B18:H18"/>
    <mergeCell ref="B19:H19"/>
    <mergeCell ref="B20:H20"/>
    <mergeCell ref="B21:H21"/>
    <mergeCell ref="M43:O43"/>
    <mergeCell ref="P43:Q43"/>
    <mergeCell ref="C43:K43"/>
    <mergeCell ref="M40:O40"/>
    <mergeCell ref="P40:Q40"/>
    <mergeCell ref="M41:O41"/>
    <mergeCell ref="P41:Q41"/>
    <mergeCell ref="C40:K40"/>
    <mergeCell ref="C41:K41"/>
    <mergeCell ref="C42:K42"/>
    <mergeCell ref="M42:O42"/>
    <mergeCell ref="P42:Q42"/>
    <mergeCell ref="C37:K37"/>
    <mergeCell ref="M37:O37"/>
    <mergeCell ref="P37:Q37"/>
    <mergeCell ref="C38:K38"/>
    <mergeCell ref="C39:K39"/>
    <mergeCell ref="M38:O38"/>
    <mergeCell ref="P38:Q38"/>
    <mergeCell ref="M39:O39"/>
    <mergeCell ref="P39:Q39"/>
    <mergeCell ref="C34:K34"/>
    <mergeCell ref="C35:K35"/>
    <mergeCell ref="C36:K36"/>
    <mergeCell ref="M36:O36"/>
    <mergeCell ref="P36:Q36"/>
    <mergeCell ref="M34:O34"/>
    <mergeCell ref="P34:Q34"/>
    <mergeCell ref="M35:O35"/>
    <mergeCell ref="P35:Q35"/>
    <mergeCell ref="C44:K44"/>
    <mergeCell ref="C45:K45"/>
    <mergeCell ref="M45:O45"/>
    <mergeCell ref="P45:Q45"/>
    <mergeCell ref="C46:K46"/>
    <mergeCell ref="M46:O46"/>
    <mergeCell ref="P46:Q46"/>
    <mergeCell ref="M44:O44"/>
    <mergeCell ref="P44:Q44"/>
  </mergeCells>
  <hyperlinks>
    <hyperlink ref="O1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38913" r:id="rId5">
          <objectPr defaultSize="0" autoPict="0" r:id="rId6">
            <anchor moveWithCells="1" sizeWithCells="1">
              <from>
                <xdr:col>1</xdr:col>
                <xdr:colOff>95250</xdr:colOff>
                <xdr:row>10</xdr:row>
                <xdr:rowOff>85725</xdr:rowOff>
              </from>
              <to>
                <xdr:col>3</xdr:col>
                <xdr:colOff>533400</xdr:colOff>
                <xdr:row>13</xdr:row>
                <xdr:rowOff>161925</xdr:rowOff>
              </to>
            </anchor>
          </objectPr>
        </oleObject>
      </mc:Choice>
      <mc:Fallback>
        <oleObject progId="Equation.3" shapeId="3238913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showGridLines="0" topLeftCell="A4" workbookViewId="0">
      <selection activeCell="F8" sqref="F8:K8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76</v>
      </c>
      <c r="G4" s="71"/>
      <c r="H4" s="71"/>
      <c r="I4" s="71"/>
      <c r="J4" s="71"/>
      <c r="K4" s="71"/>
      <c r="L4" s="74" t="s">
        <v>43</v>
      </c>
      <c r="M4" s="75"/>
      <c r="N4" s="75"/>
      <c r="O4" s="71" t="s">
        <v>33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65</v>
      </c>
      <c r="G5" s="71"/>
      <c r="H5" s="71"/>
      <c r="I5" s="71"/>
      <c r="J5" s="71"/>
      <c r="K5" s="71"/>
      <c r="L5" s="74" t="s">
        <v>44</v>
      </c>
      <c r="M5" s="75"/>
      <c r="N5" s="75"/>
      <c r="O5" s="71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69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72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2" t="s">
        <v>39</v>
      </c>
      <c r="G7" s="63"/>
      <c r="H7" s="63"/>
      <c r="I7" s="63"/>
      <c r="J7" s="63"/>
      <c r="K7" s="64"/>
      <c r="L7" s="74" t="s">
        <v>46</v>
      </c>
      <c r="M7" s="75"/>
      <c r="N7" s="75"/>
      <c r="O7" s="71" t="s">
        <v>36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9" t="s">
        <v>10</v>
      </c>
      <c r="K10" s="9" t="s">
        <v>11</v>
      </c>
      <c r="L10" s="9" t="s">
        <v>12</v>
      </c>
      <c r="M10" s="9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50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70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90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73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74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75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67" t="s">
        <v>94</v>
      </c>
      <c r="C20" s="71"/>
      <c r="D20" s="71"/>
      <c r="E20" s="71"/>
      <c r="F20" s="71"/>
      <c r="G20" s="71"/>
      <c r="H20" s="71"/>
    </row>
    <row r="21" spans="2:17" ht="18" customHeight="1" x14ac:dyDescent="0.2">
      <c r="B21" s="71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9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9" t="s">
        <v>70</v>
      </c>
      <c r="C27" s="67" t="s">
        <v>67</v>
      </c>
      <c r="D27" s="67"/>
      <c r="E27" s="67"/>
      <c r="F27" s="67"/>
      <c r="G27" s="67"/>
      <c r="H27" s="67"/>
      <c r="I27" s="21">
        <v>170</v>
      </c>
      <c r="J27" s="21">
        <v>175</v>
      </c>
      <c r="K27" s="21">
        <v>183</v>
      </c>
      <c r="L27" s="21">
        <v>196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196</v>
      </c>
    </row>
    <row r="28" spans="2:17" ht="18" customHeight="1" x14ac:dyDescent="0.2">
      <c r="B28" s="9" t="s">
        <v>71</v>
      </c>
      <c r="C28" s="67" t="s">
        <v>68</v>
      </c>
      <c r="D28" s="67"/>
      <c r="E28" s="67"/>
      <c r="F28" s="67"/>
      <c r="G28" s="67"/>
      <c r="H28" s="67"/>
      <c r="I28" s="21">
        <v>250</v>
      </c>
      <c r="J28" s="21">
        <v>250</v>
      </c>
      <c r="K28" s="21">
        <v>250</v>
      </c>
      <c r="L28" s="21">
        <v>250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250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5" t="s">
        <v>1</v>
      </c>
      <c r="C30" s="71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9" t="s">
        <v>20</v>
      </c>
      <c r="C31" s="67" t="s">
        <v>69</v>
      </c>
      <c r="D31" s="71"/>
      <c r="E31" s="71"/>
      <c r="F31" s="71"/>
      <c r="G31" s="71"/>
      <c r="H31" s="71"/>
      <c r="I31" s="21">
        <f>(I27/I28)*100</f>
        <v>68</v>
      </c>
      <c r="J31" s="21">
        <f t="shared" ref="J31:L31" si="1">(J27/J28)*100</f>
        <v>70</v>
      </c>
      <c r="K31" s="21">
        <f t="shared" si="1"/>
        <v>73.2</v>
      </c>
      <c r="L31" s="21">
        <f t="shared" si="1"/>
        <v>78.400000000000006</v>
      </c>
      <c r="M31" s="21"/>
      <c r="N31" s="21"/>
      <c r="O31" s="21"/>
      <c r="P31" s="21"/>
      <c r="Q31" s="19">
        <f t="shared" si="0"/>
        <v>78.400000000000006</v>
      </c>
    </row>
    <row r="32" spans="2:17" ht="18" customHeight="1" x14ac:dyDescent="0.2">
      <c r="B32" s="9" t="s">
        <v>54</v>
      </c>
      <c r="C32" s="67" t="s">
        <v>55</v>
      </c>
      <c r="D32" s="67"/>
      <c r="E32" s="67"/>
      <c r="F32" s="67"/>
      <c r="G32" s="67"/>
      <c r="H32" s="67"/>
      <c r="I32" s="20">
        <v>80</v>
      </c>
      <c r="J32" s="20">
        <v>80</v>
      </c>
      <c r="K32" s="20">
        <v>85</v>
      </c>
      <c r="L32" s="20">
        <v>85</v>
      </c>
      <c r="M32" s="20">
        <v>85</v>
      </c>
      <c r="N32" s="20">
        <v>87</v>
      </c>
      <c r="O32" s="20">
        <v>87</v>
      </c>
      <c r="P32" s="20">
        <v>90</v>
      </c>
      <c r="Q32" s="9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O1:Q1"/>
    <mergeCell ref="P2:Q2"/>
    <mergeCell ref="C29:H29"/>
    <mergeCell ref="B4:E4"/>
    <mergeCell ref="F4:K4"/>
    <mergeCell ref="L4:N4"/>
    <mergeCell ref="O4:Q4"/>
    <mergeCell ref="B5:E5"/>
    <mergeCell ref="F5:K5"/>
    <mergeCell ref="L5:N5"/>
    <mergeCell ref="O5:Q5"/>
    <mergeCell ref="B6:E6"/>
    <mergeCell ref="F6:K6"/>
    <mergeCell ref="L6:N6"/>
    <mergeCell ref="O6:Q6"/>
    <mergeCell ref="B7:E7"/>
    <mergeCell ref="F7:K7"/>
    <mergeCell ref="L7:N7"/>
    <mergeCell ref="O7:Q7"/>
    <mergeCell ref="B21:H21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19:H19"/>
    <mergeCell ref="B20:H20"/>
    <mergeCell ref="B22:H22"/>
    <mergeCell ref="B24:H24"/>
    <mergeCell ref="Q24:Q25"/>
    <mergeCell ref="B25:H25"/>
    <mergeCell ref="C26:H26"/>
    <mergeCell ref="I26:Q26"/>
    <mergeCell ref="C27:H27"/>
    <mergeCell ref="C28:H28"/>
    <mergeCell ref="C30:H30"/>
    <mergeCell ref="C31:H31"/>
    <mergeCell ref="C32:H32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39938" r:id="rId5">
          <objectPr defaultSize="0" r:id="rId6">
            <anchor moveWithCells="1" sizeWithCells="1">
              <from>
                <xdr:col>1</xdr:col>
                <xdr:colOff>95250</xdr:colOff>
                <xdr:row>10</xdr:row>
                <xdr:rowOff>104775</xdr:rowOff>
              </from>
              <to>
                <xdr:col>4</xdr:col>
                <xdr:colOff>266700</xdr:colOff>
                <xdr:row>13</xdr:row>
                <xdr:rowOff>142875</xdr:rowOff>
              </to>
            </anchor>
          </objectPr>
        </oleObject>
      </mc:Choice>
      <mc:Fallback>
        <oleObject progId="Equation.3" shapeId="3239938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46"/>
  <sheetViews>
    <sheetView showGridLines="0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77</v>
      </c>
      <c r="G4" s="71"/>
      <c r="H4" s="71"/>
      <c r="I4" s="71"/>
      <c r="J4" s="71"/>
      <c r="K4" s="71"/>
      <c r="L4" s="74" t="s">
        <v>43</v>
      </c>
      <c r="M4" s="75"/>
      <c r="N4" s="75"/>
      <c r="O4" s="71" t="s">
        <v>33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78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81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79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84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2" t="s">
        <v>39</v>
      </c>
      <c r="G7" s="63"/>
      <c r="H7" s="63"/>
      <c r="I7" s="63"/>
      <c r="J7" s="63"/>
      <c r="K7" s="64"/>
      <c r="L7" s="74" t="s">
        <v>46</v>
      </c>
      <c r="M7" s="75"/>
      <c r="N7" s="75"/>
      <c r="O7" s="67" t="s">
        <v>80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9" t="s">
        <v>10</v>
      </c>
      <c r="K10" s="9" t="s">
        <v>11</v>
      </c>
      <c r="L10" s="9" t="s">
        <v>12</v>
      </c>
      <c r="M10" s="9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60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75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90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90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91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92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67" t="s">
        <v>94</v>
      </c>
      <c r="C20" s="71"/>
      <c r="D20" s="71"/>
      <c r="E20" s="71"/>
      <c r="F20" s="71"/>
      <c r="G20" s="71"/>
      <c r="H20" s="71"/>
    </row>
    <row r="21" spans="2:17" ht="18" customHeight="1" x14ac:dyDescent="0.2">
      <c r="B21" s="71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9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9" t="s">
        <v>85</v>
      </c>
      <c r="C27" s="67" t="s">
        <v>88</v>
      </c>
      <c r="D27" s="67"/>
      <c r="E27" s="67"/>
      <c r="F27" s="67"/>
      <c r="G27" s="67"/>
      <c r="H27" s="67"/>
      <c r="I27" s="21">
        <v>76</v>
      </c>
      <c r="J27" s="21">
        <v>80</v>
      </c>
      <c r="K27" s="21">
        <v>87</v>
      </c>
      <c r="L27" s="21">
        <v>90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90</v>
      </c>
    </row>
    <row r="28" spans="2:17" ht="18" customHeight="1" x14ac:dyDescent="0.2">
      <c r="B28" s="9" t="s">
        <v>86</v>
      </c>
      <c r="C28" s="67" t="s">
        <v>89</v>
      </c>
      <c r="D28" s="67"/>
      <c r="E28" s="67"/>
      <c r="F28" s="67"/>
      <c r="G28" s="67"/>
      <c r="H28" s="67"/>
      <c r="I28" s="21">
        <v>120</v>
      </c>
      <c r="J28" s="21">
        <v>120</v>
      </c>
      <c r="K28" s="21">
        <v>120</v>
      </c>
      <c r="L28" s="21">
        <v>120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120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5" t="s">
        <v>1</v>
      </c>
      <c r="C30" s="71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9" t="s">
        <v>87</v>
      </c>
      <c r="C31" s="67" t="s">
        <v>79</v>
      </c>
      <c r="D31" s="71"/>
      <c r="E31" s="71"/>
      <c r="F31" s="71"/>
      <c r="G31" s="71"/>
      <c r="H31" s="71"/>
      <c r="I31" s="21">
        <f>(I27/I28)*100</f>
        <v>63.333333333333329</v>
      </c>
      <c r="J31" s="21">
        <f t="shared" ref="J31:L31" si="1">(J27/J28)*100</f>
        <v>66.666666666666657</v>
      </c>
      <c r="K31" s="21">
        <f t="shared" si="1"/>
        <v>72.5</v>
      </c>
      <c r="L31" s="21">
        <f t="shared" si="1"/>
        <v>75</v>
      </c>
      <c r="M31" s="21"/>
      <c r="N31" s="21"/>
      <c r="O31" s="21"/>
      <c r="P31" s="21"/>
      <c r="Q31" s="19">
        <f t="shared" si="0"/>
        <v>75</v>
      </c>
    </row>
    <row r="32" spans="2:17" ht="18" customHeight="1" x14ac:dyDescent="0.2">
      <c r="B32" s="9" t="s">
        <v>54</v>
      </c>
      <c r="C32" s="67" t="s">
        <v>55</v>
      </c>
      <c r="D32" s="67"/>
      <c r="E32" s="67"/>
      <c r="F32" s="67"/>
      <c r="G32" s="67"/>
      <c r="H32" s="67"/>
      <c r="I32" s="20">
        <v>80</v>
      </c>
      <c r="J32" s="20">
        <v>80</v>
      </c>
      <c r="K32" s="20">
        <v>85</v>
      </c>
      <c r="L32" s="20">
        <v>85</v>
      </c>
      <c r="M32" s="20">
        <v>85</v>
      </c>
      <c r="N32" s="20">
        <v>87</v>
      </c>
      <c r="O32" s="20">
        <v>87</v>
      </c>
      <c r="P32" s="20">
        <v>90</v>
      </c>
      <c r="Q32" s="9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O1:Q1"/>
    <mergeCell ref="P2:Q2"/>
    <mergeCell ref="C29:H29"/>
    <mergeCell ref="B4:E4"/>
    <mergeCell ref="F4:K4"/>
    <mergeCell ref="L4:N4"/>
    <mergeCell ref="O4:Q4"/>
    <mergeCell ref="B5:E5"/>
    <mergeCell ref="F5:K5"/>
    <mergeCell ref="L5:N5"/>
    <mergeCell ref="O5:Q5"/>
    <mergeCell ref="B6:E6"/>
    <mergeCell ref="F6:K6"/>
    <mergeCell ref="L6:N6"/>
    <mergeCell ref="O6:Q6"/>
    <mergeCell ref="B7:E7"/>
    <mergeCell ref="F7:K7"/>
    <mergeCell ref="L7:N7"/>
    <mergeCell ref="O7:Q7"/>
    <mergeCell ref="B21:H21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19:H19"/>
    <mergeCell ref="B20:H20"/>
    <mergeCell ref="B22:H22"/>
    <mergeCell ref="B24:H24"/>
    <mergeCell ref="Q24:Q25"/>
    <mergeCell ref="B25:H25"/>
    <mergeCell ref="C26:H26"/>
    <mergeCell ref="I26:Q26"/>
    <mergeCell ref="C27:H27"/>
    <mergeCell ref="C28:H28"/>
    <mergeCell ref="C30:H30"/>
    <mergeCell ref="C31:H31"/>
    <mergeCell ref="C32:H32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0961" r:id="rId5">
          <objectPr defaultSize="0" autoPict="0" r:id="rId6">
            <anchor moveWithCells="1" sizeWithCells="1">
              <from>
                <xdr:col>1</xdr:col>
                <xdr:colOff>95250</xdr:colOff>
                <xdr:row>10</xdr:row>
                <xdr:rowOff>104775</xdr:rowOff>
              </from>
              <to>
                <xdr:col>4</xdr:col>
                <xdr:colOff>114300</xdr:colOff>
                <xdr:row>13</xdr:row>
                <xdr:rowOff>123825</xdr:rowOff>
              </to>
            </anchor>
          </objectPr>
        </oleObject>
      </mc:Choice>
      <mc:Fallback>
        <oleObject progId="Equation.3" shapeId="3240961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46"/>
  <sheetViews>
    <sheetView showGridLines="0" topLeftCell="A6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107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158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108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111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109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110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71" t="s">
        <v>112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113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60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75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90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126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127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128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67" t="s">
        <v>129</v>
      </c>
      <c r="C20" s="71"/>
      <c r="D20" s="71"/>
      <c r="E20" s="71"/>
      <c r="F20" s="71"/>
      <c r="G20" s="71"/>
      <c r="H20" s="71"/>
    </row>
    <row r="21" spans="2:17" ht="18" customHeight="1" x14ac:dyDescent="0.2">
      <c r="B21" s="67" t="s">
        <v>94</v>
      </c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119</v>
      </c>
      <c r="C27" s="67" t="s">
        <v>120</v>
      </c>
      <c r="D27" s="67"/>
      <c r="E27" s="67"/>
      <c r="F27" s="67"/>
      <c r="G27" s="67"/>
      <c r="H27" s="67"/>
      <c r="I27" s="21">
        <v>2.1</v>
      </c>
      <c r="J27" s="21">
        <v>2.2000000000000002</v>
      </c>
      <c r="K27" s="21">
        <v>2.4</v>
      </c>
      <c r="L27" s="21">
        <v>2.5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2.5</v>
      </c>
    </row>
    <row r="28" spans="2:17" ht="18" customHeight="1" x14ac:dyDescent="0.2">
      <c r="B28" s="10" t="s">
        <v>117</v>
      </c>
      <c r="C28" s="67" t="s">
        <v>118</v>
      </c>
      <c r="D28" s="67"/>
      <c r="E28" s="67"/>
      <c r="F28" s="67"/>
      <c r="G28" s="67"/>
      <c r="H28" s="67"/>
      <c r="I28" s="21">
        <v>3</v>
      </c>
      <c r="J28" s="21">
        <v>3</v>
      </c>
      <c r="K28" s="21">
        <v>3</v>
      </c>
      <c r="L28" s="21">
        <v>3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3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115</v>
      </c>
      <c r="C31" s="67" t="s">
        <v>109</v>
      </c>
      <c r="D31" s="71"/>
      <c r="E31" s="71"/>
      <c r="F31" s="71"/>
      <c r="G31" s="71"/>
      <c r="H31" s="71"/>
      <c r="I31" s="21">
        <f>(I27/I28)*100</f>
        <v>70</v>
      </c>
      <c r="J31" s="21">
        <f t="shared" ref="J31:L31" si="1">(J27/J28)*100</f>
        <v>73.333333333333343</v>
      </c>
      <c r="K31" s="21">
        <f t="shared" si="1"/>
        <v>80</v>
      </c>
      <c r="L31" s="21">
        <f t="shared" si="1"/>
        <v>83.333333333333343</v>
      </c>
      <c r="M31" s="21"/>
      <c r="N31" s="21"/>
      <c r="O31" s="21"/>
      <c r="P31" s="21"/>
      <c r="Q31" s="19">
        <f t="shared" si="0"/>
        <v>83.333333333333343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80</v>
      </c>
      <c r="J32" s="20">
        <v>80</v>
      </c>
      <c r="K32" s="20">
        <v>85</v>
      </c>
      <c r="L32" s="20">
        <v>85</v>
      </c>
      <c r="M32" s="20">
        <v>85</v>
      </c>
      <c r="N32" s="20">
        <v>87</v>
      </c>
      <c r="O32" s="20">
        <v>87</v>
      </c>
      <c r="P32" s="20">
        <v>90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2:H32"/>
    <mergeCell ref="C29:H29"/>
    <mergeCell ref="C26:H26"/>
    <mergeCell ref="I26:Q26"/>
    <mergeCell ref="C27:H27"/>
    <mergeCell ref="C28:H28"/>
    <mergeCell ref="C30:H30"/>
    <mergeCell ref="C31:H31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1988" r:id="rId5">
          <objectPr defaultSize="0" autoPict="0" r:id="rId6">
            <anchor moveWithCells="1">
              <from>
                <xdr:col>1</xdr:col>
                <xdr:colOff>95250</xdr:colOff>
                <xdr:row>10</xdr:row>
                <xdr:rowOff>133350</xdr:rowOff>
              </from>
              <to>
                <xdr:col>7</xdr:col>
                <xdr:colOff>409575</xdr:colOff>
                <xdr:row>13</xdr:row>
                <xdr:rowOff>123825</xdr:rowOff>
              </to>
            </anchor>
          </objectPr>
        </oleObject>
      </mc:Choice>
      <mc:Fallback>
        <oleObject progId="Equation.3" shapeId="3241988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6"/>
  <sheetViews>
    <sheetView showGridLines="0" topLeftCell="A7" zoomScaleNormal="100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121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158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122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137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130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124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125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51" t="s">
        <v>56</v>
      </c>
      <c r="L12" s="11">
        <v>20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51" t="s">
        <v>259</v>
      </c>
      <c r="L13" s="11">
        <v>30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51" t="s">
        <v>260</v>
      </c>
      <c r="L14" s="11">
        <v>50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143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144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94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71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132</v>
      </c>
      <c r="C27" s="67" t="s">
        <v>133</v>
      </c>
      <c r="D27" s="67"/>
      <c r="E27" s="67"/>
      <c r="F27" s="67"/>
      <c r="G27" s="67"/>
      <c r="H27" s="67"/>
      <c r="I27" s="21">
        <v>6</v>
      </c>
      <c r="J27" s="21">
        <v>8</v>
      </c>
      <c r="K27" s="21">
        <v>11</v>
      </c>
      <c r="L27" s="21">
        <v>16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16</v>
      </c>
    </row>
    <row r="28" spans="2:17" ht="18" customHeight="1" x14ac:dyDescent="0.2">
      <c r="B28" s="10" t="s">
        <v>135</v>
      </c>
      <c r="C28" s="67" t="s">
        <v>134</v>
      </c>
      <c r="D28" s="67"/>
      <c r="E28" s="67"/>
      <c r="F28" s="67"/>
      <c r="G28" s="67"/>
      <c r="H28" s="67"/>
      <c r="I28" s="21">
        <v>5</v>
      </c>
      <c r="J28" s="21">
        <v>6</v>
      </c>
      <c r="K28" s="21">
        <v>8</v>
      </c>
      <c r="L28" s="21">
        <v>11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11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136</v>
      </c>
      <c r="C31" s="67" t="s">
        <v>123</v>
      </c>
      <c r="D31" s="71"/>
      <c r="E31" s="71"/>
      <c r="F31" s="71"/>
      <c r="G31" s="71"/>
      <c r="H31" s="71"/>
      <c r="I31" s="21">
        <f>((I27-I28)/I28)*100</f>
        <v>20</v>
      </c>
      <c r="J31" s="21">
        <f t="shared" ref="J31:L31" si="1">((J27-J28)/J28)*100</f>
        <v>33.333333333333329</v>
      </c>
      <c r="K31" s="21">
        <f t="shared" si="1"/>
        <v>37.5</v>
      </c>
      <c r="L31" s="21">
        <f t="shared" si="1"/>
        <v>45.454545454545453</v>
      </c>
      <c r="M31" s="21"/>
      <c r="N31" s="21"/>
      <c r="O31" s="21"/>
      <c r="P31" s="21"/>
      <c r="Q31" s="19">
        <f t="shared" si="0"/>
        <v>45.454545454545453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20</v>
      </c>
      <c r="J32" s="20">
        <v>20</v>
      </c>
      <c r="K32" s="20">
        <v>30</v>
      </c>
      <c r="L32" s="20">
        <v>30</v>
      </c>
      <c r="M32" s="20">
        <v>30</v>
      </c>
      <c r="N32" s="20">
        <v>30</v>
      </c>
      <c r="O32" s="20">
        <v>30</v>
      </c>
      <c r="P32" s="20">
        <v>30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3009" r:id="rId5">
          <objectPr defaultSize="0" autoPict="0" r:id="rId6">
            <anchor moveWithCells="1">
              <from>
                <xdr:col>1</xdr:col>
                <xdr:colOff>104775</xdr:colOff>
                <xdr:row>10</xdr:row>
                <xdr:rowOff>180975</xdr:rowOff>
              </from>
              <to>
                <xdr:col>5</xdr:col>
                <xdr:colOff>133350</xdr:colOff>
                <xdr:row>13</xdr:row>
                <xdr:rowOff>28575</xdr:rowOff>
              </to>
            </anchor>
          </objectPr>
        </oleObject>
      </mc:Choice>
      <mc:Fallback>
        <oleObject progId="Equation.3" shapeId="3243009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6"/>
  <sheetViews>
    <sheetView showGridLines="0" workbookViewId="0">
      <selection activeCell="O9" sqref="O9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138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158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139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140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147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142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141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55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70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90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67" t="s">
        <v>150</v>
      </c>
      <c r="C17" s="71"/>
      <c r="D17" s="71"/>
      <c r="E17" s="71"/>
      <c r="F17" s="71"/>
      <c r="G17" s="71"/>
      <c r="H17" s="71"/>
    </row>
    <row r="18" spans="2:17" ht="18" customHeight="1" x14ac:dyDescent="0.2">
      <c r="B18" s="67" t="s">
        <v>151</v>
      </c>
      <c r="C18" s="71"/>
      <c r="D18" s="71"/>
      <c r="E18" s="71"/>
      <c r="F18" s="71"/>
      <c r="G18" s="71"/>
      <c r="H18" s="71"/>
    </row>
    <row r="19" spans="2:17" ht="18" customHeight="1" x14ac:dyDescent="0.2">
      <c r="B19" s="67" t="s">
        <v>152</v>
      </c>
      <c r="C19" s="71"/>
      <c r="D19" s="71"/>
      <c r="E19" s="71"/>
      <c r="F19" s="71"/>
      <c r="G19" s="71"/>
      <c r="H19" s="71"/>
    </row>
    <row r="20" spans="2:17" ht="18" customHeight="1" x14ac:dyDescent="0.2">
      <c r="B20" s="67" t="s">
        <v>153</v>
      </c>
      <c r="C20" s="71"/>
      <c r="D20" s="71"/>
      <c r="E20" s="71"/>
      <c r="F20" s="71"/>
      <c r="G20" s="71"/>
      <c r="H20" s="71"/>
    </row>
    <row r="21" spans="2:17" ht="18" customHeight="1" x14ac:dyDescent="0.2">
      <c r="B21" s="67" t="s">
        <v>94</v>
      </c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145</v>
      </c>
      <c r="C27" s="67" t="s">
        <v>149</v>
      </c>
      <c r="D27" s="67"/>
      <c r="E27" s="67"/>
      <c r="F27" s="67"/>
      <c r="G27" s="67"/>
      <c r="H27" s="67"/>
      <c r="I27" s="21">
        <v>8</v>
      </c>
      <c r="J27" s="21">
        <v>20</v>
      </c>
      <c r="K27" s="21">
        <v>25</v>
      </c>
      <c r="L27" s="21">
        <v>32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32</v>
      </c>
    </row>
    <row r="28" spans="2:17" ht="18" customHeight="1" x14ac:dyDescent="0.2">
      <c r="B28" s="10" t="s">
        <v>146</v>
      </c>
      <c r="C28" s="67" t="s">
        <v>148</v>
      </c>
      <c r="D28" s="67"/>
      <c r="E28" s="67"/>
      <c r="F28" s="67"/>
      <c r="G28" s="67"/>
      <c r="H28" s="67"/>
      <c r="I28" s="21">
        <v>42</v>
      </c>
      <c r="J28" s="21">
        <v>42</v>
      </c>
      <c r="K28" s="21">
        <v>42</v>
      </c>
      <c r="L28" s="21">
        <v>42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42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131</v>
      </c>
      <c r="C31" s="67" t="s">
        <v>123</v>
      </c>
      <c r="D31" s="71"/>
      <c r="E31" s="71"/>
      <c r="F31" s="71"/>
      <c r="G31" s="71"/>
      <c r="H31" s="71"/>
      <c r="I31" s="21">
        <f>(I27/I28)*100</f>
        <v>19.047619047619047</v>
      </c>
      <c r="J31" s="21">
        <f t="shared" ref="J31:L31" si="1">(J27/J28)*100</f>
        <v>47.619047619047613</v>
      </c>
      <c r="K31" s="21">
        <f t="shared" si="1"/>
        <v>59.523809523809526</v>
      </c>
      <c r="L31" s="21">
        <f t="shared" si="1"/>
        <v>76.19047619047619</v>
      </c>
      <c r="M31" s="21"/>
      <c r="N31" s="21"/>
      <c r="O31" s="21"/>
      <c r="P31" s="21"/>
      <c r="Q31" s="19">
        <f t="shared" si="0"/>
        <v>76.19047619047619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30</v>
      </c>
      <c r="J32" s="20">
        <v>40</v>
      </c>
      <c r="K32" s="20">
        <v>50</v>
      </c>
      <c r="L32" s="20">
        <v>60</v>
      </c>
      <c r="M32" s="20">
        <v>70</v>
      </c>
      <c r="N32" s="20">
        <v>80</v>
      </c>
      <c r="O32" s="20">
        <v>90</v>
      </c>
      <c r="P32" s="20">
        <v>100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4034" r:id="rId5">
          <objectPr defaultSize="0" autoPict="0" r:id="rId6">
            <anchor moveWithCells="1">
              <from>
                <xdr:col>1</xdr:col>
                <xdr:colOff>104775</xdr:colOff>
                <xdr:row>11</xdr:row>
                <xdr:rowOff>0</xdr:rowOff>
              </from>
              <to>
                <xdr:col>3</xdr:col>
                <xdr:colOff>323850</xdr:colOff>
                <xdr:row>13</xdr:row>
                <xdr:rowOff>0</xdr:rowOff>
              </to>
            </anchor>
          </objectPr>
        </oleObject>
      </mc:Choice>
      <mc:Fallback>
        <oleObject progId="Equation.3" shapeId="324403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46"/>
  <sheetViews>
    <sheetView showGridLines="0" topLeftCell="A7" workbookViewId="0">
      <selection activeCell="I25" sqref="I25:P25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154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157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155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81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167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159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156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160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65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80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90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100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80" t="s">
        <v>168</v>
      </c>
      <c r="C17" s="81"/>
      <c r="D17" s="81"/>
      <c r="E17" s="81"/>
      <c r="F17" s="81"/>
      <c r="G17" s="81"/>
      <c r="H17" s="82"/>
    </row>
    <row r="18" spans="2:17" ht="18" customHeight="1" x14ac:dyDescent="0.2">
      <c r="B18" s="80" t="s">
        <v>169</v>
      </c>
      <c r="C18" s="81"/>
      <c r="D18" s="81"/>
      <c r="E18" s="81"/>
      <c r="F18" s="81"/>
      <c r="G18" s="81"/>
      <c r="H18" s="82"/>
    </row>
    <row r="19" spans="2:17" ht="18" customHeight="1" x14ac:dyDescent="0.2">
      <c r="B19" s="80" t="s">
        <v>94</v>
      </c>
      <c r="C19" s="81"/>
      <c r="D19" s="81"/>
      <c r="E19" s="81"/>
      <c r="F19" s="81"/>
      <c r="G19" s="81"/>
      <c r="H19" s="82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163</v>
      </c>
      <c r="C27" s="67" t="s">
        <v>166</v>
      </c>
      <c r="D27" s="67"/>
      <c r="E27" s="67"/>
      <c r="F27" s="67"/>
      <c r="G27" s="67"/>
      <c r="H27" s="67"/>
      <c r="I27" s="21">
        <v>3620</v>
      </c>
      <c r="J27" s="21">
        <v>3830</v>
      </c>
      <c r="K27" s="21">
        <v>4100</v>
      </c>
      <c r="L27" s="21">
        <v>4150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4150</v>
      </c>
    </row>
    <row r="28" spans="2:17" ht="18" customHeight="1" x14ac:dyDescent="0.2">
      <c r="B28" s="10" t="s">
        <v>164</v>
      </c>
      <c r="C28" s="67" t="s">
        <v>165</v>
      </c>
      <c r="D28" s="67"/>
      <c r="E28" s="67"/>
      <c r="F28" s="67"/>
      <c r="G28" s="67"/>
      <c r="H28" s="67"/>
      <c r="I28" s="21">
        <v>50</v>
      </c>
      <c r="J28" s="21">
        <v>50</v>
      </c>
      <c r="K28" s="21">
        <v>50</v>
      </c>
      <c r="L28" s="21">
        <v>50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50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161</v>
      </c>
      <c r="C31" s="67" t="s">
        <v>162</v>
      </c>
      <c r="D31" s="71"/>
      <c r="E31" s="71"/>
      <c r="F31" s="71"/>
      <c r="G31" s="71"/>
      <c r="H31" s="71"/>
      <c r="I31" s="21">
        <f>I27/I28</f>
        <v>72.400000000000006</v>
      </c>
      <c r="J31" s="21">
        <f t="shared" ref="J31:L31" si="1">J27/J28</f>
        <v>76.599999999999994</v>
      </c>
      <c r="K31" s="21">
        <f t="shared" si="1"/>
        <v>82</v>
      </c>
      <c r="L31" s="21">
        <f t="shared" si="1"/>
        <v>83</v>
      </c>
      <c r="M31" s="21"/>
      <c r="N31" s="21"/>
      <c r="O31" s="21"/>
      <c r="P31" s="21"/>
      <c r="Q31" s="19">
        <f t="shared" si="0"/>
        <v>83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80</v>
      </c>
      <c r="J32" s="20">
        <v>82</v>
      </c>
      <c r="K32" s="20">
        <v>85</v>
      </c>
      <c r="L32" s="20">
        <v>85</v>
      </c>
      <c r="M32" s="20">
        <v>90</v>
      </c>
      <c r="N32" s="20">
        <v>90</v>
      </c>
      <c r="O32" s="20">
        <v>95</v>
      </c>
      <c r="P32" s="20">
        <v>97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7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3245058" r:id="rId5">
          <objectPr defaultSize="0" r:id="rId6">
            <anchor moveWithCells="1">
              <from>
                <xdr:col>1</xdr:col>
                <xdr:colOff>95250</xdr:colOff>
                <xdr:row>10</xdr:row>
                <xdr:rowOff>123825</xdr:rowOff>
              </from>
              <to>
                <xdr:col>2</xdr:col>
                <xdr:colOff>495300</xdr:colOff>
                <xdr:row>13</xdr:row>
                <xdr:rowOff>47625</xdr:rowOff>
              </to>
            </anchor>
          </objectPr>
        </oleObject>
      </mc:Choice>
      <mc:Fallback>
        <oleObject progId="Equation.3" shapeId="3245058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46"/>
  <sheetViews>
    <sheetView showGridLines="0" topLeftCell="A7" workbookViewId="0">
      <selection activeCell="I25" sqref="I25:P25"/>
    </sheetView>
  </sheetViews>
  <sheetFormatPr defaultRowHeight="18" customHeight="1" x14ac:dyDescent="0.2"/>
  <cols>
    <col min="1" max="1" width="2.7109375" style="13" customWidth="1"/>
    <col min="2" max="256" width="8.140625" style="13" customWidth="1"/>
    <col min="257" max="16384" width="9.140625" style="13"/>
  </cols>
  <sheetData>
    <row r="1" spans="2:17" ht="18" customHeight="1" x14ac:dyDescent="0.2">
      <c r="O1" s="76" t="s">
        <v>106</v>
      </c>
      <c r="P1" s="77"/>
      <c r="Q1" s="77"/>
    </row>
    <row r="2" spans="2:17" ht="18" customHeight="1" x14ac:dyDescent="0.2">
      <c r="P2" s="78">
        <f ca="1">TODAY()</f>
        <v>43998</v>
      </c>
      <c r="Q2" s="79"/>
    </row>
    <row r="4" spans="2:17" ht="18" customHeight="1" x14ac:dyDescent="0.2">
      <c r="B4" s="72" t="s">
        <v>24</v>
      </c>
      <c r="C4" s="72"/>
      <c r="D4" s="72"/>
      <c r="E4" s="72"/>
      <c r="F4" s="67" t="s">
        <v>170</v>
      </c>
      <c r="G4" s="71"/>
      <c r="H4" s="71"/>
      <c r="I4" s="71"/>
      <c r="J4" s="71"/>
      <c r="K4" s="71"/>
      <c r="L4" s="74" t="s">
        <v>43</v>
      </c>
      <c r="M4" s="75"/>
      <c r="N4" s="75"/>
      <c r="O4" s="67" t="s">
        <v>157</v>
      </c>
      <c r="P4" s="71"/>
      <c r="Q4" s="71"/>
    </row>
    <row r="5" spans="2:17" ht="18" customHeight="1" x14ac:dyDescent="0.2">
      <c r="B5" s="72" t="s">
        <v>27</v>
      </c>
      <c r="C5" s="72"/>
      <c r="D5" s="72"/>
      <c r="E5" s="72"/>
      <c r="F5" s="67" t="s">
        <v>171</v>
      </c>
      <c r="G5" s="71"/>
      <c r="H5" s="71"/>
      <c r="I5" s="71"/>
      <c r="J5" s="71"/>
      <c r="K5" s="71"/>
      <c r="L5" s="74" t="s">
        <v>44</v>
      </c>
      <c r="M5" s="75"/>
      <c r="N5" s="75"/>
      <c r="O5" s="67" t="s">
        <v>34</v>
      </c>
      <c r="P5" s="71"/>
      <c r="Q5" s="71"/>
    </row>
    <row r="6" spans="2:17" ht="18" customHeight="1" x14ac:dyDescent="0.2">
      <c r="B6" s="72" t="s">
        <v>25</v>
      </c>
      <c r="C6" s="72"/>
      <c r="D6" s="72"/>
      <c r="E6" s="72"/>
      <c r="F6" s="67" t="s">
        <v>172</v>
      </c>
      <c r="G6" s="71"/>
      <c r="H6" s="71"/>
      <c r="I6" s="71"/>
      <c r="J6" s="71"/>
      <c r="K6" s="71"/>
      <c r="L6" s="74" t="s">
        <v>45</v>
      </c>
      <c r="M6" s="75"/>
      <c r="N6" s="75"/>
      <c r="O6" s="67" t="s">
        <v>175</v>
      </c>
      <c r="P6" s="71"/>
      <c r="Q6" s="71"/>
    </row>
    <row r="7" spans="2:17" ht="18" customHeight="1" x14ac:dyDescent="0.2">
      <c r="B7" s="72" t="s">
        <v>28</v>
      </c>
      <c r="C7" s="72"/>
      <c r="D7" s="72"/>
      <c r="E7" s="72"/>
      <c r="F7" s="67" t="s">
        <v>173</v>
      </c>
      <c r="G7" s="71"/>
      <c r="H7" s="71"/>
      <c r="I7" s="71"/>
      <c r="J7" s="71"/>
      <c r="K7" s="71"/>
      <c r="L7" s="74" t="s">
        <v>46</v>
      </c>
      <c r="M7" s="75"/>
      <c r="N7" s="75"/>
      <c r="O7" s="67" t="s">
        <v>174</v>
      </c>
      <c r="P7" s="71"/>
      <c r="Q7" s="71"/>
    </row>
    <row r="8" spans="2:17" ht="18" customHeight="1" x14ac:dyDescent="0.2">
      <c r="B8" s="72" t="s">
        <v>26</v>
      </c>
      <c r="C8" s="72"/>
      <c r="D8" s="72"/>
      <c r="E8" s="72"/>
      <c r="F8" s="71" t="s">
        <v>32</v>
      </c>
      <c r="G8" s="71"/>
      <c r="H8" s="71"/>
      <c r="I8" s="71"/>
      <c r="J8" s="71"/>
      <c r="K8" s="71"/>
      <c r="L8" s="74" t="s">
        <v>47</v>
      </c>
      <c r="M8" s="75"/>
      <c r="N8" s="75"/>
      <c r="O8" s="73" t="s">
        <v>263</v>
      </c>
      <c r="P8" s="71"/>
      <c r="Q8" s="71"/>
    </row>
    <row r="10" spans="2:17" ht="18" customHeight="1" x14ac:dyDescent="0.2">
      <c r="B10" s="68" t="s">
        <v>4</v>
      </c>
      <c r="C10" s="66"/>
      <c r="D10" s="66"/>
      <c r="E10" s="66"/>
      <c r="F10" s="66"/>
      <c r="G10" s="66"/>
      <c r="H10" s="66"/>
      <c r="J10" s="10" t="s">
        <v>10</v>
      </c>
      <c r="K10" s="10" t="s">
        <v>11</v>
      </c>
      <c r="L10" s="10" t="s">
        <v>12</v>
      </c>
      <c r="M10" s="10" t="s">
        <v>13</v>
      </c>
    </row>
    <row r="11" spans="2:17" ht="18" customHeight="1" x14ac:dyDescent="0.2">
      <c r="B11" s="65"/>
      <c r="C11" s="65"/>
      <c r="D11" s="65"/>
      <c r="E11" s="65"/>
      <c r="F11" s="65"/>
      <c r="G11" s="65"/>
      <c r="H11" s="65"/>
      <c r="J11" s="12" t="s">
        <v>57</v>
      </c>
      <c r="K11" s="11">
        <v>0</v>
      </c>
      <c r="L11" s="11">
        <v>15</v>
      </c>
      <c r="M11" s="26" t="s">
        <v>61</v>
      </c>
    </row>
    <row r="12" spans="2:17" ht="18" customHeight="1" x14ac:dyDescent="0.2">
      <c r="B12" s="65"/>
      <c r="C12" s="65"/>
      <c r="D12" s="65"/>
      <c r="E12" s="65"/>
      <c r="F12" s="65"/>
      <c r="G12" s="65"/>
      <c r="H12" s="65"/>
      <c r="J12" s="12" t="s">
        <v>58</v>
      </c>
      <c r="K12" s="11" t="s">
        <v>7</v>
      </c>
      <c r="L12" s="11">
        <v>30</v>
      </c>
      <c r="M12" s="24" t="s">
        <v>62</v>
      </c>
    </row>
    <row r="13" spans="2:17" ht="18" customHeight="1" x14ac:dyDescent="0.2">
      <c r="B13" s="65"/>
      <c r="C13" s="65"/>
      <c r="D13" s="65"/>
      <c r="E13" s="65"/>
      <c r="F13" s="65"/>
      <c r="G13" s="65"/>
      <c r="H13" s="65"/>
      <c r="J13" s="12" t="s">
        <v>59</v>
      </c>
      <c r="K13" s="11" t="s">
        <v>8</v>
      </c>
      <c r="L13" s="11">
        <v>70</v>
      </c>
      <c r="M13" s="23" t="s">
        <v>63</v>
      </c>
    </row>
    <row r="14" spans="2:17" ht="18" customHeight="1" x14ac:dyDescent="0.2">
      <c r="B14" s="65"/>
      <c r="C14" s="65"/>
      <c r="D14" s="65"/>
      <c r="E14" s="65"/>
      <c r="F14" s="65"/>
      <c r="G14" s="65"/>
      <c r="H14" s="65"/>
      <c r="J14" s="12" t="s">
        <v>60</v>
      </c>
      <c r="K14" s="11" t="s">
        <v>9</v>
      </c>
      <c r="L14" s="11">
        <v>200</v>
      </c>
      <c r="M14" s="27" t="s">
        <v>64</v>
      </c>
    </row>
    <row r="16" spans="2:17" ht="18" customHeight="1" x14ac:dyDescent="0.2">
      <c r="B16" s="68" t="s">
        <v>16</v>
      </c>
      <c r="C16" s="68"/>
      <c r="D16" s="68"/>
      <c r="E16" s="68"/>
      <c r="F16" s="68"/>
      <c r="G16" s="68"/>
      <c r="H16" s="68"/>
    </row>
    <row r="17" spans="2:17" ht="18" customHeight="1" x14ac:dyDescent="0.2">
      <c r="B17" s="80" t="s">
        <v>197</v>
      </c>
      <c r="C17" s="81"/>
      <c r="D17" s="81"/>
      <c r="E17" s="81"/>
      <c r="F17" s="81"/>
      <c r="G17" s="81"/>
      <c r="H17" s="82"/>
    </row>
    <row r="18" spans="2:17" ht="18" customHeight="1" x14ac:dyDescent="0.2">
      <c r="B18" s="80" t="s">
        <v>198</v>
      </c>
      <c r="C18" s="81"/>
      <c r="D18" s="81"/>
      <c r="E18" s="81"/>
      <c r="F18" s="81"/>
      <c r="G18" s="81"/>
      <c r="H18" s="82"/>
    </row>
    <row r="19" spans="2:17" ht="18" customHeight="1" x14ac:dyDescent="0.2">
      <c r="B19" s="80" t="s">
        <v>94</v>
      </c>
      <c r="C19" s="81"/>
      <c r="D19" s="81"/>
      <c r="E19" s="81"/>
      <c r="F19" s="81"/>
      <c r="G19" s="81"/>
      <c r="H19" s="82"/>
    </row>
    <row r="20" spans="2:17" ht="18" customHeight="1" x14ac:dyDescent="0.2">
      <c r="B20" s="67"/>
      <c r="C20" s="71"/>
      <c r="D20" s="71"/>
      <c r="E20" s="71"/>
      <c r="F20" s="71"/>
      <c r="G20" s="71"/>
      <c r="H20" s="71"/>
    </row>
    <row r="21" spans="2:17" ht="18" customHeight="1" x14ac:dyDescent="0.2">
      <c r="B21" s="67"/>
      <c r="C21" s="71"/>
      <c r="D21" s="71"/>
      <c r="E21" s="71"/>
      <c r="F21" s="71"/>
      <c r="G21" s="71"/>
      <c r="H21" s="71"/>
    </row>
    <row r="22" spans="2:17" ht="18" customHeight="1" x14ac:dyDescent="0.2">
      <c r="B22" s="71"/>
      <c r="C22" s="71"/>
      <c r="D22" s="71"/>
      <c r="E22" s="71"/>
      <c r="F22" s="71"/>
      <c r="G22" s="71"/>
      <c r="H22" s="71"/>
    </row>
    <row r="24" spans="2:17" ht="18" customHeight="1" x14ac:dyDescent="0.2">
      <c r="B24" s="68" t="s">
        <v>51</v>
      </c>
      <c r="C24" s="68"/>
      <c r="D24" s="68"/>
      <c r="E24" s="68"/>
      <c r="F24" s="68"/>
      <c r="G24" s="68"/>
      <c r="H24" s="68"/>
      <c r="I24" s="16">
        <v>1</v>
      </c>
      <c r="J24" s="16">
        <v>2</v>
      </c>
      <c r="K24" s="16">
        <v>3</v>
      </c>
      <c r="L24" s="16">
        <v>4</v>
      </c>
      <c r="M24" s="16">
        <v>5</v>
      </c>
      <c r="N24" s="16">
        <v>6</v>
      </c>
      <c r="O24" s="16">
        <v>7</v>
      </c>
      <c r="P24" s="16">
        <v>8</v>
      </c>
      <c r="Q24" s="69" t="s">
        <v>2</v>
      </c>
    </row>
    <row r="25" spans="2:17" ht="18" customHeight="1" x14ac:dyDescent="0.2">
      <c r="B25" s="68" t="s">
        <v>52</v>
      </c>
      <c r="C25" s="68"/>
      <c r="D25" s="68"/>
      <c r="E25" s="68"/>
      <c r="F25" s="68"/>
      <c r="G25" s="68"/>
      <c r="H25" s="68"/>
      <c r="I25" s="17">
        <v>43555</v>
      </c>
      <c r="J25" s="17">
        <v>43646</v>
      </c>
      <c r="K25" s="17">
        <v>43738</v>
      </c>
      <c r="L25" s="17">
        <v>43830</v>
      </c>
      <c r="M25" s="17">
        <v>43555</v>
      </c>
      <c r="N25" s="17">
        <v>43646</v>
      </c>
      <c r="O25" s="17">
        <v>43738</v>
      </c>
      <c r="P25" s="17">
        <v>43830</v>
      </c>
      <c r="Q25" s="69"/>
    </row>
    <row r="26" spans="2:17" s="18" customFormat="1" ht="18" customHeight="1" x14ac:dyDescent="0.2">
      <c r="B26" s="10" t="s">
        <v>37</v>
      </c>
      <c r="C26" s="68" t="s">
        <v>50</v>
      </c>
      <c r="D26" s="68"/>
      <c r="E26" s="68"/>
      <c r="F26" s="68"/>
      <c r="G26" s="68"/>
      <c r="H26" s="68"/>
      <c r="I26" s="70" t="s">
        <v>53</v>
      </c>
      <c r="J26" s="70"/>
      <c r="K26" s="70"/>
      <c r="L26" s="70"/>
      <c r="M26" s="70"/>
      <c r="N26" s="70"/>
      <c r="O26" s="70"/>
      <c r="P26" s="70"/>
      <c r="Q26" s="70"/>
    </row>
    <row r="27" spans="2:17" ht="18" customHeight="1" x14ac:dyDescent="0.2">
      <c r="B27" s="10" t="s">
        <v>176</v>
      </c>
      <c r="C27" s="67" t="s">
        <v>179</v>
      </c>
      <c r="D27" s="67"/>
      <c r="E27" s="67"/>
      <c r="F27" s="67"/>
      <c r="G27" s="67"/>
      <c r="H27" s="67"/>
      <c r="I27" s="21">
        <v>942</v>
      </c>
      <c r="J27" s="21">
        <v>1420</v>
      </c>
      <c r="K27" s="21">
        <v>2600</v>
      </c>
      <c r="L27" s="21">
        <v>7400</v>
      </c>
      <c r="M27" s="21"/>
      <c r="N27" s="21"/>
      <c r="O27" s="21"/>
      <c r="P27" s="21"/>
      <c r="Q27" s="19">
        <f>IF(P27&lt;&gt;"",P27,IF(O27&lt;&gt;"",O27,IF(N27&lt;&gt;"",N27,IF(M27&lt;&gt;"",M27,IF(L27&lt;&gt;"",L27,IF(K27&lt;&gt;"",K27,IF(J27&lt;&gt;"",J27,IF(I27&lt;&gt;"",I27,""))))))))</f>
        <v>7400</v>
      </c>
    </row>
    <row r="28" spans="2:17" ht="18" customHeight="1" x14ac:dyDescent="0.2">
      <c r="B28" s="10" t="s">
        <v>177</v>
      </c>
      <c r="C28" s="67" t="s">
        <v>180</v>
      </c>
      <c r="D28" s="67"/>
      <c r="E28" s="67"/>
      <c r="F28" s="67"/>
      <c r="G28" s="67"/>
      <c r="H28" s="67"/>
      <c r="I28" s="21">
        <v>700</v>
      </c>
      <c r="J28" s="21">
        <v>942</v>
      </c>
      <c r="K28" s="21">
        <v>1420</v>
      </c>
      <c r="L28" s="21">
        <v>2600</v>
      </c>
      <c r="M28" s="21"/>
      <c r="N28" s="21"/>
      <c r="O28" s="21"/>
      <c r="P28" s="21"/>
      <c r="Q28" s="19">
        <f t="shared" ref="Q28:Q31" si="0">IF(P28&lt;&gt;"",P28,IF(O28&lt;&gt;"",O28,IF(N28&lt;&gt;"",N28,IF(M28&lt;&gt;"",M28,IF(L28&lt;&gt;"",L28,IF(K28&lt;&gt;"",K28,IF(J28&lt;&gt;"",J28,IF(I28&lt;&gt;"",I28,""))))))))</f>
        <v>2600</v>
      </c>
    </row>
    <row r="29" spans="2:17" ht="18" customHeight="1" x14ac:dyDescent="0.2">
      <c r="B29" s="10" t="s">
        <v>1</v>
      </c>
      <c r="C29" s="80" t="s">
        <v>114</v>
      </c>
      <c r="D29" s="81"/>
      <c r="E29" s="81"/>
      <c r="F29" s="81"/>
      <c r="G29" s="81"/>
      <c r="H29" s="82"/>
      <c r="I29" s="21"/>
      <c r="J29" s="21"/>
      <c r="K29" s="21"/>
      <c r="L29" s="21"/>
      <c r="M29" s="21"/>
      <c r="N29" s="21"/>
      <c r="O29" s="21"/>
      <c r="P29" s="21"/>
      <c r="Q29" s="19" t="str">
        <f t="shared" si="0"/>
        <v/>
      </c>
    </row>
    <row r="30" spans="2:17" ht="18" customHeight="1" x14ac:dyDescent="0.2">
      <c r="B30" s="10" t="s">
        <v>1</v>
      </c>
      <c r="C30" s="67" t="s">
        <v>114</v>
      </c>
      <c r="D30" s="71"/>
      <c r="E30" s="71"/>
      <c r="F30" s="71"/>
      <c r="G30" s="71"/>
      <c r="H30" s="71"/>
      <c r="I30" s="21"/>
      <c r="J30" s="21"/>
      <c r="K30" s="21"/>
      <c r="L30" s="21"/>
      <c r="M30" s="21"/>
      <c r="N30" s="21"/>
      <c r="O30" s="21"/>
      <c r="P30" s="21"/>
      <c r="Q30" s="19" t="str">
        <f t="shared" si="0"/>
        <v/>
      </c>
    </row>
    <row r="31" spans="2:17" ht="18" customHeight="1" x14ac:dyDescent="0.2">
      <c r="B31" s="10" t="s">
        <v>178</v>
      </c>
      <c r="C31" s="67" t="s">
        <v>172</v>
      </c>
      <c r="D31" s="71"/>
      <c r="E31" s="71"/>
      <c r="F31" s="71"/>
      <c r="G31" s="71"/>
      <c r="H31" s="71"/>
      <c r="I31" s="21">
        <f>((I27-I28)/I28)*100</f>
        <v>34.571428571428569</v>
      </c>
      <c r="J31" s="21">
        <f t="shared" ref="J31:L31" si="1">((J27-J28)/J28)*100</f>
        <v>50.743099787685772</v>
      </c>
      <c r="K31" s="21">
        <f t="shared" si="1"/>
        <v>83.098591549295776</v>
      </c>
      <c r="L31" s="21">
        <f t="shared" si="1"/>
        <v>184.61538461538461</v>
      </c>
      <c r="M31" s="21"/>
      <c r="N31" s="21"/>
      <c r="O31" s="21"/>
      <c r="P31" s="21"/>
      <c r="Q31" s="19">
        <f t="shared" si="0"/>
        <v>184.61538461538461</v>
      </c>
    </row>
    <row r="32" spans="2:17" ht="18" customHeight="1" x14ac:dyDescent="0.2">
      <c r="B32" s="10" t="s">
        <v>54</v>
      </c>
      <c r="C32" s="67" t="s">
        <v>55</v>
      </c>
      <c r="D32" s="67"/>
      <c r="E32" s="67"/>
      <c r="F32" s="67"/>
      <c r="G32" s="67"/>
      <c r="H32" s="67"/>
      <c r="I32" s="20">
        <v>30</v>
      </c>
      <c r="J32" s="20">
        <v>30</v>
      </c>
      <c r="K32" s="20">
        <v>30</v>
      </c>
      <c r="L32" s="20">
        <v>30</v>
      </c>
      <c r="M32" s="20">
        <v>50</v>
      </c>
      <c r="N32" s="20">
        <v>50</v>
      </c>
      <c r="O32" s="20">
        <v>70</v>
      </c>
      <c r="P32" s="20">
        <v>80</v>
      </c>
      <c r="Q32" s="10" t="s">
        <v>1</v>
      </c>
    </row>
    <row r="34" spans="2:17" s="44" customFormat="1" ht="18" customHeight="1" x14ac:dyDescent="0.2">
      <c r="B34" s="50" t="s">
        <v>234</v>
      </c>
      <c r="C34" s="66" t="s">
        <v>258</v>
      </c>
      <c r="D34" s="66"/>
      <c r="E34" s="66"/>
      <c r="F34" s="66"/>
      <c r="G34" s="66"/>
      <c r="H34" s="66"/>
      <c r="I34" s="66"/>
      <c r="J34" s="66"/>
      <c r="K34" s="66"/>
      <c r="L34" s="50" t="s">
        <v>237</v>
      </c>
      <c r="M34" s="66" t="s">
        <v>235</v>
      </c>
      <c r="N34" s="66"/>
      <c r="O34" s="66"/>
      <c r="P34" s="66" t="s">
        <v>236</v>
      </c>
      <c r="Q34" s="66"/>
    </row>
    <row r="35" spans="2:17" ht="18" customHeight="1" x14ac:dyDescent="0.2">
      <c r="B35" s="33"/>
      <c r="C35" s="62"/>
      <c r="D35" s="63"/>
      <c r="E35" s="63"/>
      <c r="F35" s="63"/>
      <c r="G35" s="63"/>
      <c r="H35" s="63"/>
      <c r="I35" s="63"/>
      <c r="J35" s="63"/>
      <c r="K35" s="64"/>
      <c r="L35" s="33"/>
      <c r="M35" s="62"/>
      <c r="N35" s="63"/>
      <c r="O35" s="64"/>
      <c r="P35" s="65"/>
      <c r="Q35" s="65"/>
    </row>
    <row r="36" spans="2:17" ht="18" customHeight="1" x14ac:dyDescent="0.2">
      <c r="B36" s="33"/>
      <c r="C36" s="62"/>
      <c r="D36" s="63"/>
      <c r="E36" s="63"/>
      <c r="F36" s="63"/>
      <c r="G36" s="63"/>
      <c r="H36" s="63"/>
      <c r="I36" s="63"/>
      <c r="J36" s="63"/>
      <c r="K36" s="64"/>
      <c r="L36" s="33"/>
      <c r="M36" s="62"/>
      <c r="N36" s="63"/>
      <c r="O36" s="64"/>
      <c r="P36" s="65"/>
      <c r="Q36" s="65"/>
    </row>
    <row r="37" spans="2:17" ht="18" customHeight="1" x14ac:dyDescent="0.2">
      <c r="B37" s="33"/>
      <c r="C37" s="62"/>
      <c r="D37" s="63"/>
      <c r="E37" s="63"/>
      <c r="F37" s="63"/>
      <c r="G37" s="63"/>
      <c r="H37" s="63"/>
      <c r="I37" s="63"/>
      <c r="J37" s="63"/>
      <c r="K37" s="64"/>
      <c r="L37" s="33"/>
      <c r="M37" s="62"/>
      <c r="N37" s="63"/>
      <c r="O37" s="64"/>
      <c r="P37" s="65"/>
      <c r="Q37" s="65"/>
    </row>
    <row r="38" spans="2:17" ht="18" customHeight="1" x14ac:dyDescent="0.2">
      <c r="B38" s="33"/>
      <c r="C38" s="62"/>
      <c r="D38" s="63"/>
      <c r="E38" s="63"/>
      <c r="F38" s="63"/>
      <c r="G38" s="63"/>
      <c r="H38" s="63"/>
      <c r="I38" s="63"/>
      <c r="J38" s="63"/>
      <c r="K38" s="64"/>
      <c r="L38" s="33"/>
      <c r="M38" s="62"/>
      <c r="N38" s="63"/>
      <c r="O38" s="64"/>
      <c r="P38" s="65"/>
      <c r="Q38" s="65"/>
    </row>
    <row r="39" spans="2:17" ht="18" customHeight="1" x14ac:dyDescent="0.2">
      <c r="B39" s="33"/>
      <c r="C39" s="62"/>
      <c r="D39" s="63"/>
      <c r="E39" s="63"/>
      <c r="F39" s="63"/>
      <c r="G39" s="63"/>
      <c r="H39" s="63"/>
      <c r="I39" s="63"/>
      <c r="J39" s="63"/>
      <c r="K39" s="64"/>
      <c r="L39" s="33"/>
      <c r="M39" s="62"/>
      <c r="N39" s="63"/>
      <c r="O39" s="64"/>
      <c r="P39" s="65"/>
      <c r="Q39" s="65"/>
    </row>
    <row r="40" spans="2:17" ht="18" customHeight="1" x14ac:dyDescent="0.2">
      <c r="B40" s="33"/>
      <c r="C40" s="62"/>
      <c r="D40" s="63"/>
      <c r="E40" s="63"/>
      <c r="F40" s="63"/>
      <c r="G40" s="63"/>
      <c r="H40" s="63"/>
      <c r="I40" s="63"/>
      <c r="J40" s="63"/>
      <c r="K40" s="64"/>
      <c r="L40" s="33"/>
      <c r="M40" s="62"/>
      <c r="N40" s="63"/>
      <c r="O40" s="64"/>
      <c r="P40" s="65"/>
      <c r="Q40" s="65"/>
    </row>
    <row r="41" spans="2:17" ht="18" customHeight="1" x14ac:dyDescent="0.2">
      <c r="B41" s="33"/>
      <c r="C41" s="62"/>
      <c r="D41" s="63"/>
      <c r="E41" s="63"/>
      <c r="F41" s="63"/>
      <c r="G41" s="63"/>
      <c r="H41" s="63"/>
      <c r="I41" s="63"/>
      <c r="J41" s="63"/>
      <c r="K41" s="64"/>
      <c r="L41" s="33"/>
      <c r="M41" s="62"/>
      <c r="N41" s="63"/>
      <c r="O41" s="64"/>
      <c r="P41" s="65"/>
      <c r="Q41" s="65"/>
    </row>
    <row r="42" spans="2:17" ht="18" customHeight="1" x14ac:dyDescent="0.2">
      <c r="B42" s="33"/>
      <c r="C42" s="62"/>
      <c r="D42" s="63"/>
      <c r="E42" s="63"/>
      <c r="F42" s="63"/>
      <c r="G42" s="63"/>
      <c r="H42" s="63"/>
      <c r="I42" s="63"/>
      <c r="J42" s="63"/>
      <c r="K42" s="64"/>
      <c r="L42" s="33"/>
      <c r="M42" s="62"/>
      <c r="N42" s="63"/>
      <c r="O42" s="64"/>
      <c r="P42" s="65"/>
      <c r="Q42" s="65"/>
    </row>
    <row r="43" spans="2:17" ht="18" customHeight="1" x14ac:dyDescent="0.2">
      <c r="B43" s="33"/>
      <c r="C43" s="62"/>
      <c r="D43" s="63"/>
      <c r="E43" s="63"/>
      <c r="F43" s="63"/>
      <c r="G43" s="63"/>
      <c r="H43" s="63"/>
      <c r="I43" s="63"/>
      <c r="J43" s="63"/>
      <c r="K43" s="64"/>
      <c r="L43" s="33"/>
      <c r="M43" s="62"/>
      <c r="N43" s="63"/>
      <c r="O43" s="64"/>
      <c r="P43" s="65"/>
      <c r="Q43" s="65"/>
    </row>
    <row r="44" spans="2:17" ht="18" customHeight="1" x14ac:dyDescent="0.2">
      <c r="B44" s="33"/>
      <c r="C44" s="62"/>
      <c r="D44" s="63"/>
      <c r="E44" s="63"/>
      <c r="F44" s="63"/>
      <c r="G44" s="63"/>
      <c r="H44" s="63"/>
      <c r="I44" s="63"/>
      <c r="J44" s="63"/>
      <c r="K44" s="64"/>
      <c r="L44" s="33"/>
      <c r="M44" s="62"/>
      <c r="N44" s="63"/>
      <c r="O44" s="64"/>
      <c r="P44" s="65"/>
      <c r="Q44" s="65"/>
    </row>
    <row r="45" spans="2:17" ht="18" customHeight="1" x14ac:dyDescent="0.2">
      <c r="B45" s="33"/>
      <c r="C45" s="62"/>
      <c r="D45" s="63"/>
      <c r="E45" s="63"/>
      <c r="F45" s="63"/>
      <c r="G45" s="63"/>
      <c r="H45" s="63"/>
      <c r="I45" s="63"/>
      <c r="J45" s="63"/>
      <c r="K45" s="64"/>
      <c r="L45" s="33"/>
      <c r="M45" s="62"/>
      <c r="N45" s="63"/>
      <c r="O45" s="64"/>
      <c r="P45" s="65"/>
      <c r="Q45" s="65"/>
    </row>
    <row r="46" spans="2:17" ht="18" customHeight="1" x14ac:dyDescent="0.2">
      <c r="B46" s="33"/>
      <c r="C46" s="62"/>
      <c r="D46" s="63"/>
      <c r="E46" s="63"/>
      <c r="F46" s="63"/>
      <c r="G46" s="63"/>
      <c r="H46" s="63"/>
      <c r="I46" s="63"/>
      <c r="J46" s="63"/>
      <c r="K46" s="64"/>
      <c r="L46" s="33"/>
      <c r="M46" s="62"/>
      <c r="N46" s="63"/>
      <c r="O46" s="64"/>
      <c r="P46" s="65"/>
      <c r="Q46" s="65"/>
    </row>
  </sheetData>
  <mergeCells count="81">
    <mergeCell ref="C31:H31"/>
    <mergeCell ref="C32:H32"/>
    <mergeCell ref="C26:H26"/>
    <mergeCell ref="I26:Q26"/>
    <mergeCell ref="C27:H27"/>
    <mergeCell ref="C28:H28"/>
    <mergeCell ref="C29:H29"/>
    <mergeCell ref="C30:H30"/>
    <mergeCell ref="B20:H20"/>
    <mergeCell ref="B21:H21"/>
    <mergeCell ref="B22:H22"/>
    <mergeCell ref="B24:H24"/>
    <mergeCell ref="Q24:Q25"/>
    <mergeCell ref="B25:H25"/>
    <mergeCell ref="B19:H19"/>
    <mergeCell ref="B7:E7"/>
    <mergeCell ref="F7:K7"/>
    <mergeCell ref="L7:N7"/>
    <mergeCell ref="O7:Q7"/>
    <mergeCell ref="B8:E8"/>
    <mergeCell ref="F8:K8"/>
    <mergeCell ref="L8:N8"/>
    <mergeCell ref="O8:Q8"/>
    <mergeCell ref="B10:H10"/>
    <mergeCell ref="B11:H14"/>
    <mergeCell ref="B16:H16"/>
    <mergeCell ref="B17:H17"/>
    <mergeCell ref="B18:H18"/>
    <mergeCell ref="B5:E5"/>
    <mergeCell ref="F5:K5"/>
    <mergeCell ref="L5:N5"/>
    <mergeCell ref="O5:Q5"/>
    <mergeCell ref="B6:E6"/>
    <mergeCell ref="F6:K6"/>
    <mergeCell ref="L6:N6"/>
    <mergeCell ref="O6:Q6"/>
    <mergeCell ref="O1:Q1"/>
    <mergeCell ref="P2:Q2"/>
    <mergeCell ref="B4:E4"/>
    <mergeCell ref="F4:K4"/>
    <mergeCell ref="L4:N4"/>
    <mergeCell ref="O4:Q4"/>
    <mergeCell ref="C34:K34"/>
    <mergeCell ref="M34:O34"/>
    <mergeCell ref="P34:Q34"/>
    <mergeCell ref="C35:K35"/>
    <mergeCell ref="M35:O35"/>
    <mergeCell ref="P35:Q35"/>
    <mergeCell ref="C36:K36"/>
    <mergeCell ref="M36:O36"/>
    <mergeCell ref="P36:Q36"/>
    <mergeCell ref="C37:K37"/>
    <mergeCell ref="M37:O37"/>
    <mergeCell ref="P37:Q37"/>
    <mergeCell ref="C38:K38"/>
    <mergeCell ref="M38:O38"/>
    <mergeCell ref="P38:Q38"/>
    <mergeCell ref="C39:K39"/>
    <mergeCell ref="M39:O39"/>
    <mergeCell ref="P39:Q39"/>
    <mergeCell ref="C40:K40"/>
    <mergeCell ref="M40:O40"/>
    <mergeCell ref="P40:Q40"/>
    <mergeCell ref="C41:K41"/>
    <mergeCell ref="M41:O41"/>
    <mergeCell ref="P41:Q41"/>
    <mergeCell ref="C42:K42"/>
    <mergeCell ref="M42:O42"/>
    <mergeCell ref="P42:Q42"/>
    <mergeCell ref="C43:K43"/>
    <mergeCell ref="M43:O43"/>
    <mergeCell ref="P43:Q43"/>
    <mergeCell ref="C46:K46"/>
    <mergeCell ref="M46:O46"/>
    <mergeCell ref="P46:Q46"/>
    <mergeCell ref="C44:K44"/>
    <mergeCell ref="M44:O44"/>
    <mergeCell ref="P44:Q44"/>
    <mergeCell ref="C45:K45"/>
    <mergeCell ref="M45:O45"/>
    <mergeCell ref="P45:Q45"/>
  </mergeCells>
  <hyperlinks>
    <hyperlink ref="O1" r:id="rId1" xr:uid="{00000000-0004-0000-08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Intruções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Parâmetros Gráficos</vt:lpstr>
      <vt:lpstr>Cockpit</vt:lpstr>
      <vt:lpstr>Gráficos</vt:lpstr>
    </vt:vector>
  </TitlesOfParts>
  <Company>Cavalcante Consultores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Criando um gráfico de velocímetro profissional</dc:title>
  <dc:creator>Gabriel Reina</dc:creator>
  <cp:lastModifiedBy>Alcina</cp:lastModifiedBy>
  <cp:lastPrinted>2011-07-21T22:35:18Z</cp:lastPrinted>
  <dcterms:created xsi:type="dcterms:W3CDTF">2007-09-06T01:53:49Z</dcterms:created>
  <dcterms:modified xsi:type="dcterms:W3CDTF">2020-06-16T19:32:02Z</dcterms:modified>
</cp:coreProperties>
</file>