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tium\Dew Controller\"/>
    </mc:Choice>
  </mc:AlternateContent>
  <bookViews>
    <workbookView xWindow="0" yWindow="0" windowWidth="30720" windowHeight="12960" xr2:uid="{4D311E75-54F7-4ADD-B0F4-46285756FDD0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16" i="1" s="1"/>
  <c r="D16" i="1" s="1"/>
  <c r="B18" i="1" l="1"/>
  <c r="B12" i="1"/>
  <c r="B15" i="1"/>
  <c r="C16" i="1"/>
  <c r="E16" i="1" s="1"/>
  <c r="G16" i="1" s="1"/>
  <c r="B14" i="1"/>
  <c r="B17" i="1"/>
  <c r="B13" i="1"/>
  <c r="C18" i="1" l="1"/>
  <c r="E18" i="1" s="1"/>
  <c r="E3" i="1" s="1"/>
  <c r="D18" i="1"/>
  <c r="C12" i="1"/>
  <c r="E12" i="1" s="1"/>
  <c r="D12" i="1"/>
  <c r="C17" i="1"/>
  <c r="E17" i="1" s="1"/>
  <c r="D17" i="1"/>
  <c r="C13" i="1"/>
  <c r="E13" i="1" s="1"/>
  <c r="G13" i="1" s="1"/>
  <c r="D13" i="1"/>
  <c r="C14" i="1"/>
  <c r="E14" i="1" s="1"/>
  <c r="G14" i="1" s="1"/>
  <c r="D14" i="1"/>
  <c r="C15" i="1"/>
  <c r="E15" i="1" s="1"/>
  <c r="G15" i="1" s="1"/>
  <c r="D15" i="1"/>
  <c r="G18" i="1" l="1"/>
  <c r="G12" i="1"/>
  <c r="E1" i="1"/>
  <c r="E2" i="1" s="1"/>
  <c r="F17" i="1" s="1"/>
  <c r="H17" i="1" s="1"/>
  <c r="G17" i="1"/>
  <c r="E6" i="1" l="1"/>
  <c r="F7" i="1" s="1"/>
  <c r="F18" i="1"/>
  <c r="H18" i="1" s="1"/>
  <c r="F12" i="1"/>
  <c r="H12" i="1" s="1"/>
  <c r="F13" i="1"/>
  <c r="H13" i="1" s="1"/>
  <c r="F15" i="1"/>
  <c r="H15" i="1" s="1"/>
  <c r="F14" i="1"/>
  <c r="H14" i="1" s="1"/>
  <c r="F16" i="1"/>
  <c r="H16" i="1" s="1"/>
  <c r="E7" i="1" l="1"/>
</calcChain>
</file>

<file path=xl/sharedStrings.xml><?xml version="1.0" encoding="utf-8"?>
<sst xmlns="http://schemas.openxmlformats.org/spreadsheetml/2006/main" count="15" uniqueCount="15">
  <si>
    <t>R0</t>
  </si>
  <si>
    <t>r</t>
  </si>
  <si>
    <t>B</t>
  </si>
  <si>
    <t>T</t>
  </si>
  <si>
    <t>T0</t>
  </si>
  <si>
    <t>R</t>
  </si>
  <si>
    <t>Rs</t>
  </si>
  <si>
    <t>I</t>
  </si>
  <si>
    <t>U</t>
  </si>
  <si>
    <t>U1</t>
  </si>
  <si>
    <t>U2</t>
  </si>
  <si>
    <t>ADC2</t>
  </si>
  <si>
    <t>ADC1</t>
  </si>
  <si>
    <t>U0</t>
  </si>
  <si>
    <t>Iconst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</si>
</sst>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" fontId="0" fillId="0" borderId="0" xfId="0" applyNumberFormat="1"/>
    <xf numFmtId="3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386818699252276E-2"/>
          <c:y val="4.197271773347324E-2"/>
          <c:w val="0.8686128915949094"/>
          <c:h val="0.880383813513342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Tabelle1!$E$11</c:f>
              <c:strCache>
                <c:ptCount val="1"/>
                <c:pt idx="0">
                  <c:v>U1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Tabelle1!$A$12:$A$18</c:f>
              <c:numCache>
                <c:formatCode>General</c:formatCode>
                <c:ptCount val="7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</c:numCache>
            </c:numRef>
          </c:xVal>
          <c:yVal>
            <c:numRef>
              <c:f>Tabelle1!$E$12:$E$18</c:f>
              <c:numCache>
                <c:formatCode>0.00</c:formatCode>
                <c:ptCount val="7"/>
                <c:pt idx="0">
                  <c:v>2.6315603967260719</c:v>
                </c:pt>
                <c:pt idx="1">
                  <c:v>2.2918691320333919</c:v>
                </c:pt>
                <c:pt idx="2">
                  <c:v>1.906851624655014</c:v>
                </c:pt>
                <c:pt idx="3">
                  <c:v>1.5212777832941311</c:v>
                </c:pt>
                <c:pt idx="4">
                  <c:v>1.1743504621655678</c:v>
                </c:pt>
                <c:pt idx="5">
                  <c:v>0.88714045605524361</c:v>
                </c:pt>
                <c:pt idx="6">
                  <c:v>0.66285171584892799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30-432D-88C2-C568A95C5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710752"/>
        <c:axId val="631602632"/>
      </c:scatterChart>
      <c:valAx>
        <c:axId val="61571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602632"/>
        <c:crosses val="autoZero"/>
        <c:crossBetween val="midCat"/>
      </c:valAx>
      <c:valAx>
        <c:axId val="63160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571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156210</xdr:colOff>
      <xdr:row>10</xdr:row>
      <xdr:rowOff>171450</xdr:rowOff>
    </xdr:from>
    <xdr:to>
      <xdr:col>19</xdr:col>
      <xdr:colOff>167640</xdr:colOff>
      <xdr:row>28</xdr:row>
      <xdr:rowOff>144780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5476628-D1F8-4CB0-9E75-DCE0B4064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93CA-22AE-42E7-94A2-071F5EFDF49B}">
  <dimension ref="A1:H18"/>
  <sheetViews>
    <sheetView tabSelected="1" workbookViewId="0">
      <selection activeCell="F25" sqref="F25"/>
    </sheetView>
  </sheetViews>
  <sheetFormatPr baseColWidth="10" defaultRowHeight="14.4" x14ac:dyDescent="0.3"/>
  <cols>
    <col min="2" max="2" width="12" bestFit="1" customWidth="1"/>
  </cols>
  <sheetData>
    <row r="1" spans="1:8" x14ac:dyDescent="0.3">
      <c r="A1" t="s">
        <v>0</v>
      </c>
      <c r="B1" s="1">
        <v>10000</v>
      </c>
      <c r="E1" s="4">
        <f>E12-E18</f>
        <v>1.9687086808771439</v>
      </c>
    </row>
    <row r="2" spans="1:8" x14ac:dyDescent="0.3">
      <c r="A2" t="s">
        <v>2</v>
      </c>
      <c r="B2">
        <v>3380</v>
      </c>
      <c r="E2" s="4">
        <f>3.3/E1</f>
        <v>1.6762256559613018</v>
      </c>
    </row>
    <row r="3" spans="1:8" x14ac:dyDescent="0.3">
      <c r="A3" t="s">
        <v>4</v>
      </c>
      <c r="B3">
        <v>298.14999999999998</v>
      </c>
      <c r="E3" s="4">
        <f>E18</f>
        <v>0.66285171584892799</v>
      </c>
    </row>
    <row r="4" spans="1:8" x14ac:dyDescent="0.3">
      <c r="A4" t="s">
        <v>1</v>
      </c>
      <c r="B4">
        <f>B1*EXP(-B2/B3)</f>
        <v>0.11928553845185222</v>
      </c>
    </row>
    <row r="6" spans="1:8" x14ac:dyDescent="0.3">
      <c r="A6" t="s">
        <v>6</v>
      </c>
      <c r="B6" s="1">
        <v>33000</v>
      </c>
      <c r="E6" s="2">
        <f>G12-G18</f>
        <v>610.29969107191459</v>
      </c>
    </row>
    <row r="7" spans="1:8" x14ac:dyDescent="0.3">
      <c r="A7" t="s">
        <v>8</v>
      </c>
      <c r="B7" s="1">
        <v>3.3</v>
      </c>
      <c r="E7">
        <f>LOG(E6,2)</f>
        <v>9.253374049907265</v>
      </c>
      <c r="F7">
        <f>(A18-A12)/E6</f>
        <v>9.8312355188346162E-2</v>
      </c>
    </row>
    <row r="8" spans="1:8" x14ac:dyDescent="0.3">
      <c r="A8" t="s">
        <v>14</v>
      </c>
      <c r="B8" s="1">
        <v>2.0000000000000002E-5</v>
      </c>
    </row>
    <row r="11" spans="1:8" x14ac:dyDescent="0.3">
      <c r="A11" t="s">
        <v>3</v>
      </c>
      <c r="B11" t="s">
        <v>5</v>
      </c>
      <c r="C11" t="s">
        <v>7</v>
      </c>
      <c r="D11" t="s">
        <v>13</v>
      </c>
      <c r="E11" t="s">
        <v>9</v>
      </c>
      <c r="F11" t="s">
        <v>10</v>
      </c>
      <c r="G11" t="s">
        <v>12</v>
      </c>
      <c r="H11" t="s">
        <v>11</v>
      </c>
    </row>
    <row r="12" spans="1:8" x14ac:dyDescent="0.3">
      <c r="A12">
        <v>-30</v>
      </c>
      <c r="B12" s="3">
        <f>$B$4*EXP($B$2/(A12+273.15))</f>
        <v>129916.73842576405</v>
      </c>
      <c r="C12" s="1">
        <f>$B$7/(B12+$B$6)</f>
        <v>2.0255745553755388E-5</v>
      </c>
      <c r="D12" s="4">
        <f>B12*$B$8</f>
        <v>2.5983347685152811</v>
      </c>
      <c r="E12" s="4">
        <f>C12*B12</f>
        <v>2.6315603967260719</v>
      </c>
      <c r="F12" s="4">
        <f>E12*$E$2-$E$3*$E$2</f>
        <v>3.3</v>
      </c>
      <c r="G12" s="2">
        <f>1023/$B$7*E12</f>
        <v>815.78372298508225</v>
      </c>
      <c r="H12" s="2">
        <f>1023/$B$7*F12</f>
        <v>1023</v>
      </c>
    </row>
    <row r="13" spans="1:8" x14ac:dyDescent="0.3">
      <c r="A13">
        <v>-20</v>
      </c>
      <c r="B13" s="3">
        <f t="shared" ref="B13:B18" si="0">$B$4*EXP($B$2/(A13+273.15))</f>
        <v>75021.689901877995</v>
      </c>
      <c r="C13" s="1">
        <f t="shared" ref="C13:C18" si="1">$B$7/(B13+$B$6)</f>
        <v>3.0549420241412349E-5</v>
      </c>
      <c r="D13" s="4">
        <f t="shared" ref="D13:D18" si="2">B13*$B$8</f>
        <v>1.5004337980375599</v>
      </c>
      <c r="E13" s="4">
        <f t="shared" ref="E13:E18" si="3">C13*B13</f>
        <v>2.2918691320333919</v>
      </c>
      <c r="F13" s="4">
        <f>E13*$E$2-$E$3*$E$2</f>
        <v>2.7306007870161881</v>
      </c>
      <c r="G13" s="2">
        <f t="shared" ref="G13:H18" si="4">1023/$B$7*E13</f>
        <v>710.47943093035155</v>
      </c>
      <c r="H13" s="2">
        <f t="shared" si="4"/>
        <v>846.48624397501828</v>
      </c>
    </row>
    <row r="14" spans="1:8" x14ac:dyDescent="0.3">
      <c r="A14">
        <v>-10</v>
      </c>
      <c r="B14" s="3">
        <f t="shared" si="0"/>
        <v>45168.271181476317</v>
      </c>
      <c r="C14" s="1">
        <f t="shared" si="1"/>
        <v>4.2216617434696534E-5</v>
      </c>
      <c r="D14" s="4">
        <f t="shared" si="2"/>
        <v>0.90336542362952643</v>
      </c>
      <c r="E14" s="4">
        <f t="shared" si="3"/>
        <v>1.906851624655014</v>
      </c>
      <c r="F14" s="4">
        <f>E14*$E$2-$E$3*$E$2</f>
        <v>2.0852245631542807</v>
      </c>
      <c r="G14" s="2">
        <f t="shared" si="4"/>
        <v>591.12400364305438</v>
      </c>
      <c r="H14" s="2">
        <f t="shared" si="4"/>
        <v>646.41961457782702</v>
      </c>
    </row>
    <row r="15" spans="1:8" x14ac:dyDescent="0.3">
      <c r="A15">
        <v>0</v>
      </c>
      <c r="B15" s="3">
        <f t="shared" si="0"/>
        <v>28223.725086022136</v>
      </c>
      <c r="C15" s="1">
        <f t="shared" si="1"/>
        <v>5.3900673233511171E-5</v>
      </c>
      <c r="D15" s="4">
        <f t="shared" si="2"/>
        <v>0.56447450172044278</v>
      </c>
      <c r="E15" s="4">
        <f t="shared" si="3"/>
        <v>1.5212777832941311</v>
      </c>
      <c r="F15" s="4">
        <f>E15*$E$2-$E$3*$E$2</f>
        <v>1.4389157979976164</v>
      </c>
      <c r="G15" s="2">
        <f t="shared" si="4"/>
        <v>471.59611282118067</v>
      </c>
      <c r="H15" s="2">
        <f t="shared" si="4"/>
        <v>446.06389737926105</v>
      </c>
    </row>
    <row r="16" spans="1:8" x14ac:dyDescent="0.3">
      <c r="A16">
        <v>10</v>
      </c>
      <c r="B16" s="3">
        <f t="shared" si="0"/>
        <v>18231.399184902832</v>
      </c>
      <c r="C16" s="1">
        <f t="shared" si="1"/>
        <v>6.4413622358619143E-5</v>
      </c>
      <c r="D16" s="4">
        <f t="shared" si="2"/>
        <v>0.36462798369805666</v>
      </c>
      <c r="E16" s="4">
        <f t="shared" si="3"/>
        <v>1.1743504621655678</v>
      </c>
      <c r="F16" s="4">
        <f>E16*$E$2-$E$3*$E$2</f>
        <v>0.85738732156799302</v>
      </c>
      <c r="G16" s="2">
        <f t="shared" si="4"/>
        <v>364.048643271326</v>
      </c>
      <c r="H16" s="2">
        <f t="shared" si="4"/>
        <v>265.79006968607786</v>
      </c>
    </row>
    <row r="17" spans="1:8" x14ac:dyDescent="0.3">
      <c r="A17">
        <v>20</v>
      </c>
      <c r="B17" s="3">
        <f t="shared" si="0"/>
        <v>12133.170007053388</v>
      </c>
      <c r="C17" s="1">
        <f t="shared" si="1"/>
        <v>7.311695587711384E-5</v>
      </c>
      <c r="D17" s="4">
        <f t="shared" si="2"/>
        <v>0.24266340014106777</v>
      </c>
      <c r="E17" s="4">
        <f t="shared" si="3"/>
        <v>0.88714045605524361</v>
      </c>
      <c r="F17" s="4">
        <f>E17*$E$2-$E$3*$E$2</f>
        <v>0.37595854067706536</v>
      </c>
      <c r="G17" s="2">
        <f t="shared" si="4"/>
        <v>275.01354137712553</v>
      </c>
      <c r="H17" s="2">
        <f t="shared" si="4"/>
        <v>116.54714760989026</v>
      </c>
    </row>
    <row r="18" spans="1:8" x14ac:dyDescent="0.3">
      <c r="A18">
        <v>30</v>
      </c>
      <c r="B18" s="3">
        <f t="shared" si="0"/>
        <v>8294.6062435985277</v>
      </c>
      <c r="C18" s="1">
        <f t="shared" si="1"/>
        <v>7.9913584368214292E-5</v>
      </c>
      <c r="D18" s="4">
        <f t="shared" si="2"/>
        <v>0.16589212487197058</v>
      </c>
      <c r="E18" s="4">
        <f t="shared" si="3"/>
        <v>0.66285171584892799</v>
      </c>
      <c r="F18" s="4">
        <f>E18*$E$2-$E$3*$E$2</f>
        <v>0</v>
      </c>
      <c r="G18" s="2">
        <f t="shared" si="4"/>
        <v>205.48403191316768</v>
      </c>
      <c r="H18" s="2">
        <f t="shared" si="4"/>
        <v>0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2017-10-03T19:27:56Z</dcterms:created>
  <dcterms:modified xsi:type="dcterms:W3CDTF">2017-10-11T21:21:25Z</dcterms:modified>
</cp:coreProperties>
</file>