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9adaada27b3ca9/Documentos/"/>
    </mc:Choice>
  </mc:AlternateContent>
  <xr:revisionPtr revIDLastSave="0" documentId="8_{6D3873B8-C620-432A-88DD-D92631F2A143}" xr6:coauthVersionLast="47" xr6:coauthVersionMax="47" xr10:uidLastSave="{00000000-0000-0000-0000-000000000000}"/>
  <bookViews>
    <workbookView xWindow="-110" yWindow="-110" windowWidth="19420" windowHeight="10300" xr2:uid="{210FC88D-BAAD-42A6-BD3E-7E335C8861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Y6" i="1" s="1"/>
  <c r="V17" i="1"/>
  <c r="V16" i="1"/>
  <c r="S9" i="1"/>
  <c r="V8" i="1" s="1"/>
  <c r="S18" i="1"/>
  <c r="V15" i="1" s="1"/>
  <c r="G4" i="1"/>
  <c r="K4" i="1" s="1"/>
  <c r="L4" i="1" s="1"/>
  <c r="G14" i="1"/>
  <c r="R14" i="1" s="1"/>
  <c r="Y14" i="1" s="1"/>
  <c r="G15" i="1"/>
  <c r="R15" i="1" s="1"/>
  <c r="G16" i="1"/>
  <c r="R16" i="1" s="1"/>
  <c r="G17" i="1"/>
  <c r="R17" i="1" s="1"/>
  <c r="G13" i="1"/>
  <c r="R13" i="1" s="1"/>
  <c r="G5" i="1"/>
  <c r="R5" i="1" s="1"/>
  <c r="G6" i="1"/>
  <c r="K6" i="1" s="1"/>
  <c r="G7" i="1"/>
  <c r="I7" i="1" s="1"/>
  <c r="G8" i="1"/>
  <c r="K8" i="1" s="1"/>
  <c r="J5" i="1"/>
  <c r="J6" i="1"/>
  <c r="J7" i="1"/>
  <c r="J8" i="1"/>
  <c r="J4" i="1"/>
  <c r="X16" i="1" l="1"/>
  <c r="Y16" i="1"/>
  <c r="X5" i="1"/>
  <c r="X15" i="1"/>
  <c r="Y15" i="1"/>
  <c r="Y13" i="1"/>
  <c r="Y18" i="1" s="1"/>
  <c r="X13" i="1"/>
  <c r="X17" i="1"/>
  <c r="Y17" i="1"/>
  <c r="X6" i="1"/>
  <c r="R4" i="1"/>
  <c r="R8" i="1"/>
  <c r="R7" i="1"/>
  <c r="V13" i="1"/>
  <c r="V14" i="1"/>
  <c r="R18" i="1"/>
  <c r="X14" i="1"/>
  <c r="T13" i="1"/>
  <c r="T17" i="1"/>
  <c r="T16" i="1"/>
  <c r="T15" i="1"/>
  <c r="T14" i="1"/>
  <c r="Y5" i="1"/>
  <c r="V6" i="1"/>
  <c r="V5" i="1"/>
  <c r="V7" i="1"/>
  <c r="V4" i="1"/>
  <c r="N6" i="1"/>
  <c r="N4" i="1"/>
  <c r="I4" i="1"/>
  <c r="L8" i="1"/>
  <c r="N8" i="1" s="1"/>
  <c r="L6" i="1"/>
  <c r="I5" i="1"/>
  <c r="K5" i="1"/>
  <c r="L5" i="1" s="1"/>
  <c r="N5" i="1" s="1"/>
  <c r="I13" i="1"/>
  <c r="K13" i="1"/>
  <c r="L13" i="1" s="1"/>
  <c r="N13" i="1" s="1"/>
  <c r="I17" i="1"/>
  <c r="K17" i="1"/>
  <c r="L17" i="1" s="1"/>
  <c r="N17" i="1" s="1"/>
  <c r="I16" i="1"/>
  <c r="K16" i="1"/>
  <c r="L16" i="1" s="1"/>
  <c r="N16" i="1" s="1"/>
  <c r="I15" i="1"/>
  <c r="K15" i="1"/>
  <c r="L15" i="1" s="1"/>
  <c r="N15" i="1" s="1"/>
  <c r="I14" i="1"/>
  <c r="K14" i="1"/>
  <c r="L14" i="1" s="1"/>
  <c r="N14" i="1" s="1"/>
  <c r="I8" i="1"/>
  <c r="K7" i="1"/>
  <c r="L7" i="1" s="1"/>
  <c r="N7" i="1" s="1"/>
  <c r="I6" i="1"/>
  <c r="Y8" i="1" l="1"/>
  <c r="X8" i="1"/>
  <c r="X4" i="1"/>
  <c r="Y4" i="1"/>
  <c r="Y7" i="1"/>
  <c r="X7" i="1"/>
  <c r="R9" i="1"/>
  <c r="X18" i="1"/>
  <c r="T8" i="1" l="1"/>
  <c r="T6" i="1"/>
  <c r="T4" i="1"/>
  <c r="T5" i="1"/>
  <c r="Y9" i="1"/>
  <c r="X9" i="1"/>
  <c r="T7" i="1"/>
</calcChain>
</file>

<file path=xl/sharedStrings.xml><?xml version="1.0" encoding="utf-8"?>
<sst xmlns="http://schemas.openxmlformats.org/spreadsheetml/2006/main" count="44" uniqueCount="23">
  <si>
    <t>PESO 1</t>
  </si>
  <si>
    <t>25,72 G</t>
  </si>
  <si>
    <t>TEMPO(S)</t>
  </si>
  <si>
    <t>L(M)</t>
  </si>
  <si>
    <t>T1</t>
  </si>
  <si>
    <t>T2</t>
  </si>
  <si>
    <t>T3</t>
  </si>
  <si>
    <t>T4</t>
  </si>
  <si>
    <t>T5</t>
  </si>
  <si>
    <t>TEMPO MÉDIO</t>
  </si>
  <si>
    <t>TEMPO^2</t>
  </si>
  <si>
    <t>ERRO B</t>
  </si>
  <si>
    <t>ERRO A</t>
  </si>
  <si>
    <t>ERRO TEMPO</t>
  </si>
  <si>
    <t>ERRO DO TEMPO^2</t>
  </si>
  <si>
    <t>𝑥𝑖 = 𝑡𝑖^2</t>
  </si>
  <si>
    <t>𝑦𝑖 = 𝑑i</t>
  </si>
  <si>
    <t>𝛿𝑥𝑖 = (𝑥𝑖 − 𝑥̅)</t>
  </si>
  <si>
    <t>𝛿𝑦𝑖 = (𝑦𝑖 − 𝑦̅)</t>
  </si>
  <si>
    <t>𝛿𝑥𝑖 𝛿𝑦i</t>
  </si>
  <si>
    <t>𝛿𝑥𝑖^2</t>
  </si>
  <si>
    <t>PESO 2</t>
  </si>
  <si>
    <t>35,79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</si>
</sst>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0"/>
    <numFmt numFmtId="166" formatCode="0.00000000"/>
    <numFmt numFmtId="167" formatCode="0.0000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Yu Gothic"/>
    </font>
    <font>
      <b/>
      <sz val="11"/>
      <color rgb="FFFFFFFF"/>
      <name val="Yu Gothic"/>
    </font>
    <font>
      <b/>
      <sz val="11"/>
      <color theme="1"/>
      <name val="Yu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F75B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3" fillId="4" borderId="8" xfId="0" applyFont="1" applyFill="1" applyBorder="1"/>
    <xf numFmtId="0" fontId="2" fillId="6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0" fontId="3" fillId="4" borderId="9" xfId="0" applyFont="1" applyFill="1" applyBorder="1"/>
    <xf numFmtId="0" fontId="0" fillId="0" borderId="1" xfId="0" applyBorder="1"/>
    <xf numFmtId="165" fontId="2" fillId="2" borderId="8" xfId="0" applyNumberFormat="1" applyFont="1" applyFill="1" applyBorder="1" applyAlignment="1">
      <alignment horizontal="center" vertical="center"/>
    </xf>
    <xf numFmtId="0" fontId="0" fillId="0" borderId="3" xfId="0" applyBorder="1"/>
    <xf numFmtId="167" fontId="2" fillId="2" borderId="8" xfId="0" applyNumberFormat="1" applyFont="1" applyFill="1" applyBorder="1" applyAlignment="1">
      <alignment horizontal="center" vertical="center"/>
    </xf>
    <xf numFmtId="167" fontId="2" fillId="2" borderId="8" xfId="0" applyNumberFormat="1" applyFont="1" applyFill="1" applyBorder="1" applyAlignment="1">
      <alignment horizontal="center"/>
    </xf>
    <xf numFmtId="167" fontId="2" fillId="2" borderId="8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167" fontId="2" fillId="2" borderId="8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66" fontId="2" fillId="2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1D5D-BD68-485F-9FE0-6EFEBEE3B25E}">
  <dimension ref="A1:Y18"/>
  <sheetViews>
    <sheetView tabSelected="1" zoomScale="78" zoomScaleNormal="78" workbookViewId="0">
      <selection activeCell="P19" sqref="P19"/>
    </sheetView>
  </sheetViews>
  <sheetFormatPr defaultRowHeight="14.45"/>
  <cols>
    <col min="9" max="9" width="16.7109375" bestFit="1" customWidth="1"/>
    <col min="10" max="10" width="18.5703125" customWidth="1"/>
    <col min="11" max="11" width="25.85546875" customWidth="1"/>
    <col min="13" max="13" width="19.28515625" customWidth="1"/>
    <col min="18" max="18" width="11.140625" customWidth="1"/>
    <col min="19" max="19" width="11.7109375" customWidth="1"/>
    <col min="23" max="23" width="4.140625" customWidth="1"/>
    <col min="24" max="24" width="12.42578125" customWidth="1"/>
    <col min="25" max="25" width="14.140625" customWidth="1"/>
  </cols>
  <sheetData>
    <row r="1" spans="1:25" ht="18">
      <c r="A1" s="30" t="s">
        <v>0</v>
      </c>
      <c r="B1" s="10" t="s">
        <v>1</v>
      </c>
    </row>
    <row r="2" spans="1:25" ht="18">
      <c r="A2" s="41" t="s">
        <v>2</v>
      </c>
      <c r="B2" s="41"/>
      <c r="C2" s="42"/>
      <c r="D2" s="42"/>
      <c r="E2" s="42"/>
      <c r="F2" s="43"/>
    </row>
    <row r="3" spans="1:25" ht="18">
      <c r="A3" s="11" t="s">
        <v>3</v>
      </c>
      <c r="B3" s="12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44" t="s">
        <v>9</v>
      </c>
      <c r="H3" s="45"/>
      <c r="I3" s="14" t="s">
        <v>10</v>
      </c>
      <c r="J3" s="14" t="s">
        <v>11</v>
      </c>
      <c r="K3" s="14" t="s">
        <v>12</v>
      </c>
      <c r="L3" s="44" t="s">
        <v>13</v>
      </c>
      <c r="M3" s="46"/>
      <c r="N3" s="47" t="s">
        <v>14</v>
      </c>
      <c r="O3" s="48"/>
      <c r="Q3" s="11" t="s">
        <v>3</v>
      </c>
      <c r="R3" s="13" t="s">
        <v>15</v>
      </c>
      <c r="S3" s="13" t="s">
        <v>16</v>
      </c>
      <c r="T3" s="47" t="s">
        <v>17</v>
      </c>
      <c r="U3" s="48"/>
      <c r="V3" s="47" t="s">
        <v>18</v>
      </c>
      <c r="W3" s="48"/>
      <c r="X3" s="13" t="s">
        <v>19</v>
      </c>
      <c r="Y3" s="13" t="s">
        <v>20</v>
      </c>
    </row>
    <row r="4" spans="1:25" ht="18">
      <c r="A4" s="5">
        <v>0.1</v>
      </c>
      <c r="B4" s="16">
        <v>0.46600000000000003</v>
      </c>
      <c r="C4" s="17">
        <v>0.46700000000000003</v>
      </c>
      <c r="D4" s="18">
        <v>0.47</v>
      </c>
      <c r="E4" s="19">
        <v>0.47899999999999998</v>
      </c>
      <c r="F4" s="20">
        <v>0.47299999999999998</v>
      </c>
      <c r="G4" s="40">
        <f>(B4+C4+D4+E4+F4)/5</f>
        <v>0.47099999999999997</v>
      </c>
      <c r="H4" s="40"/>
      <c r="I4" s="34">
        <f>(G4*G4)</f>
        <v>0.22184099999999998</v>
      </c>
      <c r="J4" s="32">
        <f>(0.001/SQRT(5))</f>
        <v>4.472135954999579E-4</v>
      </c>
      <c r="K4" s="34">
        <f>SQRT((((B4-G4)^2)+((C4-G4)^2)+((D4-G4)^2)+((E4-G4)^2)+((F4-G4)^2))/5)</f>
        <v>4.6904157598234124E-3</v>
      </c>
      <c r="L4" s="40">
        <f>SQRT(K4*K4 + J4*J4)</f>
        <v>4.7116875957558821E-3</v>
      </c>
      <c r="M4" s="40"/>
      <c r="N4" s="40">
        <f>2*G4*L4</f>
        <v>4.4384097152020408E-3</v>
      </c>
      <c r="O4" s="40"/>
      <c r="Q4" s="11">
        <v>0.1</v>
      </c>
      <c r="R4" s="29">
        <f>G4*G4</f>
        <v>0.22184099999999998</v>
      </c>
      <c r="S4" s="29">
        <v>0.1</v>
      </c>
      <c r="T4" s="49">
        <f>(R4-R9)</f>
        <v>-0.41790523200000007</v>
      </c>
      <c r="U4" s="49"/>
      <c r="V4" s="49">
        <f>S4-S9</f>
        <v>-0.19999999999999998</v>
      </c>
      <c r="W4" s="49"/>
      <c r="X4" s="29">
        <f>R4*S4</f>
        <v>2.2184099999999998E-2</v>
      </c>
      <c r="Y4" s="29">
        <f>R4*R4</f>
        <v>4.921342928099999E-2</v>
      </c>
    </row>
    <row r="5" spans="1:25" ht="18">
      <c r="A5" s="5">
        <v>0.2</v>
      </c>
      <c r="B5" s="23">
        <v>0.64900000000000002</v>
      </c>
      <c r="C5" s="16">
        <v>0.65500000000000003</v>
      </c>
      <c r="D5" s="21">
        <v>0.65100000000000002</v>
      </c>
      <c r="E5" s="22">
        <v>0.64400000000000002</v>
      </c>
      <c r="F5" s="19">
        <v>0.64800000000000002</v>
      </c>
      <c r="G5" s="40">
        <f t="shared" ref="G5:G8" si="0">(B5+C5+D5+E5+F5)/5</f>
        <v>0.64940000000000009</v>
      </c>
      <c r="H5" s="40"/>
      <c r="I5" s="34">
        <f>(G5*G5)</f>
        <v>0.42172036000000013</v>
      </c>
      <c r="J5" s="15">
        <f t="shared" ref="J5:J8" si="1">(0.001/SQRT(5))</f>
        <v>4.472135954999579E-4</v>
      </c>
      <c r="K5" s="34">
        <f t="shared" ref="K5:K8" si="2">SQRT((((B5-G5)^2)+((C5-G5)^2)+((D5-G5)^2)+((E5-G5)^2)+((F5-G5)^2))/5)</f>
        <v>3.6110940170535604E-3</v>
      </c>
      <c r="L5" s="40">
        <f t="shared" ref="L5:L8" si="3">SQRT(K5*K5 + J5*J5)</f>
        <v>3.6386810797320529E-3</v>
      </c>
      <c r="M5" s="40"/>
      <c r="N5" s="40">
        <f>2*G5*L5</f>
        <v>4.7259189863559908E-3</v>
      </c>
      <c r="O5" s="40"/>
      <c r="Q5" s="11">
        <v>0.2</v>
      </c>
      <c r="R5" s="29">
        <f t="shared" ref="R5:R8" si="4">G5*G5</f>
        <v>0.42172036000000013</v>
      </c>
      <c r="S5" s="29">
        <v>0.2</v>
      </c>
      <c r="T5" s="49">
        <f>(R5-R9)</f>
        <v>-0.2180258719999999</v>
      </c>
      <c r="U5" s="49"/>
      <c r="V5" s="49">
        <f>S5-S9</f>
        <v>-9.9999999999999978E-2</v>
      </c>
      <c r="W5" s="49"/>
      <c r="X5" s="29">
        <f t="shared" ref="X5:X8" si="5">R5*S5</f>
        <v>8.4344072000000034E-2</v>
      </c>
      <c r="Y5" s="29">
        <f t="shared" ref="Y5:Y8" si="6">R5*R5</f>
        <v>0.17784806203852971</v>
      </c>
    </row>
    <row r="6" spans="1:25" ht="18">
      <c r="A6" s="5">
        <v>0.3</v>
      </c>
      <c r="B6" s="23">
        <v>0.78600000000000003</v>
      </c>
      <c r="C6" s="23">
        <v>0.78700000000000003</v>
      </c>
      <c r="D6" s="24">
        <v>0.79200000000000004</v>
      </c>
      <c r="E6" s="19">
        <v>0.79</v>
      </c>
      <c r="F6" s="19">
        <v>0.80200000000000005</v>
      </c>
      <c r="G6" s="40">
        <f t="shared" si="0"/>
        <v>0.7914000000000001</v>
      </c>
      <c r="H6" s="40"/>
      <c r="I6" s="34">
        <f t="shared" ref="I6:I8" si="7">(G6*G6)</f>
        <v>0.62631396000000017</v>
      </c>
      <c r="J6" s="15">
        <f t="shared" si="1"/>
        <v>4.472135954999579E-4</v>
      </c>
      <c r="K6" s="34">
        <f t="shared" si="2"/>
        <v>5.7131427428342846E-3</v>
      </c>
      <c r="L6" s="40">
        <f t="shared" si="3"/>
        <v>5.7306195127577652E-3</v>
      </c>
      <c r="M6" s="40"/>
      <c r="N6" s="40">
        <f>2*G6*L6</f>
        <v>9.0704245647929924E-3</v>
      </c>
      <c r="O6" s="40"/>
      <c r="Q6" s="11">
        <v>0.3</v>
      </c>
      <c r="R6" s="29">
        <f t="shared" si="4"/>
        <v>0.62631396000000017</v>
      </c>
      <c r="S6" s="29">
        <v>0.3</v>
      </c>
      <c r="T6" s="49">
        <f>(R6-R9)</f>
        <v>-1.3432271999999856E-2</v>
      </c>
      <c r="U6" s="49"/>
      <c r="V6" s="49">
        <f>S6-S9</f>
        <v>0</v>
      </c>
      <c r="W6" s="49"/>
      <c r="X6" s="29">
        <f t="shared" si="5"/>
        <v>0.18789418800000005</v>
      </c>
      <c r="Y6" s="29">
        <f t="shared" si="6"/>
        <v>0.39226917649088183</v>
      </c>
    </row>
    <row r="7" spans="1:25" ht="18">
      <c r="A7" s="4">
        <v>0.4</v>
      </c>
      <c r="B7" s="23">
        <v>0.92300000000000004</v>
      </c>
      <c r="C7" s="25">
        <v>0.91600000000000004</v>
      </c>
      <c r="D7" s="19">
        <v>0.96899999999999997</v>
      </c>
      <c r="E7" s="20">
        <v>0.91300000000000003</v>
      </c>
      <c r="F7" s="19">
        <v>0.91500000000000004</v>
      </c>
      <c r="G7" s="40">
        <f t="shared" si="0"/>
        <v>0.92720000000000002</v>
      </c>
      <c r="H7" s="40"/>
      <c r="I7" s="34">
        <f t="shared" si="7"/>
        <v>0.85969983999999999</v>
      </c>
      <c r="J7" s="15">
        <f t="shared" si="1"/>
        <v>4.472135954999579E-4</v>
      </c>
      <c r="K7" s="34">
        <f t="shared" si="2"/>
        <v>2.1169789795838761E-2</v>
      </c>
      <c r="L7" s="40">
        <f t="shared" si="3"/>
        <v>2.1174512981412322E-2</v>
      </c>
      <c r="M7" s="40"/>
      <c r="N7" s="40">
        <f>2*G7*L7</f>
        <v>3.9266016872731013E-2</v>
      </c>
      <c r="O7" s="40"/>
      <c r="Q7" s="11">
        <v>0.4</v>
      </c>
      <c r="R7" s="29">
        <f t="shared" si="4"/>
        <v>0.85969983999999999</v>
      </c>
      <c r="S7" s="29">
        <v>0.4</v>
      </c>
      <c r="T7" s="49">
        <f>(R7-R9)</f>
        <v>0.21995360799999997</v>
      </c>
      <c r="U7" s="49"/>
      <c r="V7" s="49">
        <f>S7-S9</f>
        <v>0.10000000000000003</v>
      </c>
      <c r="W7" s="49"/>
      <c r="X7" s="29">
        <f t="shared" si="5"/>
        <v>0.343879936</v>
      </c>
      <c r="Y7" s="29">
        <f t="shared" si="6"/>
        <v>0.73908381489602559</v>
      </c>
    </row>
    <row r="8" spans="1:25" ht="18">
      <c r="A8" s="2">
        <v>0.5</v>
      </c>
      <c r="B8" s="19">
        <v>1.05</v>
      </c>
      <c r="C8" s="26">
        <v>1.022</v>
      </c>
      <c r="D8" s="27">
        <v>1.034</v>
      </c>
      <c r="E8" s="19">
        <v>1.0349999999999999</v>
      </c>
      <c r="F8" s="19">
        <v>1.0289999999999999</v>
      </c>
      <c r="G8" s="40">
        <f t="shared" si="0"/>
        <v>1.034</v>
      </c>
      <c r="H8" s="40"/>
      <c r="I8" s="34">
        <f t="shared" si="7"/>
        <v>1.069156</v>
      </c>
      <c r="J8" s="15">
        <f t="shared" si="1"/>
        <v>4.472135954999579E-4</v>
      </c>
      <c r="K8" s="34">
        <f t="shared" si="2"/>
        <v>9.230384607371479E-3</v>
      </c>
      <c r="L8" s="40">
        <f t="shared" si="3"/>
        <v>9.2412120417183566E-3</v>
      </c>
      <c r="M8" s="40"/>
      <c r="N8" s="40">
        <f>2*G8*L8</f>
        <v>1.911082650227356E-2</v>
      </c>
      <c r="O8" s="40"/>
      <c r="Q8" s="11">
        <v>0.5</v>
      </c>
      <c r="R8" s="29">
        <f t="shared" si="4"/>
        <v>1.069156</v>
      </c>
      <c r="S8" s="29">
        <v>0.5</v>
      </c>
      <c r="T8" s="49">
        <f>(R8-R9)</f>
        <v>0.42940976799999997</v>
      </c>
      <c r="U8" s="49"/>
      <c r="V8" s="49">
        <f>S8-S9</f>
        <v>0.2</v>
      </c>
      <c r="W8" s="49"/>
      <c r="X8" s="29">
        <f t="shared" si="5"/>
        <v>0.534578</v>
      </c>
      <c r="Y8" s="29">
        <f t="shared" si="6"/>
        <v>1.1430945523359999</v>
      </c>
    </row>
    <row r="9" spans="1:25" ht="18">
      <c r="M9" s="31"/>
      <c r="R9" s="29">
        <f>(R4+R5+R6+R7+R8)/5</f>
        <v>0.63974623200000003</v>
      </c>
      <c r="S9" s="29">
        <f>(S4+S5+S6+S7+S8)/5</f>
        <v>0.3</v>
      </c>
      <c r="X9" s="29">
        <f>X4+X5+X6+X7+X8</f>
        <v>1.1728802960000002</v>
      </c>
      <c r="Y9" s="29">
        <f>Y4+Y5+Y6+Y7+Y8</f>
        <v>2.5015090350424369</v>
      </c>
    </row>
    <row r="10" spans="1:25" ht="18">
      <c r="A10" s="30" t="s">
        <v>21</v>
      </c>
      <c r="B10" s="10" t="s">
        <v>22</v>
      </c>
    </row>
    <row r="11" spans="1:25" ht="18">
      <c r="A11" s="37" t="s">
        <v>2</v>
      </c>
      <c r="B11" s="37"/>
      <c r="C11" s="38"/>
      <c r="D11" s="38"/>
      <c r="E11" s="38"/>
      <c r="F11" s="38"/>
      <c r="M11" s="33"/>
    </row>
    <row r="12" spans="1:25" ht="18">
      <c r="A12" s="7" t="s">
        <v>3</v>
      </c>
      <c r="B12" s="8" t="s">
        <v>4</v>
      </c>
      <c r="C12" s="9" t="s">
        <v>5</v>
      </c>
      <c r="D12" s="9" t="s">
        <v>6</v>
      </c>
      <c r="E12" s="9" t="s">
        <v>7</v>
      </c>
      <c r="F12" s="9" t="s">
        <v>8</v>
      </c>
      <c r="G12" s="39" t="s">
        <v>9</v>
      </c>
      <c r="H12" s="39"/>
      <c r="I12" s="3" t="s">
        <v>10</v>
      </c>
      <c r="J12" s="3" t="s">
        <v>11</v>
      </c>
      <c r="K12" s="3" t="s">
        <v>12</v>
      </c>
      <c r="L12" s="39" t="s">
        <v>13</v>
      </c>
      <c r="M12" s="39"/>
      <c r="N12" s="39" t="s">
        <v>14</v>
      </c>
      <c r="O12" s="39"/>
      <c r="Q12" s="13" t="s">
        <v>3</v>
      </c>
      <c r="R12" s="13" t="s">
        <v>15</v>
      </c>
      <c r="S12" s="13" t="s">
        <v>16</v>
      </c>
      <c r="T12" s="47" t="s">
        <v>17</v>
      </c>
      <c r="U12" s="48"/>
      <c r="V12" s="47" t="s">
        <v>18</v>
      </c>
      <c r="W12" s="48"/>
      <c r="X12" s="13" t="s">
        <v>19</v>
      </c>
      <c r="Y12" s="13" t="s">
        <v>20</v>
      </c>
    </row>
    <row r="13" spans="1:25" ht="18">
      <c r="A13" s="7">
        <v>0.1</v>
      </c>
      <c r="B13" s="28">
        <v>0.438</v>
      </c>
      <c r="C13" s="29">
        <v>0.39600000000000002</v>
      </c>
      <c r="D13" s="29">
        <v>0.39400000000000002</v>
      </c>
      <c r="E13" s="29">
        <v>0.39400000000000002</v>
      </c>
      <c r="F13" s="29">
        <v>0.39300000000000002</v>
      </c>
      <c r="G13" s="36">
        <f>(B13+C13+D13+E13+F13)/5</f>
        <v>0.40300000000000014</v>
      </c>
      <c r="H13" s="36"/>
      <c r="I13" s="35">
        <f>G13*G13</f>
        <v>0.16240900000000011</v>
      </c>
      <c r="J13" s="6">
        <v>4.4700000000000002E-4</v>
      </c>
      <c r="K13" s="35">
        <f>SQRT((((B13-G13)^2)+((C13-G13)^2)+((D13-G13)^2)+((E13-G13)^2)+((F13-G13)^2))/5)</f>
        <v>1.7527121840165309E-2</v>
      </c>
      <c r="L13" s="36">
        <f>SQRT(K13*K13 + J13*J13)</f>
        <v>1.7532820908228081E-2</v>
      </c>
      <c r="M13" s="36"/>
      <c r="N13" s="40">
        <f>2*G13*L13</f>
        <v>1.4131453652031837E-2</v>
      </c>
      <c r="O13" s="40"/>
      <c r="Q13" s="11">
        <v>0.1</v>
      </c>
      <c r="R13" s="29">
        <f>G13*G13</f>
        <v>0.16240900000000011</v>
      </c>
      <c r="S13" s="29">
        <v>0.1</v>
      </c>
      <c r="T13" s="49">
        <f>(R13-R18)</f>
        <v>-0.31011295199999989</v>
      </c>
      <c r="U13" s="49"/>
      <c r="V13" s="49">
        <f>S13-S18</f>
        <v>-0.19999999999999998</v>
      </c>
      <c r="W13" s="49"/>
      <c r="X13" s="29">
        <f>R13*S13</f>
        <v>1.6240900000000013E-2</v>
      </c>
      <c r="Y13" s="29">
        <f>R13*R13</f>
        <v>2.6376683281000034E-2</v>
      </c>
    </row>
    <row r="14" spans="1:25" ht="18">
      <c r="A14" s="7">
        <v>0.2</v>
      </c>
      <c r="B14" s="28">
        <v>0.55600000000000005</v>
      </c>
      <c r="C14" s="29">
        <v>0.55800000000000005</v>
      </c>
      <c r="D14" s="29">
        <v>0.57799999999999996</v>
      </c>
      <c r="E14" s="29">
        <v>0.55500000000000005</v>
      </c>
      <c r="F14" s="29">
        <v>0.55800000000000005</v>
      </c>
      <c r="G14" s="36">
        <f t="shared" ref="G14:G17" si="8">(B14+C14+D14+E14+F14)/5</f>
        <v>0.56100000000000017</v>
      </c>
      <c r="H14" s="36"/>
      <c r="I14" s="35">
        <f t="shared" ref="I14:I17" si="9">G14*G14</f>
        <v>0.3147210000000002</v>
      </c>
      <c r="J14" s="6">
        <v>4.4700000000000002E-4</v>
      </c>
      <c r="K14" s="35">
        <f t="shared" ref="K14:K17" si="10">SQRT((((B14-G14)^2)+((C14-G14)^2)+((D14-G14)^2)+((E14-G14)^2)+((F14-G14)^2))/5)</f>
        <v>8.579044235810851E-3</v>
      </c>
      <c r="L14" s="36">
        <f t="shared" ref="L14:L17" si="11">SQRT(K14*K14 + J14*J14)</f>
        <v>8.5906815212763755E-3</v>
      </c>
      <c r="M14" s="36"/>
      <c r="N14" s="40">
        <f>2*G14*L14</f>
        <v>9.6387446668720969E-3</v>
      </c>
      <c r="O14" s="40"/>
      <c r="Q14" s="11">
        <v>0.2</v>
      </c>
      <c r="R14" s="29">
        <f t="shared" ref="R14:R17" si="12">G14*G14</f>
        <v>0.3147210000000002</v>
      </c>
      <c r="S14" s="29">
        <v>0.2</v>
      </c>
      <c r="T14" s="49">
        <f>(R14-R18)</f>
        <v>-0.15780095199999983</v>
      </c>
      <c r="U14" s="49"/>
      <c r="V14" s="49">
        <f>S14-S18</f>
        <v>-9.9999999999999978E-2</v>
      </c>
      <c r="W14" s="49"/>
      <c r="X14" s="29">
        <f t="shared" ref="X14:X15" si="13">R14*S14</f>
        <v>6.2944200000000047E-2</v>
      </c>
      <c r="Y14" s="29">
        <f t="shared" ref="Y14:Y17" si="14">R14*R14</f>
        <v>9.904930784100012E-2</v>
      </c>
    </row>
    <row r="15" spans="1:25" ht="18">
      <c r="A15" s="4">
        <v>0.2</v>
      </c>
      <c r="B15" s="28">
        <v>0.68400000000000005</v>
      </c>
      <c r="C15" s="29">
        <v>0.68200000000000005</v>
      </c>
      <c r="D15" s="29">
        <v>0.67500000000000004</v>
      </c>
      <c r="E15" s="29">
        <v>0.69399999999999995</v>
      </c>
      <c r="F15" s="29">
        <v>0.68200000000000005</v>
      </c>
      <c r="G15" s="36">
        <f t="shared" si="8"/>
        <v>0.68340000000000001</v>
      </c>
      <c r="H15" s="36"/>
      <c r="I15" s="35">
        <f t="shared" si="9"/>
        <v>0.46703556000000002</v>
      </c>
      <c r="J15" s="6">
        <v>4.4700000000000002E-4</v>
      </c>
      <c r="K15" s="35">
        <f t="shared" si="10"/>
        <v>6.118823416311309E-3</v>
      </c>
      <c r="L15" s="36">
        <f t="shared" si="11"/>
        <v>6.1351290939962791E-3</v>
      </c>
      <c r="M15" s="36"/>
      <c r="N15" s="40">
        <f>2*G15*L15</f>
        <v>8.3854944456741142E-3</v>
      </c>
      <c r="O15" s="40"/>
      <c r="Q15" s="11">
        <v>0.3</v>
      </c>
      <c r="R15" s="29">
        <f t="shared" si="12"/>
        <v>0.46703556000000002</v>
      </c>
      <c r="S15" s="29">
        <v>0.3</v>
      </c>
      <c r="T15" s="49">
        <f>(R15-R18)</f>
        <v>-5.4863920000000066E-3</v>
      </c>
      <c r="U15" s="49"/>
      <c r="V15" s="49">
        <f>S15-S18</f>
        <v>0</v>
      </c>
      <c r="W15" s="49"/>
      <c r="X15" s="29">
        <f t="shared" si="13"/>
        <v>0.14011066799999999</v>
      </c>
      <c r="Y15" s="29">
        <f t="shared" si="14"/>
        <v>0.21812221430451362</v>
      </c>
    </row>
    <row r="16" spans="1:25" ht="18">
      <c r="A16" s="4">
        <v>0.4</v>
      </c>
      <c r="B16" s="28">
        <v>0.85699999999999998</v>
      </c>
      <c r="C16" s="29">
        <v>0.79200000000000004</v>
      </c>
      <c r="D16" s="29">
        <v>0.78400000000000003</v>
      </c>
      <c r="E16" s="29">
        <v>0.79</v>
      </c>
      <c r="F16" s="29">
        <v>0.79400000000000004</v>
      </c>
      <c r="G16" s="36">
        <f t="shared" si="8"/>
        <v>0.80339999999999989</v>
      </c>
      <c r="H16" s="36"/>
      <c r="I16" s="35">
        <f t="shared" si="9"/>
        <v>0.64545155999999981</v>
      </c>
      <c r="J16" s="6">
        <v>4.4700000000000002E-4</v>
      </c>
      <c r="K16" s="35">
        <f t="shared" si="10"/>
        <v>2.7008146919031653E-2</v>
      </c>
      <c r="L16" s="36">
        <f t="shared" si="11"/>
        <v>2.7011845716277866E-2</v>
      </c>
      <c r="M16" s="36"/>
      <c r="N16" s="40">
        <f>2*G16*L16</f>
        <v>4.3402633696915272E-2</v>
      </c>
      <c r="O16" s="40"/>
      <c r="Q16" s="11">
        <v>0.4</v>
      </c>
      <c r="R16" s="29">
        <f t="shared" si="12"/>
        <v>0.64545155999999981</v>
      </c>
      <c r="S16" s="29">
        <v>0.4</v>
      </c>
      <c r="T16" s="49">
        <f>(R16-R18)</f>
        <v>0.17292960799999979</v>
      </c>
      <c r="U16" s="49"/>
      <c r="V16" s="49">
        <f>S16-S19</f>
        <v>0.4</v>
      </c>
      <c r="W16" s="49"/>
      <c r="X16" s="29">
        <f>R16*S16</f>
        <v>0.25818062399999991</v>
      </c>
      <c r="Y16" s="29">
        <f t="shared" si="14"/>
        <v>0.41660771630643334</v>
      </c>
    </row>
    <row r="17" spans="1:25" ht="18">
      <c r="A17" s="4">
        <v>0.5</v>
      </c>
      <c r="B17" s="28">
        <v>0.88100000000000001</v>
      </c>
      <c r="C17" s="29">
        <v>0.88300000000000001</v>
      </c>
      <c r="D17" s="29">
        <v>0.876</v>
      </c>
      <c r="E17" s="29">
        <v>0.879</v>
      </c>
      <c r="F17" s="29">
        <v>0.877</v>
      </c>
      <c r="G17" s="36">
        <f t="shared" si="8"/>
        <v>0.87919999999999998</v>
      </c>
      <c r="H17" s="36"/>
      <c r="I17" s="35">
        <f t="shared" si="9"/>
        <v>0.77299264000000001</v>
      </c>
      <c r="J17" s="6">
        <v>4.4700000000000002E-4</v>
      </c>
      <c r="K17" s="35">
        <f t="shared" si="10"/>
        <v>2.5612496949731418E-3</v>
      </c>
      <c r="L17" s="36">
        <f t="shared" si="11"/>
        <v>2.599963268971316E-3</v>
      </c>
      <c r="M17" s="36"/>
      <c r="N17" s="40">
        <f>2*G17*L17</f>
        <v>4.571775412159162E-3</v>
      </c>
      <c r="O17" s="40"/>
      <c r="Q17" s="11">
        <v>0.5</v>
      </c>
      <c r="R17" s="29">
        <f t="shared" si="12"/>
        <v>0.77299264000000001</v>
      </c>
      <c r="S17" s="29">
        <v>0.5</v>
      </c>
      <c r="T17" s="49">
        <f>(R17-R18)</f>
        <v>0.30047068799999999</v>
      </c>
      <c r="U17" s="49"/>
      <c r="V17" s="49">
        <f>S17-S20</f>
        <v>0.5</v>
      </c>
      <c r="W17" s="49"/>
      <c r="X17" s="29">
        <f>R17*S17</f>
        <v>0.38649632</v>
      </c>
      <c r="Y17" s="29">
        <f t="shared" si="14"/>
        <v>0.59751762149416965</v>
      </c>
    </row>
    <row r="18" spans="1:25" ht="14.45" customHeight="1">
      <c r="A18" s="1"/>
      <c r="B18" s="31"/>
      <c r="C18" s="31"/>
      <c r="R18" s="29">
        <f>(R14+R13+R15+R16+R17)/5</f>
        <v>0.47252195200000002</v>
      </c>
      <c r="S18" s="29">
        <f>(S13+S14+S15+S16+S17)/5</f>
        <v>0.3</v>
      </c>
      <c r="X18" s="29">
        <f>X13+X14+X15+X16+X17</f>
        <v>0.86397271200000003</v>
      </c>
      <c r="Y18" s="29">
        <f>Y13+Y14+Y15+Y16+Y17</f>
        <v>1.3576735432271168</v>
      </c>
    </row>
  </sheetData>
  <mergeCells count="62">
    <mergeCell ref="V13:W13"/>
    <mergeCell ref="V14:W14"/>
    <mergeCell ref="V15:W15"/>
    <mergeCell ref="V16:W16"/>
    <mergeCell ref="V17:W17"/>
    <mergeCell ref="T13:U13"/>
    <mergeCell ref="T14:U14"/>
    <mergeCell ref="T15:U15"/>
    <mergeCell ref="T16:U16"/>
    <mergeCell ref="T17:U17"/>
    <mergeCell ref="N12:O12"/>
    <mergeCell ref="T3:U3"/>
    <mergeCell ref="V3:W3"/>
    <mergeCell ref="T12:U12"/>
    <mergeCell ref="V12:W12"/>
    <mergeCell ref="T4:U4"/>
    <mergeCell ref="T5:U5"/>
    <mergeCell ref="T6:U6"/>
    <mergeCell ref="T7:U7"/>
    <mergeCell ref="T8:U8"/>
    <mergeCell ref="V4:W4"/>
    <mergeCell ref="V5:W5"/>
    <mergeCell ref="V6:W6"/>
    <mergeCell ref="V7:W7"/>
    <mergeCell ref="V8:W8"/>
    <mergeCell ref="N3:O3"/>
    <mergeCell ref="N13:O13"/>
    <mergeCell ref="N14:O14"/>
    <mergeCell ref="N15:O15"/>
    <mergeCell ref="N16:O16"/>
    <mergeCell ref="N17:O17"/>
    <mergeCell ref="N4:O4"/>
    <mergeCell ref="N5:O5"/>
    <mergeCell ref="N6:O6"/>
    <mergeCell ref="N7:O7"/>
    <mergeCell ref="N8:O8"/>
    <mergeCell ref="A2:F2"/>
    <mergeCell ref="G3:H3"/>
    <mergeCell ref="G4:H4"/>
    <mergeCell ref="L3:M3"/>
    <mergeCell ref="L4:M4"/>
    <mergeCell ref="L5:M5"/>
    <mergeCell ref="L6:M6"/>
    <mergeCell ref="L7:M7"/>
    <mergeCell ref="L8:M8"/>
    <mergeCell ref="G5:H5"/>
    <mergeCell ref="G6:H6"/>
    <mergeCell ref="G7:H7"/>
    <mergeCell ref="G8:H8"/>
    <mergeCell ref="A11:F11"/>
    <mergeCell ref="G12:H12"/>
    <mergeCell ref="L12:M12"/>
    <mergeCell ref="G13:H13"/>
    <mergeCell ref="G14:H14"/>
    <mergeCell ref="G15:H15"/>
    <mergeCell ref="G16:H16"/>
    <mergeCell ref="G17:H17"/>
    <mergeCell ref="L13:M13"/>
    <mergeCell ref="L14:M14"/>
    <mergeCell ref="L15:M15"/>
    <mergeCell ref="L16:M16"/>
    <mergeCell ref="L17:M17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Murilo Dos Santos Pazinatto</dc:creator>
  <cp:keywords/>
  <dc:description/>
  <cp:lastModifiedBy>Murilo Dos Santos Pazinatto</cp:lastModifiedBy>
  <cp:revision/>
  <dcterms:created xsi:type="dcterms:W3CDTF">2022-09-27T22:49:39Z</dcterms:created>
  <dcterms:modified xsi:type="dcterms:W3CDTF">2022-10-07T00:47:18Z</dcterms:modified>
  <cp:category/>
  <cp:contentStatus/>
</cp:coreProperties>
</file>