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fcc8454d10d8d/Trabalhos Faculdade/7Periodo/TomadaDeDecisaoUsandoModelagoMatematica/"/>
    </mc:Choice>
  </mc:AlternateContent>
  <xr:revisionPtr revIDLastSave="3951" documentId="13_ncr:1_{235D5FCA-C5D4-4615-AAC2-C94156889761}" xr6:coauthVersionLast="47" xr6:coauthVersionMax="47" xr10:uidLastSave="{EB69ABB8-556F-4973-BFB0-FCBC81F428A3}"/>
  <bookViews>
    <workbookView xWindow="-108" yWindow="-108" windowWidth="23256" windowHeight="12456" tabRatio="908" activeTab="3" xr2:uid="{36777189-6DF9-48B5-A79D-11E7E305EBA2}"/>
  </bookViews>
  <sheets>
    <sheet name="Relatório de Respostas 1" sheetId="2" r:id="rId1"/>
    <sheet name="Planilha1" sheetId="1" r:id="rId2"/>
    <sheet name="Planilha2" sheetId="3" r:id="rId3"/>
    <sheet name="Planilha3" sheetId="4" r:id="rId4"/>
    <sheet name="Respostas EX.1 AS03" sheetId="21" r:id="rId5"/>
    <sheet name="Sensibilidade EX.1 AS03" sheetId="22" r:id="rId6"/>
    <sheet name="Limites EX.1 AS03" sheetId="23" r:id="rId7"/>
    <sheet name="EX.1 LISTA AS03" sheetId="5" r:id="rId8"/>
    <sheet name="Respostas EX.2 AS03" sheetId="24" r:id="rId9"/>
    <sheet name="Sensibilidade EX.2 AS03" sheetId="25" r:id="rId10"/>
    <sheet name="Limites EX.2 AS03" sheetId="26" r:id="rId11"/>
    <sheet name="EX.2 LISTA AS03" sheetId="9" r:id="rId12"/>
    <sheet name="Planilha4" sheetId="27" r:id="rId13"/>
  </sheets>
  <definedNames>
    <definedName name="solver_adj" localSheetId="7" hidden="1">'EX.1 LISTA AS03'!$B$4:$C$4</definedName>
    <definedName name="solver_adj" localSheetId="11" hidden="1">'EX.2 LISTA AS03'!$B$4:$C$4</definedName>
    <definedName name="solver_adj" localSheetId="1" hidden="1">Planilha1!$B$4,Planilha1!$C$4</definedName>
    <definedName name="solver_adj" localSheetId="2" hidden="1">Planilha2!$B$4:$D$4</definedName>
    <definedName name="solver_adj" localSheetId="3" hidden="1">Planilha3!$B$4:$G$4</definedName>
    <definedName name="solver_adj" localSheetId="12" hidden="1">Planilha4!$B$4:$G$4</definedName>
    <definedName name="solver_cvg" localSheetId="7" hidden="1">0.0001</definedName>
    <definedName name="solver_cvg" localSheetId="11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12" hidden="1">0.0001</definedName>
    <definedName name="solver_drv" localSheetId="7" hidden="1">2</definedName>
    <definedName name="solver_drv" localSheetId="11" hidden="1">2</definedName>
    <definedName name="solver_drv" localSheetId="1" hidden="1">2</definedName>
    <definedName name="solver_drv" localSheetId="2" hidden="1">2</definedName>
    <definedName name="solver_drv" localSheetId="3" hidden="1">2</definedName>
    <definedName name="solver_drv" localSheetId="12" hidden="1">2</definedName>
    <definedName name="solver_eng" localSheetId="7" hidden="1">2</definedName>
    <definedName name="solver_eng" localSheetId="11" hidden="1">2</definedName>
    <definedName name="solver_eng" localSheetId="1" hidden="1">2</definedName>
    <definedName name="solver_eng" localSheetId="2" hidden="1">1</definedName>
    <definedName name="solver_eng" localSheetId="3" hidden="1">1</definedName>
    <definedName name="solver_eng" localSheetId="12" hidden="1">2</definedName>
    <definedName name="solver_est" localSheetId="7" hidden="1">1</definedName>
    <definedName name="solver_est" localSheetId="11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12" hidden="1">1</definedName>
    <definedName name="solver_itr" localSheetId="7" hidden="1">2147483647</definedName>
    <definedName name="solver_itr" localSheetId="11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12" hidden="1">2147483647</definedName>
    <definedName name="solver_lhs1" localSheetId="7" hidden="1">'EX.1 LISTA AS03'!$D$10</definedName>
    <definedName name="solver_lhs1" localSheetId="11" hidden="1">'EX.2 LISTA AS03'!$D$10</definedName>
    <definedName name="solver_lhs1" localSheetId="1" hidden="1">Planilha1!$D$10</definedName>
    <definedName name="solver_lhs1" localSheetId="2" hidden="1">Planilha2!$E$10</definedName>
    <definedName name="solver_lhs1" localSheetId="3" hidden="1">Planilha3!$H$10</definedName>
    <definedName name="solver_lhs1" localSheetId="12" hidden="1">Planilha4!$H$10</definedName>
    <definedName name="solver_lhs2" localSheetId="7" hidden="1">'EX.1 LISTA AS03'!$D$11</definedName>
    <definedName name="solver_lhs2" localSheetId="11" hidden="1">'EX.2 LISTA AS03'!$D$11</definedName>
    <definedName name="solver_lhs2" localSheetId="1" hidden="1">Planilha1!$D$9</definedName>
    <definedName name="solver_lhs2" localSheetId="2" hidden="1">Planilha2!$E$11</definedName>
    <definedName name="solver_lhs2" localSheetId="3" hidden="1">Planilha3!$H$11</definedName>
    <definedName name="solver_lhs2" localSheetId="12" hidden="1">Planilha4!$H$10</definedName>
    <definedName name="solver_lhs3" localSheetId="7" hidden="1">'EX.1 LISTA AS03'!$D$12</definedName>
    <definedName name="solver_lhs3" localSheetId="11" hidden="1">'EX.2 LISTA AS03'!$D$12</definedName>
    <definedName name="solver_lhs3" localSheetId="2" hidden="1">Planilha2!$E$12</definedName>
    <definedName name="solver_lhs3" localSheetId="3" hidden="1">Planilha3!$H$12</definedName>
    <definedName name="solver_lhs3" localSheetId="12" hidden="1">Planilha4!$H$12</definedName>
    <definedName name="solver_lhs4" localSheetId="7" hidden="1">'EX.1 LISTA AS03'!$D$13</definedName>
    <definedName name="solver_lhs4" localSheetId="11" hidden="1">'EX.2 LISTA AS03'!$D$13</definedName>
    <definedName name="solver_lhs4" localSheetId="2" hidden="1">Planilha2!$E$13</definedName>
    <definedName name="solver_lhs4" localSheetId="3" hidden="1">Planilha3!$H$13</definedName>
    <definedName name="solver_lhs4" localSheetId="12" hidden="1">Planilha4!$H$9</definedName>
    <definedName name="solver_lhs5" localSheetId="7" hidden="1">'EX.1 LISTA AS03'!$D$14</definedName>
    <definedName name="solver_lhs5" localSheetId="11" hidden="1">'EX.2 LISTA AS03'!$D$9</definedName>
    <definedName name="solver_lhs5" localSheetId="2" hidden="1">Planilha2!$E$14</definedName>
    <definedName name="solver_lhs5" localSheetId="3" hidden="1">Planilha3!$H$9</definedName>
    <definedName name="solver_lhs6" localSheetId="7" hidden="1">'EX.1 LISTA AS03'!$D$9</definedName>
    <definedName name="solver_lhs6" localSheetId="2" hidden="1">Planilha2!$E$9</definedName>
    <definedName name="solver_mip" localSheetId="7" hidden="1">2147483647</definedName>
    <definedName name="solver_mip" localSheetId="11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12" hidden="1">2147483647</definedName>
    <definedName name="solver_mni" localSheetId="7" hidden="1">30</definedName>
    <definedName name="solver_mni" localSheetId="11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12" hidden="1">30</definedName>
    <definedName name="solver_mrt" localSheetId="7" hidden="1">0.075</definedName>
    <definedName name="solver_mrt" localSheetId="11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12" hidden="1">0.075</definedName>
    <definedName name="solver_msl" localSheetId="7" hidden="1">2</definedName>
    <definedName name="solver_msl" localSheetId="11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12" hidden="1">2</definedName>
    <definedName name="solver_neg" localSheetId="7" hidden="1">1</definedName>
    <definedName name="solver_neg" localSheetId="11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12" hidden="1">1</definedName>
    <definedName name="solver_nod" localSheetId="7" hidden="1">2147483647</definedName>
    <definedName name="solver_nod" localSheetId="11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12" hidden="1">2147483647</definedName>
    <definedName name="solver_num" localSheetId="7" hidden="1">6</definedName>
    <definedName name="solver_num" localSheetId="11" hidden="1">5</definedName>
    <definedName name="solver_num" localSheetId="1" hidden="1">2</definedName>
    <definedName name="solver_num" localSheetId="2" hidden="1">6</definedName>
    <definedName name="solver_num" localSheetId="3" hidden="1">5</definedName>
    <definedName name="solver_num" localSheetId="12" hidden="1">4</definedName>
    <definedName name="solver_nwt" localSheetId="7" hidden="1">1</definedName>
    <definedName name="solver_nwt" localSheetId="11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12" hidden="1">1</definedName>
    <definedName name="solver_opt" localSheetId="7" hidden="1">'EX.1 LISTA AS03'!$B$5</definedName>
    <definedName name="solver_opt" localSheetId="11" hidden="1">'EX.2 LISTA AS03'!$B$5</definedName>
    <definedName name="solver_opt" localSheetId="1" hidden="1">Planilha1!$B$5</definedName>
    <definedName name="solver_opt" localSheetId="2" hidden="1">Planilha2!$B$5</definedName>
    <definedName name="solver_opt" localSheetId="3" hidden="1">Planilha3!$B$5</definedName>
    <definedName name="solver_opt" localSheetId="12" hidden="1">Planilha4!$B$5</definedName>
    <definedName name="solver_pre" localSheetId="7" hidden="1">0.000001</definedName>
    <definedName name="solver_pre" localSheetId="11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12" hidden="1">0.000001</definedName>
    <definedName name="solver_rbv" localSheetId="7" hidden="1">2</definedName>
    <definedName name="solver_rbv" localSheetId="11" hidden="1">2</definedName>
    <definedName name="solver_rbv" localSheetId="1" hidden="1">2</definedName>
    <definedName name="solver_rbv" localSheetId="2" hidden="1">2</definedName>
    <definedName name="solver_rbv" localSheetId="3" hidden="1">2</definedName>
    <definedName name="solver_rbv" localSheetId="12" hidden="1">2</definedName>
    <definedName name="solver_rel1" localSheetId="7" hidden="1">1</definedName>
    <definedName name="solver_rel1" localSheetId="11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1" localSheetId="12" hidden="1">1</definedName>
    <definedName name="solver_rel2" localSheetId="7" hidden="1">1</definedName>
    <definedName name="solver_rel2" localSheetId="11" hidden="1">1</definedName>
    <definedName name="solver_rel2" localSheetId="1" hidden="1">1</definedName>
    <definedName name="solver_rel2" localSheetId="2" hidden="1">1</definedName>
    <definedName name="solver_rel2" localSheetId="3" hidden="1">2</definedName>
    <definedName name="solver_rel2" localSheetId="12" hidden="1">1</definedName>
    <definedName name="solver_rel3" localSheetId="7" hidden="1">1</definedName>
    <definedName name="solver_rel3" localSheetId="11" hidden="1">3</definedName>
    <definedName name="solver_rel3" localSheetId="2" hidden="1">1</definedName>
    <definedName name="solver_rel3" localSheetId="3" hidden="1">2</definedName>
    <definedName name="solver_rel3" localSheetId="12" hidden="1">1</definedName>
    <definedName name="solver_rel4" localSheetId="7" hidden="1">3</definedName>
    <definedName name="solver_rel4" localSheetId="11" hidden="1">3</definedName>
    <definedName name="solver_rel4" localSheetId="2" hidden="1">1</definedName>
    <definedName name="solver_rel4" localSheetId="3" hidden="1">2</definedName>
    <definedName name="solver_rel4" localSheetId="12" hidden="1">1</definedName>
    <definedName name="solver_rel5" localSheetId="7" hidden="1">3</definedName>
    <definedName name="solver_rel5" localSheetId="11" hidden="1">1</definedName>
    <definedName name="solver_rel5" localSheetId="2" hidden="1">1</definedName>
    <definedName name="solver_rel5" localSheetId="3" hidden="1">1</definedName>
    <definedName name="solver_rel6" localSheetId="7" hidden="1">1</definedName>
    <definedName name="solver_rel6" localSheetId="2" hidden="1">1</definedName>
    <definedName name="solver_rhs1" localSheetId="7" hidden="1">'EX.1 LISTA AS03'!$E$10</definedName>
    <definedName name="solver_rhs1" localSheetId="11" hidden="1">'EX.2 LISTA AS03'!$E$10</definedName>
    <definedName name="solver_rhs1" localSheetId="1" hidden="1">Planilha1!$E$10</definedName>
    <definedName name="solver_rhs1" localSheetId="2" hidden="1">350</definedName>
    <definedName name="solver_rhs1" localSheetId="3" hidden="1">Planilha3!$I$10</definedName>
    <definedName name="solver_rhs1" localSheetId="12" hidden="1">Planilha4!$I$10</definedName>
    <definedName name="solver_rhs2" localSheetId="7" hidden="1">'EX.1 LISTA AS03'!$E$11</definedName>
    <definedName name="solver_rhs2" localSheetId="11" hidden="1">'EX.2 LISTA AS03'!$E$11</definedName>
    <definedName name="solver_rhs2" localSheetId="1" hidden="1">Planilha1!$E$9</definedName>
    <definedName name="solver_rhs2" localSheetId="2" hidden="1">150</definedName>
    <definedName name="solver_rhs2" localSheetId="3" hidden="1">Planilha3!$I$11</definedName>
    <definedName name="solver_rhs2" localSheetId="12" hidden="1">Planilha4!$I$11</definedName>
    <definedName name="solver_rhs3" localSheetId="7" hidden="1">'EX.1 LISTA AS03'!$E$12</definedName>
    <definedName name="solver_rhs3" localSheetId="11" hidden="1">'EX.2 LISTA AS03'!$E$12</definedName>
    <definedName name="solver_rhs3" localSheetId="2" hidden="1">20</definedName>
    <definedName name="solver_rhs3" localSheetId="3" hidden="1">Planilha3!$I$12</definedName>
    <definedName name="solver_rhs3" localSheetId="12" hidden="1">Planilha4!$I$12</definedName>
    <definedName name="solver_rhs4" localSheetId="7" hidden="1">'EX.1 LISTA AS03'!$E$13</definedName>
    <definedName name="solver_rhs4" localSheetId="11" hidden="1">'EX.2 LISTA AS03'!$E$13</definedName>
    <definedName name="solver_rhs4" localSheetId="2" hidden="1">Planilha2!$F$13</definedName>
    <definedName name="solver_rhs4" localSheetId="3" hidden="1">Planilha3!$I$13</definedName>
    <definedName name="solver_rhs4" localSheetId="12" hidden="1">Planilha4!$I$9</definedName>
    <definedName name="solver_rhs5" localSheetId="7" hidden="1">'EX.1 LISTA AS03'!$E$14</definedName>
    <definedName name="solver_rhs5" localSheetId="11" hidden="1">'EX.2 LISTA AS03'!$E$9</definedName>
    <definedName name="solver_rhs5" localSheetId="2" hidden="1">Planilha2!$F$14</definedName>
    <definedName name="solver_rhs5" localSheetId="3" hidden="1">Planilha3!$I$9</definedName>
    <definedName name="solver_rhs6" localSheetId="7" hidden="1">'EX.1 LISTA AS03'!$E$9</definedName>
    <definedName name="solver_rhs6" localSheetId="2" hidden="1">500</definedName>
    <definedName name="solver_rlx" localSheetId="7" hidden="1">2</definedName>
    <definedName name="solver_rlx" localSheetId="11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12" hidden="1">2</definedName>
    <definedName name="solver_rsd" localSheetId="7" hidden="1">0</definedName>
    <definedName name="solver_rsd" localSheetId="11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12" hidden="1">0</definedName>
    <definedName name="solver_scl" localSheetId="7" hidden="1">2</definedName>
    <definedName name="solver_scl" localSheetId="11" hidden="1">2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cl" localSheetId="12" hidden="1">2</definedName>
    <definedName name="solver_sho" localSheetId="7" hidden="1">2</definedName>
    <definedName name="solver_sho" localSheetId="11" hidden="1">2</definedName>
    <definedName name="solver_sho" localSheetId="6" hidden="1">2</definedName>
    <definedName name="solver_sho" localSheetId="1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12" hidden="1">2</definedName>
    <definedName name="solver_ssz" localSheetId="7" hidden="1">100</definedName>
    <definedName name="solver_ssz" localSheetId="11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12" hidden="1">100</definedName>
    <definedName name="solver_tim" localSheetId="7" hidden="1">2147483647</definedName>
    <definedName name="solver_tim" localSheetId="11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12" hidden="1">2147483647</definedName>
    <definedName name="solver_tol" localSheetId="7" hidden="1">0.01</definedName>
    <definedName name="solver_tol" localSheetId="11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12" hidden="1">0.01</definedName>
    <definedName name="solver_typ" localSheetId="7" hidden="1">1</definedName>
    <definedName name="solver_typ" localSheetId="11" hidden="1">1</definedName>
    <definedName name="solver_typ" localSheetId="1" hidden="1">1</definedName>
    <definedName name="solver_typ" localSheetId="2" hidden="1">1</definedName>
    <definedName name="solver_typ" localSheetId="3" hidden="1">2</definedName>
    <definedName name="solver_typ" localSheetId="12" hidden="1">1</definedName>
    <definedName name="solver_val" localSheetId="7" hidden="1">0</definedName>
    <definedName name="solver_val" localSheetId="11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12" hidden="1">0</definedName>
    <definedName name="solver_ver" localSheetId="7" hidden="1">3</definedName>
    <definedName name="solver_ver" localSheetId="11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1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27" l="1"/>
  <c r="B5" i="27"/>
  <c r="H10" i="27"/>
  <c r="H11" i="27"/>
  <c r="H12" i="27"/>
  <c r="H9" i="27"/>
  <c r="D10" i="9"/>
  <c r="D13" i="9"/>
  <c r="D12" i="9"/>
  <c r="D11" i="9"/>
  <c r="D9" i="9"/>
  <c r="B12" i="5"/>
  <c r="D12" i="5"/>
  <c r="D11" i="5"/>
  <c r="B5" i="9"/>
  <c r="D14" i="5"/>
  <c r="D13" i="5"/>
  <c r="D10" i="5"/>
  <c r="D9" i="5"/>
  <c r="H9" i="4"/>
  <c r="C12" i="5"/>
  <c r="C11" i="5"/>
  <c r="C10" i="5"/>
  <c r="B10" i="5"/>
  <c r="B9" i="5"/>
  <c r="B5" i="5"/>
  <c r="E14" i="3"/>
  <c r="E13" i="3"/>
  <c r="E12" i="3"/>
  <c r="B5" i="4"/>
  <c r="B5" i="3"/>
  <c r="B5" i="1"/>
  <c r="E11" i="3"/>
  <c r="H13" i="4"/>
  <c r="H12" i="4"/>
  <c r="H11" i="4"/>
  <c r="H10" i="4"/>
  <c r="E10" i="3"/>
  <c r="E9" i="3"/>
  <c r="D9" i="1"/>
  <c r="D10" i="1"/>
</calcChain>
</file>

<file path=xl/sharedStrings.xml><?xml version="1.0" encoding="utf-8"?>
<sst xmlns="http://schemas.openxmlformats.org/spreadsheetml/2006/main" count="387" uniqueCount="98">
  <si>
    <t>Coeficientes das Variáveis de Decisão</t>
  </si>
  <si>
    <t>x1</t>
  </si>
  <si>
    <t>x2</t>
  </si>
  <si>
    <t>Variáveis</t>
  </si>
  <si>
    <t>z</t>
  </si>
  <si>
    <t>Restrições</t>
  </si>
  <si>
    <t>Função objetivo</t>
  </si>
  <si>
    <t>nº</t>
  </si>
  <si>
    <t>Equação</t>
  </si>
  <si>
    <t>Constante</t>
  </si>
  <si>
    <t>Microsoft Excel 16.0 Relatório de Respostas</t>
  </si>
  <si>
    <t>Planilha: [Pasta1]Planilha1</t>
  </si>
  <si>
    <t>Relatório Criado: 11/03/2024 19:25:41</t>
  </si>
  <si>
    <t>Resultado: O Solver encontrou uma solução.  Todas as Restrições e condições de adequação foram satisfeitas.</t>
  </si>
  <si>
    <t>Mecanismo do Solver</t>
  </si>
  <si>
    <t>Mecanismo: LP Simplex</t>
  </si>
  <si>
    <t>Tempo da Solução: 0,125 Segundos.</t>
  </si>
  <si>
    <t>Iterações: 2 Subproblemas: 0</t>
  </si>
  <si>
    <t>Opções do Solver</t>
  </si>
  <si>
    <t>Tempo Máx. Ilimitado,  Iterações Ilimitado, Precision 0,000001</t>
  </si>
  <si>
    <t>Subproblemas Máx. Ilimitado, Soluç. Máx. Núm. Inteiro Ilimitado, Tolerância de Número Inteiro 1%, Assumir Não Negativo</t>
  </si>
  <si>
    <t>Célula do Objetivo (Máx.)</t>
  </si>
  <si>
    <t>Célula</t>
  </si>
  <si>
    <t>Nome</t>
  </si>
  <si>
    <t>Valor Original</t>
  </si>
  <si>
    <t>Valor Final</t>
  </si>
  <si>
    <t>Células Variáveis</t>
  </si>
  <si>
    <t>Número Inteiro</t>
  </si>
  <si>
    <t>Valor da Célula</t>
  </si>
  <si>
    <t>Fórmula</t>
  </si>
  <si>
    <t>Status</t>
  </si>
  <si>
    <t>Margem de Atraso</t>
  </si>
  <si>
    <t>$B$5</t>
  </si>
  <si>
    <t>z x1</t>
  </si>
  <si>
    <t>$B$4</t>
  </si>
  <si>
    <t>Variáveis x1</t>
  </si>
  <si>
    <t>Conting.</t>
  </si>
  <si>
    <t>$C$4</t>
  </si>
  <si>
    <t>Variáveis x2</t>
  </si>
  <si>
    <t>$D$10</t>
  </si>
  <si>
    <t>$D$10&lt;=$E$10</t>
  </si>
  <si>
    <t>Associação</t>
  </si>
  <si>
    <t>$D$9</t>
  </si>
  <si>
    <t>$D$9&lt;=$E$9</t>
  </si>
  <si>
    <t>x</t>
  </si>
  <si>
    <t>y</t>
  </si>
  <si>
    <t>a</t>
  </si>
  <si>
    <t>b</t>
  </si>
  <si>
    <t>c</t>
  </si>
  <si>
    <t>d</t>
  </si>
  <si>
    <t>e</t>
  </si>
  <si>
    <t>f</t>
  </si>
  <si>
    <t>X1</t>
  </si>
  <si>
    <t>X2</t>
  </si>
  <si>
    <t>Planilha: [SolverVariaveisFolga.xlsx]EX.1 LISTA AS03</t>
  </si>
  <si>
    <t>Variáveis X1</t>
  </si>
  <si>
    <t>Variáveis X2</t>
  </si>
  <si>
    <t>Não-associação</t>
  </si>
  <si>
    <t>$D$11</t>
  </si>
  <si>
    <t>$D$11&lt;=$E$11</t>
  </si>
  <si>
    <t>$D$12</t>
  </si>
  <si>
    <t>$D$12&lt;=$E$12</t>
  </si>
  <si>
    <t>$D$13</t>
  </si>
  <si>
    <t>$D$13&gt;=$E$13</t>
  </si>
  <si>
    <t>$D$14</t>
  </si>
  <si>
    <t>$D$14&gt;=$E$14</t>
  </si>
  <si>
    <t>Microsoft Excel 16.0 Relatório de Sensibilidade</t>
  </si>
  <si>
    <t>Final</t>
  </si>
  <si>
    <t>Valor</t>
  </si>
  <si>
    <t>Reduzido</t>
  </si>
  <si>
    <t>Microsoft Excel 16.0 Relatório de Limites</t>
  </si>
  <si>
    <t>Objetivo</t>
  </si>
  <si>
    <t>Variável</t>
  </si>
  <si>
    <t>Inferior</t>
  </si>
  <si>
    <t>Limite</t>
  </si>
  <si>
    <t>Resultado</t>
  </si>
  <si>
    <t>Superior</t>
  </si>
  <si>
    <t>Planilha: [SolverVariaveisFolga.xlsx]EX.2 LISTA AS03</t>
  </si>
  <si>
    <t>$D$12&gt;=$E$12</t>
  </si>
  <si>
    <t>Custo</t>
  </si>
  <si>
    <t>Coeficiente</t>
  </si>
  <si>
    <t>Permitido</t>
  </si>
  <si>
    <t>Aumentar</t>
  </si>
  <si>
    <t>Reduzir</t>
  </si>
  <si>
    <t>Sombra</t>
  </si>
  <si>
    <t>Preço</t>
  </si>
  <si>
    <t>Restrição</t>
  </si>
  <si>
    <t>Lateral R.H.</t>
  </si>
  <si>
    <t>Iterações: 4 Subproblemas: 0</t>
  </si>
  <si>
    <t>Relatório Criado: 21/03/2024 16:56:15</t>
  </si>
  <si>
    <t>Tempo da Solução: 0,062 Segundos.</t>
  </si>
  <si>
    <t>Relatório Criado: 21/03/2024 18:27:01</t>
  </si>
  <si>
    <t>Tempo da Solução: 0,078 Segundos.</t>
  </si>
  <si>
    <t>Relatório Criado: 21/03/2024 18:27:02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</si>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</sst>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6" xfId="0" applyBorder="1"/>
    <xf numFmtId="0" fontId="0" fillId="0" borderId="5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B1E5-7E5C-42B0-B297-55CD864252D5}">
  <dimension ref="A1:G28"/>
  <sheetViews>
    <sheetView showGridLines="0" topLeftCell="A18" workbookViewId="0"/>
  </sheetViews>
  <sheetFormatPr defaultRowHeight="14.4" x14ac:dyDescent="0.3"/>
  <cols>
    <col min="1" max="1" width="2.21875" customWidth="1"/>
    <col min="2" max="2" width="6.5546875" bestFit="1" customWidth="1"/>
    <col min="3" max="3" width="11.5546875" bestFit="1" customWidth="1"/>
    <col min="4" max="4" width="14.44140625" bestFit="1" customWidth="1"/>
    <col min="5" max="5" width="13.44140625" bestFit="1" customWidth="1"/>
    <col min="6" max="6" width="14.77734375" bestFit="1" customWidth="1"/>
    <col min="7" max="7" width="17.5546875" bestFit="1" customWidth="1"/>
  </cols>
  <sheetData>
    <row r="1" spans="1:5" x14ac:dyDescent="0.3">
      <c r="A1" s="1" t="s">
        <v>10</v>
      </c>
    </row>
    <row r="2" spans="1:5" x14ac:dyDescent="0.3">
      <c r="A2" s="1" t="s">
        <v>11</v>
      </c>
    </row>
    <row r="3" spans="1:5" x14ac:dyDescent="0.3">
      <c r="A3" s="1" t="s">
        <v>12</v>
      </c>
    </row>
    <row r="4" spans="1:5" x14ac:dyDescent="0.3">
      <c r="A4" s="1" t="s">
        <v>13</v>
      </c>
    </row>
    <row r="5" spans="1:5" x14ac:dyDescent="0.3">
      <c r="A5" s="1" t="s">
        <v>14</v>
      </c>
    </row>
    <row r="6" spans="1:5" x14ac:dyDescent="0.3">
      <c r="A6" s="1"/>
      <c r="B6" t="s">
        <v>15</v>
      </c>
    </row>
    <row r="7" spans="1:5" x14ac:dyDescent="0.3">
      <c r="A7" s="1"/>
      <c r="B7" t="s">
        <v>16</v>
      </c>
    </row>
    <row r="8" spans="1:5" x14ac:dyDescent="0.3">
      <c r="A8" s="1"/>
      <c r="B8" t="s">
        <v>17</v>
      </c>
    </row>
    <row r="9" spans="1:5" x14ac:dyDescent="0.3">
      <c r="A9" s="1" t="s">
        <v>18</v>
      </c>
    </row>
    <row r="10" spans="1:5" x14ac:dyDescent="0.3">
      <c r="B10" t="s">
        <v>19</v>
      </c>
    </row>
    <row r="11" spans="1:5" x14ac:dyDescent="0.3">
      <c r="B11" t="s">
        <v>20</v>
      </c>
    </row>
    <row r="14" spans="1:5" ht="15" thickBot="1" x14ac:dyDescent="0.35">
      <c r="A14" t="s">
        <v>21</v>
      </c>
    </row>
    <row r="15" spans="1:5" ht="15" thickBot="1" x14ac:dyDescent="0.35">
      <c r="B15" s="3" t="s">
        <v>22</v>
      </c>
      <c r="C15" s="3" t="s">
        <v>23</v>
      </c>
      <c r="D15" s="3" t="s">
        <v>24</v>
      </c>
      <c r="E15" s="3" t="s">
        <v>25</v>
      </c>
    </row>
    <row r="16" spans="1:5" ht="15" thickBot="1" x14ac:dyDescent="0.35">
      <c r="B16" s="2" t="s">
        <v>32</v>
      </c>
      <c r="C16" s="2" t="s">
        <v>33</v>
      </c>
      <c r="D16" s="2">
        <v>0</v>
      </c>
      <c r="E16" s="2">
        <v>10.4</v>
      </c>
    </row>
    <row r="19" spans="1:7" ht="15" thickBot="1" x14ac:dyDescent="0.35">
      <c r="A19" t="s">
        <v>26</v>
      </c>
    </row>
    <row r="20" spans="1:7" ht="15" thickBot="1" x14ac:dyDescent="0.35">
      <c r="B20" s="3" t="s">
        <v>22</v>
      </c>
      <c r="C20" s="3" t="s">
        <v>23</v>
      </c>
      <c r="D20" s="3" t="s">
        <v>24</v>
      </c>
      <c r="E20" s="3" t="s">
        <v>25</v>
      </c>
      <c r="F20" s="3" t="s">
        <v>27</v>
      </c>
    </row>
    <row r="21" spans="1:7" x14ac:dyDescent="0.3">
      <c r="B21" s="4" t="s">
        <v>34</v>
      </c>
      <c r="C21" s="4" t="s">
        <v>35</v>
      </c>
      <c r="D21" s="4">
        <v>0</v>
      </c>
      <c r="E21" s="4">
        <v>2.4000000000000004</v>
      </c>
      <c r="F21" s="4" t="s">
        <v>36</v>
      </c>
    </row>
    <row r="22" spans="1:7" ht="15" thickBot="1" x14ac:dyDescent="0.35">
      <c r="B22" s="2" t="s">
        <v>37</v>
      </c>
      <c r="C22" s="2" t="s">
        <v>38</v>
      </c>
      <c r="D22" s="2">
        <v>0</v>
      </c>
      <c r="E22" s="2">
        <v>0.79999999999999982</v>
      </c>
      <c r="F22" s="2" t="s">
        <v>36</v>
      </c>
    </row>
    <row r="25" spans="1:7" ht="15" thickBot="1" x14ac:dyDescent="0.35">
      <c r="A25" t="s">
        <v>5</v>
      </c>
    </row>
    <row r="26" spans="1:7" ht="15" thickBot="1" x14ac:dyDescent="0.35">
      <c r="B26" s="3" t="s">
        <v>22</v>
      </c>
      <c r="C26" s="3" t="s">
        <v>23</v>
      </c>
      <c r="D26" s="3" t="s">
        <v>28</v>
      </c>
      <c r="E26" s="3" t="s">
        <v>29</v>
      </c>
      <c r="F26" s="3" t="s">
        <v>30</v>
      </c>
      <c r="G26" s="3" t="s">
        <v>31</v>
      </c>
    </row>
    <row r="27" spans="1:7" x14ac:dyDescent="0.3">
      <c r="B27" s="4" t="s">
        <v>39</v>
      </c>
      <c r="C27" s="4" t="s">
        <v>8</v>
      </c>
      <c r="D27" s="4">
        <v>8</v>
      </c>
      <c r="E27" s="4" t="s">
        <v>40</v>
      </c>
      <c r="F27" s="4" t="s">
        <v>41</v>
      </c>
      <c r="G27" s="4">
        <v>0</v>
      </c>
    </row>
    <row r="28" spans="1:7" ht="15" thickBot="1" x14ac:dyDescent="0.35">
      <c r="B28" s="2" t="s">
        <v>42</v>
      </c>
      <c r="C28" s="2" t="s">
        <v>8</v>
      </c>
      <c r="D28" s="2">
        <v>12</v>
      </c>
      <c r="E28" s="2" t="s">
        <v>43</v>
      </c>
      <c r="F28" s="2" t="s">
        <v>41</v>
      </c>
      <c r="G28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EE32-125B-4275-8AAD-CA63217A6BE3}">
  <dimension ref="A1:E10"/>
  <sheetViews>
    <sheetView workbookViewId="0">
      <selection activeCell="O8" sqref="O8"/>
    </sheetView>
  </sheetViews>
  <sheetFormatPr defaultRowHeight="14.4" x14ac:dyDescent="0.3"/>
  <cols>
    <col min="1" max="1" width="15.77734375" customWidth="1"/>
    <col min="2" max="2" width="13" customWidth="1"/>
  </cols>
  <sheetData>
    <row r="1" spans="1:5" x14ac:dyDescent="0.3">
      <c r="A1" t="s">
        <v>6</v>
      </c>
      <c r="B1" t="s">
        <v>0</v>
      </c>
    </row>
    <row r="2" spans="1:5" x14ac:dyDescent="0.3">
      <c r="B2" t="s">
        <v>44</v>
      </c>
      <c r="C2" t="s">
        <v>45</v>
      </c>
      <c r="D2" t="s">
        <v>4</v>
      </c>
    </row>
    <row r="3" spans="1:5" x14ac:dyDescent="0.3">
      <c r="B3">
        <v>3</v>
      </c>
      <c r="C3">
        <v>4</v>
      </c>
    </row>
    <row r="4" spans="1:5" x14ac:dyDescent="0.3">
      <c r="A4" t="s">
        <v>3</v>
      </c>
      <c r="B4">
        <v>2.4000000000000004</v>
      </c>
      <c r="C4">
        <v>0.79999999999999982</v>
      </c>
    </row>
    <row r="5" spans="1:5" x14ac:dyDescent="0.3">
      <c r="A5" t="s">
        <v>4</v>
      </c>
      <c r="B5">
        <f>B4*B3+C4*C3</f>
        <v>10.4</v>
      </c>
    </row>
    <row r="7" spans="1:5" x14ac:dyDescent="0.3">
      <c r="A7" t="s">
        <v>5</v>
      </c>
    </row>
    <row r="8" spans="1:5" x14ac:dyDescent="0.3">
      <c r="A8" t="s">
        <v>7</v>
      </c>
      <c r="B8" t="s">
        <v>1</v>
      </c>
      <c r="C8" t="s">
        <v>2</v>
      </c>
      <c r="D8" t="s">
        <v>8</v>
      </c>
      <c r="E8" t="s">
        <v>9</v>
      </c>
    </row>
    <row r="9" spans="1:5" x14ac:dyDescent="0.3">
      <c r="A9">
        <v>1</v>
      </c>
      <c r="B9">
        <v>4</v>
      </c>
      <c r="C9">
        <v>3</v>
      </c>
      <c r="D9">
        <f>B9*B4+C9*C4</f>
        <v>12</v>
      </c>
      <c r="E9">
        <v>12</v>
      </c>
    </row>
    <row r="10" spans="1:5" x14ac:dyDescent="0.3">
      <c r="A10">
        <v>2</v>
      </c>
      <c r="B10">
        <v>2</v>
      </c>
      <c r="C10">
        <v>4</v>
      </c>
      <c r="D10">
        <f>B10*B4+C10*C4</f>
        <v>8</v>
      </c>
      <c r="E10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C8A0-AA18-4AF2-9EDE-6481F7786F58}">
  <dimension ref="A1:F14"/>
  <sheetViews>
    <sheetView zoomScale="160" zoomScaleNormal="160" workbookViewId="0">
      <selection activeCell="F14" sqref="F14"/>
    </sheetView>
  </sheetViews>
  <sheetFormatPr defaultRowHeight="14.4" x14ac:dyDescent="0.3"/>
  <cols>
    <col min="1" max="1" width="14.5546875" bestFit="1" customWidth="1"/>
    <col min="3" max="3" width="12.77734375" customWidth="1"/>
    <col min="4" max="4" width="13" customWidth="1"/>
    <col min="6" max="6" width="9.5546875" bestFit="1" customWidth="1"/>
  </cols>
  <sheetData>
    <row r="1" spans="1:6" x14ac:dyDescent="0.3">
      <c r="A1" s="5" t="s">
        <v>6</v>
      </c>
      <c r="B1" s="12" t="s">
        <v>0</v>
      </c>
      <c r="C1" s="13"/>
      <c r="D1" s="14"/>
    </row>
    <row r="2" spans="1:6" x14ac:dyDescent="0.3">
      <c r="A2" s="5"/>
      <c r="B2" s="5" t="s">
        <v>44</v>
      </c>
      <c r="C2" s="5" t="s">
        <v>45</v>
      </c>
      <c r="D2" s="5" t="s">
        <v>4</v>
      </c>
    </row>
    <row r="3" spans="1:6" x14ac:dyDescent="0.3">
      <c r="A3" s="5"/>
      <c r="B3" s="5">
        <v>50</v>
      </c>
      <c r="C3" s="5">
        <v>20</v>
      </c>
      <c r="D3" s="5">
        <v>25</v>
      </c>
    </row>
    <row r="4" spans="1:6" x14ac:dyDescent="0.3">
      <c r="A4" s="5" t="s">
        <v>3</v>
      </c>
      <c r="B4" s="5">
        <v>21.999999999999996</v>
      </c>
      <c r="C4" s="5">
        <v>48.400000000000006</v>
      </c>
      <c r="D4" s="5">
        <v>20</v>
      </c>
    </row>
    <row r="5" spans="1:6" x14ac:dyDescent="0.3">
      <c r="A5" s="5"/>
      <c r="B5" s="6">
        <f>B4*B3+C4*C3+D3*D4</f>
        <v>2568</v>
      </c>
      <c r="C5" s="5"/>
      <c r="D5" s="5"/>
    </row>
    <row r="7" spans="1:6" x14ac:dyDescent="0.3">
      <c r="A7" s="12" t="s">
        <v>5</v>
      </c>
      <c r="B7" s="13"/>
      <c r="C7" s="13"/>
      <c r="D7" s="13"/>
      <c r="E7" s="13"/>
      <c r="F7" s="14"/>
    </row>
    <row r="8" spans="1:6" x14ac:dyDescent="0.3">
      <c r="A8" s="5" t="s">
        <v>7</v>
      </c>
      <c r="B8" s="5" t="s">
        <v>44</v>
      </c>
      <c r="C8" s="5" t="s">
        <v>45</v>
      </c>
      <c r="D8" s="5" t="s">
        <v>4</v>
      </c>
      <c r="E8" s="5" t="s">
        <v>8</v>
      </c>
      <c r="F8" s="5" t="s">
        <v>9</v>
      </c>
    </row>
    <row r="9" spans="1:6" x14ac:dyDescent="0.3">
      <c r="A9" s="5">
        <v>1</v>
      </c>
      <c r="B9" s="5">
        <v>9</v>
      </c>
      <c r="C9" s="5">
        <v>5</v>
      </c>
      <c r="D9" s="5">
        <v>3</v>
      </c>
      <c r="E9" s="5">
        <f>B9*B4+C9*C4+D9*D4</f>
        <v>500</v>
      </c>
      <c r="F9" s="5">
        <v>500</v>
      </c>
    </row>
    <row r="10" spans="1:6" x14ac:dyDescent="0.3">
      <c r="A10" s="5">
        <v>2</v>
      </c>
      <c r="B10" s="5">
        <v>3</v>
      </c>
      <c r="C10" s="5">
        <v>4</v>
      </c>
      <c r="D10" s="5"/>
      <c r="E10" s="5">
        <f>B10*B4+C10*C4+D10*D4</f>
        <v>259.60000000000002</v>
      </c>
      <c r="F10" s="5">
        <v>350</v>
      </c>
    </row>
    <row r="11" spans="1:6" x14ac:dyDescent="0.3">
      <c r="A11" s="5">
        <v>3</v>
      </c>
      <c r="B11" s="5">
        <v>5</v>
      </c>
      <c r="C11" s="5"/>
      <c r="D11" s="5">
        <v>2</v>
      </c>
      <c r="E11" s="5">
        <f>B11*B4+C11*C4+D11*D4</f>
        <v>150</v>
      </c>
      <c r="F11" s="5">
        <v>150</v>
      </c>
    </row>
    <row r="12" spans="1:6" x14ac:dyDescent="0.3">
      <c r="A12" s="5">
        <v>4</v>
      </c>
      <c r="B12" s="5"/>
      <c r="C12" s="5"/>
      <c r="D12" s="5">
        <v>1</v>
      </c>
      <c r="E12" s="5">
        <f>B12*B4+C12*C4+D12*D4</f>
        <v>20</v>
      </c>
      <c r="F12" s="5">
        <v>20</v>
      </c>
    </row>
    <row r="13" spans="1:6" x14ac:dyDescent="0.3">
      <c r="A13" s="5">
        <v>5</v>
      </c>
      <c r="B13" s="5">
        <v>1</v>
      </c>
      <c r="C13" s="5"/>
      <c r="D13" s="5"/>
      <c r="E13" s="5">
        <f>B13*B4+C13*C4+D13*D4</f>
        <v>21.999999999999996</v>
      </c>
      <c r="F13" s="5">
        <v>55</v>
      </c>
    </row>
    <row r="14" spans="1:6" x14ac:dyDescent="0.3">
      <c r="A14" s="5"/>
      <c r="B14" s="5"/>
      <c r="C14" s="5">
        <v>1</v>
      </c>
      <c r="D14" s="5"/>
      <c r="E14" s="5">
        <f>B14*B4+C14*C4+D14*D4</f>
        <v>48.400000000000006</v>
      </c>
      <c r="F14" s="5">
        <v>87</v>
      </c>
    </row>
  </sheetData>
  <mergeCells count="2">
    <mergeCell ref="A7:F7"/>
    <mergeCell ref="B1:D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B5CF-D8CD-49B2-B014-96B3A731C175}">
  <dimension ref="A1:I14"/>
  <sheetViews>
    <sheetView tabSelected="1" zoomScale="145" zoomScaleNormal="145" workbookViewId="0">
      <selection activeCell="M10" sqref="M10"/>
    </sheetView>
  </sheetViews>
  <sheetFormatPr defaultRowHeight="14.4" x14ac:dyDescent="0.3"/>
  <cols>
    <col min="1" max="1" width="14.109375" bestFit="1" customWidth="1"/>
    <col min="4" max="4" width="7.21875" customWidth="1"/>
  </cols>
  <sheetData>
    <row r="1" spans="1:9" x14ac:dyDescent="0.3">
      <c r="A1" s="5" t="s">
        <v>6</v>
      </c>
      <c r="B1" s="15" t="s">
        <v>0</v>
      </c>
      <c r="C1" s="15"/>
      <c r="D1" s="15"/>
      <c r="E1" s="15"/>
      <c r="F1" s="15"/>
      <c r="G1" s="15"/>
    </row>
    <row r="2" spans="1:9" x14ac:dyDescent="0.3">
      <c r="A2" s="5"/>
      <c r="B2" s="5" t="s">
        <v>46</v>
      </c>
      <c r="C2" s="5" t="s">
        <v>47</v>
      </c>
      <c r="D2" s="5" t="s">
        <v>48</v>
      </c>
      <c r="E2" s="5" t="s">
        <v>49</v>
      </c>
      <c r="F2" s="5" t="s">
        <v>50</v>
      </c>
      <c r="G2" s="5" t="s">
        <v>51</v>
      </c>
    </row>
    <row r="3" spans="1:9" x14ac:dyDescent="0.3">
      <c r="A3" s="5"/>
      <c r="B3" s="5">
        <v>600</v>
      </c>
      <c r="C3" s="5">
        <v>800</v>
      </c>
      <c r="D3" s="5">
        <v>700</v>
      </c>
      <c r="E3" s="5">
        <v>400</v>
      </c>
      <c r="F3" s="5">
        <v>900</v>
      </c>
      <c r="G3" s="5">
        <v>600</v>
      </c>
    </row>
    <row r="4" spans="1:9" x14ac:dyDescent="0.3">
      <c r="A4" s="5" t="s">
        <v>3</v>
      </c>
      <c r="B4" s="5">
        <v>0</v>
      </c>
      <c r="C4" s="5">
        <v>0</v>
      </c>
      <c r="D4" s="5">
        <v>400.00000000000006</v>
      </c>
      <c r="E4" s="5">
        <v>300.00000000000006</v>
      </c>
      <c r="F4" s="5">
        <v>200</v>
      </c>
      <c r="G4" s="5">
        <v>0</v>
      </c>
    </row>
    <row r="5" spans="1:9" x14ac:dyDescent="0.3">
      <c r="A5" s="5"/>
      <c r="B5" s="6">
        <f>B4*B3+C4*C3+D3*D4+E3*E4+F3*F4+G3*G4</f>
        <v>580000.00000000012</v>
      </c>
      <c r="C5" s="5"/>
      <c r="D5" s="5"/>
      <c r="E5" s="5"/>
      <c r="F5" s="5"/>
      <c r="G5" s="5"/>
    </row>
    <row r="7" spans="1:9" x14ac:dyDescent="0.3">
      <c r="A7" s="15" t="s">
        <v>5</v>
      </c>
      <c r="B7" s="15"/>
      <c r="C7" s="15"/>
      <c r="D7" s="15"/>
      <c r="E7" s="15"/>
      <c r="F7" s="15"/>
      <c r="G7" s="15"/>
      <c r="H7" s="15"/>
      <c r="I7" s="15"/>
    </row>
    <row r="8" spans="1:9" x14ac:dyDescent="0.3">
      <c r="A8" s="5" t="s">
        <v>7</v>
      </c>
      <c r="B8" s="5" t="s">
        <v>46</v>
      </c>
      <c r="C8" s="5" t="s">
        <v>47</v>
      </c>
      <c r="D8" s="5" t="s">
        <v>48</v>
      </c>
      <c r="E8" s="5" t="s">
        <v>49</v>
      </c>
      <c r="F8" s="5" t="s">
        <v>50</v>
      </c>
      <c r="G8" s="5" t="s">
        <v>51</v>
      </c>
      <c r="H8" s="5" t="s">
        <v>8</v>
      </c>
      <c r="I8" s="5" t="s">
        <v>9</v>
      </c>
    </row>
    <row r="9" spans="1:9" x14ac:dyDescent="0.3">
      <c r="A9" s="5">
        <v>1</v>
      </c>
      <c r="B9" s="5">
        <v>1</v>
      </c>
      <c r="C9" s="5">
        <v>1</v>
      </c>
      <c r="D9" s="5">
        <v>1</v>
      </c>
      <c r="E9" s="5"/>
      <c r="F9" s="5"/>
      <c r="G9" s="5"/>
      <c r="H9" s="5">
        <f>B9*B4+C9*C4+D9*D4</f>
        <v>400.00000000000006</v>
      </c>
      <c r="I9" s="5">
        <v>400</v>
      </c>
    </row>
    <row r="10" spans="1:9" x14ac:dyDescent="0.3">
      <c r="A10" s="5">
        <v>2</v>
      </c>
      <c r="B10" s="5"/>
      <c r="C10" s="5"/>
      <c r="D10" s="5"/>
      <c r="E10" s="5">
        <v>1</v>
      </c>
      <c r="F10" s="5">
        <v>1</v>
      </c>
      <c r="G10" s="5">
        <v>1</v>
      </c>
      <c r="H10" s="5">
        <f>E10*E4+F10*F4+G10*G4</f>
        <v>500.00000000000006</v>
      </c>
      <c r="I10" s="5">
        <v>500</v>
      </c>
    </row>
    <row r="11" spans="1:9" x14ac:dyDescent="0.3">
      <c r="A11" s="5">
        <v>3</v>
      </c>
      <c r="B11" s="5">
        <v>1</v>
      </c>
      <c r="C11" s="5"/>
      <c r="D11" s="5"/>
      <c r="E11" s="5">
        <v>1</v>
      </c>
      <c r="F11" s="5"/>
      <c r="G11" s="5"/>
      <c r="H11" s="5">
        <f>B11*B4+E11*E4</f>
        <v>300.00000000000006</v>
      </c>
      <c r="I11" s="5">
        <v>300</v>
      </c>
    </row>
    <row r="12" spans="1:9" x14ac:dyDescent="0.3">
      <c r="A12" s="5">
        <v>4</v>
      </c>
      <c r="B12" s="5"/>
      <c r="C12" s="5">
        <v>1</v>
      </c>
      <c r="D12" s="5"/>
      <c r="E12" s="5"/>
      <c r="F12" s="5">
        <v>1</v>
      </c>
      <c r="G12" s="5"/>
      <c r="H12" s="5">
        <f>C12*C4+F12*F4</f>
        <v>200</v>
      </c>
      <c r="I12" s="5">
        <v>200</v>
      </c>
    </row>
    <row r="13" spans="1:9" x14ac:dyDescent="0.3">
      <c r="A13" s="5">
        <v>5</v>
      </c>
      <c r="B13" s="5"/>
      <c r="C13" s="5"/>
      <c r="D13" s="5">
        <v>1</v>
      </c>
      <c r="E13" s="5"/>
      <c r="F13" s="5"/>
      <c r="G13" s="5">
        <v>1</v>
      </c>
      <c r="H13" s="5">
        <f>D13*D4+G13*G4</f>
        <v>400.00000000000006</v>
      </c>
      <c r="I13" s="5">
        <v>400</v>
      </c>
    </row>
    <row r="14" spans="1:9" x14ac:dyDescent="0.3">
      <c r="A14" s="8"/>
      <c r="B14" s="7"/>
    </row>
  </sheetData>
  <mergeCells count="2">
    <mergeCell ref="B1:G1"/>
    <mergeCell ref="A7:I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9CBA-2DCC-447E-B49F-98DA57385D99}">
  <sheetPr>
    <tabColor theme="8" tint="-0.499984740745262"/>
  </sheetPr>
  <dimension ref="A1:G32"/>
  <sheetViews>
    <sheetView showGridLines="0" topLeftCell="T1" zoomScale="70" zoomScaleNormal="70" workbookViewId="0">
      <selection activeCell="N28" sqref="N28"/>
    </sheetView>
  </sheetViews>
  <sheetFormatPr defaultRowHeight="14.4" outlineLevelRow="1" x14ac:dyDescent="0.3"/>
  <cols>
    <col min="1" max="1" width="2.21875" customWidth="1"/>
    <col min="2" max="2" width="6.109375" bestFit="1" customWidth="1"/>
    <col min="3" max="3" width="10.77734375" bestFit="1" customWidth="1"/>
    <col min="4" max="4" width="13.44140625" bestFit="1" customWidth="1"/>
    <col min="5" max="5" width="13.21875" bestFit="1" customWidth="1"/>
    <col min="6" max="6" width="13.77734375" bestFit="1" customWidth="1"/>
    <col min="7" max="7" width="16.44140625" bestFit="1" customWidth="1"/>
  </cols>
  <sheetData>
    <row r="1" spans="1:5" x14ac:dyDescent="0.3">
      <c r="A1" s="1" t="s">
        <v>10</v>
      </c>
    </row>
    <row r="2" spans="1:5" x14ac:dyDescent="0.3">
      <c r="A2" s="1" t="s">
        <v>54</v>
      </c>
    </row>
    <row r="3" spans="1:5" x14ac:dyDescent="0.3">
      <c r="A3" s="1" t="s">
        <v>89</v>
      </c>
    </row>
    <row r="4" spans="1:5" x14ac:dyDescent="0.3">
      <c r="A4" s="1" t="s">
        <v>13</v>
      </c>
    </row>
    <row r="5" spans="1:5" x14ac:dyDescent="0.3">
      <c r="A5" s="1" t="s">
        <v>14</v>
      </c>
    </row>
    <row r="6" spans="1:5" hidden="1" outlineLevel="1" x14ac:dyDescent="0.3">
      <c r="A6" s="1"/>
      <c r="B6" t="s">
        <v>15</v>
      </c>
    </row>
    <row r="7" spans="1:5" hidden="1" outlineLevel="1" x14ac:dyDescent="0.3">
      <c r="A7" s="1"/>
      <c r="B7" t="s">
        <v>90</v>
      </c>
    </row>
    <row r="8" spans="1:5" hidden="1" outlineLevel="1" x14ac:dyDescent="0.3">
      <c r="A8" s="1"/>
      <c r="B8" t="s">
        <v>88</v>
      </c>
    </row>
    <row r="9" spans="1:5" collapsed="1" x14ac:dyDescent="0.3">
      <c r="A9" s="1" t="s">
        <v>18</v>
      </c>
    </row>
    <row r="10" spans="1:5" hidden="1" outlineLevel="1" x14ac:dyDescent="0.3">
      <c r="B10" t="s">
        <v>19</v>
      </c>
    </row>
    <row r="11" spans="1:5" hidden="1" outlineLevel="1" x14ac:dyDescent="0.3">
      <c r="B11" t="s">
        <v>20</v>
      </c>
    </row>
    <row r="12" spans="1:5" collapsed="1" x14ac:dyDescent="0.3"/>
    <row r="14" spans="1:5" ht="15" thickBot="1" x14ac:dyDescent="0.35">
      <c r="A14" t="s">
        <v>21</v>
      </c>
    </row>
    <row r="15" spans="1:5" ht="15" thickBot="1" x14ac:dyDescent="0.35">
      <c r="B15" s="3" t="s">
        <v>22</v>
      </c>
      <c r="C15" s="3" t="s">
        <v>23</v>
      </c>
      <c r="D15" s="3" t="s">
        <v>24</v>
      </c>
      <c r="E15" s="3" t="s">
        <v>25</v>
      </c>
    </row>
    <row r="16" spans="1:5" ht="15" thickBot="1" x14ac:dyDescent="0.35">
      <c r="B16" s="2" t="s">
        <v>32</v>
      </c>
      <c r="C16" s="2" t="s">
        <v>52</v>
      </c>
      <c r="D16" s="2">
        <v>7612.5</v>
      </c>
      <c r="E16" s="2">
        <v>7612.5</v>
      </c>
    </row>
    <row r="19" spans="1:7" ht="15" thickBot="1" x14ac:dyDescent="0.35">
      <c r="A19" t="s">
        <v>26</v>
      </c>
    </row>
    <row r="20" spans="1:7" ht="15" thickBot="1" x14ac:dyDescent="0.35">
      <c r="B20" s="3" t="s">
        <v>22</v>
      </c>
      <c r="C20" s="3" t="s">
        <v>23</v>
      </c>
      <c r="D20" s="3" t="s">
        <v>24</v>
      </c>
      <c r="E20" s="3" t="s">
        <v>25</v>
      </c>
      <c r="F20" s="3" t="s">
        <v>27</v>
      </c>
    </row>
    <row r="21" spans="1:7" x14ac:dyDescent="0.3">
      <c r="B21" s="4" t="s">
        <v>34</v>
      </c>
      <c r="C21" s="4" t="s">
        <v>55</v>
      </c>
      <c r="D21" s="4">
        <v>525</v>
      </c>
      <c r="E21" s="4">
        <v>525</v>
      </c>
      <c r="F21" s="4" t="s">
        <v>36</v>
      </c>
    </row>
    <row r="22" spans="1:7" ht="15" thickBot="1" x14ac:dyDescent="0.35">
      <c r="B22" s="2" t="s">
        <v>37</v>
      </c>
      <c r="C22" s="2" t="s">
        <v>56</v>
      </c>
      <c r="D22" s="2">
        <v>262.50000000000006</v>
      </c>
      <c r="E22" s="2">
        <v>262.50000000000006</v>
      </c>
      <c r="F22" s="2" t="s">
        <v>36</v>
      </c>
    </row>
    <row r="25" spans="1:7" ht="15" thickBot="1" x14ac:dyDescent="0.35">
      <c r="A25" t="s">
        <v>5</v>
      </c>
    </row>
    <row r="26" spans="1:7" ht="15" thickBot="1" x14ac:dyDescent="0.35">
      <c r="B26" s="3" t="s">
        <v>22</v>
      </c>
      <c r="C26" s="3" t="s">
        <v>23</v>
      </c>
      <c r="D26" s="3" t="s">
        <v>28</v>
      </c>
      <c r="E26" s="3" t="s">
        <v>29</v>
      </c>
      <c r="F26" s="3" t="s">
        <v>30</v>
      </c>
      <c r="G26" s="3" t="s">
        <v>31</v>
      </c>
    </row>
    <row r="27" spans="1:7" x14ac:dyDescent="0.3">
      <c r="B27" s="4" t="s">
        <v>39</v>
      </c>
      <c r="C27" s="4" t="s">
        <v>8</v>
      </c>
      <c r="D27" s="4">
        <v>481.25000000000006</v>
      </c>
      <c r="E27" s="4" t="s">
        <v>40</v>
      </c>
      <c r="F27" s="4" t="s">
        <v>57</v>
      </c>
      <c r="G27" s="4">
        <v>118.74999999999994</v>
      </c>
    </row>
    <row r="28" spans="1:7" x14ac:dyDescent="0.3">
      <c r="B28" s="4" t="s">
        <v>58</v>
      </c>
      <c r="C28" s="4" t="s">
        <v>8</v>
      </c>
      <c r="D28" s="4">
        <v>700</v>
      </c>
      <c r="E28" s="4" t="s">
        <v>59</v>
      </c>
      <c r="F28" s="4" t="s">
        <v>41</v>
      </c>
      <c r="G28" s="4">
        <v>0</v>
      </c>
    </row>
    <row r="29" spans="1:7" x14ac:dyDescent="0.3">
      <c r="B29" s="4" t="s">
        <v>60</v>
      </c>
      <c r="C29" s="4" t="s">
        <v>8</v>
      </c>
      <c r="D29" s="4">
        <v>118.12500000000001</v>
      </c>
      <c r="E29" s="4" t="s">
        <v>61</v>
      </c>
      <c r="F29" s="4" t="s">
        <v>57</v>
      </c>
      <c r="G29" s="4">
        <v>16.874999999999986</v>
      </c>
    </row>
    <row r="30" spans="1:7" x14ac:dyDescent="0.3">
      <c r="B30" s="4" t="s">
        <v>62</v>
      </c>
      <c r="C30" s="4" t="s">
        <v>8</v>
      </c>
      <c r="D30" s="4">
        <v>525</v>
      </c>
      <c r="E30" s="4" t="s">
        <v>63</v>
      </c>
      <c r="F30" s="4" t="s">
        <v>57</v>
      </c>
      <c r="G30" s="4">
        <v>525</v>
      </c>
    </row>
    <row r="31" spans="1:7" x14ac:dyDescent="0.3">
      <c r="B31" s="4" t="s">
        <v>64</v>
      </c>
      <c r="C31" s="4" t="s">
        <v>8</v>
      </c>
      <c r="D31" s="4">
        <v>262.50000000000006</v>
      </c>
      <c r="E31" s="4" t="s">
        <v>65</v>
      </c>
      <c r="F31" s="4" t="s">
        <v>57</v>
      </c>
      <c r="G31" s="4">
        <v>262.50000000000006</v>
      </c>
    </row>
    <row r="32" spans="1:7" ht="15" thickBot="1" x14ac:dyDescent="0.35">
      <c r="B32" s="2" t="s">
        <v>42</v>
      </c>
      <c r="C32" s="2" t="s">
        <v>8</v>
      </c>
      <c r="D32" s="2">
        <v>630</v>
      </c>
      <c r="E32" s="2" t="s">
        <v>43</v>
      </c>
      <c r="F32" s="2" t="s">
        <v>41</v>
      </c>
      <c r="G32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3C62-0534-4C6A-BE08-15AA6ED3806E}">
  <sheetPr>
    <tabColor theme="8" tint="-0.499984740745262"/>
  </sheetPr>
  <dimension ref="A1:H20"/>
  <sheetViews>
    <sheetView showGridLines="0" workbookViewId="0">
      <selection activeCell="L8" sqref="L8"/>
    </sheetView>
  </sheetViews>
  <sheetFormatPr defaultRowHeight="14.4" x14ac:dyDescent="0.3"/>
  <cols>
    <col min="1" max="1" width="2.21875" customWidth="1"/>
    <col min="2" max="2" width="6.109375" bestFit="1" customWidth="1"/>
    <col min="3" max="3" width="10.77734375" bestFit="1" customWidth="1"/>
    <col min="4" max="4" width="7.77734375" bestFit="1" customWidth="1"/>
    <col min="5" max="5" width="8.5546875" bestFit="1" customWidth="1"/>
    <col min="6" max="6" width="10.44140625" bestFit="1" customWidth="1"/>
    <col min="7" max="8" width="11.77734375" bestFit="1" customWidth="1"/>
  </cols>
  <sheetData>
    <row r="1" spans="1:8" x14ac:dyDescent="0.3">
      <c r="A1" s="1" t="s">
        <v>66</v>
      </c>
    </row>
    <row r="2" spans="1:8" x14ac:dyDescent="0.3">
      <c r="A2" s="1" t="s">
        <v>54</v>
      </c>
    </row>
    <row r="3" spans="1:8" x14ac:dyDescent="0.3">
      <c r="A3" s="1" t="s">
        <v>89</v>
      </c>
    </row>
    <row r="6" spans="1:8" ht="15" thickBot="1" x14ac:dyDescent="0.35">
      <c r="A6" t="s">
        <v>26</v>
      </c>
    </row>
    <row r="7" spans="1:8" x14ac:dyDescent="0.3">
      <c r="B7" s="9"/>
      <c r="C7" s="9"/>
      <c r="D7" s="9" t="s">
        <v>67</v>
      </c>
      <c r="E7" s="9" t="s">
        <v>69</v>
      </c>
      <c r="F7" s="9" t="s">
        <v>71</v>
      </c>
      <c r="G7" s="9" t="s">
        <v>81</v>
      </c>
      <c r="H7" s="9" t="s">
        <v>81</v>
      </c>
    </row>
    <row r="8" spans="1:8" ht="15" thickBot="1" x14ac:dyDescent="0.35">
      <c r="B8" s="10" t="s">
        <v>22</v>
      </c>
      <c r="C8" s="10" t="s">
        <v>23</v>
      </c>
      <c r="D8" s="10" t="s">
        <v>68</v>
      </c>
      <c r="E8" s="10" t="s">
        <v>79</v>
      </c>
      <c r="F8" s="10" t="s">
        <v>80</v>
      </c>
      <c r="G8" s="10" t="s">
        <v>82</v>
      </c>
      <c r="H8" s="10" t="s">
        <v>83</v>
      </c>
    </row>
    <row r="9" spans="1:8" x14ac:dyDescent="0.3">
      <c r="B9" s="4" t="s">
        <v>34</v>
      </c>
      <c r="C9" s="4" t="s">
        <v>55</v>
      </c>
      <c r="D9" s="4">
        <v>525</v>
      </c>
      <c r="E9" s="4">
        <v>0</v>
      </c>
      <c r="F9" s="4">
        <v>10</v>
      </c>
      <c r="G9" s="4">
        <v>3.5000000000000031</v>
      </c>
      <c r="H9" s="4">
        <v>3.7000000000000006</v>
      </c>
    </row>
    <row r="10" spans="1:8" ht="15" thickBot="1" x14ac:dyDescent="0.35">
      <c r="B10" s="2" t="s">
        <v>37</v>
      </c>
      <c r="C10" s="2" t="s">
        <v>56</v>
      </c>
      <c r="D10" s="2">
        <v>262.50000000000006</v>
      </c>
      <c r="E10" s="2">
        <v>0</v>
      </c>
      <c r="F10" s="2">
        <v>9</v>
      </c>
      <c r="G10" s="2">
        <v>5.2857142857142865</v>
      </c>
      <c r="H10" s="2">
        <v>2.3333333333333348</v>
      </c>
    </row>
    <row r="12" spans="1:8" ht="15" thickBot="1" x14ac:dyDescent="0.35">
      <c r="A12" t="s">
        <v>5</v>
      </c>
    </row>
    <row r="13" spans="1:8" x14ac:dyDescent="0.3">
      <c r="B13" s="9"/>
      <c r="C13" s="9"/>
      <c r="D13" s="9" t="s">
        <v>67</v>
      </c>
      <c r="E13" s="9" t="s">
        <v>84</v>
      </c>
      <c r="F13" s="9" t="s">
        <v>86</v>
      </c>
      <c r="G13" s="9" t="s">
        <v>81</v>
      </c>
      <c r="H13" s="9" t="s">
        <v>81</v>
      </c>
    </row>
    <row r="14" spans="1:8" ht="15" thickBot="1" x14ac:dyDescent="0.35">
      <c r="B14" s="10" t="s">
        <v>22</v>
      </c>
      <c r="C14" s="10" t="s">
        <v>23</v>
      </c>
      <c r="D14" s="10" t="s">
        <v>68</v>
      </c>
      <c r="E14" s="10" t="s">
        <v>85</v>
      </c>
      <c r="F14" s="10" t="s">
        <v>87</v>
      </c>
      <c r="G14" s="10" t="s">
        <v>82</v>
      </c>
      <c r="H14" s="10" t="s">
        <v>83</v>
      </c>
    </row>
    <row r="15" spans="1:8" x14ac:dyDescent="0.3">
      <c r="B15" s="4" t="s">
        <v>39</v>
      </c>
      <c r="C15" s="4" t="s">
        <v>8</v>
      </c>
      <c r="D15" s="4">
        <v>481.25000000000006</v>
      </c>
      <c r="E15" s="4">
        <v>0</v>
      </c>
      <c r="F15" s="4">
        <v>600</v>
      </c>
      <c r="G15" s="4">
        <v>1E+30</v>
      </c>
      <c r="H15" s="4">
        <v>118.74999999999991</v>
      </c>
    </row>
    <row r="16" spans="1:8" x14ac:dyDescent="0.3">
      <c r="B16" s="4" t="s">
        <v>58</v>
      </c>
      <c r="C16" s="4" t="s">
        <v>8</v>
      </c>
      <c r="D16" s="4">
        <v>700</v>
      </c>
      <c r="E16" s="4">
        <v>6.9374999999999991</v>
      </c>
      <c r="F16" s="4">
        <v>700</v>
      </c>
      <c r="G16" s="4">
        <v>200.00000000000011</v>
      </c>
      <c r="H16" s="4">
        <v>120.00000000000004</v>
      </c>
    </row>
    <row r="17" spans="2:8" x14ac:dyDescent="0.3">
      <c r="B17" s="4" t="s">
        <v>60</v>
      </c>
      <c r="C17" s="4" t="s">
        <v>8</v>
      </c>
      <c r="D17" s="4">
        <v>118.12500000000001</v>
      </c>
      <c r="E17" s="4">
        <v>0</v>
      </c>
      <c r="F17" s="4">
        <v>135</v>
      </c>
      <c r="G17" s="4">
        <v>1E+30</v>
      </c>
      <c r="H17" s="4">
        <v>16.874999999999993</v>
      </c>
    </row>
    <row r="18" spans="2:8" x14ac:dyDescent="0.3">
      <c r="B18" s="4" t="s">
        <v>62</v>
      </c>
      <c r="C18" s="4" t="s">
        <v>8</v>
      </c>
      <c r="D18" s="4">
        <v>525</v>
      </c>
      <c r="E18" s="4">
        <v>0</v>
      </c>
      <c r="F18" s="4">
        <v>0</v>
      </c>
      <c r="G18" s="4">
        <v>525</v>
      </c>
      <c r="H18" s="4">
        <v>1E+30</v>
      </c>
    </row>
    <row r="19" spans="2:8" x14ac:dyDescent="0.3">
      <c r="B19" s="4" t="s">
        <v>64</v>
      </c>
      <c r="C19" s="4" t="s">
        <v>8</v>
      </c>
      <c r="D19" s="4">
        <v>262.50000000000006</v>
      </c>
      <c r="E19" s="4">
        <v>0</v>
      </c>
      <c r="F19" s="4">
        <v>0</v>
      </c>
      <c r="G19" s="4">
        <v>262.50000000000006</v>
      </c>
      <c r="H19" s="4">
        <v>1E+30</v>
      </c>
    </row>
    <row r="20" spans="2:8" ht="15" thickBot="1" x14ac:dyDescent="0.35">
      <c r="B20" s="2" t="s">
        <v>42</v>
      </c>
      <c r="C20" s="2" t="s">
        <v>8</v>
      </c>
      <c r="D20" s="2">
        <v>630</v>
      </c>
      <c r="E20" s="2">
        <v>4.3750000000000018</v>
      </c>
      <c r="F20" s="2">
        <v>630</v>
      </c>
      <c r="G20" s="2">
        <v>49.090909090909086</v>
      </c>
      <c r="H20" s="2">
        <v>140.00000000000006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7BCE-6FD4-45A6-9494-7B48B7558A5C}">
  <sheetPr>
    <tabColor theme="8" tint="-0.499984740745262"/>
  </sheetPr>
  <dimension ref="A1:J14"/>
  <sheetViews>
    <sheetView showGridLines="0" workbookViewId="0">
      <selection activeCell="M14" sqref="M14"/>
    </sheetView>
  </sheetViews>
  <sheetFormatPr defaultRowHeight="14.4" x14ac:dyDescent="0.3"/>
  <cols>
    <col min="1" max="1" width="2.21875" customWidth="1"/>
    <col min="2" max="2" width="5.88671875" bestFit="1" customWidth="1"/>
    <col min="3" max="3" width="7.5546875" bestFit="1" customWidth="1"/>
    <col min="4" max="4" width="5.21875" bestFit="1" customWidth="1"/>
    <col min="5" max="5" width="2.21875" customWidth="1"/>
    <col min="6" max="6" width="7.109375" bestFit="1" customWidth="1"/>
    <col min="7" max="7" width="9.21875" bestFit="1" customWidth="1"/>
    <col min="8" max="8" width="2.21875" customWidth="1"/>
    <col min="9" max="9" width="7.88671875" bestFit="1" customWidth="1"/>
    <col min="10" max="10" width="9.21875" bestFit="1" customWidth="1"/>
  </cols>
  <sheetData>
    <row r="1" spans="1:10" x14ac:dyDescent="0.3">
      <c r="A1" s="1" t="s">
        <v>70</v>
      </c>
    </row>
    <row r="2" spans="1:10" x14ac:dyDescent="0.3">
      <c r="A2" s="1" t="s">
        <v>54</v>
      </c>
    </row>
    <row r="3" spans="1:10" x14ac:dyDescent="0.3">
      <c r="A3" s="1" t="s">
        <v>89</v>
      </c>
    </row>
    <row r="5" spans="1:10" ht="15" thickBot="1" x14ac:dyDescent="0.35"/>
    <row r="6" spans="1:10" x14ac:dyDescent="0.3">
      <c r="B6" s="9"/>
      <c r="C6" s="9" t="s">
        <v>71</v>
      </c>
      <c r="D6" s="9"/>
    </row>
    <row r="7" spans="1:10" ht="15" thickBot="1" x14ac:dyDescent="0.35">
      <c r="B7" s="10" t="s">
        <v>22</v>
      </c>
      <c r="C7" s="10" t="s">
        <v>23</v>
      </c>
      <c r="D7" s="10" t="s">
        <v>68</v>
      </c>
    </row>
    <row r="8" spans="1:10" ht="15" thickBot="1" x14ac:dyDescent="0.35">
      <c r="B8" s="2" t="s">
        <v>32</v>
      </c>
      <c r="C8" s="2" t="s">
        <v>52</v>
      </c>
      <c r="D8" s="2">
        <v>7612.5</v>
      </c>
    </row>
    <row r="10" spans="1:10" ht="15" thickBot="1" x14ac:dyDescent="0.35"/>
    <row r="11" spans="1:10" x14ac:dyDescent="0.3">
      <c r="B11" s="9"/>
      <c r="C11" s="9" t="s">
        <v>72</v>
      </c>
      <c r="D11" s="9"/>
      <c r="F11" s="9" t="s">
        <v>73</v>
      </c>
      <c r="G11" s="9" t="s">
        <v>71</v>
      </c>
      <c r="I11" s="9" t="s">
        <v>76</v>
      </c>
      <c r="J11" s="9" t="s">
        <v>71</v>
      </c>
    </row>
    <row r="12" spans="1:10" ht="15" thickBot="1" x14ac:dyDescent="0.35">
      <c r="B12" s="10" t="s">
        <v>22</v>
      </c>
      <c r="C12" s="10" t="s">
        <v>23</v>
      </c>
      <c r="D12" s="10" t="s">
        <v>68</v>
      </c>
      <c r="F12" s="10" t="s">
        <v>74</v>
      </c>
      <c r="G12" s="10" t="s">
        <v>75</v>
      </c>
      <c r="I12" s="10" t="s">
        <v>74</v>
      </c>
      <c r="J12" s="10" t="s">
        <v>75</v>
      </c>
    </row>
    <row r="13" spans="1:10" x14ac:dyDescent="0.3">
      <c r="B13" s="4" t="s">
        <v>34</v>
      </c>
      <c r="C13" s="4" t="s">
        <v>55</v>
      </c>
      <c r="D13" s="4">
        <v>525</v>
      </c>
      <c r="F13" s="4">
        <v>0</v>
      </c>
      <c r="G13" s="4">
        <v>2362.5000000000005</v>
      </c>
      <c r="I13" s="4">
        <v>525</v>
      </c>
      <c r="J13" s="4">
        <v>7612.5</v>
      </c>
    </row>
    <row r="14" spans="1:10" ht="15" thickBot="1" x14ac:dyDescent="0.35">
      <c r="B14" s="2" t="s">
        <v>37</v>
      </c>
      <c r="C14" s="2" t="s">
        <v>56</v>
      </c>
      <c r="D14" s="2">
        <v>262.50000000000006</v>
      </c>
      <c r="F14" s="2">
        <v>0</v>
      </c>
      <c r="G14" s="2">
        <v>5250</v>
      </c>
      <c r="I14" s="2">
        <v>262.5</v>
      </c>
      <c r="J14" s="2">
        <v>7612.5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201D-4CD8-403C-81CD-2A61F3E62572}">
  <sheetPr>
    <tabColor theme="8" tint="-0.499984740745262"/>
  </sheetPr>
  <dimension ref="A1:E14"/>
  <sheetViews>
    <sheetView zoomScale="130" zoomScaleNormal="130" workbookViewId="0">
      <selection activeCell="G7" sqref="G7"/>
    </sheetView>
  </sheetViews>
  <sheetFormatPr defaultRowHeight="14.4" x14ac:dyDescent="0.3"/>
  <cols>
    <col min="1" max="1" width="14.109375" bestFit="1" customWidth="1"/>
    <col min="2" max="2" width="7.109375" bestFit="1" customWidth="1"/>
    <col min="3" max="3" width="25.21875" customWidth="1"/>
    <col min="4" max="4" width="8.109375" bestFit="1" customWidth="1"/>
  </cols>
  <sheetData>
    <row r="1" spans="1:5" x14ac:dyDescent="0.3">
      <c r="A1" s="5" t="s">
        <v>6</v>
      </c>
      <c r="B1" s="15" t="s">
        <v>0</v>
      </c>
      <c r="C1" s="15"/>
    </row>
    <row r="2" spans="1:5" x14ac:dyDescent="0.3">
      <c r="A2" s="5"/>
      <c r="B2" s="5" t="s">
        <v>52</v>
      </c>
      <c r="C2" s="5" t="s">
        <v>53</v>
      </c>
    </row>
    <row r="3" spans="1:5" x14ac:dyDescent="0.3">
      <c r="A3" s="5"/>
      <c r="B3" s="5">
        <v>10</v>
      </c>
      <c r="C3" s="5">
        <v>9</v>
      </c>
    </row>
    <row r="4" spans="1:5" x14ac:dyDescent="0.3">
      <c r="A4" s="5" t="s">
        <v>3</v>
      </c>
      <c r="B4" s="5">
        <v>525</v>
      </c>
      <c r="C4" s="5">
        <v>262.50000000000006</v>
      </c>
    </row>
    <row r="5" spans="1:5" x14ac:dyDescent="0.3">
      <c r="A5" s="5"/>
      <c r="B5" s="6">
        <f>B4*B3+C4*C3</f>
        <v>7612.5</v>
      </c>
      <c r="C5" s="5"/>
    </row>
    <row r="7" spans="1:5" x14ac:dyDescent="0.3">
      <c r="A7" s="15" t="s">
        <v>5</v>
      </c>
      <c r="B7" s="15"/>
      <c r="C7" s="15"/>
      <c r="D7" s="15"/>
      <c r="E7" s="15"/>
    </row>
    <row r="8" spans="1:5" x14ac:dyDescent="0.3">
      <c r="A8" s="5" t="s">
        <v>7</v>
      </c>
      <c r="B8" s="5" t="s">
        <v>52</v>
      </c>
      <c r="C8" s="5" t="s">
        <v>53</v>
      </c>
      <c r="D8" s="5" t="s">
        <v>8</v>
      </c>
      <c r="E8" s="5" t="s">
        <v>9</v>
      </c>
    </row>
    <row r="9" spans="1:5" x14ac:dyDescent="0.3">
      <c r="A9" s="5">
        <v>1</v>
      </c>
      <c r="B9" s="5">
        <f>7/10</f>
        <v>0.7</v>
      </c>
      <c r="C9" s="5">
        <v>1</v>
      </c>
      <c r="D9" s="5">
        <f>B9*B4+C9*C4</f>
        <v>630</v>
      </c>
      <c r="E9" s="5">
        <v>630</v>
      </c>
    </row>
    <row r="10" spans="1:5" x14ac:dyDescent="0.3">
      <c r="A10" s="5">
        <v>2</v>
      </c>
      <c r="B10" s="5">
        <f>1/2</f>
        <v>0.5</v>
      </c>
      <c r="C10" s="5">
        <f>5/6</f>
        <v>0.83333333333333337</v>
      </c>
      <c r="D10" s="5">
        <f>B10*B4+C10*C4</f>
        <v>481.25000000000006</v>
      </c>
      <c r="E10" s="5">
        <v>600</v>
      </c>
    </row>
    <row r="11" spans="1:5" x14ac:dyDescent="0.3">
      <c r="A11" s="5">
        <v>3</v>
      </c>
      <c r="B11" s="5">
        <v>1</v>
      </c>
      <c r="C11" s="5">
        <f>2/3</f>
        <v>0.66666666666666663</v>
      </c>
      <c r="D11" s="5">
        <f>B11*B4+C11*C4</f>
        <v>700</v>
      </c>
      <c r="E11" s="5">
        <v>700</v>
      </c>
    </row>
    <row r="12" spans="1:5" x14ac:dyDescent="0.3">
      <c r="A12" s="5">
        <v>4</v>
      </c>
      <c r="B12" s="5">
        <f>1/10</f>
        <v>0.1</v>
      </c>
      <c r="C12" s="5">
        <f>1/4</f>
        <v>0.25</v>
      </c>
      <c r="D12" s="5">
        <f>B12*B4+C12*C4</f>
        <v>118.12500000000001</v>
      </c>
      <c r="E12" s="5">
        <v>135</v>
      </c>
    </row>
    <row r="13" spans="1:5" x14ac:dyDescent="0.3">
      <c r="A13" s="5">
        <v>5</v>
      </c>
      <c r="B13" s="5">
        <v>1</v>
      </c>
      <c r="C13" s="5"/>
      <c r="D13" s="5">
        <f>B13*B4+C13*C4</f>
        <v>525</v>
      </c>
      <c r="E13" s="5">
        <v>0</v>
      </c>
    </row>
    <row r="14" spans="1:5" x14ac:dyDescent="0.3">
      <c r="A14" s="5">
        <v>6</v>
      </c>
      <c r="B14" s="5"/>
      <c r="C14" s="5">
        <v>1</v>
      </c>
      <c r="D14" s="5">
        <f>B14*B4+C14*C4</f>
        <v>262.50000000000006</v>
      </c>
      <c r="E14" s="5">
        <v>0</v>
      </c>
    </row>
  </sheetData>
  <mergeCells count="2">
    <mergeCell ref="A7:E7"/>
    <mergeCell ref="B1:C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54BD-157D-44BD-AA2F-50F4B84E2656}">
  <sheetPr>
    <tabColor theme="9" tint="-0.499984740745262"/>
  </sheetPr>
  <dimension ref="A1:G31"/>
  <sheetViews>
    <sheetView showGridLines="0" topLeftCell="A15" workbookViewId="0">
      <selection activeCell="G18" sqref="G18"/>
    </sheetView>
  </sheetViews>
  <sheetFormatPr defaultRowHeight="14.4" x14ac:dyDescent="0.3"/>
  <cols>
    <col min="1" max="1" width="2.21875" customWidth="1"/>
    <col min="2" max="2" width="6.109375" bestFit="1" customWidth="1"/>
    <col min="3" max="3" width="10.77734375" bestFit="1" customWidth="1"/>
    <col min="4" max="4" width="13.44140625" bestFit="1" customWidth="1"/>
    <col min="5" max="5" width="13.21875" bestFit="1" customWidth="1"/>
    <col min="6" max="6" width="13.77734375" bestFit="1" customWidth="1"/>
    <col min="7" max="7" width="16.44140625" bestFit="1" customWidth="1"/>
  </cols>
  <sheetData>
    <row r="1" spans="1:5" x14ac:dyDescent="0.3">
      <c r="A1" s="1" t="s">
        <v>10</v>
      </c>
    </row>
    <row r="2" spans="1:5" x14ac:dyDescent="0.3">
      <c r="A2" s="1" t="s">
        <v>77</v>
      </c>
    </row>
    <row r="3" spans="1:5" x14ac:dyDescent="0.3">
      <c r="A3" s="1" t="s">
        <v>91</v>
      </c>
    </row>
    <row r="4" spans="1:5" x14ac:dyDescent="0.3">
      <c r="A4" s="1" t="s">
        <v>13</v>
      </c>
    </row>
    <row r="5" spans="1:5" x14ac:dyDescent="0.3">
      <c r="A5" s="1" t="s">
        <v>14</v>
      </c>
    </row>
    <row r="6" spans="1:5" x14ac:dyDescent="0.3">
      <c r="A6" s="1"/>
      <c r="B6" t="s">
        <v>15</v>
      </c>
    </row>
    <row r="7" spans="1:5" x14ac:dyDescent="0.3">
      <c r="A7" s="1"/>
      <c r="B7" t="s">
        <v>92</v>
      </c>
    </row>
    <row r="8" spans="1:5" x14ac:dyDescent="0.3">
      <c r="A8" s="1"/>
      <c r="B8" t="s">
        <v>88</v>
      </c>
    </row>
    <row r="9" spans="1:5" x14ac:dyDescent="0.3">
      <c r="A9" s="1" t="s">
        <v>18</v>
      </c>
    </row>
    <row r="10" spans="1:5" x14ac:dyDescent="0.3">
      <c r="B10" t="s">
        <v>19</v>
      </c>
    </row>
    <row r="11" spans="1:5" x14ac:dyDescent="0.3">
      <c r="B11" t="s">
        <v>20</v>
      </c>
    </row>
    <row r="14" spans="1:5" ht="15" thickBot="1" x14ac:dyDescent="0.35">
      <c r="A14" t="s">
        <v>21</v>
      </c>
    </row>
    <row r="15" spans="1:5" ht="15" thickBot="1" x14ac:dyDescent="0.35">
      <c r="B15" s="3" t="s">
        <v>22</v>
      </c>
      <c r="C15" s="3" t="s">
        <v>23</v>
      </c>
      <c r="D15" s="3" t="s">
        <v>24</v>
      </c>
      <c r="E15" s="3" t="s">
        <v>25</v>
      </c>
    </row>
    <row r="16" spans="1:5" ht="15" thickBot="1" x14ac:dyDescent="0.35">
      <c r="B16" s="2" t="s">
        <v>32</v>
      </c>
      <c r="C16" s="2" t="s">
        <v>52</v>
      </c>
      <c r="D16" s="2">
        <v>1666.6666666666667</v>
      </c>
      <c r="E16" s="2">
        <v>1666.6666666666665</v>
      </c>
    </row>
    <row r="19" spans="1:7" ht="15" thickBot="1" x14ac:dyDescent="0.35">
      <c r="A19" t="s">
        <v>26</v>
      </c>
    </row>
    <row r="20" spans="1:7" ht="15" thickBot="1" x14ac:dyDescent="0.35">
      <c r="B20" s="3" t="s">
        <v>22</v>
      </c>
      <c r="C20" s="3" t="s">
        <v>23</v>
      </c>
      <c r="D20" s="3" t="s">
        <v>24</v>
      </c>
      <c r="E20" s="3" t="s">
        <v>25</v>
      </c>
      <c r="F20" s="3" t="s">
        <v>27</v>
      </c>
    </row>
    <row r="21" spans="1:7" x14ac:dyDescent="0.3">
      <c r="B21" s="4" t="s">
        <v>34</v>
      </c>
      <c r="C21" s="4" t="s">
        <v>55</v>
      </c>
      <c r="D21" s="4">
        <v>3.3333333333333335</v>
      </c>
      <c r="E21" s="4">
        <v>3.3333333333333335</v>
      </c>
      <c r="F21" s="4" t="s">
        <v>36</v>
      </c>
    </row>
    <row r="22" spans="1:7" ht="15" thickBot="1" x14ac:dyDescent="0.35">
      <c r="B22" s="2" t="s">
        <v>37</v>
      </c>
      <c r="C22" s="2" t="s">
        <v>56</v>
      </c>
      <c r="D22" s="2">
        <v>3.3333333333333335</v>
      </c>
      <c r="E22" s="2">
        <v>3.333333333333333</v>
      </c>
      <c r="F22" s="2" t="s">
        <v>36</v>
      </c>
    </row>
    <row r="25" spans="1:7" ht="15" thickBot="1" x14ac:dyDescent="0.35">
      <c r="A25" t="s">
        <v>5</v>
      </c>
    </row>
    <row r="26" spans="1:7" ht="15" thickBot="1" x14ac:dyDescent="0.35">
      <c r="B26" s="3" t="s">
        <v>22</v>
      </c>
      <c r="C26" s="3" t="s">
        <v>23</v>
      </c>
      <c r="D26" s="3" t="s">
        <v>28</v>
      </c>
      <c r="E26" s="3" t="s">
        <v>29</v>
      </c>
      <c r="F26" s="3" t="s">
        <v>30</v>
      </c>
      <c r="G26" s="3" t="s">
        <v>31</v>
      </c>
    </row>
    <row r="27" spans="1:7" x14ac:dyDescent="0.3">
      <c r="B27" s="4" t="s">
        <v>39</v>
      </c>
      <c r="C27" s="4" t="s">
        <v>8</v>
      </c>
      <c r="D27" s="4">
        <v>40</v>
      </c>
      <c r="E27" s="4" t="s">
        <v>40</v>
      </c>
      <c r="F27" s="4" t="s">
        <v>41</v>
      </c>
      <c r="G27" s="4">
        <v>0</v>
      </c>
    </row>
    <row r="28" spans="1:7" x14ac:dyDescent="0.3">
      <c r="B28" s="4" t="s">
        <v>58</v>
      </c>
      <c r="C28" s="4" t="s">
        <v>8</v>
      </c>
      <c r="D28" s="4">
        <v>20</v>
      </c>
      <c r="E28" s="4" t="s">
        <v>59</v>
      </c>
      <c r="F28" s="4" t="s">
        <v>41</v>
      </c>
      <c r="G28" s="4">
        <v>0</v>
      </c>
    </row>
    <row r="29" spans="1:7" x14ac:dyDescent="0.3">
      <c r="B29" s="4" t="s">
        <v>60</v>
      </c>
      <c r="C29" s="4" t="s">
        <v>8</v>
      </c>
      <c r="D29" s="4">
        <v>3.3333333333333335</v>
      </c>
      <c r="E29" s="4" t="s">
        <v>78</v>
      </c>
      <c r="F29" s="4" t="s">
        <v>57</v>
      </c>
      <c r="G29" s="4">
        <v>3.3333333333333335</v>
      </c>
    </row>
    <row r="30" spans="1:7" x14ac:dyDescent="0.3">
      <c r="B30" s="4" t="s">
        <v>62</v>
      </c>
      <c r="C30" s="4" t="s">
        <v>8</v>
      </c>
      <c r="D30" s="4">
        <v>3.333333333333333</v>
      </c>
      <c r="E30" s="4" t="s">
        <v>63</v>
      </c>
      <c r="F30" s="4" t="s">
        <v>57</v>
      </c>
      <c r="G30" s="4">
        <v>3.333333333333333</v>
      </c>
    </row>
    <row r="31" spans="1:7" ht="15" thickBot="1" x14ac:dyDescent="0.35">
      <c r="B31" s="2" t="s">
        <v>42</v>
      </c>
      <c r="C31" s="2" t="s">
        <v>8</v>
      </c>
      <c r="D31" s="2">
        <v>33.333333333333329</v>
      </c>
      <c r="E31" s="2" t="s">
        <v>43</v>
      </c>
      <c r="F31" s="2" t="s">
        <v>57</v>
      </c>
      <c r="G31" s="2">
        <v>6.6666666666666714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D51A-F598-499A-9BD3-6EB6619653B0}">
  <sheetPr>
    <tabColor theme="9" tint="-0.499984740745262"/>
  </sheetPr>
  <dimension ref="A1:H19"/>
  <sheetViews>
    <sheetView showGridLines="0" topLeftCell="A6" workbookViewId="0">
      <selection activeCell="G19" sqref="G19"/>
    </sheetView>
  </sheetViews>
  <sheetFormatPr defaultRowHeight="14.4" x14ac:dyDescent="0.3"/>
  <cols>
    <col min="1" max="1" width="2.21875" customWidth="1"/>
    <col min="2" max="2" width="6.109375" bestFit="1" customWidth="1"/>
    <col min="3" max="3" width="10.77734375" bestFit="1" customWidth="1"/>
    <col min="4" max="5" width="11.77734375" bestFit="1" customWidth="1"/>
    <col min="6" max="6" width="10.44140625" bestFit="1" customWidth="1"/>
    <col min="7" max="7" width="11.109375" customWidth="1"/>
    <col min="8" max="8" width="11.77734375" bestFit="1" customWidth="1"/>
  </cols>
  <sheetData>
    <row r="1" spans="1:8" x14ac:dyDescent="0.3">
      <c r="A1" s="1" t="s">
        <v>66</v>
      </c>
    </row>
    <row r="2" spans="1:8" x14ac:dyDescent="0.3">
      <c r="A2" s="1" t="s">
        <v>77</v>
      </c>
    </row>
    <row r="3" spans="1:8" x14ac:dyDescent="0.3">
      <c r="A3" s="1" t="s">
        <v>93</v>
      </c>
    </row>
    <row r="6" spans="1:8" ht="15" thickBot="1" x14ac:dyDescent="0.35">
      <c r="A6" t="s">
        <v>26</v>
      </c>
    </row>
    <row r="7" spans="1:8" x14ac:dyDescent="0.3">
      <c r="B7" s="9"/>
      <c r="C7" s="9"/>
      <c r="D7" s="9" t="s">
        <v>67</v>
      </c>
      <c r="E7" s="9" t="s">
        <v>69</v>
      </c>
      <c r="F7" s="9" t="s">
        <v>71</v>
      </c>
      <c r="G7" s="9" t="s">
        <v>81</v>
      </c>
      <c r="H7" s="9" t="s">
        <v>81</v>
      </c>
    </row>
    <row r="8" spans="1:8" ht="15" thickBot="1" x14ac:dyDescent="0.35">
      <c r="B8" s="10" t="s">
        <v>22</v>
      </c>
      <c r="C8" s="10" t="s">
        <v>23</v>
      </c>
      <c r="D8" s="10" t="s">
        <v>68</v>
      </c>
      <c r="E8" s="10" t="s">
        <v>79</v>
      </c>
      <c r="F8" s="10" t="s">
        <v>80</v>
      </c>
      <c r="G8" s="10" t="s">
        <v>82</v>
      </c>
      <c r="H8" s="10" t="s">
        <v>83</v>
      </c>
    </row>
    <row r="9" spans="1:8" x14ac:dyDescent="0.3">
      <c r="B9" s="4" t="s">
        <v>34</v>
      </c>
      <c r="C9" s="4" t="s">
        <v>55</v>
      </c>
      <c r="D9" s="4">
        <v>3.3333333333333335</v>
      </c>
      <c r="E9" s="4">
        <v>0</v>
      </c>
      <c r="F9" s="4">
        <v>300</v>
      </c>
      <c r="G9" s="4">
        <v>99.999999999999986</v>
      </c>
      <c r="H9" s="4">
        <v>100</v>
      </c>
    </row>
    <row r="10" spans="1:8" ht="15" thickBot="1" x14ac:dyDescent="0.35">
      <c r="B10" s="2" t="s">
        <v>37</v>
      </c>
      <c r="C10" s="2" t="s">
        <v>56</v>
      </c>
      <c r="D10" s="2">
        <v>3.333333333333333</v>
      </c>
      <c r="E10" s="2">
        <v>0</v>
      </c>
      <c r="F10" s="2">
        <v>200</v>
      </c>
      <c r="G10" s="2">
        <v>100</v>
      </c>
      <c r="H10" s="2">
        <v>49.999999999999993</v>
      </c>
    </row>
    <row r="12" spans="1:8" ht="15" thickBot="1" x14ac:dyDescent="0.35">
      <c r="A12" t="s">
        <v>5</v>
      </c>
    </row>
    <row r="13" spans="1:8" x14ac:dyDescent="0.3">
      <c r="B13" s="9"/>
      <c r="C13" s="9"/>
      <c r="D13" s="9" t="s">
        <v>67</v>
      </c>
      <c r="E13" s="9" t="s">
        <v>84</v>
      </c>
      <c r="F13" s="9" t="s">
        <v>86</v>
      </c>
      <c r="G13" s="9" t="s">
        <v>81</v>
      </c>
      <c r="H13" s="9" t="s">
        <v>81</v>
      </c>
    </row>
    <row r="14" spans="1:8" ht="15" thickBot="1" x14ac:dyDescent="0.35">
      <c r="B14" s="10" t="s">
        <v>22</v>
      </c>
      <c r="C14" s="10" t="s">
        <v>23</v>
      </c>
      <c r="D14" s="10" t="s">
        <v>68</v>
      </c>
      <c r="E14" s="10" t="s">
        <v>85</v>
      </c>
      <c r="F14" s="10" t="s">
        <v>87</v>
      </c>
      <c r="G14" s="10" t="s">
        <v>82</v>
      </c>
      <c r="H14" s="10" t="s">
        <v>83</v>
      </c>
    </row>
    <row r="15" spans="1:8" x14ac:dyDescent="0.3">
      <c r="B15" s="4" t="s">
        <v>39</v>
      </c>
      <c r="C15" s="4" t="s">
        <v>8</v>
      </c>
      <c r="D15" s="4">
        <v>40</v>
      </c>
      <c r="E15" s="4">
        <v>25</v>
      </c>
      <c r="F15" s="4">
        <v>40</v>
      </c>
      <c r="G15" s="4">
        <v>13.333333333333332</v>
      </c>
      <c r="H15" s="4">
        <v>13.333333333333334</v>
      </c>
    </row>
    <row r="16" spans="1:8" x14ac:dyDescent="0.3">
      <c r="B16" s="4" t="s">
        <v>58</v>
      </c>
      <c r="C16" s="4" t="s">
        <v>8</v>
      </c>
      <c r="D16" s="4">
        <v>20</v>
      </c>
      <c r="E16" s="4">
        <v>33.333333333333329</v>
      </c>
      <c r="F16" s="4">
        <v>20</v>
      </c>
      <c r="G16" s="4">
        <v>10.000000000000002</v>
      </c>
      <c r="H16" s="4">
        <v>5</v>
      </c>
    </row>
    <row r="17" spans="2:8" x14ac:dyDescent="0.3">
      <c r="B17" s="4" t="s">
        <v>60</v>
      </c>
      <c r="C17" s="4" t="s">
        <v>8</v>
      </c>
      <c r="D17" s="4">
        <v>3.3333333333333335</v>
      </c>
      <c r="E17" s="4">
        <v>0</v>
      </c>
      <c r="F17" s="4">
        <v>0</v>
      </c>
      <c r="G17" s="4">
        <v>3.3333333333333335</v>
      </c>
      <c r="H17" s="4">
        <v>1E+30</v>
      </c>
    </row>
    <row r="18" spans="2:8" x14ac:dyDescent="0.3">
      <c r="B18" s="4" t="s">
        <v>62</v>
      </c>
      <c r="C18" s="4" t="s">
        <v>8</v>
      </c>
      <c r="D18" s="4">
        <v>3.333333333333333</v>
      </c>
      <c r="E18" s="4">
        <v>0</v>
      </c>
      <c r="F18" s="4">
        <v>0</v>
      </c>
      <c r="G18" s="4">
        <v>3.333333333333333</v>
      </c>
      <c r="H18" s="4">
        <v>1E+30</v>
      </c>
    </row>
    <row r="19" spans="2:8" ht="15" thickBot="1" x14ac:dyDescent="0.35">
      <c r="B19" s="2" t="s">
        <v>42</v>
      </c>
      <c r="C19" s="2" t="s">
        <v>8</v>
      </c>
      <c r="D19" s="2">
        <v>33.333333333333329</v>
      </c>
      <c r="E19" s="2">
        <v>0</v>
      </c>
      <c r="F19" s="2">
        <v>40</v>
      </c>
      <c r="G19" s="2">
        <v>1E+30</v>
      </c>
      <c r="H19" s="2">
        <v>6.666666666666667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E99D-DCA0-4FC3-98E2-2030DA64A29E}">
  <sheetPr>
    <tabColor theme="9" tint="-0.499984740745262"/>
  </sheetPr>
  <dimension ref="A1:J14"/>
  <sheetViews>
    <sheetView showGridLines="0" workbookViewId="0">
      <selection sqref="A1:A3"/>
    </sheetView>
  </sheetViews>
  <sheetFormatPr defaultRowHeight="14.4" x14ac:dyDescent="0.3"/>
  <cols>
    <col min="1" max="1" width="2.21875" customWidth="1"/>
    <col min="2" max="2" width="5.88671875" bestFit="1" customWidth="1"/>
    <col min="3" max="3" width="7.5546875" bestFit="1" customWidth="1"/>
    <col min="4" max="4" width="5.21875" bestFit="1" customWidth="1"/>
    <col min="5" max="5" width="2.21875" customWidth="1"/>
    <col min="6" max="6" width="7.109375" bestFit="1" customWidth="1"/>
    <col min="7" max="7" width="9.21875" bestFit="1" customWidth="1"/>
    <col min="8" max="8" width="2.21875" customWidth="1"/>
    <col min="9" max="9" width="7.88671875" bestFit="1" customWidth="1"/>
    <col min="10" max="10" width="9.21875" bestFit="1" customWidth="1"/>
  </cols>
  <sheetData>
    <row r="1" spans="1:10" x14ac:dyDescent="0.3">
      <c r="A1" s="1" t="s">
        <v>70</v>
      </c>
    </row>
    <row r="2" spans="1:10" x14ac:dyDescent="0.3">
      <c r="A2" s="1" t="s">
        <v>77</v>
      </c>
    </row>
    <row r="3" spans="1:10" x14ac:dyDescent="0.3">
      <c r="A3" s="1" t="s">
        <v>93</v>
      </c>
    </row>
    <row r="5" spans="1:10" ht="15" thickBot="1" x14ac:dyDescent="0.35"/>
    <row r="6" spans="1:10" x14ac:dyDescent="0.3">
      <c r="B6" s="9"/>
      <c r="C6" s="9" t="s">
        <v>71</v>
      </c>
      <c r="D6" s="9"/>
    </row>
    <row r="7" spans="1:10" ht="15" thickBot="1" x14ac:dyDescent="0.35">
      <c r="B7" s="10" t="s">
        <v>22</v>
      </c>
      <c r="C7" s="10" t="s">
        <v>23</v>
      </c>
      <c r="D7" s="10" t="s">
        <v>68</v>
      </c>
    </row>
    <row r="8" spans="1:10" ht="15" thickBot="1" x14ac:dyDescent="0.35">
      <c r="B8" s="2" t="s">
        <v>32</v>
      </c>
      <c r="C8" s="2" t="s">
        <v>52</v>
      </c>
      <c r="D8" s="2">
        <v>1666.6666666666665</v>
      </c>
    </row>
    <row r="10" spans="1:10" ht="15" thickBot="1" x14ac:dyDescent="0.35"/>
    <row r="11" spans="1:10" x14ac:dyDescent="0.3">
      <c r="B11" s="9"/>
      <c r="C11" s="9" t="s">
        <v>72</v>
      </c>
      <c r="D11" s="9"/>
      <c r="F11" s="9" t="s">
        <v>73</v>
      </c>
      <c r="G11" s="9" t="s">
        <v>71</v>
      </c>
      <c r="I11" s="9" t="s">
        <v>76</v>
      </c>
      <c r="J11" s="9" t="s">
        <v>71</v>
      </c>
    </row>
    <row r="12" spans="1:10" ht="15" thickBot="1" x14ac:dyDescent="0.35">
      <c r="B12" s="10" t="s">
        <v>22</v>
      </c>
      <c r="C12" s="10" t="s">
        <v>23</v>
      </c>
      <c r="D12" s="10" t="s">
        <v>68</v>
      </c>
      <c r="F12" s="10" t="s">
        <v>74</v>
      </c>
      <c r="G12" s="10" t="s">
        <v>75</v>
      </c>
      <c r="I12" s="10" t="s">
        <v>74</v>
      </c>
      <c r="J12" s="10" t="s">
        <v>75</v>
      </c>
    </row>
    <row r="13" spans="1:10" x14ac:dyDescent="0.3">
      <c r="B13" s="4" t="s">
        <v>34</v>
      </c>
      <c r="C13" s="4" t="s">
        <v>55</v>
      </c>
      <c r="D13" s="4">
        <v>3.3333333333333335</v>
      </c>
      <c r="F13" s="4">
        <v>0</v>
      </c>
      <c r="G13" s="4">
        <v>666.66666666666663</v>
      </c>
      <c r="I13" s="4">
        <v>3.333333333333333</v>
      </c>
      <c r="J13" s="4">
        <v>1666.6666666666665</v>
      </c>
    </row>
    <row r="14" spans="1:10" ht="15" thickBot="1" x14ac:dyDescent="0.35">
      <c r="B14" s="2" t="s">
        <v>37</v>
      </c>
      <c r="C14" s="2" t="s">
        <v>56</v>
      </c>
      <c r="D14" s="2">
        <v>3.333333333333333</v>
      </c>
      <c r="F14" s="2">
        <v>0</v>
      </c>
      <c r="G14" s="2">
        <v>1000</v>
      </c>
      <c r="I14" s="2">
        <v>3.333333333333333</v>
      </c>
      <c r="J14" s="2">
        <v>1666.6666666666665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2C1B-940E-480F-A3EA-3719C6215F64}">
  <sheetPr>
    <tabColor theme="9" tint="-0.499984740745262"/>
  </sheetPr>
  <dimension ref="A1:E13"/>
  <sheetViews>
    <sheetView zoomScale="104" zoomScaleNormal="175" workbookViewId="0">
      <selection activeCell="E10" sqref="E10"/>
    </sheetView>
  </sheetViews>
  <sheetFormatPr defaultRowHeight="14.4" x14ac:dyDescent="0.3"/>
  <cols>
    <col min="1" max="1" width="14.109375" bestFit="1" customWidth="1"/>
    <col min="2" max="2" width="12.33203125" bestFit="1" customWidth="1"/>
    <col min="3" max="3" width="24.109375" customWidth="1"/>
    <col min="4" max="4" width="12.33203125" bestFit="1" customWidth="1"/>
  </cols>
  <sheetData>
    <row r="1" spans="1:5" x14ac:dyDescent="0.3">
      <c r="A1" s="5" t="s">
        <v>6</v>
      </c>
      <c r="B1" s="15" t="s">
        <v>0</v>
      </c>
      <c r="C1" s="15"/>
    </row>
    <row r="2" spans="1:5" x14ac:dyDescent="0.3">
      <c r="A2" s="5"/>
      <c r="B2" s="5" t="s">
        <v>52</v>
      </c>
      <c r="C2" s="5" t="s">
        <v>53</v>
      </c>
    </row>
    <row r="3" spans="1:5" x14ac:dyDescent="0.3">
      <c r="A3" s="5"/>
      <c r="B3" s="5">
        <v>300</v>
      </c>
      <c r="C3" s="5">
        <v>200</v>
      </c>
    </row>
    <row r="4" spans="1:5" x14ac:dyDescent="0.3">
      <c r="A4" s="5" t="s">
        <v>3</v>
      </c>
      <c r="B4" s="5">
        <v>2.916666666666667</v>
      </c>
      <c r="C4" s="5">
        <v>5.4166666666666661</v>
      </c>
    </row>
    <row r="5" spans="1:5" x14ac:dyDescent="0.3">
      <c r="A5" s="5"/>
      <c r="B5" s="6">
        <f>B4*B3+C4*C3</f>
        <v>1958.3333333333335</v>
      </c>
      <c r="C5" s="5"/>
    </row>
    <row r="7" spans="1:5" x14ac:dyDescent="0.3">
      <c r="A7" s="15" t="s">
        <v>5</v>
      </c>
      <c r="B7" s="15"/>
      <c r="C7" s="15"/>
      <c r="D7" s="15"/>
      <c r="E7" s="15"/>
    </row>
    <row r="8" spans="1:5" x14ac:dyDescent="0.3">
      <c r="A8" s="5" t="s">
        <v>7</v>
      </c>
      <c r="B8" s="5" t="s">
        <v>52</v>
      </c>
      <c r="C8" s="5" t="s">
        <v>53</v>
      </c>
      <c r="D8" s="5" t="s">
        <v>8</v>
      </c>
      <c r="E8" s="5" t="s">
        <v>9</v>
      </c>
    </row>
    <row r="9" spans="1:5" x14ac:dyDescent="0.3">
      <c r="A9" s="5">
        <v>1</v>
      </c>
      <c r="B9" s="5">
        <v>6</v>
      </c>
      <c r="C9" s="5">
        <v>4</v>
      </c>
      <c r="D9" s="5">
        <f>B9*B4+C9*C4</f>
        <v>39.166666666666664</v>
      </c>
      <c r="E9" s="5">
        <v>45</v>
      </c>
    </row>
    <row r="10" spans="1:5" x14ac:dyDescent="0.3">
      <c r="A10" s="5">
        <v>2</v>
      </c>
      <c r="B10" s="5">
        <v>8</v>
      </c>
      <c r="C10" s="5">
        <v>4</v>
      </c>
      <c r="D10" s="5">
        <f>B10*B4+C10*C4</f>
        <v>45</v>
      </c>
      <c r="E10" s="5">
        <v>45</v>
      </c>
    </row>
    <row r="11" spans="1:5" x14ac:dyDescent="0.3">
      <c r="A11" s="5">
        <v>3</v>
      </c>
      <c r="B11" s="5">
        <v>3</v>
      </c>
      <c r="C11" s="5">
        <v>3</v>
      </c>
      <c r="D11" s="5">
        <f>B11*B4+C11*C4</f>
        <v>25</v>
      </c>
      <c r="E11" s="5">
        <v>25</v>
      </c>
    </row>
    <row r="12" spans="1:5" x14ac:dyDescent="0.3">
      <c r="A12" s="5">
        <v>4</v>
      </c>
      <c r="B12" s="5">
        <v>1</v>
      </c>
      <c r="C12" s="5"/>
      <c r="D12" s="5">
        <f>B12*B4+C12*C4</f>
        <v>2.916666666666667</v>
      </c>
      <c r="E12" s="5">
        <v>0</v>
      </c>
    </row>
    <row r="13" spans="1:5" x14ac:dyDescent="0.3">
      <c r="A13" s="5">
        <v>5</v>
      </c>
      <c r="B13" s="5"/>
      <c r="C13" s="5">
        <v>1</v>
      </c>
      <c r="D13" s="5">
        <f>B13*B4+C13*C4</f>
        <v>5.4166666666666661</v>
      </c>
      <c r="E13" s="5">
        <v>0</v>
      </c>
    </row>
  </sheetData>
  <mergeCells count="2">
    <mergeCell ref="B1:C1"/>
    <mergeCell ref="A7:E7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1145-3D69-4B74-835D-33344309DD9D}">
  <dimension ref="A1:K12"/>
  <sheetViews>
    <sheetView zoomScale="145" zoomScaleNormal="145" workbookViewId="0">
      <selection activeCell="L9" sqref="L9"/>
    </sheetView>
  </sheetViews>
  <sheetFormatPr defaultRowHeight="14.4" x14ac:dyDescent="0.3"/>
  <cols>
    <col min="1" max="1" width="14.109375" bestFit="1" customWidth="1"/>
    <col min="2" max="2" width="11.77734375" bestFit="1" customWidth="1"/>
    <col min="3" max="7" width="11.77734375" customWidth="1"/>
    <col min="8" max="8" width="11.77734375" bestFit="1" customWidth="1"/>
    <col min="9" max="9" width="9.21875" bestFit="1" customWidth="1"/>
  </cols>
  <sheetData>
    <row r="1" spans="1:11" x14ac:dyDescent="0.3">
      <c r="A1" s="5" t="s">
        <v>6</v>
      </c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3">
      <c r="A2" s="5"/>
      <c r="B2" s="5" t="s">
        <v>52</v>
      </c>
      <c r="C2" s="5" t="s">
        <v>53</v>
      </c>
      <c r="D2" s="5" t="s">
        <v>94</v>
      </c>
      <c r="E2" s="5" t="s">
        <v>95</v>
      </c>
      <c r="F2" s="5" t="s">
        <v>96</v>
      </c>
      <c r="G2" s="5" t="s">
        <v>97</v>
      </c>
    </row>
    <row r="3" spans="1:11" x14ac:dyDescent="0.3">
      <c r="A3" s="5"/>
      <c r="B3" s="5">
        <v>15</v>
      </c>
      <c r="C3" s="5">
        <v>12</v>
      </c>
      <c r="D3" s="5">
        <v>16</v>
      </c>
      <c r="E3" s="5">
        <v>18</v>
      </c>
      <c r="F3" s="5">
        <v>9</v>
      </c>
      <c r="G3" s="5">
        <v>11</v>
      </c>
      <c r="H3" s="5"/>
      <c r="I3" s="5"/>
      <c r="J3" s="5"/>
      <c r="K3" s="5"/>
    </row>
    <row r="4" spans="1:11" x14ac:dyDescent="0.3">
      <c r="A4" s="5" t="s">
        <v>3</v>
      </c>
      <c r="B4" s="5">
        <v>0</v>
      </c>
      <c r="C4" s="5">
        <v>0</v>
      </c>
      <c r="D4" s="5">
        <v>2.9411764705882355</v>
      </c>
      <c r="E4" s="5">
        <v>0</v>
      </c>
      <c r="F4" s="5">
        <v>0</v>
      </c>
      <c r="G4" s="5">
        <v>0</v>
      </c>
      <c r="H4" s="5"/>
      <c r="I4" s="5"/>
      <c r="J4" s="5"/>
      <c r="K4" s="5"/>
    </row>
    <row r="5" spans="1:11" x14ac:dyDescent="0.3">
      <c r="A5" s="5"/>
      <c r="B5" s="6">
        <f>B4*B3+C4*C3+D4*D3+E4*E3+F4*F3+G4*G3</f>
        <v>47.058823529411768</v>
      </c>
      <c r="C5" s="6"/>
      <c r="D5" s="6"/>
      <c r="E5" s="6"/>
      <c r="F5" s="6"/>
      <c r="G5" s="6"/>
      <c r="H5" s="5"/>
      <c r="I5" s="5"/>
      <c r="J5" s="5"/>
      <c r="K5" s="5"/>
    </row>
    <row r="7" spans="1:11" x14ac:dyDescent="0.3">
      <c r="A7" s="15" t="s">
        <v>5</v>
      </c>
      <c r="B7" s="15"/>
      <c r="C7" s="15"/>
      <c r="D7" s="15"/>
      <c r="E7" s="15"/>
      <c r="F7" s="15"/>
      <c r="G7" s="15"/>
      <c r="H7" s="15"/>
      <c r="I7" s="15"/>
    </row>
    <row r="8" spans="1:11" x14ac:dyDescent="0.3">
      <c r="A8" s="5" t="s">
        <v>7</v>
      </c>
      <c r="B8" s="5" t="s">
        <v>52</v>
      </c>
      <c r="C8" s="5" t="s">
        <v>53</v>
      </c>
      <c r="D8" s="11" t="s">
        <v>94</v>
      </c>
      <c r="E8" s="11" t="s">
        <v>95</v>
      </c>
      <c r="F8" s="11" t="s">
        <v>96</v>
      </c>
      <c r="G8" s="11" t="s">
        <v>97</v>
      </c>
      <c r="H8" s="5" t="s">
        <v>8</v>
      </c>
      <c r="I8" s="5" t="s">
        <v>9</v>
      </c>
    </row>
    <row r="9" spans="1:11" x14ac:dyDescent="0.3">
      <c r="A9" s="5">
        <v>1</v>
      </c>
      <c r="B9" s="5">
        <v>38</v>
      </c>
      <c r="C9" s="5">
        <v>33</v>
      </c>
      <c r="D9" s="5">
        <v>34</v>
      </c>
      <c r="E9" s="5">
        <v>45</v>
      </c>
      <c r="F9" s="5">
        <v>23</v>
      </c>
      <c r="G9" s="5">
        <v>27</v>
      </c>
      <c r="H9" s="5">
        <f>B9*$B$4+C9*$C$4+D9*$D$4+E9*$E$4+F9*$F$4+G9*$G$4</f>
        <v>100</v>
      </c>
      <c r="I9" s="5">
        <v>100</v>
      </c>
    </row>
    <row r="10" spans="1:11" x14ac:dyDescent="0.3">
      <c r="A10" s="5">
        <v>2</v>
      </c>
      <c r="B10" s="5">
        <v>1</v>
      </c>
      <c r="C10" s="5">
        <v>1</v>
      </c>
      <c r="D10" s="5"/>
      <c r="E10" s="5"/>
      <c r="F10" s="5"/>
      <c r="G10" s="5"/>
      <c r="H10" s="5">
        <f>B10*$B$4+C10*$C$4+D10*$D$4+E10*$E$4+F10*$F$4+G10*$G$4</f>
        <v>0</v>
      </c>
      <c r="I10" s="5">
        <v>1</v>
      </c>
    </row>
    <row r="11" spans="1:11" x14ac:dyDescent="0.3">
      <c r="A11" s="5">
        <v>3</v>
      </c>
      <c r="B11" s="5"/>
      <c r="C11" s="5"/>
      <c r="D11" s="5">
        <v>1</v>
      </c>
      <c r="E11" s="5">
        <v>1</v>
      </c>
      <c r="F11" s="5"/>
      <c r="G11" s="5"/>
      <c r="H11" s="5">
        <f t="shared" ref="H11:H12" si="0">B11*$B$4+C11*$C$4+D11*$D$4+E11*$E$4+F11*$F$4+G11*$G$4</f>
        <v>2.9411764705882355</v>
      </c>
      <c r="I11" s="5">
        <v>1</v>
      </c>
    </row>
    <row r="12" spans="1:11" x14ac:dyDescent="0.3">
      <c r="A12" s="5">
        <v>4</v>
      </c>
      <c r="B12" s="5"/>
      <c r="C12" s="5"/>
      <c r="D12" s="5">
        <v>1</v>
      </c>
      <c r="E12" s="5">
        <v>1</v>
      </c>
      <c r="F12" s="5"/>
      <c r="G12" s="5"/>
      <c r="H12" s="5">
        <f t="shared" si="0"/>
        <v>2.9411764705882355</v>
      </c>
      <c r="I12" s="5">
        <f>B3+C3</f>
        <v>27</v>
      </c>
    </row>
  </sheetData>
  <mergeCells count="2">
    <mergeCell ref="A7:I7"/>
    <mergeCell ref="B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Relatório de Respostas 1</vt:lpstr>
      <vt:lpstr>Planilha1</vt:lpstr>
      <vt:lpstr>Planilha2</vt:lpstr>
      <vt:lpstr>Planilha3</vt:lpstr>
      <vt:lpstr>Respostas EX.1 AS03</vt:lpstr>
      <vt:lpstr>Sensibilidade EX.1 AS03</vt:lpstr>
      <vt:lpstr>Limites EX.1 AS03</vt:lpstr>
      <vt:lpstr>EX.1 LISTA AS03</vt:lpstr>
      <vt:lpstr>Respostas EX.2 AS03</vt:lpstr>
      <vt:lpstr>Sensibilidade EX.2 AS03</vt:lpstr>
      <vt:lpstr>Limites EX.2 AS03</vt:lpstr>
      <vt:lpstr>EX.2 LISTA AS03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Belem Biavati</dc:creator>
  <cp:lastModifiedBy>Gustavo Furini</cp:lastModifiedBy>
  <dcterms:created xsi:type="dcterms:W3CDTF">2024-03-11T21:43:10Z</dcterms:created>
  <dcterms:modified xsi:type="dcterms:W3CDTF">2024-05-20T22:27:14Z</dcterms:modified>
</cp:coreProperties>
</file>