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margoyo\Desktop\LapTop Allen\Centraldepagos\Material Central de Pagos\Propuestas Comerciales\Octoapi\"/>
    </mc:Choice>
  </mc:AlternateContent>
  <bookViews>
    <workbookView xWindow="0" yWindow="0" windowWidth="20490" windowHeight="7350"/>
  </bookViews>
  <sheets>
    <sheet name="TEA a TEM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6" l="1"/>
  <c r="B40" i="6"/>
  <c r="B36" i="6"/>
  <c r="B34" i="6"/>
  <c r="B7" i="6"/>
  <c r="B6" i="6"/>
  <c r="B37" i="6" l="1"/>
  <c r="B38" i="6"/>
  <c r="B9" i="6"/>
  <c r="B10" i="6" s="1"/>
  <c r="B8" i="6"/>
  <c r="B39" i="6" l="1"/>
  <c r="B41" i="6" s="1"/>
  <c r="B42" i="6" l="1"/>
</calcChain>
</file>

<file path=xl/sharedStrings.xml><?xml version="1.0" encoding="utf-8"?>
<sst xmlns="http://schemas.openxmlformats.org/spreadsheetml/2006/main" count="53" uniqueCount="43">
  <si>
    <t>¿Qué es la tasa de interés compensatoria?</t>
  </si>
  <si>
    <t xml:space="preserve">Interés compensatorio Es el interés que se aplica en los casos de incumplimiento del pago de por lo menos una cuota (Capital más interés) </t>
  </si>
  <si>
    <t>en las fechas establecidas en el cronograma de pagos. Su cálculo se realiza en función a la TEA (Tasa Efectiva Anual) y el número de días de incumplimiento</t>
  </si>
  <si>
    <t>Punitorios Compensatorios</t>
  </si>
  <si>
    <t>¿Qué son los intereses punitorios y moratorios?</t>
  </si>
  <si>
    <t>Se agregó que los intereses moratorios son aquellos que se deben en caso de mora del deudor en el cumplimiento de las obligaciones</t>
  </si>
  <si>
    <t>mientras que los denominados intereses punitorios también predeterminan las consecuencias de la mora</t>
  </si>
  <si>
    <t>Prestamo</t>
  </si>
  <si>
    <t>Tiempo (años)</t>
  </si>
  <si>
    <t>Tasa Efectiva Anual</t>
  </si>
  <si>
    <t>Tasa Efectiva Mensual</t>
  </si>
  <si>
    <t>Periodos</t>
  </si>
  <si>
    <t>Valor de la cuota</t>
  </si>
  <si>
    <t>Interés a pagar</t>
  </si>
  <si>
    <t>Total Prestamo</t>
  </si>
  <si>
    <t>CFTA o CFTM = TNA o TEM + Impuestos + gastos+ Tasas punitorias y compensatorias (si aplican)</t>
  </si>
  <si>
    <t>capital - dato variable</t>
  </si>
  <si>
    <t>plazo - dato variable dato entero (1 = 12 meses -&gt; 0,5 = 6 meses -&gt; 0,25 = 3 meses)</t>
  </si>
  <si>
    <t>interes - dato variable</t>
  </si>
  <si>
    <t>Conversion a tasa efectiva mensual</t>
  </si>
  <si>
    <t xml:space="preserve">conversion en cuotas/plazo del prestamo  </t>
  </si>
  <si>
    <t xml:space="preserve">Valor de cuota pura (sin gastos ni impuestos) </t>
  </si>
  <si>
    <t xml:space="preserve">Valor del interes puro </t>
  </si>
  <si>
    <t>Total de prestamo puro</t>
  </si>
  <si>
    <t>debemos exponer estos valores al sistema contable del cliente para su contabilizacion</t>
  </si>
  <si>
    <t xml:space="preserve">Imput Tasas Prestamo </t>
  </si>
  <si>
    <t xml:space="preserve">Capital - amortizacion </t>
  </si>
  <si>
    <t xml:space="preserve">Intereses + gastos </t>
  </si>
  <si>
    <t xml:space="preserve"> + IMPUESTOS Y GASTOS -&gt; CFT</t>
  </si>
  <si>
    <t>Seguro</t>
  </si>
  <si>
    <t>IVA</t>
  </si>
  <si>
    <t>Gastos Administrativos</t>
  </si>
  <si>
    <t xml:space="preserve">es un % sobre SALDO DEUDOR de Capital </t>
  </si>
  <si>
    <t xml:space="preserve">es un % sobre el monto otorgado </t>
  </si>
  <si>
    <t>IVA sobre Intereses + Gastos + Administrativos</t>
  </si>
  <si>
    <t>Valor de la cuota pura</t>
  </si>
  <si>
    <t xml:space="preserve">Valor Cuota total </t>
  </si>
  <si>
    <t>CFT Mensual</t>
  </si>
  <si>
    <t>TASA Efectiva Mensual</t>
  </si>
  <si>
    <t>Planes Imputs</t>
  </si>
  <si>
    <t xml:space="preserve">Cuotas </t>
  </si>
  <si>
    <t>plazo</t>
  </si>
  <si>
    <t>Valor cuota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</si>
</sst>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&quot;$&quot;\ #,##0"/>
    <numFmt numFmtId="169" formatCode="0.0%"/>
    <numFmt numFmtId="171" formatCode="&quot;$&quot;\ #,##0.00"/>
    <numFmt numFmtId="174" formatCode="[$$-2C0A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0" fontId="1" fillId="3" borderId="1" xfId="0" applyFont="1" applyFill="1" applyBorder="1"/>
    <xf numFmtId="10" fontId="0" fillId="0" borderId="2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1" fillId="2" borderId="4" xfId="0" applyFont="1" applyFill="1" applyBorder="1"/>
    <xf numFmtId="168" fontId="0" fillId="0" borderId="5" xfId="0" applyNumberFormat="1" applyBorder="1"/>
    <xf numFmtId="0" fontId="1" fillId="2" borderId="6" xfId="0" applyFont="1" applyFill="1" applyBorder="1"/>
    <xf numFmtId="0" fontId="0" fillId="0" borderId="7" xfId="0" applyBorder="1"/>
    <xf numFmtId="169" fontId="0" fillId="0" borderId="7" xfId="0" applyNumberFormat="1" applyBorder="1"/>
    <xf numFmtId="0" fontId="1" fillId="3" borderId="6" xfId="0" applyFont="1" applyFill="1" applyBorder="1"/>
    <xf numFmtId="10" fontId="0" fillId="0" borderId="7" xfId="0" applyNumberFormat="1" applyBorder="1"/>
    <xf numFmtId="168" fontId="0" fillId="0" borderId="7" xfId="0" applyNumberFormat="1" applyBorder="1"/>
    <xf numFmtId="171" fontId="0" fillId="0" borderId="7" xfId="0" applyNumberFormat="1" applyBorder="1"/>
    <xf numFmtId="0" fontId="1" fillId="3" borderId="8" xfId="0" applyFont="1" applyFill="1" applyBorder="1"/>
    <xf numFmtId="168" fontId="0" fillId="0" borderId="9" xfId="0" applyNumberFormat="1" applyBorder="1"/>
    <xf numFmtId="174" fontId="1" fillId="3" borderId="3" xfId="0" applyNumberFormat="1" applyFont="1" applyFill="1" applyBorder="1"/>
    <xf numFmtId="174" fontId="0" fillId="0" borderId="0" xfId="0" applyNumberFormat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45086</xdr:colOff>
      <xdr:row>10</xdr:row>
      <xdr:rowOff>123983</xdr:rowOff>
    </xdr:from>
    <xdr:ext cx="2225039" cy="3223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BF1F0C0-FB55-475A-BDE7-81F260FF0E94}"/>
                </a:ext>
              </a:extLst>
            </xdr:cNvPr>
            <xdr:cNvSpPr txBox="1"/>
          </xdr:nvSpPr>
          <xdr:spPr>
            <a:xfrm>
              <a:off x="45086" y="1647983"/>
              <a:ext cx="2225039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𝑇𝐸𝑀</m:t>
                    </m:r>
                    <m:r>
                      <a:rPr lang="es-CO" sz="14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𝑇𝐸𝐴</m:t>
                                </m:r>
                              </m:e>
                            </m:d>
                          </m:e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1/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e>
                    </m:d>
                    <m:r>
                      <a:rPr lang="es-CO" sz="14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BF1F0C0-FB55-475A-BDE7-81F260FF0E94}"/>
                </a:ext>
              </a:extLst>
            </xdr:cNvPr>
            <xdr:cNvSpPr txBox="1"/>
          </xdr:nvSpPr>
          <xdr:spPr>
            <a:xfrm>
              <a:off x="45086" y="1647983"/>
              <a:ext cx="2225039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𝑇𝐸𝑀</a:t>
              </a:r>
              <a:r>
                <a:rPr lang="es-CO" sz="1400" i="0">
                  <a:latin typeface="Cambria Math" panose="02040503050406030204" pitchFamily="18" charset="0"/>
                </a:rPr>
                <a:t>=</a:t>
              </a:r>
              <a:r>
                <a:rPr lang="es-CO" sz="1400" b="0" i="0">
                  <a:latin typeface="Cambria Math" panose="02040503050406030204" pitchFamily="18" charset="0"/>
                </a:rPr>
                <a:t>((1+𝑇𝐸𝐴)^(1/𝑛) )−1</a:t>
              </a:r>
              <a:endParaRPr lang="es-CO" sz="1400"/>
            </a:p>
          </xdr:txBody>
        </xdr:sp>
      </mc:Fallback>
    </mc:AlternateContent>
    <xdr:clientData/>
  </xdr:oneCellAnchor>
  <xdr:twoCellAnchor>
    <xdr:from>
      <xdr:col>2</xdr:col>
      <xdr:colOff>47625</xdr:colOff>
      <xdr:row>2</xdr:row>
      <xdr:rowOff>76200</xdr:rowOff>
    </xdr:from>
    <xdr:to>
      <xdr:col>2</xdr:col>
      <xdr:colOff>619125</xdr:colOff>
      <xdr:row>2</xdr:row>
      <xdr:rowOff>76200</xdr:rowOff>
    </xdr:to>
    <xdr:cxnSp macro="">
      <xdr:nvCxnSpPr>
        <xdr:cNvPr id="4" name="Conector recto de flecha 3"/>
        <xdr:cNvCxnSpPr/>
      </xdr:nvCxnSpPr>
      <xdr:spPr>
        <a:xfrm>
          <a:off x="3038475" y="4572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</xdr:row>
      <xdr:rowOff>114300</xdr:rowOff>
    </xdr:from>
    <xdr:to>
      <xdr:col>4</xdr:col>
      <xdr:colOff>723900</xdr:colOff>
      <xdr:row>3</xdr:row>
      <xdr:rowOff>123825</xdr:rowOff>
    </xdr:to>
    <xdr:cxnSp macro="">
      <xdr:nvCxnSpPr>
        <xdr:cNvPr id="6" name="Conector recto de flecha 5"/>
        <xdr:cNvCxnSpPr/>
      </xdr:nvCxnSpPr>
      <xdr:spPr>
        <a:xfrm flipV="1">
          <a:off x="3057525" y="685800"/>
          <a:ext cx="218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104775</xdr:rowOff>
    </xdr:from>
    <xdr:to>
      <xdr:col>4</xdr:col>
      <xdr:colOff>714375</xdr:colOff>
      <xdr:row>4</xdr:row>
      <xdr:rowOff>114300</xdr:rowOff>
    </xdr:to>
    <xdr:cxnSp macro="">
      <xdr:nvCxnSpPr>
        <xdr:cNvPr id="8" name="Conector recto de flecha 7"/>
        <xdr:cNvCxnSpPr/>
      </xdr:nvCxnSpPr>
      <xdr:spPr>
        <a:xfrm flipV="1">
          <a:off x="3048000" y="866775"/>
          <a:ext cx="218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7</xdr:row>
      <xdr:rowOff>19050</xdr:rowOff>
    </xdr:from>
    <xdr:to>
      <xdr:col>5</xdr:col>
      <xdr:colOff>647700</xdr:colOff>
      <xdr:row>10</xdr:row>
      <xdr:rowOff>19050</xdr:rowOff>
    </xdr:to>
    <xdr:sp macro="" textlink="">
      <xdr:nvSpPr>
        <xdr:cNvPr id="11" name="Abrir llave 10"/>
        <xdr:cNvSpPr/>
      </xdr:nvSpPr>
      <xdr:spPr>
        <a:xfrm>
          <a:off x="5686425" y="1352550"/>
          <a:ext cx="238125" cy="5715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</xdr:colOff>
      <xdr:row>38</xdr:row>
      <xdr:rowOff>66675</xdr:rowOff>
    </xdr:from>
    <xdr:to>
      <xdr:col>3</xdr:col>
      <xdr:colOff>19050</xdr:colOff>
      <xdr:row>38</xdr:row>
      <xdr:rowOff>66675</xdr:rowOff>
    </xdr:to>
    <xdr:cxnSp macro="">
      <xdr:nvCxnSpPr>
        <xdr:cNvPr id="12" name="Conector recto de flecha 11"/>
        <xdr:cNvCxnSpPr/>
      </xdr:nvCxnSpPr>
      <xdr:spPr>
        <a:xfrm>
          <a:off x="3038475" y="74580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39</xdr:row>
      <xdr:rowOff>114300</xdr:rowOff>
    </xdr:from>
    <xdr:to>
      <xdr:col>3</xdr:col>
      <xdr:colOff>19050</xdr:colOff>
      <xdr:row>39</xdr:row>
      <xdr:rowOff>114300</xdr:rowOff>
    </xdr:to>
    <xdr:cxnSp macro="">
      <xdr:nvCxnSpPr>
        <xdr:cNvPr id="15" name="Conector recto de flecha 14"/>
        <xdr:cNvCxnSpPr/>
      </xdr:nvCxnSpPr>
      <xdr:spPr>
        <a:xfrm>
          <a:off x="3038475" y="74961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40</xdr:row>
      <xdr:rowOff>95250</xdr:rowOff>
    </xdr:from>
    <xdr:to>
      <xdr:col>3</xdr:col>
      <xdr:colOff>9525</xdr:colOff>
      <xdr:row>40</xdr:row>
      <xdr:rowOff>95250</xdr:rowOff>
    </xdr:to>
    <xdr:cxnSp macro="">
      <xdr:nvCxnSpPr>
        <xdr:cNvPr id="16" name="Conector recto de flecha 15"/>
        <xdr:cNvCxnSpPr/>
      </xdr:nvCxnSpPr>
      <xdr:spPr>
        <a:xfrm>
          <a:off x="3028950" y="766762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37</xdr:row>
      <xdr:rowOff>180975</xdr:rowOff>
    </xdr:from>
    <xdr:to>
      <xdr:col>7</xdr:col>
      <xdr:colOff>66675</xdr:colOff>
      <xdr:row>40</xdr:row>
      <xdr:rowOff>180975</xdr:rowOff>
    </xdr:to>
    <xdr:sp macro="" textlink="">
      <xdr:nvSpPr>
        <xdr:cNvPr id="17" name="Abrir llave 16"/>
        <xdr:cNvSpPr/>
      </xdr:nvSpPr>
      <xdr:spPr>
        <a:xfrm>
          <a:off x="6629400" y="7191375"/>
          <a:ext cx="238125" cy="5715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34</xdr:row>
      <xdr:rowOff>114300</xdr:rowOff>
    </xdr:from>
    <xdr:to>
      <xdr:col>3</xdr:col>
      <xdr:colOff>9525</xdr:colOff>
      <xdr:row>34</xdr:row>
      <xdr:rowOff>114300</xdr:rowOff>
    </xdr:to>
    <xdr:cxnSp macro="">
      <xdr:nvCxnSpPr>
        <xdr:cNvPr id="18" name="Conector recto de flecha 17"/>
        <xdr:cNvCxnSpPr/>
      </xdr:nvCxnSpPr>
      <xdr:spPr>
        <a:xfrm>
          <a:off x="3028950" y="6743700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tabSelected="1" topLeftCell="A10" workbookViewId="0">
      <selection activeCell="C58" sqref="C58"/>
    </sheetView>
  </sheetViews>
  <sheetFormatPr baseColWidth="10" defaultRowHeight="15" x14ac:dyDescent="0.25"/>
  <cols>
    <col min="1" max="1" width="26.5703125" customWidth="1"/>
    <col min="2" max="2" width="18.28515625" customWidth="1"/>
  </cols>
  <sheetData>
    <row r="1" spans="1:7" ht="18.75" x14ac:dyDescent="0.3">
      <c r="A1" s="9" t="s">
        <v>25</v>
      </c>
      <c r="B1" s="9"/>
    </row>
    <row r="3" spans="1:7" x14ac:dyDescent="0.25">
      <c r="A3" s="2" t="s">
        <v>7</v>
      </c>
      <c r="B3" s="3">
        <v>90000</v>
      </c>
      <c r="D3" t="s">
        <v>16</v>
      </c>
    </row>
    <row r="4" spans="1:7" x14ac:dyDescent="0.25">
      <c r="A4" s="2" t="s">
        <v>8</v>
      </c>
      <c r="B4" s="4">
        <v>0.25</v>
      </c>
      <c r="F4" t="s">
        <v>17</v>
      </c>
    </row>
    <row r="5" spans="1:7" x14ac:dyDescent="0.25">
      <c r="A5" s="2" t="s">
        <v>9</v>
      </c>
      <c r="B5" s="5">
        <v>1.6939</v>
      </c>
      <c r="F5" t="s">
        <v>18</v>
      </c>
    </row>
    <row r="6" spans="1:7" x14ac:dyDescent="0.25">
      <c r="A6" s="6" t="s">
        <v>10</v>
      </c>
      <c r="B6" s="7">
        <f>((1+B5)^(1/12))-1</f>
        <v>8.6088268203774687E-2</v>
      </c>
      <c r="C6" t="s">
        <v>19</v>
      </c>
    </row>
    <row r="7" spans="1:7" x14ac:dyDescent="0.25">
      <c r="A7" s="6" t="s">
        <v>11</v>
      </c>
      <c r="B7" s="4">
        <f>B4*12</f>
        <v>3</v>
      </c>
      <c r="C7" t="s">
        <v>20</v>
      </c>
    </row>
    <row r="8" spans="1:7" x14ac:dyDescent="0.25">
      <c r="A8" s="6" t="s">
        <v>12</v>
      </c>
      <c r="B8" s="3">
        <f>PMT(B6,B7,-B3)</f>
        <v>35307.322395903931</v>
      </c>
      <c r="C8" t="s">
        <v>21</v>
      </c>
      <c r="G8" t="s">
        <v>24</v>
      </c>
    </row>
    <row r="9" spans="1:7" x14ac:dyDescent="0.25">
      <c r="A9" s="6" t="s">
        <v>13</v>
      </c>
      <c r="B9" s="3">
        <f>-CUMIPMT(B6,B7,B3,1,B7,0)</f>
        <v>15921.967187711794</v>
      </c>
      <c r="C9" t="s">
        <v>22</v>
      </c>
      <c r="G9" t="s">
        <v>26</v>
      </c>
    </row>
    <row r="10" spans="1:7" x14ac:dyDescent="0.25">
      <c r="A10" s="6" t="s">
        <v>14</v>
      </c>
      <c r="B10" s="3">
        <f>B3+B9</f>
        <v>105921.96718771179</v>
      </c>
      <c r="C10" t="s">
        <v>23</v>
      </c>
      <c r="G10" t="s">
        <v>27</v>
      </c>
    </row>
    <row r="14" spans="1:7" x14ac:dyDescent="0.25">
      <c r="A14" s="1" t="s">
        <v>15</v>
      </c>
    </row>
    <row r="16" spans="1:7" x14ac:dyDescent="0.25">
      <c r="A16" s="1" t="s">
        <v>3</v>
      </c>
    </row>
    <row r="17" spans="1:2" x14ac:dyDescent="0.25">
      <c r="A17" t="s">
        <v>4</v>
      </c>
    </row>
    <row r="18" spans="1:2" x14ac:dyDescent="0.25">
      <c r="A18" t="s">
        <v>5</v>
      </c>
    </row>
    <row r="19" spans="1:2" x14ac:dyDescent="0.25">
      <c r="A19" t="s">
        <v>6</v>
      </c>
    </row>
    <row r="21" spans="1:2" x14ac:dyDescent="0.25">
      <c r="A21" s="1" t="s">
        <v>3</v>
      </c>
    </row>
    <row r="22" spans="1:2" x14ac:dyDescent="0.25">
      <c r="A22" t="s">
        <v>0</v>
      </c>
    </row>
    <row r="23" spans="1:2" x14ac:dyDescent="0.25">
      <c r="A23" t="s">
        <v>1</v>
      </c>
    </row>
    <row r="24" spans="1:2" x14ac:dyDescent="0.25">
      <c r="A24" t="s">
        <v>2</v>
      </c>
    </row>
    <row r="27" spans="1:2" ht="18.75" x14ac:dyDescent="0.3">
      <c r="A27" s="11" t="s">
        <v>28</v>
      </c>
      <c r="B27" s="9"/>
    </row>
    <row r="28" spans="1:2" ht="19.5" thickBot="1" x14ac:dyDescent="0.35">
      <c r="A28" s="10"/>
      <c r="B28" s="10"/>
    </row>
    <row r="29" spans="1:2" x14ac:dyDescent="0.25">
      <c r="A29" s="12" t="s">
        <v>7</v>
      </c>
      <c r="B29" s="13">
        <v>90000</v>
      </c>
    </row>
    <row r="30" spans="1:2" x14ac:dyDescent="0.25">
      <c r="A30" s="14" t="s">
        <v>8</v>
      </c>
      <c r="B30" s="25">
        <v>3</v>
      </c>
    </row>
    <row r="31" spans="1:2" x14ac:dyDescent="0.25">
      <c r="A31" s="14" t="s">
        <v>9</v>
      </c>
      <c r="B31" s="16">
        <v>1.6939</v>
      </c>
    </row>
    <row r="32" spans="1:2" x14ac:dyDescent="0.25">
      <c r="A32" s="14" t="s">
        <v>29</v>
      </c>
      <c r="B32" s="16">
        <v>7.4999999999999997E-3</v>
      </c>
    </row>
    <row r="33" spans="1:8" x14ac:dyDescent="0.25">
      <c r="A33" s="14" t="s">
        <v>31</v>
      </c>
      <c r="B33" s="16">
        <v>0.03</v>
      </c>
    </row>
    <row r="34" spans="1:8" x14ac:dyDescent="0.25">
      <c r="A34" s="17" t="s">
        <v>10</v>
      </c>
      <c r="B34" s="18">
        <f>((1+B31)^(1/12))-1</f>
        <v>8.6088268203774687E-2</v>
      </c>
    </row>
    <row r="35" spans="1:8" x14ac:dyDescent="0.25">
      <c r="A35" s="17" t="s">
        <v>37</v>
      </c>
      <c r="B35" s="18">
        <f>((1+(B31+B32+B33))^(1/12))-1</f>
        <v>8.734019369378232E-2</v>
      </c>
      <c r="D35" t="s">
        <v>38</v>
      </c>
    </row>
    <row r="36" spans="1:8" x14ac:dyDescent="0.25">
      <c r="A36" s="17" t="s">
        <v>11</v>
      </c>
      <c r="B36" s="15">
        <f>B30*12</f>
        <v>36</v>
      </c>
    </row>
    <row r="37" spans="1:8" x14ac:dyDescent="0.25">
      <c r="A37" s="17" t="s">
        <v>35</v>
      </c>
      <c r="B37" s="19">
        <f>PMT(B34,B36,-B29)</f>
        <v>8165.6254504623275</v>
      </c>
    </row>
    <row r="38" spans="1:8" x14ac:dyDescent="0.25">
      <c r="A38" s="17" t="s">
        <v>13</v>
      </c>
      <c r="B38" s="19">
        <f>-CUMIPMT(B34,B36,B29,1,B36,0)</f>
        <v>203962.51621664379</v>
      </c>
    </row>
    <row r="39" spans="1:8" x14ac:dyDescent="0.25">
      <c r="A39" s="17" t="s">
        <v>29</v>
      </c>
      <c r="B39" s="20">
        <f>(B29-(B37-B38))*B32</f>
        <v>2143.4766807463607</v>
      </c>
      <c r="D39" t="s">
        <v>32</v>
      </c>
    </row>
    <row r="40" spans="1:8" x14ac:dyDescent="0.25">
      <c r="A40" s="17" t="s">
        <v>31</v>
      </c>
      <c r="B40" s="19">
        <f>+B29*B33</f>
        <v>2700</v>
      </c>
      <c r="D40" t="s">
        <v>33</v>
      </c>
      <c r="H40" t="s">
        <v>24</v>
      </c>
    </row>
    <row r="41" spans="1:8" ht="15.75" thickBot="1" x14ac:dyDescent="0.3">
      <c r="A41" s="17" t="s">
        <v>30</v>
      </c>
      <c r="B41" s="22">
        <f>(B40+B39+B38)*21%</f>
        <v>43849.258508451931</v>
      </c>
      <c r="D41" t="s">
        <v>34</v>
      </c>
    </row>
    <row r="42" spans="1:8" ht="15.75" thickBot="1" x14ac:dyDescent="0.3">
      <c r="A42" s="21" t="s">
        <v>36</v>
      </c>
      <c r="B42" s="23">
        <f>+B37+B39+B40+B41</f>
        <v>56858.360639660619</v>
      </c>
    </row>
    <row r="47" spans="1:8" x14ac:dyDescent="0.25">
      <c r="A47" t="s">
        <v>39</v>
      </c>
    </row>
    <row r="49" spans="1:3" x14ac:dyDescent="0.25">
      <c r="A49" s="8" t="s">
        <v>40</v>
      </c>
      <c r="B49" s="8" t="s">
        <v>41</v>
      </c>
      <c r="C49" t="s">
        <v>42</v>
      </c>
    </row>
    <row r="50" spans="1:3" x14ac:dyDescent="0.25">
      <c r="A50" s="8">
        <v>3</v>
      </c>
      <c r="B50" s="8">
        <v>0.25</v>
      </c>
      <c r="C50" s="24">
        <v>42772.372707304283</v>
      </c>
    </row>
    <row r="51" spans="1:3" x14ac:dyDescent="0.25">
      <c r="A51" s="8">
        <v>6</v>
      </c>
      <c r="B51" s="8">
        <v>0.5</v>
      </c>
      <c r="C51" s="24">
        <v>30381.051122472189</v>
      </c>
    </row>
    <row r="52" spans="1:3" x14ac:dyDescent="0.25">
      <c r="A52" s="8">
        <v>9</v>
      </c>
      <c r="B52" s="8">
        <v>0.75</v>
      </c>
      <c r="C52" s="24">
        <v>28494.019464496156</v>
      </c>
    </row>
    <row r="53" spans="1:3" x14ac:dyDescent="0.25">
      <c r="A53" s="8">
        <v>12</v>
      </c>
      <c r="B53" s="8">
        <v>1</v>
      </c>
      <c r="C53" s="24">
        <v>29380.392340700218</v>
      </c>
    </row>
    <row r="54" spans="1:3" x14ac:dyDescent="0.25">
      <c r="A54" s="8">
        <v>18</v>
      </c>
      <c r="B54" s="8">
        <v>1.5</v>
      </c>
      <c r="C54" s="24">
        <v>33771.005700616071</v>
      </c>
    </row>
    <row r="55" spans="1:3" x14ac:dyDescent="0.25">
      <c r="A55" s="8">
        <v>24</v>
      </c>
      <c r="B55" s="8">
        <v>2</v>
      </c>
      <c r="C55" s="24">
        <v>40519.349360023749</v>
      </c>
    </row>
    <row r="56" spans="1:3" x14ac:dyDescent="0.25">
      <c r="A56" s="8"/>
      <c r="B56" s="8"/>
    </row>
  </sheetData>
  <mergeCells count="2">
    <mergeCell ref="A1:B1"/>
    <mergeCell ref="A27:B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 a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elimargoyo</dc:creator>
  <cp:lastModifiedBy>elimargoyo</cp:lastModifiedBy>
  <cp:lastPrinted>2022-08-27T21:40:09Z</cp:lastPrinted>
  <dcterms:created xsi:type="dcterms:W3CDTF">2022-08-27T19:59:29Z</dcterms:created>
  <dcterms:modified xsi:type="dcterms:W3CDTF">2022-08-27T21:40:49Z</dcterms:modified>
</cp:coreProperties>
</file>