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ocuments\Automação Noite\exercícios\"/>
    </mc:Choice>
  </mc:AlternateContent>
  <bookViews>
    <workbookView xWindow="-120" yWindow="-120" windowWidth="29040" windowHeight="15990"/>
  </bookViews>
  <sheets>
    <sheet name="Comp. de Salário Liquidos" sheetId="2" r:id="rId1"/>
    <sheet name="Planilha1" sheetId="1" r:id="rId2"/>
  </sheets>
  <definedNames>
    <definedName name="_xlnm._FilterDatabase" localSheetId="1" hidden="1">Planilha1!$A$2:$I$12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F12" i="1" s="1"/>
  <c r="H23" i="1"/>
  <c r="E5" i="1"/>
  <c r="E11" i="1"/>
  <c r="E7" i="1"/>
  <c r="E9" i="1"/>
  <c r="E3" i="1"/>
  <c r="E4" i="1"/>
  <c r="E6" i="1"/>
  <c r="E12" i="1"/>
  <c r="E10" i="1"/>
  <c r="F5" i="1"/>
  <c r="F11" i="1"/>
  <c r="F7" i="1"/>
  <c r="F9" i="1"/>
  <c r="F3" i="1"/>
  <c r="F4" i="1"/>
  <c r="F6" i="1"/>
  <c r="F10" i="1"/>
  <c r="H5" i="1"/>
  <c r="H11" i="1"/>
  <c r="H7" i="1"/>
  <c r="H9" i="1"/>
  <c r="H3" i="1"/>
  <c r="H4" i="1"/>
  <c r="H6" i="1"/>
  <c r="H12" i="1"/>
  <c r="H10" i="1"/>
  <c r="H8" i="1"/>
  <c r="F8" i="1"/>
  <c r="E8" i="1"/>
  <c r="F22" i="1" l="1"/>
  <c r="E20" i="1"/>
  <c r="E17" i="1"/>
  <c r="E15" i="1"/>
  <c r="I11" i="1"/>
  <c r="I7" i="1"/>
  <c r="I9" i="1"/>
  <c r="I4" i="1"/>
  <c r="I6" i="1"/>
  <c r="I10" i="1"/>
  <c r="I8" i="1"/>
  <c r="I3" i="1"/>
  <c r="I5" i="1"/>
  <c r="I12" i="1"/>
  <c r="E21" i="1" l="1"/>
  <c r="E19" i="1"/>
  <c r="C14" i="1"/>
  <c r="E18" i="1"/>
  <c r="E16" i="1"/>
</calcChain>
</file>

<file path=xl/sharedStrings.xml><?xml version="1.0" encoding="utf-8"?>
<sst xmlns="http://schemas.openxmlformats.org/spreadsheetml/2006/main" count="53" uniqueCount="41">
  <si>
    <t>Folha de pagamento</t>
  </si>
  <si>
    <t>V.T.</t>
  </si>
  <si>
    <t>Cod</t>
  </si>
  <si>
    <t>Nome</t>
  </si>
  <si>
    <t>Salário bruto</t>
  </si>
  <si>
    <t>Valor do V.T.</t>
  </si>
  <si>
    <t>Valor do INSS</t>
  </si>
  <si>
    <t>Quantidade de Filhos</t>
  </si>
  <si>
    <t>Salário Família</t>
  </si>
  <si>
    <t>Salário Líquido</t>
  </si>
  <si>
    <t>Se Sim</t>
  </si>
  <si>
    <t>Leandro</t>
  </si>
  <si>
    <t>S</t>
  </si>
  <si>
    <t>Se Não</t>
  </si>
  <si>
    <t>Badanha</t>
  </si>
  <si>
    <t>N</t>
  </si>
  <si>
    <t>Maria</t>
  </si>
  <si>
    <t>INSS</t>
  </si>
  <si>
    <t>José</t>
  </si>
  <si>
    <t>Lucas</t>
  </si>
  <si>
    <t>Ana</t>
  </si>
  <si>
    <t>Analucia</t>
  </si>
  <si>
    <t>João</t>
  </si>
  <si>
    <t>Matheus</t>
  </si>
  <si>
    <t>Lucrécia</t>
  </si>
  <si>
    <t xml:space="preserve">0 Filhos </t>
  </si>
  <si>
    <t>Até 2 Filhos</t>
  </si>
  <si>
    <t>Total da Folha</t>
  </si>
  <si>
    <t xml:space="preserve">Até 4 filhos </t>
  </si>
  <si>
    <t>Quantidade de funcionários</t>
  </si>
  <si>
    <t>Acima de 4 filhos</t>
  </si>
  <si>
    <t>Média salarial</t>
  </si>
  <si>
    <t>Maior salário bruto</t>
  </si>
  <si>
    <t>Menor Salário Líquido</t>
  </si>
  <si>
    <t>Quantidade de funcionários que ganham VT</t>
  </si>
  <si>
    <t>Soma dos salários brutos dos funcionários que não ganham VT</t>
  </si>
  <si>
    <t>Segundo menor salário líquido</t>
  </si>
  <si>
    <t>Terceiro maior salário bruto</t>
  </si>
  <si>
    <t>Média dos salários líquidos dos funcionários com mais de 3 filhos</t>
  </si>
  <si>
    <t>Até</t>
  </si>
  <si>
    <t>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</si>
</sst>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4" fillId="3" borderId="1" xfId="2" applyFont="1" applyFill="1" applyBorder="1" applyAlignment="1">
      <alignment vertical="center"/>
    </xf>
    <xf numFmtId="10" fontId="0" fillId="4" borderId="1" xfId="2" applyNumberFormat="1" applyFont="1" applyFill="1" applyBorder="1" applyAlignment="1">
      <alignment vertical="center"/>
    </xf>
    <xf numFmtId="44" fontId="4" fillId="3" borderId="1" xfId="1" applyFont="1" applyFill="1" applyBorder="1" applyAlignment="1">
      <alignment vertical="center"/>
    </xf>
    <xf numFmtId="0" fontId="4" fillId="3" borderId="1" xfId="2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4" borderId="1" xfId="2" applyFont="1" applyFill="1" applyBorder="1" applyAlignment="1">
      <alignment horizontal="center" vertical="center"/>
    </xf>
    <xf numFmtId="44" fontId="0" fillId="4" borderId="1" xfId="2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44" fontId="0" fillId="4" borderId="1" xfId="2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2" applyFont="1" applyFill="1" applyBorder="1" applyAlignment="1">
      <alignment horizontal="left" vertical="center"/>
    </xf>
    <xf numFmtId="0" fontId="0" fillId="4" borderId="0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44" fontId="0" fillId="4" borderId="1" xfId="1" applyFont="1" applyFill="1" applyBorder="1" applyAlignment="1">
      <alignment horizontal="left" vertical="center"/>
    </xf>
    <xf numFmtId="44" fontId="0" fillId="4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3" borderId="2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</cellXfs>
  <cellStyles count="3">
    <cellStyle name="60% - Ênfase4" xfId="2" builtinId="44"/>
    <cellStyle name="Moeda" xfId="1" builtinId="4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34925">
          <a:solidFill>
            <a:schemeClr val="accent1"/>
          </a:solidFill>
        </a:ln>
        <a:effectLst/>
        <a:sp3d contourW="34925">
          <a:contourClr>
            <a:schemeClr val="accent1"/>
          </a:contourClr>
        </a:sp3d>
      </c:spPr>
    </c:sideWall>
    <c:backWall>
      <c:thickness val="0"/>
      <c:spPr>
        <a:noFill/>
        <a:ln w="34925">
          <a:solidFill>
            <a:schemeClr val="accent1"/>
          </a:solidFill>
        </a:ln>
        <a:effectLst/>
        <a:sp3d contourW="34925">
          <a:contourClr>
            <a:schemeClr val="accent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Salário Líquido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Planilha1!$B$3:$B$12</c:f>
              <c:strCache>
                <c:ptCount val="10"/>
                <c:pt idx="0">
                  <c:v>Ana</c:v>
                </c:pt>
                <c:pt idx="1">
                  <c:v>Analucia</c:v>
                </c:pt>
                <c:pt idx="2">
                  <c:v>Badanha</c:v>
                </c:pt>
                <c:pt idx="3">
                  <c:v>João</c:v>
                </c:pt>
                <c:pt idx="4">
                  <c:v>José</c:v>
                </c:pt>
                <c:pt idx="5">
                  <c:v>Leandro</c:v>
                </c:pt>
                <c:pt idx="6">
                  <c:v>Lucas</c:v>
                </c:pt>
                <c:pt idx="7">
                  <c:v>Lucrécia</c:v>
                </c:pt>
                <c:pt idx="8">
                  <c:v>Maria</c:v>
                </c:pt>
                <c:pt idx="9">
                  <c:v>Matheus</c:v>
                </c:pt>
              </c:strCache>
            </c:strRef>
          </c:cat>
          <c:val>
            <c:numRef>
              <c:f>Planilha1!$I$3:$I$12</c:f>
              <c:numCache>
                <c:formatCode>_("R$"* #,##0.00_);_("R$"* \(#,##0.00\);_("R$"* "-"??_);_(@_)</c:formatCode>
                <c:ptCount val="10"/>
                <c:pt idx="0">
                  <c:v>1920</c:v>
                </c:pt>
                <c:pt idx="1">
                  <c:v>1335</c:v>
                </c:pt>
                <c:pt idx="2">
                  <c:v>2425</c:v>
                </c:pt>
                <c:pt idx="3">
                  <c:v>1137.5</c:v>
                </c:pt>
                <c:pt idx="4">
                  <c:v>3960</c:v>
                </c:pt>
                <c:pt idx="5">
                  <c:v>1335</c:v>
                </c:pt>
                <c:pt idx="6">
                  <c:v>4730</c:v>
                </c:pt>
                <c:pt idx="7">
                  <c:v>460</c:v>
                </c:pt>
                <c:pt idx="8">
                  <c:v>3372.21</c:v>
                </c:pt>
                <c:pt idx="9">
                  <c:v>7808.8833999999997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D52C-448D-B5D8-86E81EF6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gapDepth val="205"/>
        <c:shape val="box"/>
        <c:axId val="353536688"/>
        <c:axId val="353539312"/>
        <c:axId val="0"/>
      </c:bar3DChart>
      <c:catAx>
        <c:axId val="3535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39312"/>
        <c:crosses val="autoZero"/>
        <c:auto val="1"/>
        <c:lblAlgn val="ctr"/>
        <c:lblOffset val="100"/>
        <c:noMultiLvlLbl val="0"/>
      </c:catAx>
      <c:valAx>
        <c:axId val="3535393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535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466" cy="602017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zoomScale="68" zoomScaleNormal="68" workbookViewId="0">
      <selection activeCell="B2" sqref="B2:B12"/>
    </sheetView>
  </sheetViews>
  <sheetFormatPr defaultColWidth="9.140625" defaultRowHeight="15" x14ac:dyDescent="0.25"/>
  <cols>
    <col min="1" max="1" width="7.28515625" style="1" customWidth="1"/>
    <col min="2" max="2" width="11.5703125" style="1" customWidth="1"/>
    <col min="3" max="3" width="24" style="1" customWidth="1"/>
    <col min="4" max="4" width="23.28515625" style="1" customWidth="1"/>
    <col min="5" max="5" width="28.28515625" style="1" customWidth="1"/>
    <col min="6" max="6" width="55.42578125" style="1" customWidth="1"/>
    <col min="7" max="7" width="25.85546875" style="1" bestFit="1" customWidth="1"/>
    <col min="8" max="8" width="18.140625" style="1" bestFit="1" customWidth="1"/>
    <col min="9" max="9" width="35.85546875" style="1" customWidth="1"/>
    <col min="10" max="10" width="2.140625" style="1" customWidth="1"/>
    <col min="11" max="11" width="16" style="1" customWidth="1"/>
    <col min="12" max="12" width="14.42578125" style="1" customWidth="1"/>
    <col min="13" max="13" width="13.28515625" style="1" bestFit="1" customWidth="1"/>
    <col min="14" max="16384" width="9.140625" style="1"/>
  </cols>
  <sheetData>
    <row r="1" spans="1:13" ht="23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K1" s="23" t="s">
        <v>1</v>
      </c>
      <c r="L1" s="23"/>
    </row>
    <row r="2" spans="1:13" ht="18.75" x14ac:dyDescent="0.25">
      <c r="A2" s="2" t="s">
        <v>2</v>
      </c>
      <c r="B2" s="2" t="s">
        <v>3</v>
      </c>
      <c r="C2" s="2" t="s">
        <v>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3" t="s">
        <v>10</v>
      </c>
      <c r="L2" s="3">
        <v>0.06</v>
      </c>
    </row>
    <row r="3" spans="1:13" ht="18.75" x14ac:dyDescent="0.25">
      <c r="A3" s="2">
        <v>6</v>
      </c>
      <c r="B3" s="2" t="s">
        <v>20</v>
      </c>
      <c r="C3" s="4">
        <v>2000</v>
      </c>
      <c r="D3" s="5" t="s">
        <v>15</v>
      </c>
      <c r="E3" s="17">
        <f>IF(D3="S",C3*$L$2,0)</f>
        <v>0</v>
      </c>
      <c r="F3" s="6">
        <f>IF(C3&lt;=$L$6,C3*$M$6,IF(C3&lt;=$L$7,C3*$M$7,IF(C3&lt;=$L$8,C3*$M$8,$M$9)))</f>
        <v>180</v>
      </c>
      <c r="G3" s="7">
        <v>3</v>
      </c>
      <c r="H3" s="6">
        <f>IF(G3=0,0,IF(G3&lt;=2,$L$13,IF(G3&lt;=4,$L$14,$L$15)))*C3</f>
        <v>100</v>
      </c>
      <c r="I3" s="8">
        <f>SUM(C3-E3-F3+H3)</f>
        <v>1920</v>
      </c>
      <c r="K3" s="3" t="s">
        <v>13</v>
      </c>
      <c r="L3" s="3">
        <v>0</v>
      </c>
    </row>
    <row r="4" spans="1:13" ht="18.75" x14ac:dyDescent="0.25">
      <c r="A4" s="2">
        <v>7</v>
      </c>
      <c r="B4" s="2" t="s">
        <v>21</v>
      </c>
      <c r="C4" s="4">
        <v>1500</v>
      </c>
      <c r="D4" s="5" t="s">
        <v>12</v>
      </c>
      <c r="E4" s="17">
        <f>IF(D4="S",C4*$L$2,0)</f>
        <v>90</v>
      </c>
      <c r="F4" s="6">
        <f>IF(C4&lt;=$L$6,C4*$M$6,IF(C4&lt;=$L$7,C4*$M$7,IF(C4&lt;=$L$8,C4*$M$8,$M$9)))</f>
        <v>120</v>
      </c>
      <c r="G4" s="7">
        <v>2</v>
      </c>
      <c r="H4" s="6">
        <f>IF(G4=0,0,IF(G4&lt;=2,$L$13,IF(G4&lt;=4,$L$14,$L$15)))*C4</f>
        <v>45</v>
      </c>
      <c r="I4" s="8">
        <f>SUM(C4-E4-F4+H4)</f>
        <v>1335</v>
      </c>
      <c r="K4" s="9"/>
      <c r="L4" s="9"/>
    </row>
    <row r="5" spans="1:13" ht="23.25" x14ac:dyDescent="0.25">
      <c r="A5" s="2">
        <v>2</v>
      </c>
      <c r="B5" s="2" t="s">
        <v>14</v>
      </c>
      <c r="C5" s="4">
        <v>2500</v>
      </c>
      <c r="D5" s="5" t="s">
        <v>15</v>
      </c>
      <c r="E5" s="17">
        <f>IF(D5="S",C5*$L$2,0)</f>
        <v>0</v>
      </c>
      <c r="F5" s="6">
        <f>IF(C5&lt;=$L$6,C5*$M$6,IF(C5&lt;=$L$7,C5*$M$7,IF(C5&lt;=$L$8,C5*$M$8,$M$9)))</f>
        <v>225</v>
      </c>
      <c r="G5" s="7">
        <v>5</v>
      </c>
      <c r="H5" s="6">
        <f>IF(G5=0,0,IF(G5&lt;=2,$L$13,IF(G5&lt;=4,$L$14,$L$15)))*C5</f>
        <v>150</v>
      </c>
      <c r="I5" s="8">
        <f>SUM(C5-E5-F5+H5)</f>
        <v>2425</v>
      </c>
      <c r="K5" s="23" t="s">
        <v>17</v>
      </c>
      <c r="L5" s="23"/>
      <c r="M5" s="23"/>
    </row>
    <row r="6" spans="1:13" ht="18.75" x14ac:dyDescent="0.25">
      <c r="A6" s="2">
        <v>8</v>
      </c>
      <c r="B6" s="2" t="s">
        <v>22</v>
      </c>
      <c r="C6" s="4">
        <v>1250</v>
      </c>
      <c r="D6" s="5" t="s">
        <v>12</v>
      </c>
      <c r="E6" s="17">
        <f>IF(D6="S",C6*$L$2,0)</f>
        <v>75</v>
      </c>
      <c r="F6" s="6">
        <f>IF(C6&lt;=$L$6,C6*$M$6,IF(C6&lt;=$L$7,C6*$M$7,IF(C6&lt;=$L$8,C6*$M$8,$M$9)))</f>
        <v>100</v>
      </c>
      <c r="G6" s="7">
        <v>4</v>
      </c>
      <c r="H6" s="6">
        <f>IF(G6=0,0,IF(G6&lt;=2,$L$13,IF(G6&lt;=4,$L$14,$L$15)))*C6</f>
        <v>62.5</v>
      </c>
      <c r="I6" s="8">
        <f>SUM(C6-E6-F6+H6)</f>
        <v>1137.5</v>
      </c>
      <c r="K6" s="19" t="s">
        <v>39</v>
      </c>
      <c r="L6" s="18">
        <v>1830.29</v>
      </c>
      <c r="M6" s="3">
        <v>0.08</v>
      </c>
    </row>
    <row r="7" spans="1:13" ht="18.75" x14ac:dyDescent="0.25">
      <c r="A7" s="2">
        <v>4</v>
      </c>
      <c r="B7" s="2" t="s">
        <v>18</v>
      </c>
      <c r="C7" s="4">
        <v>4500</v>
      </c>
      <c r="D7" s="5" t="s">
        <v>12</v>
      </c>
      <c r="E7" s="17">
        <f>IF(D7="S",C7*$L$2,0)</f>
        <v>270</v>
      </c>
      <c r="F7" s="6">
        <f>IF(C7&lt;=$L$6,C7*$M$6,IF(C7&lt;=$L$7,C7*$M$7,IF(C7&lt;=$L$8,C7*$M$8,$M$9)))</f>
        <v>495</v>
      </c>
      <c r="G7" s="7">
        <v>4</v>
      </c>
      <c r="H7" s="6">
        <f>IF(G7=0,0,IF(G7&lt;=2,$L$13,IF(G7&lt;=4,$L$14,$L$15)))*C7</f>
        <v>225</v>
      </c>
      <c r="I7" s="8">
        <f>SUM(C7-E7-F7+H7)</f>
        <v>3960</v>
      </c>
      <c r="K7" s="19" t="s">
        <v>39</v>
      </c>
      <c r="L7" s="18">
        <v>3050.52</v>
      </c>
      <c r="M7" s="3">
        <v>0.09</v>
      </c>
    </row>
    <row r="8" spans="1:13" ht="18.75" x14ac:dyDescent="0.25">
      <c r="A8" s="2">
        <v>1</v>
      </c>
      <c r="B8" s="2" t="s">
        <v>11</v>
      </c>
      <c r="C8" s="4">
        <v>1500</v>
      </c>
      <c r="D8" s="5" t="s">
        <v>12</v>
      </c>
      <c r="E8" s="17">
        <f>IF(D8="S",C8*$L$2,0)</f>
        <v>90</v>
      </c>
      <c r="F8" s="6">
        <f>IF(C8&lt;=$L$6,C8*$M$6,IF(C8&lt;=$L$7,C8*$M$7,IF(C8&lt;=$L$8,C8*$M$8,$M$9)))</f>
        <v>120</v>
      </c>
      <c r="G8" s="7">
        <v>1</v>
      </c>
      <c r="H8" s="6">
        <f>IF(G8=0,0,IF(G8&lt;=2,$L$13,IF(G8&lt;=4,$L$14,$L$15)))*C8</f>
        <v>45</v>
      </c>
      <c r="I8" s="8">
        <f>SUM(C8-E8-F8+H8)</f>
        <v>1335</v>
      </c>
      <c r="K8" s="19" t="s">
        <v>39</v>
      </c>
      <c r="L8" s="18">
        <v>6101.06</v>
      </c>
      <c r="M8" s="3">
        <v>0.11</v>
      </c>
    </row>
    <row r="9" spans="1:13" ht="18.75" x14ac:dyDescent="0.25">
      <c r="A9" s="2">
        <v>5</v>
      </c>
      <c r="B9" s="2" t="s">
        <v>19</v>
      </c>
      <c r="C9" s="4">
        <v>5500</v>
      </c>
      <c r="D9" s="5" t="s">
        <v>12</v>
      </c>
      <c r="E9" s="17">
        <f>IF(D9="S",C9*$L$2,0)</f>
        <v>330</v>
      </c>
      <c r="F9" s="6">
        <f>IF(C9&lt;=$L$6,C9*$M$6,IF(C9&lt;=$L$7,C9*$M$7,IF(C9&lt;=$L$8,C9*$M$8,$M$9)))</f>
        <v>605</v>
      </c>
      <c r="G9" s="7">
        <v>1</v>
      </c>
      <c r="H9" s="6">
        <f>IF(G9=0,0,IF(G9&lt;=2,$L$13,IF(G9&lt;=4,$L$14,$L$15)))*C9</f>
        <v>165</v>
      </c>
      <c r="I9" s="8">
        <f>SUM(C9-E9-F9+H9)</f>
        <v>4730</v>
      </c>
      <c r="K9" s="19" t="s">
        <v>40</v>
      </c>
      <c r="L9" s="18">
        <f>L8</f>
        <v>6101.06</v>
      </c>
      <c r="M9" s="18">
        <f>M8*L9</f>
        <v>671.11660000000006</v>
      </c>
    </row>
    <row r="10" spans="1:13" ht="18.75" x14ac:dyDescent="0.25">
      <c r="A10" s="2">
        <v>10</v>
      </c>
      <c r="B10" s="2" t="s">
        <v>24</v>
      </c>
      <c r="C10" s="4">
        <v>500</v>
      </c>
      <c r="D10" s="5" t="s">
        <v>12</v>
      </c>
      <c r="E10" s="17">
        <f>IF(D10="S",C10*$L$2,0)</f>
        <v>30</v>
      </c>
      <c r="F10" s="6">
        <f>IF(C10&lt;=$L$6,C10*$M$6,IF(C10&lt;=$L$7,C10*$M$7,IF(C10&lt;=$L$8,C10*$M$8,$M$9)))</f>
        <v>40</v>
      </c>
      <c r="G10" s="7">
        <v>9</v>
      </c>
      <c r="H10" s="6">
        <f>IF(G10=0,0,IF(G10&lt;=2,$L$13,IF(G10&lt;=4,$L$14,$L$15)))*C10</f>
        <v>30</v>
      </c>
      <c r="I10" s="8">
        <f>SUM(C10-E10-F10+H10)</f>
        <v>460</v>
      </c>
      <c r="K10" s="9"/>
      <c r="L10" s="9"/>
    </row>
    <row r="11" spans="1:13" ht="23.25" x14ac:dyDescent="0.25">
      <c r="A11" s="2">
        <v>3</v>
      </c>
      <c r="B11" s="2" t="s">
        <v>16</v>
      </c>
      <c r="C11" s="4">
        <v>3789</v>
      </c>
      <c r="D11" s="5" t="s">
        <v>12</v>
      </c>
      <c r="E11" s="17">
        <f>IF(D11="S",C11*$L$2,0)</f>
        <v>227.34</v>
      </c>
      <c r="F11" s="6">
        <f>IF(C11&lt;=$L$6,C11*$M$6,IF(C11&lt;=$L$7,C11*$M$7,IF(C11&lt;=$L$8,C11*$M$8,$M$9)))</f>
        <v>416.79</v>
      </c>
      <c r="G11" s="7">
        <v>6</v>
      </c>
      <c r="H11" s="6">
        <f>IF(G11=0,0,IF(G11&lt;=2,$L$13,IF(G11&lt;=4,$L$14,$L$15)))*C11</f>
        <v>227.34</v>
      </c>
      <c r="I11" s="8">
        <f>SUM(C11-E11-F11+H11)</f>
        <v>3372.21</v>
      </c>
      <c r="K11" s="23" t="s">
        <v>8</v>
      </c>
      <c r="L11" s="23"/>
    </row>
    <row r="12" spans="1:13" ht="18.75" x14ac:dyDescent="0.25">
      <c r="A12" s="2">
        <v>9</v>
      </c>
      <c r="B12" s="2" t="s">
        <v>23</v>
      </c>
      <c r="C12" s="4">
        <v>8000</v>
      </c>
      <c r="D12" s="5" t="s">
        <v>15</v>
      </c>
      <c r="E12" s="17">
        <f>IF(D12="S",C12*$L$2,0)</f>
        <v>0</v>
      </c>
      <c r="F12" s="6">
        <f>IF(C12&lt;=$L$6,C12*$M$6,IF(C12&lt;=$L$7,C12*$M$7,IF(C12&lt;=$L$8,C12*$M$8,$M$9)))</f>
        <v>671.11660000000006</v>
      </c>
      <c r="G12" s="7">
        <v>7</v>
      </c>
      <c r="H12" s="6">
        <f>IF(G12=0,0,IF(G12&lt;=2,$L$13,IF(G12&lt;=4,$L$14,$L$15)))*C12</f>
        <v>480</v>
      </c>
      <c r="I12" s="8">
        <f>SUM(C12-E12-F12+H12)</f>
        <v>7808.8833999999997</v>
      </c>
      <c r="K12" s="3" t="s">
        <v>25</v>
      </c>
      <c r="L12" s="3">
        <v>0</v>
      </c>
    </row>
    <row r="13" spans="1:13" x14ac:dyDescent="0.25">
      <c r="K13" s="3" t="s">
        <v>26</v>
      </c>
      <c r="L13" s="3">
        <v>0.03</v>
      </c>
    </row>
    <row r="14" spans="1:13" ht="15.75" x14ac:dyDescent="0.25">
      <c r="A14" s="20" t="s">
        <v>27</v>
      </c>
      <c r="B14" s="22"/>
      <c r="C14" s="10">
        <f>SUM(I3:I12)</f>
        <v>28483.593399999998</v>
      </c>
      <c r="D14" s="11"/>
      <c r="E14" s="11"/>
      <c r="F14" s="11"/>
      <c r="G14" s="11"/>
      <c r="K14" s="3" t="s">
        <v>28</v>
      </c>
      <c r="L14" s="3">
        <v>0.05</v>
      </c>
    </row>
    <row r="15" spans="1:13" ht="15.75" x14ac:dyDescent="0.25">
      <c r="A15" s="20" t="s">
        <v>29</v>
      </c>
      <c r="B15" s="21"/>
      <c r="C15" s="21"/>
      <c r="D15" s="22"/>
      <c r="E15" s="12">
        <f>COUNTA(C3:C12)</f>
        <v>10</v>
      </c>
      <c r="F15" s="11"/>
      <c r="G15" s="11"/>
      <c r="K15" s="3" t="s">
        <v>30</v>
      </c>
      <c r="L15" s="3">
        <v>0.06</v>
      </c>
    </row>
    <row r="16" spans="1:13" ht="15.75" x14ac:dyDescent="0.25">
      <c r="A16" s="20" t="s">
        <v>31</v>
      </c>
      <c r="B16" s="21"/>
      <c r="C16" s="21"/>
      <c r="D16" s="22"/>
      <c r="E16" s="10">
        <f>AVERAGE(I3:I12)</f>
        <v>2848.35934</v>
      </c>
      <c r="F16" s="11"/>
      <c r="G16" s="11"/>
    </row>
    <row r="17" spans="1:8" ht="15.75" x14ac:dyDescent="0.25">
      <c r="A17" s="20" t="s">
        <v>32</v>
      </c>
      <c r="B17" s="21"/>
      <c r="C17" s="21"/>
      <c r="D17" s="22"/>
      <c r="E17" s="10">
        <f>MAX(C3:C12)</f>
        <v>8000</v>
      </c>
      <c r="F17" s="11"/>
      <c r="G17" s="11"/>
    </row>
    <row r="18" spans="1:8" ht="15.75" x14ac:dyDescent="0.25">
      <c r="A18" s="20" t="s">
        <v>33</v>
      </c>
      <c r="B18" s="21"/>
      <c r="C18" s="21"/>
      <c r="D18" s="22"/>
      <c r="E18" s="10">
        <f>MIN(I3:I12)</f>
        <v>460</v>
      </c>
      <c r="F18" s="11"/>
      <c r="G18" s="11"/>
    </row>
    <row r="19" spans="1:8" ht="15.75" x14ac:dyDescent="0.25">
      <c r="A19" s="15" t="s">
        <v>36</v>
      </c>
      <c r="B19" s="16"/>
      <c r="C19" s="16"/>
      <c r="D19" s="16"/>
      <c r="E19" s="10">
        <f>SMALL(I3:I12,2)</f>
        <v>1137.5</v>
      </c>
      <c r="F19" s="11"/>
      <c r="G19" s="11"/>
    </row>
    <row r="20" spans="1:8" ht="15.75" x14ac:dyDescent="0.25">
      <c r="A20" s="15" t="s">
        <v>37</v>
      </c>
      <c r="B20" s="16"/>
      <c r="C20" s="16"/>
      <c r="D20" s="16"/>
      <c r="E20" s="10">
        <f>LARGE(C3:C12,3)</f>
        <v>4500</v>
      </c>
      <c r="F20" s="11"/>
      <c r="G20" s="11"/>
    </row>
    <row r="21" spans="1:8" ht="15.75" x14ac:dyDescent="0.25">
      <c r="A21" s="15" t="s">
        <v>38</v>
      </c>
      <c r="B21" s="16"/>
      <c r="C21" s="16"/>
      <c r="D21" s="16"/>
      <c r="E21" s="10">
        <f>AVERAGEIF(G3:G12,"&gt;3",I3:I12)</f>
        <v>3193.932233333333</v>
      </c>
      <c r="F21" s="11"/>
      <c r="G21" s="11"/>
    </row>
    <row r="22" spans="1:8" ht="15.75" x14ac:dyDescent="0.25">
      <c r="A22" s="20" t="s">
        <v>34</v>
      </c>
      <c r="B22" s="21"/>
      <c r="C22" s="21"/>
      <c r="D22" s="21"/>
      <c r="E22" s="22"/>
      <c r="F22" s="12">
        <f>COUNTIF(D3:D12,"S")</f>
        <v>7</v>
      </c>
      <c r="G22" s="13"/>
    </row>
    <row r="23" spans="1:8" ht="15.75" x14ac:dyDescent="0.25">
      <c r="A23" s="20" t="s">
        <v>35</v>
      </c>
      <c r="B23" s="21"/>
      <c r="C23" s="21"/>
      <c r="D23" s="21"/>
      <c r="E23" s="21"/>
      <c r="F23" s="22"/>
      <c r="G23" s="14"/>
      <c r="H23" s="6">
        <f>SUMIF(D3:D12,"N",C3:C12)</f>
        <v>12500</v>
      </c>
    </row>
  </sheetData>
  <sortState ref="A3:I12">
    <sortCondition ref="B2"/>
  </sortState>
  <mergeCells count="11">
    <mergeCell ref="A16:D16"/>
    <mergeCell ref="A17:D17"/>
    <mergeCell ref="A18:D18"/>
    <mergeCell ref="A22:E22"/>
    <mergeCell ref="A23:F23"/>
    <mergeCell ref="A15:D15"/>
    <mergeCell ref="A1:I1"/>
    <mergeCell ref="K1:L1"/>
    <mergeCell ref="K11:L11"/>
    <mergeCell ref="A14:B14"/>
    <mergeCell ref="K5:M5"/>
  </mergeCells>
  <conditionalFormatting sqref="I3:I12">
    <cfRule type="cellIs" dxfId="0" priority="1" operator="greaterThan">
      <formula>3000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Comp. de Salário Liquidos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2019-07-24T19:02:41Z</dcterms:created>
  <dcterms:modified xsi:type="dcterms:W3CDTF">2020-02-28T01:04:14Z</dcterms:modified>
</cp:coreProperties>
</file>