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s\Documents\Automação Noite\exercícios\"/>
    </mc:Choice>
  </mc:AlternateContent>
  <bookViews>
    <workbookView xWindow="0" yWindow="0" windowWidth="21570" windowHeight="9600" firstSheet="3" activeTab="9"/>
  </bookViews>
  <sheets>
    <sheet name="exercícios 1" sheetId="6" r:id="rId1"/>
    <sheet name="exercícios 2" sheetId="7" r:id="rId2"/>
    <sheet name="exercícios 3" sheetId="8" r:id="rId3"/>
    <sheet name="exercícios 4" sheetId="9" r:id="rId4"/>
    <sheet name="exercíos 5" sheetId="10" r:id="rId5"/>
    <sheet name="Contas a Pagar" sheetId="1" r:id="rId6"/>
    <sheet name="Sálario" sheetId="2" r:id="rId7"/>
    <sheet name="Cotação do Dólar" sheetId="3" r:id="rId8"/>
    <sheet name="Livro" sheetId="4" r:id="rId9"/>
    <sheet name="Locadora" sheetId="5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5" l="1"/>
  <c r="E5" i="5"/>
  <c r="E6" i="5"/>
  <c r="E7" i="5"/>
  <c r="E8" i="5"/>
  <c r="B15" i="5" s="1"/>
  <c r="E9" i="5"/>
  <c r="E10" i="5"/>
  <c r="F3" i="5"/>
  <c r="F4" i="5"/>
  <c r="F5" i="5"/>
  <c r="F6" i="5"/>
  <c r="F7" i="5"/>
  <c r="F8" i="5"/>
  <c r="F9" i="5"/>
  <c r="F10" i="5"/>
  <c r="F3" i="10"/>
  <c r="E3" i="10"/>
  <c r="F3" i="9"/>
  <c r="F4" i="9"/>
  <c r="F5" i="9"/>
  <c r="F6" i="9"/>
  <c r="F7" i="9"/>
  <c r="F8" i="9"/>
  <c r="F9" i="9"/>
  <c r="F10" i="9"/>
  <c r="F11" i="9"/>
  <c r="D3" i="9"/>
  <c r="D4" i="9"/>
  <c r="D5" i="9"/>
  <c r="D6" i="9"/>
  <c r="D7" i="9"/>
  <c r="D8" i="9"/>
  <c r="D9" i="9"/>
  <c r="D10" i="9"/>
  <c r="D11" i="9"/>
  <c r="D2" i="9"/>
  <c r="F2" i="9"/>
  <c r="E4" i="8"/>
  <c r="E6" i="3"/>
  <c r="E4" i="3"/>
  <c r="E5" i="3"/>
  <c r="E7" i="3"/>
  <c r="E8" i="3"/>
  <c r="E3" i="3"/>
  <c r="D5" i="3"/>
  <c r="E5" i="8"/>
  <c r="E6" i="8"/>
  <c r="E7" i="8"/>
  <c r="E8" i="8"/>
  <c r="E9" i="8"/>
  <c r="E10" i="8"/>
  <c r="D5" i="8"/>
  <c r="D6" i="8"/>
  <c r="D7" i="8"/>
  <c r="D8" i="8"/>
  <c r="D9" i="8"/>
  <c r="D10" i="8"/>
  <c r="D4" i="8"/>
  <c r="H4" i="7"/>
  <c r="H5" i="7"/>
  <c r="H6" i="7"/>
  <c r="H7" i="7"/>
  <c r="H8" i="7"/>
  <c r="H9" i="7"/>
  <c r="H10" i="7"/>
  <c r="H3" i="7"/>
  <c r="G4" i="7"/>
  <c r="G5" i="7"/>
  <c r="G6" i="7"/>
  <c r="G7" i="7"/>
  <c r="G8" i="7"/>
  <c r="G9" i="7"/>
  <c r="G10" i="7"/>
  <c r="G3" i="7"/>
  <c r="F4" i="7"/>
  <c r="F5" i="7"/>
  <c r="F6" i="7"/>
  <c r="F7" i="7"/>
  <c r="F8" i="7"/>
  <c r="F9" i="7"/>
  <c r="F10" i="7"/>
  <c r="F3" i="7"/>
  <c r="C15" i="6"/>
  <c r="D15" i="6"/>
  <c r="E15" i="6"/>
  <c r="F15" i="6"/>
  <c r="G15" i="6"/>
  <c r="B15" i="6"/>
  <c r="C13" i="6"/>
  <c r="D13" i="6"/>
  <c r="E13" i="6"/>
  <c r="F13" i="6"/>
  <c r="G13" i="6"/>
  <c r="B13" i="6"/>
  <c r="B14" i="5" l="1"/>
  <c r="B13" i="5"/>
  <c r="B12" i="5"/>
  <c r="E3" i="5"/>
  <c r="D3" i="4"/>
  <c r="D4" i="4"/>
  <c r="D5" i="4"/>
  <c r="D6" i="4"/>
  <c r="D7" i="4"/>
  <c r="D8" i="4"/>
  <c r="D9" i="4"/>
  <c r="D10" i="4"/>
  <c r="D11" i="4"/>
  <c r="D2" i="4"/>
  <c r="F3" i="4"/>
  <c r="F4" i="4"/>
  <c r="F5" i="4"/>
  <c r="F6" i="4"/>
  <c r="F7" i="4"/>
  <c r="F8" i="4"/>
  <c r="F9" i="4"/>
  <c r="F10" i="4"/>
  <c r="F11" i="4"/>
  <c r="F2" i="4"/>
  <c r="D4" i="3"/>
  <c r="D6" i="3"/>
  <c r="D7" i="3"/>
  <c r="D8" i="3"/>
  <c r="D3" i="3"/>
  <c r="G7" i="2"/>
  <c r="H7" i="2"/>
  <c r="H4" i="2"/>
  <c r="H5" i="2"/>
  <c r="H6" i="2"/>
  <c r="H8" i="2"/>
  <c r="H9" i="2"/>
  <c r="H10" i="2"/>
  <c r="H11" i="2"/>
  <c r="H12" i="2"/>
  <c r="H3" i="2"/>
  <c r="G4" i="2"/>
  <c r="G5" i="2"/>
  <c r="G6" i="2"/>
  <c r="G8" i="2"/>
  <c r="G9" i="2"/>
  <c r="G10" i="2"/>
  <c r="G11" i="2"/>
  <c r="G12" i="2"/>
  <c r="G3" i="2"/>
  <c r="F4" i="2"/>
  <c r="F5" i="2"/>
  <c r="F6" i="2"/>
  <c r="F7" i="2"/>
  <c r="F8" i="2"/>
  <c r="F9" i="2"/>
  <c r="F10" i="2"/>
  <c r="F11" i="2"/>
  <c r="F12" i="2"/>
  <c r="F3" i="2"/>
  <c r="C15" i="1"/>
  <c r="D15" i="1"/>
  <c r="F15" i="1"/>
  <c r="G15" i="1"/>
  <c r="C13" i="1"/>
  <c r="D13" i="1"/>
  <c r="E13" i="1"/>
  <c r="E15" i="1" s="1"/>
  <c r="F13" i="1"/>
  <c r="G13" i="1"/>
  <c r="B13" i="1"/>
  <c r="B15" i="1" s="1"/>
</calcChain>
</file>

<file path=xl/sharedStrings.xml><?xml version="1.0" encoding="utf-8"?>
<sst xmlns="http://schemas.openxmlformats.org/spreadsheetml/2006/main" count="198" uniqueCount="170">
  <si>
    <t>Sálario</t>
  </si>
  <si>
    <t>Janeiro</t>
  </si>
  <si>
    <t>Fevereiro</t>
  </si>
  <si>
    <t>Março</t>
  </si>
  <si>
    <t>Abril</t>
  </si>
  <si>
    <t>Maio</t>
  </si>
  <si>
    <t>Junho</t>
  </si>
  <si>
    <t>Contas</t>
  </si>
  <si>
    <t>Água</t>
  </si>
  <si>
    <t>Internet</t>
  </si>
  <si>
    <t>Academia</t>
  </si>
  <si>
    <t>Luz</t>
  </si>
  <si>
    <t>Escola</t>
  </si>
  <si>
    <t>IPTU</t>
  </si>
  <si>
    <t>IPVA</t>
  </si>
  <si>
    <t>Combustivel</t>
  </si>
  <si>
    <t>Total das contas</t>
  </si>
  <si>
    <t>Saldo</t>
  </si>
  <si>
    <t>Mendes Massas Ltda</t>
  </si>
  <si>
    <t>Nº</t>
  </si>
  <si>
    <t>NOME</t>
  </si>
  <si>
    <t>Salário Bruto</t>
  </si>
  <si>
    <t>INSS</t>
  </si>
  <si>
    <t>Gratificação</t>
  </si>
  <si>
    <t>INSS R$</t>
  </si>
  <si>
    <t>Gratificação R$</t>
  </si>
  <si>
    <t>Salário Liquido</t>
  </si>
  <si>
    <t xml:space="preserve">Eduardo </t>
  </si>
  <si>
    <t xml:space="preserve">Andrei </t>
  </si>
  <si>
    <t xml:space="preserve">Ana </t>
  </si>
  <si>
    <t>Guilherme</t>
  </si>
  <si>
    <t>Matheus</t>
  </si>
  <si>
    <t>Maria</t>
  </si>
  <si>
    <t>Nadia</t>
  </si>
  <si>
    <t>Pedro</t>
  </si>
  <si>
    <t>Rubens</t>
  </si>
  <si>
    <t>Silvio</t>
  </si>
  <si>
    <t>Cotação do Dólar</t>
  </si>
  <si>
    <t>Produtos</t>
  </si>
  <si>
    <t>Quantidade</t>
  </si>
  <si>
    <t>Preço Unitário</t>
  </si>
  <si>
    <t>Total R$</t>
  </si>
  <si>
    <t>Total US$</t>
  </si>
  <si>
    <t>Caneta Azul</t>
  </si>
  <si>
    <t>Lapis de cor</t>
  </si>
  <si>
    <t>Borracha</t>
  </si>
  <si>
    <t>Folha A4</t>
  </si>
  <si>
    <t>Régua</t>
  </si>
  <si>
    <t>Tinta Nanguim</t>
  </si>
  <si>
    <t>Livro</t>
  </si>
  <si>
    <t>Estoque</t>
  </si>
  <si>
    <t>Total em Estoque</t>
  </si>
  <si>
    <t>Frete</t>
  </si>
  <si>
    <t>Preço Unitário + Frete</t>
  </si>
  <si>
    <t>Lonrdes 2012</t>
  </si>
  <si>
    <t>Capital - Karl Marx</t>
  </si>
  <si>
    <t>Hardware</t>
  </si>
  <si>
    <t>MySql Aprendendo na Prática</t>
  </si>
  <si>
    <t>Logica da Programação</t>
  </si>
  <si>
    <t>Engenharia de Software (9 ed.</t>
  </si>
  <si>
    <t>Projeto de Banco de Dados (6 ed.)</t>
  </si>
  <si>
    <t>MySql 5.5 Interativo</t>
  </si>
  <si>
    <t>Estruturas de Dados</t>
  </si>
  <si>
    <t>Fundamentos da Programação</t>
  </si>
  <si>
    <t>Locadora de Games Game Over</t>
  </si>
  <si>
    <t>Game</t>
  </si>
  <si>
    <t>Estoque Original</t>
  </si>
  <si>
    <t>Quantidade Alugada</t>
  </si>
  <si>
    <t>Valor Unitário</t>
  </si>
  <si>
    <t>Valor Alugado</t>
  </si>
  <si>
    <t>Saldo de Estoque</t>
  </si>
  <si>
    <t>Quake</t>
  </si>
  <si>
    <t>Silent Thunder</t>
  </si>
  <si>
    <t>Need for Speed</t>
  </si>
  <si>
    <t>Fifa 12</t>
  </si>
  <si>
    <t>Rise of Robots</t>
  </si>
  <si>
    <t>Pac Man 3D</t>
  </si>
  <si>
    <t>Call of Duty</t>
  </si>
  <si>
    <t>GTA IV</t>
  </si>
  <si>
    <t>Valor Médio Alugado</t>
  </si>
  <si>
    <t>Maior Valor Alugado</t>
  </si>
  <si>
    <t>Valor Total Alugado</t>
  </si>
  <si>
    <t>Menor Valor Alugado</t>
  </si>
  <si>
    <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</si>
  <si>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Janeiro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</si>
  <si>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Fevereiro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</si>
  <si>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Março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</si>
  <si>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Abril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</si>
  <si>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Maio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</si>
  <si>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Junho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</si>
  <si>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SALÁRIO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</si>
  <si>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</si>
  <si>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CONTAS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</si>
  <si>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 </t>
    </r>
    <r>
      <rPr>
        <sz val="10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</si>
  <si>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</t>
    </r>
    <r>
      <rPr>
        <sz val="10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</si>
  <si>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ÁGUA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</si>
  <si>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LUZ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</si>
  <si>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ESCOLA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</si>
  <si>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IPTU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</si>
  <si>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IPVA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</si>
  <si>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SHOPPING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</si>
  <si>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COMBUSTÍVEL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</si>
  <si>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ACADEMIA </t>
    </r>
    <r>
      <rPr>
        <sz val="11"/>
        <color rgb="FF000000"/>
        <rFont val="Calibri"/>
        <family val="2"/>
        <scheme val="minor"/>
      </rPr>
      <t xml:space="preserve">  </t>
    </r>
  </si>
  <si>
    <r>
      <t>TOTAL DE CONTAS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 xml:space="preserve">  </t>
    </r>
  </si>
  <si>
    <r>
      <t>SALDO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 xml:space="preserve">  </t>
    </r>
  </si>
  <si>
    <t xml:space="preserve"> </t>
  </si>
  <si>
    <r>
      <t>Franco Sampaio Tecnologias de Informação Inc.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</si>
  <si>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Nº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</si>
  <si>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NOME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</si>
  <si>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Salário Bruto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</si>
  <si>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</t>
    </r>
    <r>
      <rPr>
        <b/>
        <sz val="10"/>
        <color rgb="FF000000"/>
        <rFont val="Calibri"/>
        <family val="2"/>
        <scheme val="minor"/>
      </rPr>
      <t xml:space="preserve">INSS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</si>
  <si>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Gratificação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</si>
  <si>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INSS R$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</si>
  <si>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Gratificação R$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</si>
  <si>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Salário Líquido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</si>
  <si>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Eduardo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</si>
  <si>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Maria 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</si>
  <si>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Helena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</si>
  <si>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Gabriela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</si>
  <si>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Edson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</si>
  <si>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Elisangela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</si>
  <si>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Regina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</si>
  <si>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Paulo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</si>
  <si>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Cotação do Dólar </t>
    </r>
    <r>
      <rPr>
        <sz val="11"/>
        <color rgb="FF000000"/>
        <rFont val="Calibri"/>
        <family val="2"/>
        <scheme val="minor"/>
      </rPr>
      <t xml:space="preserve">  </t>
    </r>
  </si>
  <si>
    <r>
      <t>Papelaria Papel Branco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</si>
  <si>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Produtos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</si>
  <si>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Quantidade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</si>
  <si>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Preço Unitário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</si>
  <si>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Total R$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</si>
  <si>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Total US$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</si>
  <si>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Caneta Azul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</si>
  <si>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Caneta Vermelha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</si>
  <si>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Caderno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</si>
  <si>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Régua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</si>
  <si>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Lápis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</si>
  <si>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Papel Sulfite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</si>
  <si>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Tinta Nanquim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</si>
  <si>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Livro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</si>
  <si>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Estoque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</si>
  <si>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rgb="FF000000"/>
        <rFont val="Calibri"/>
        <family val="2"/>
        <scheme val="minor"/>
      </rPr>
      <t xml:space="preserve">Preço Unitário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</si>
  <si>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rgb="FF000000"/>
        <rFont val="Calibri"/>
        <family val="2"/>
        <scheme val="minor"/>
      </rPr>
      <t xml:space="preserve">Total em Estoque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</si>
  <si>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</t>
    </r>
    <r>
      <rPr>
        <b/>
        <sz val="11"/>
        <color rgb="FF000000"/>
        <rFont val="Calibri"/>
        <family val="2"/>
        <scheme val="minor"/>
      </rPr>
      <t xml:space="preserve">Frete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</si>
  <si>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Preço Unitário + Frete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</si>
  <si>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Londres 2012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</si>
  <si>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Capital – Karl Marx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</si>
  <si>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Hardware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</si>
  <si>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Projeto de Banco de Dados (6ed.)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</si>
  <si>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MySql Aprendendo na Prática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</si>
  <si>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Lógica de Programação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</si>
  <si>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Fundamentos da Programação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</si>
  <si>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Engenharia de Software (9 ed.)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</si>
  <si>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MySql 5.5 Interativo 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</si>
  <si>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 Estrutura de Dados </t>
    </r>
    <r>
      <rPr>
        <sz val="11"/>
        <color rgb="FF000000"/>
        <rFont val="Calibri"/>
        <family val="2"/>
        <scheme val="minor"/>
      </rPr>
      <t xml:space="preserve">  </t>
    </r>
  </si>
  <si>
    <r>
      <t>Locadora de Games Game Over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    </t>
    </r>
  </si>
  <si>
    <r>
      <t xml:space="preserve">Game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</si>
  <si>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Estoque Original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</si>
  <si>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Quantidade Alugada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</si>
  <si>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Valor Unitário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</si>
  <si>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Valor Alugado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</si>
  <si>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Saldo de Estoque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</si>
  <si>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Quake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</si>
  <si>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Silent Thunder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</si>
  <si>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Need For Speed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</si>
  <si>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Fifa’12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</si>
  <si>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Rise of Robots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</si>
  <si>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PacMan 3D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</si>
  <si>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Call of Duty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</si>
  <si>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GTA IV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</si>
  <si>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Valor Total Alugado 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</si>
  <si>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Valor Médio Alugado </t>
    </r>
    <r>
      <rPr>
        <sz val="11"/>
        <color rgb="FF000000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</si>
</sst>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9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D9D9D9"/>
      </bottom>
      <diagonal/>
    </border>
    <border>
      <left/>
      <right style="medium">
        <color rgb="FF000000"/>
      </right>
      <top/>
      <bottom style="thick">
        <color rgb="FFD9D9D9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left"/>
    </xf>
    <xf numFmtId="44" fontId="0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4" fontId="0" fillId="0" borderId="3" xfId="1" applyFont="1" applyBorder="1" applyAlignment="1">
      <alignment horizontal="left"/>
    </xf>
    <xf numFmtId="44" fontId="0" fillId="0" borderId="4" xfId="1" applyFont="1" applyBorder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0" xfId="0" applyAlignment="1"/>
    <xf numFmtId="0" fontId="3" fillId="0" borderId="0" xfId="0" applyFont="1"/>
    <xf numFmtId="0" fontId="6" fillId="0" borderId="0" xfId="0" applyFont="1"/>
    <xf numFmtId="0" fontId="1" fillId="4" borderId="1" xfId="4" applyBorder="1" applyAlignment="1">
      <alignment horizontal="center"/>
    </xf>
    <xf numFmtId="0" fontId="1" fillId="4" borderId="1" xfId="4" applyBorder="1"/>
    <xf numFmtId="44" fontId="1" fillId="4" borderId="1" xfId="4" applyNumberFormat="1" applyBorder="1" applyAlignment="1">
      <alignment horizontal="center"/>
    </xf>
    <xf numFmtId="44" fontId="1" fillId="4" borderId="1" xfId="4" applyNumberFormat="1" applyBorder="1"/>
    <xf numFmtId="0" fontId="1" fillId="2" borderId="1" xfId="2" applyBorder="1" applyAlignment="1">
      <alignment horizontal="center"/>
    </xf>
    <xf numFmtId="0" fontId="1" fillId="2" borderId="1" xfId="2" applyBorder="1"/>
    <xf numFmtId="44" fontId="1" fillId="2" borderId="1" xfId="2" applyNumberFormat="1" applyBorder="1"/>
    <xf numFmtId="0" fontId="1" fillId="5" borderId="1" xfId="5" applyBorder="1"/>
    <xf numFmtId="44" fontId="1" fillId="5" borderId="1" xfId="5" applyNumberFormat="1" applyBorder="1"/>
    <xf numFmtId="0" fontId="1" fillId="6" borderId="1" xfId="6" applyBorder="1" applyAlignment="1">
      <alignment horizontal="center"/>
    </xf>
    <xf numFmtId="0" fontId="1" fillId="6" borderId="1" xfId="6" applyBorder="1" applyAlignment="1">
      <alignment horizontal="left"/>
    </xf>
    <xf numFmtId="44" fontId="1" fillId="6" borderId="1" xfId="6" applyNumberFormat="1" applyBorder="1" applyAlignment="1">
      <alignment horizontal="left"/>
    </xf>
    <xf numFmtId="9" fontId="1" fillId="6" borderId="1" xfId="6" applyNumberFormat="1" applyBorder="1" applyAlignment="1">
      <alignment horizontal="left"/>
    </xf>
    <xf numFmtId="0" fontId="2" fillId="3" borderId="1" xfId="3" applyFont="1" applyBorder="1" applyAlignment="1">
      <alignment horizontal="center"/>
    </xf>
    <xf numFmtId="44" fontId="2" fillId="3" borderId="1" xfId="3" applyNumberFormat="1" applyFont="1" applyBorder="1" applyAlignment="1">
      <alignment horizontal="left"/>
    </xf>
    <xf numFmtId="0" fontId="2" fillId="3" borderId="1" xfId="3" applyFont="1" applyBorder="1" applyAlignment="1">
      <alignment horizontal="left"/>
    </xf>
    <xf numFmtId="0" fontId="1" fillId="6" borderId="1" xfId="6" applyBorder="1" applyAlignment="1">
      <alignment horizontal="center"/>
    </xf>
    <xf numFmtId="0" fontId="1" fillId="4" borderId="1" xfId="4" applyBorder="1" applyAlignment="1">
      <alignment horizontal="center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7" borderId="7" xfId="0" applyFont="1" applyFill="1" applyBorder="1" applyAlignment="1">
      <alignment vertical="center" wrapText="1"/>
    </xf>
    <xf numFmtId="8" fontId="8" fillId="7" borderId="5" xfId="0" applyNumberFormat="1" applyFont="1" applyFill="1" applyBorder="1" applyAlignment="1">
      <alignment horizontal="right" vertical="center" wrapText="1"/>
    </xf>
    <xf numFmtId="8" fontId="7" fillId="7" borderId="5" xfId="0" applyNumberFormat="1" applyFont="1" applyFill="1" applyBorder="1" applyAlignment="1">
      <alignment vertical="center" wrapText="1"/>
    </xf>
    <xf numFmtId="8" fontId="8" fillId="7" borderId="5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7" borderId="8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8" fontId="8" fillId="0" borderId="5" xfId="0" applyNumberFormat="1" applyFont="1" applyBorder="1" applyAlignment="1">
      <alignment horizontal="right" vertical="center" wrapText="1"/>
    </xf>
    <xf numFmtId="8" fontId="7" fillId="0" borderId="5" xfId="0" applyNumberFormat="1" applyFont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8" fillId="8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left" vertical="center" wrapText="1" indent="1"/>
    </xf>
    <xf numFmtId="0" fontId="7" fillId="8" borderId="5" xfId="0" applyFont="1" applyFill="1" applyBorder="1" applyAlignment="1">
      <alignment vertical="center" wrapText="1"/>
    </xf>
    <xf numFmtId="0" fontId="12" fillId="8" borderId="5" xfId="0" applyFont="1" applyFill="1" applyBorder="1" applyAlignment="1">
      <alignment horizontal="right" vertical="center" wrapText="1"/>
    </xf>
    <xf numFmtId="0" fontId="12" fillId="8" borderId="5" xfId="0" applyFont="1" applyFill="1" applyBorder="1" applyAlignment="1">
      <alignment horizontal="left" vertical="center" wrapText="1" indent="2"/>
    </xf>
    <xf numFmtId="0" fontId="8" fillId="0" borderId="7" xfId="0" applyFont="1" applyBorder="1" applyAlignment="1">
      <alignment horizontal="center" vertical="center" wrapText="1"/>
    </xf>
    <xf numFmtId="10" fontId="7" fillId="0" borderId="5" xfId="0" applyNumberFormat="1" applyFont="1" applyBorder="1" applyAlignment="1">
      <alignment vertical="center" wrapText="1"/>
    </xf>
    <xf numFmtId="10" fontId="8" fillId="0" borderId="5" xfId="0" applyNumberFormat="1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8" fontId="8" fillId="0" borderId="6" xfId="0" applyNumberFormat="1" applyFont="1" applyBorder="1" applyAlignment="1">
      <alignment horizontal="right" vertical="center" wrapText="1"/>
    </xf>
    <xf numFmtId="10" fontId="7" fillId="0" borderId="6" xfId="0" applyNumberFormat="1" applyFont="1" applyBorder="1" applyAlignment="1">
      <alignment vertical="center" wrapText="1"/>
    </xf>
    <xf numFmtId="10" fontId="8" fillId="0" borderId="6" xfId="0" applyNumberFormat="1" applyFont="1" applyBorder="1" applyAlignment="1">
      <alignment vertical="center" wrapText="1"/>
    </xf>
    <xf numFmtId="8" fontId="8" fillId="7" borderId="6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12" fillId="8" borderId="8" xfId="0" applyFont="1" applyFill="1" applyBorder="1" applyAlignment="1">
      <alignment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8" borderId="8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horizontal="left" vertical="center" wrapText="1" indent="1"/>
    </xf>
    <xf numFmtId="0" fontId="7" fillId="8" borderId="6" xfId="0" applyFont="1" applyFill="1" applyBorder="1" applyAlignment="1">
      <alignment horizontal="justify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vertical="center" wrapText="1"/>
    </xf>
    <xf numFmtId="0" fontId="12" fillId="8" borderId="5" xfId="0" applyFont="1" applyFill="1" applyBorder="1" applyAlignment="1">
      <alignment vertical="center" wrapText="1"/>
    </xf>
    <xf numFmtId="8" fontId="8" fillId="0" borderId="5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12" fillId="8" borderId="11" xfId="0" applyFont="1" applyFill="1" applyBorder="1" applyAlignment="1">
      <alignment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8" fontId="8" fillId="8" borderId="5" xfId="0" applyNumberFormat="1" applyFont="1" applyFill="1" applyBorder="1" applyAlignment="1">
      <alignment vertical="center" wrapText="1"/>
    </xf>
    <xf numFmtId="8" fontId="8" fillId="8" borderId="6" xfId="0" applyNumberFormat="1" applyFont="1" applyFill="1" applyBorder="1" applyAlignment="1">
      <alignment vertical="center" wrapText="1"/>
    </xf>
    <xf numFmtId="0" fontId="1" fillId="5" borderId="1" xfId="5" applyBorder="1" applyAlignment="1">
      <alignment horizontal="center"/>
    </xf>
    <xf numFmtId="44" fontId="1" fillId="5" borderId="1" xfId="1" applyFill="1" applyBorder="1"/>
    <xf numFmtId="169" fontId="8" fillId="0" borderId="5" xfId="1" applyNumberFormat="1" applyFont="1" applyBorder="1" applyAlignment="1">
      <alignment vertical="center" wrapText="1"/>
    </xf>
    <xf numFmtId="8" fontId="8" fillId="0" borderId="5" xfId="0" applyNumberFormat="1" applyFont="1" applyBorder="1" applyAlignment="1">
      <alignment vertical="center" wrapText="1"/>
    </xf>
  </cellXfs>
  <cellStyles count="7">
    <cellStyle name="20% - Ênfase2" xfId="2" builtinId="34"/>
    <cellStyle name="20% - Ênfase3" xfId="3" builtinId="38"/>
    <cellStyle name="20% - Ênfase4" xfId="4" builtinId="42"/>
    <cellStyle name="20% - Ênfase5" xfId="5" builtinId="46"/>
    <cellStyle name="20% - Ênfase6" xfId="6" builtinId="50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2" sqref="B22"/>
    </sheetView>
  </sheetViews>
  <sheetFormatPr defaultRowHeight="15" x14ac:dyDescent="0.25"/>
  <cols>
    <col min="1" max="7" width="19" customWidth="1"/>
  </cols>
  <sheetData>
    <row r="1" spans="1:7" ht="15.75" thickBot="1" x14ac:dyDescent="0.3">
      <c r="A1" s="30" t="s">
        <v>83</v>
      </c>
      <c r="B1" s="31" t="s">
        <v>84</v>
      </c>
      <c r="C1" s="31" t="s">
        <v>85</v>
      </c>
      <c r="D1" s="31" t="s">
        <v>86</v>
      </c>
      <c r="E1" s="31" t="s">
        <v>87</v>
      </c>
      <c r="F1" s="31" t="s">
        <v>88</v>
      </c>
      <c r="G1" s="31" t="s">
        <v>89</v>
      </c>
    </row>
    <row r="2" spans="1:7" ht="15.75" thickBot="1" x14ac:dyDescent="0.3">
      <c r="A2" s="32" t="s">
        <v>90</v>
      </c>
      <c r="B2" s="33">
        <v>500</v>
      </c>
      <c r="C2" s="34">
        <v>750</v>
      </c>
      <c r="D2" s="35">
        <v>800</v>
      </c>
      <c r="E2" s="34">
        <v>700</v>
      </c>
      <c r="F2" s="34">
        <v>654</v>
      </c>
      <c r="G2" s="34">
        <v>700</v>
      </c>
    </row>
    <row r="3" spans="1:7" ht="15.75" thickBot="1" x14ac:dyDescent="0.3">
      <c r="A3" s="36" t="s">
        <v>91</v>
      </c>
    </row>
    <row r="4" spans="1:7" ht="15.75" thickBot="1" x14ac:dyDescent="0.3">
      <c r="A4" s="37" t="s">
        <v>92</v>
      </c>
      <c r="B4" s="38"/>
      <c r="C4" s="38" t="s">
        <v>93</v>
      </c>
      <c r="D4" s="38" t="s">
        <v>94</v>
      </c>
      <c r="E4" s="38" t="s">
        <v>94</v>
      </c>
      <c r="F4" s="38" t="s">
        <v>94</v>
      </c>
      <c r="G4" s="38" t="s">
        <v>94</v>
      </c>
    </row>
    <row r="5" spans="1:7" ht="15.75" thickBot="1" x14ac:dyDescent="0.3">
      <c r="A5" s="39" t="s">
        <v>95</v>
      </c>
      <c r="B5" s="40">
        <v>10</v>
      </c>
      <c r="C5" s="41">
        <v>15</v>
      </c>
      <c r="D5" s="41">
        <v>15</v>
      </c>
      <c r="E5" s="41">
        <v>12</v>
      </c>
      <c r="F5" s="41">
        <v>12</v>
      </c>
      <c r="G5" s="41">
        <v>11</v>
      </c>
    </row>
    <row r="6" spans="1:7" ht="15.75" thickBot="1" x14ac:dyDescent="0.3">
      <c r="A6" s="39" t="s">
        <v>96</v>
      </c>
      <c r="B6" s="40">
        <v>50</v>
      </c>
      <c r="C6" s="41">
        <v>60</v>
      </c>
      <c r="D6" s="41">
        <v>54</v>
      </c>
      <c r="E6" s="41">
        <v>55</v>
      </c>
      <c r="F6" s="41">
        <v>54</v>
      </c>
      <c r="G6" s="41">
        <v>56</v>
      </c>
    </row>
    <row r="7" spans="1:7" ht="15.75" thickBot="1" x14ac:dyDescent="0.3">
      <c r="A7" s="39" t="s">
        <v>97</v>
      </c>
      <c r="B7" s="40">
        <v>300</v>
      </c>
      <c r="C7" s="41">
        <v>250</v>
      </c>
      <c r="D7" s="41">
        <v>300</v>
      </c>
      <c r="E7" s="41">
        <v>300</v>
      </c>
      <c r="F7" s="41">
        <v>200</v>
      </c>
      <c r="G7" s="41">
        <v>200</v>
      </c>
    </row>
    <row r="8" spans="1:7" ht="15.75" thickBot="1" x14ac:dyDescent="0.3">
      <c r="A8" s="39" t="s">
        <v>98</v>
      </c>
      <c r="B8" s="40">
        <v>40</v>
      </c>
      <c r="C8" s="41">
        <v>40</v>
      </c>
      <c r="D8" s="41">
        <v>40</v>
      </c>
      <c r="E8" s="41">
        <v>40</v>
      </c>
      <c r="F8" s="41">
        <v>40</v>
      </c>
      <c r="G8" s="41">
        <v>40</v>
      </c>
    </row>
    <row r="9" spans="1:7" ht="15.75" thickBot="1" x14ac:dyDescent="0.3">
      <c r="A9" s="39" t="s">
        <v>99</v>
      </c>
      <c r="B9" s="40">
        <v>10</v>
      </c>
      <c r="C9" s="41">
        <v>15</v>
      </c>
      <c r="D9" s="41">
        <v>14</v>
      </c>
      <c r="E9" s="41">
        <v>15</v>
      </c>
      <c r="F9" s="41">
        <v>20</v>
      </c>
      <c r="G9" s="41">
        <v>31</v>
      </c>
    </row>
    <row r="10" spans="1:7" ht="15.75" thickBot="1" x14ac:dyDescent="0.3">
      <c r="A10" s="39" t="s">
        <v>100</v>
      </c>
      <c r="B10" s="40">
        <v>120</v>
      </c>
      <c r="C10" s="41">
        <v>150</v>
      </c>
      <c r="D10" s="41">
        <v>130</v>
      </c>
      <c r="E10" s="41">
        <v>200</v>
      </c>
      <c r="F10" s="41">
        <v>150</v>
      </c>
      <c r="G10" s="41">
        <v>190</v>
      </c>
    </row>
    <row r="11" spans="1:7" ht="15.75" thickBot="1" x14ac:dyDescent="0.3">
      <c r="A11" s="39" t="s">
        <v>101</v>
      </c>
      <c r="B11" s="40">
        <v>50</v>
      </c>
      <c r="C11" s="41">
        <v>60</v>
      </c>
      <c r="D11" s="41">
        <v>65</v>
      </c>
      <c r="E11" s="41">
        <v>70</v>
      </c>
      <c r="F11" s="41">
        <v>65</v>
      </c>
      <c r="G11" s="41">
        <v>85</v>
      </c>
    </row>
    <row r="12" spans="1:7" ht="15.75" thickBot="1" x14ac:dyDescent="0.3">
      <c r="A12" s="39" t="s">
        <v>102</v>
      </c>
      <c r="B12" s="40">
        <v>145</v>
      </c>
      <c r="C12" s="41">
        <v>145</v>
      </c>
      <c r="D12" s="41">
        <v>145</v>
      </c>
      <c r="E12" s="41">
        <v>145</v>
      </c>
      <c r="F12" s="41">
        <v>100</v>
      </c>
      <c r="G12" s="41">
        <v>145</v>
      </c>
    </row>
    <row r="13" spans="1:7" ht="15.75" thickBot="1" x14ac:dyDescent="0.3">
      <c r="A13" s="42" t="s">
        <v>103</v>
      </c>
      <c r="B13" s="78">
        <f>SUM(B5:B12)</f>
        <v>725</v>
      </c>
      <c r="C13" s="78">
        <f t="shared" ref="C13:G13" si="0">SUM(C5:C12)</f>
        <v>735</v>
      </c>
      <c r="D13" s="78">
        <f t="shared" si="0"/>
        <v>763</v>
      </c>
      <c r="E13" s="78">
        <f t="shared" si="0"/>
        <v>837</v>
      </c>
      <c r="F13" s="78">
        <f t="shared" si="0"/>
        <v>641</v>
      </c>
      <c r="G13" s="78">
        <f t="shared" si="0"/>
        <v>758</v>
      </c>
    </row>
    <row r="14" spans="1:7" ht="15.75" thickBot="1" x14ac:dyDescent="0.3">
      <c r="A14" s="36" t="s">
        <v>91</v>
      </c>
    </row>
    <row r="15" spans="1:7" ht="15.75" thickBot="1" x14ac:dyDescent="0.3">
      <c r="A15" s="43" t="s">
        <v>104</v>
      </c>
      <c r="B15" s="79">
        <f>B2-B13</f>
        <v>-225</v>
      </c>
      <c r="C15" s="79">
        <f t="shared" ref="C15:G15" si="1">C2-C13</f>
        <v>15</v>
      </c>
      <c r="D15" s="79">
        <f t="shared" si="1"/>
        <v>37</v>
      </c>
      <c r="E15" s="79">
        <f t="shared" si="1"/>
        <v>-137</v>
      </c>
      <c r="F15" s="79">
        <f t="shared" si="1"/>
        <v>13</v>
      </c>
      <c r="G15" s="79">
        <f t="shared" si="1"/>
        <v>-58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5" sqref="H5"/>
    </sheetView>
  </sheetViews>
  <sheetFormatPr defaultRowHeight="15" x14ac:dyDescent="0.25"/>
  <cols>
    <col min="1" max="8" width="15.42578125" customWidth="1"/>
  </cols>
  <sheetData>
    <row r="1" spans="1:8" ht="31.5" customHeight="1" thickBot="1" x14ac:dyDescent="0.3">
      <c r="A1" s="44" t="s">
        <v>105</v>
      </c>
      <c r="B1" s="45" t="s">
        <v>105</v>
      </c>
      <c r="C1" s="56" t="s">
        <v>106</v>
      </c>
      <c r="D1" s="56"/>
      <c r="E1" s="56"/>
      <c r="F1" s="56"/>
      <c r="G1" s="45" t="s">
        <v>105</v>
      </c>
      <c r="H1" s="46" t="s">
        <v>105</v>
      </c>
    </row>
    <row r="2" spans="1:8" ht="26.25" thickBot="1" x14ac:dyDescent="0.3">
      <c r="A2" s="47" t="s">
        <v>107</v>
      </c>
      <c r="B2" s="48" t="s">
        <v>108</v>
      </c>
      <c r="C2" s="49" t="s">
        <v>109</v>
      </c>
      <c r="D2" s="50" t="s">
        <v>110</v>
      </c>
      <c r="E2" s="51" t="s">
        <v>111</v>
      </c>
      <c r="F2" s="52" t="s">
        <v>112</v>
      </c>
      <c r="G2" s="48" t="s">
        <v>113</v>
      </c>
      <c r="H2" s="48" t="s">
        <v>114</v>
      </c>
    </row>
    <row r="3" spans="1:8" ht="15.75" thickBot="1" x14ac:dyDescent="0.3">
      <c r="A3" s="53">
        <v>1</v>
      </c>
      <c r="B3" s="30" t="s">
        <v>115</v>
      </c>
      <c r="C3" s="40">
        <v>853</v>
      </c>
      <c r="D3" s="54">
        <v>0.1</v>
      </c>
      <c r="E3" s="55">
        <v>0.09</v>
      </c>
      <c r="F3" s="41">
        <f>C3*D3</f>
        <v>85.300000000000011</v>
      </c>
      <c r="G3" s="41">
        <f>E3*C3</f>
        <v>76.77</v>
      </c>
      <c r="H3" s="41">
        <f>C3-F3+G3</f>
        <v>844.47</v>
      </c>
    </row>
    <row r="4" spans="1:8" ht="15.75" thickBot="1" x14ac:dyDescent="0.3">
      <c r="A4" s="53">
        <v>2</v>
      </c>
      <c r="B4" s="30" t="s">
        <v>116</v>
      </c>
      <c r="C4" s="40">
        <v>951</v>
      </c>
      <c r="D4" s="54">
        <v>9.9900000000000003E-2</v>
      </c>
      <c r="E4" s="55">
        <v>0.08</v>
      </c>
      <c r="F4" s="41">
        <f t="shared" ref="F4:F10" si="0">C4*D4</f>
        <v>95.004900000000006</v>
      </c>
      <c r="G4" s="41">
        <f t="shared" ref="G4:G10" si="1">E4*C4</f>
        <v>76.08</v>
      </c>
      <c r="H4" s="41">
        <f t="shared" ref="H4:H10" si="2">C4-F4+G4</f>
        <v>932.07510000000002</v>
      </c>
    </row>
    <row r="5" spans="1:8" ht="15.75" thickBot="1" x14ac:dyDescent="0.3">
      <c r="A5" s="53">
        <v>3</v>
      </c>
      <c r="B5" s="30" t="s">
        <v>117</v>
      </c>
      <c r="C5" s="40">
        <v>456</v>
      </c>
      <c r="D5" s="54">
        <v>8.6400000000000005E-2</v>
      </c>
      <c r="E5" s="55">
        <v>0.06</v>
      </c>
      <c r="F5" s="41">
        <f t="shared" si="0"/>
        <v>39.398400000000002</v>
      </c>
      <c r="G5" s="41">
        <f t="shared" si="1"/>
        <v>27.36</v>
      </c>
      <c r="H5" s="41">
        <f t="shared" si="2"/>
        <v>443.96160000000003</v>
      </c>
    </row>
    <row r="6" spans="1:8" ht="15.75" thickBot="1" x14ac:dyDescent="0.3">
      <c r="A6" s="57">
        <v>4</v>
      </c>
      <c r="B6" s="31" t="s">
        <v>118</v>
      </c>
      <c r="C6" s="58">
        <v>500</v>
      </c>
      <c r="D6" s="59">
        <v>8.5000000000000006E-2</v>
      </c>
      <c r="E6" s="60">
        <v>0.06</v>
      </c>
      <c r="F6" s="41">
        <f t="shared" si="0"/>
        <v>42.5</v>
      </c>
      <c r="G6" s="41">
        <f t="shared" si="1"/>
        <v>30</v>
      </c>
      <c r="H6" s="41">
        <f t="shared" si="2"/>
        <v>487.5</v>
      </c>
    </row>
    <row r="7" spans="1:8" ht="15.75" thickBot="1" x14ac:dyDescent="0.3">
      <c r="A7" s="53">
        <v>5</v>
      </c>
      <c r="B7" s="30" t="s">
        <v>119</v>
      </c>
      <c r="C7" s="40">
        <v>850</v>
      </c>
      <c r="D7" s="54">
        <v>8.9899999999999994E-2</v>
      </c>
      <c r="E7" s="55">
        <v>7.0000000000000007E-2</v>
      </c>
      <c r="F7" s="41">
        <f t="shared" si="0"/>
        <v>76.414999999999992</v>
      </c>
      <c r="G7" s="41">
        <f t="shared" si="1"/>
        <v>59.500000000000007</v>
      </c>
      <c r="H7" s="41">
        <f t="shared" si="2"/>
        <v>833.08500000000004</v>
      </c>
    </row>
    <row r="8" spans="1:8" ht="15.75" thickBot="1" x14ac:dyDescent="0.3">
      <c r="A8" s="53">
        <v>6</v>
      </c>
      <c r="B8" s="30" t="s">
        <v>120</v>
      </c>
      <c r="C8" s="40">
        <v>459</v>
      </c>
      <c r="D8" s="54">
        <v>6.25E-2</v>
      </c>
      <c r="E8" s="55">
        <v>0.05</v>
      </c>
      <c r="F8" s="41">
        <f t="shared" si="0"/>
        <v>28.6875</v>
      </c>
      <c r="G8" s="41">
        <f t="shared" si="1"/>
        <v>22.950000000000003</v>
      </c>
      <c r="H8" s="41">
        <f t="shared" si="2"/>
        <v>453.26249999999999</v>
      </c>
    </row>
    <row r="9" spans="1:8" ht="15.75" thickBot="1" x14ac:dyDescent="0.3">
      <c r="A9" s="53">
        <v>7</v>
      </c>
      <c r="B9" s="30" t="s">
        <v>121</v>
      </c>
      <c r="C9" s="40">
        <v>478</v>
      </c>
      <c r="D9" s="54">
        <v>7.1199999999999999E-2</v>
      </c>
      <c r="E9" s="55">
        <v>0.05</v>
      </c>
      <c r="F9" s="41">
        <f t="shared" si="0"/>
        <v>34.0336</v>
      </c>
      <c r="G9" s="41">
        <f t="shared" si="1"/>
        <v>23.900000000000002</v>
      </c>
      <c r="H9" s="41">
        <f t="shared" si="2"/>
        <v>467.8664</v>
      </c>
    </row>
    <row r="10" spans="1:8" ht="15.75" thickBot="1" x14ac:dyDescent="0.3">
      <c r="A10" s="53">
        <v>8</v>
      </c>
      <c r="B10" s="30" t="s">
        <v>122</v>
      </c>
      <c r="C10" s="40">
        <v>658</v>
      </c>
      <c r="D10" s="54">
        <v>5.9900000000000002E-2</v>
      </c>
      <c r="E10" s="55">
        <v>0.04</v>
      </c>
      <c r="F10" s="41">
        <f t="shared" si="0"/>
        <v>39.414200000000001</v>
      </c>
      <c r="G10" s="41">
        <f t="shared" si="1"/>
        <v>26.32</v>
      </c>
      <c r="H10" s="41">
        <f t="shared" si="2"/>
        <v>644.9058</v>
      </c>
    </row>
  </sheetData>
  <mergeCells count="1">
    <mergeCell ref="C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defaultRowHeight="15" x14ac:dyDescent="0.25"/>
  <cols>
    <col min="1" max="5" width="11.42578125" customWidth="1"/>
  </cols>
  <sheetData>
    <row r="1" spans="1:5" ht="22.5" customHeight="1" thickBot="1" x14ac:dyDescent="0.3">
      <c r="A1" s="37" t="s">
        <v>123</v>
      </c>
      <c r="B1" s="61">
        <v>4.3499999999999996</v>
      </c>
    </row>
    <row r="2" spans="1:5" ht="22.5" customHeight="1" thickBot="1" x14ac:dyDescent="0.3">
      <c r="A2" s="62" t="s">
        <v>124</v>
      </c>
    </row>
    <row r="3" spans="1:5" ht="22.5" customHeight="1" thickBot="1" x14ac:dyDescent="0.3">
      <c r="A3" s="63" t="s">
        <v>125</v>
      </c>
      <c r="B3" s="64" t="s">
        <v>126</v>
      </c>
      <c r="C3" s="64" t="s">
        <v>127</v>
      </c>
      <c r="D3" s="65" t="s">
        <v>128</v>
      </c>
      <c r="E3" s="65" t="s">
        <v>129</v>
      </c>
    </row>
    <row r="4" spans="1:5" ht="22.5" customHeight="1" thickBot="1" x14ac:dyDescent="0.3">
      <c r="A4" s="39" t="s">
        <v>130</v>
      </c>
      <c r="B4" s="66">
        <v>500</v>
      </c>
      <c r="C4" s="40">
        <v>0.15</v>
      </c>
      <c r="D4" s="41">
        <f>B4*C4</f>
        <v>75</v>
      </c>
      <c r="E4" s="82">
        <f>D4/B$1</f>
        <v>17.241379310344829</v>
      </c>
    </row>
    <row r="5" spans="1:5" ht="22.5" customHeight="1" thickBot="1" x14ac:dyDescent="0.3">
      <c r="A5" s="39" t="s">
        <v>131</v>
      </c>
      <c r="B5" s="66">
        <v>750</v>
      </c>
      <c r="C5" s="40">
        <v>0.15</v>
      </c>
      <c r="D5" s="41">
        <f t="shared" ref="D5:D10" si="0">B5*C5</f>
        <v>112.5</v>
      </c>
      <c r="E5" s="82">
        <f t="shared" ref="E5:E10" si="1">D5/B$1</f>
        <v>25.862068965517242</v>
      </c>
    </row>
    <row r="6" spans="1:5" ht="22.5" customHeight="1" thickBot="1" x14ac:dyDescent="0.3">
      <c r="A6" s="39" t="s">
        <v>132</v>
      </c>
      <c r="B6" s="66">
        <v>250</v>
      </c>
      <c r="C6" s="40">
        <v>10</v>
      </c>
      <c r="D6" s="41">
        <f t="shared" si="0"/>
        <v>2500</v>
      </c>
      <c r="E6" s="82">
        <f t="shared" si="1"/>
        <v>574.71264367816093</v>
      </c>
    </row>
    <row r="7" spans="1:5" ht="22.5" customHeight="1" thickBot="1" x14ac:dyDescent="0.3">
      <c r="A7" s="39" t="s">
        <v>133</v>
      </c>
      <c r="B7" s="66">
        <v>310</v>
      </c>
      <c r="C7" s="40">
        <v>0.5</v>
      </c>
      <c r="D7" s="41">
        <f t="shared" si="0"/>
        <v>155</v>
      </c>
      <c r="E7" s="82">
        <f t="shared" si="1"/>
        <v>35.632183908045981</v>
      </c>
    </row>
    <row r="8" spans="1:5" ht="22.5" customHeight="1" thickBot="1" x14ac:dyDescent="0.3">
      <c r="A8" s="39" t="s">
        <v>134</v>
      </c>
      <c r="B8" s="66">
        <v>500</v>
      </c>
      <c r="C8" s="40">
        <v>0.1</v>
      </c>
      <c r="D8" s="41">
        <f t="shared" si="0"/>
        <v>50</v>
      </c>
      <c r="E8" s="82">
        <f t="shared" si="1"/>
        <v>11.494252873563219</v>
      </c>
    </row>
    <row r="9" spans="1:5" ht="22.5" customHeight="1" thickBot="1" x14ac:dyDescent="0.3">
      <c r="A9" s="39" t="s">
        <v>135</v>
      </c>
      <c r="B9" s="66">
        <v>1500</v>
      </c>
      <c r="C9" s="40">
        <v>2.5</v>
      </c>
      <c r="D9" s="41">
        <f t="shared" si="0"/>
        <v>3750</v>
      </c>
      <c r="E9" s="82">
        <f t="shared" si="1"/>
        <v>862.06896551724139</v>
      </c>
    </row>
    <row r="10" spans="1:5" ht="22.5" customHeight="1" thickBot="1" x14ac:dyDescent="0.3">
      <c r="A10" s="39" t="s">
        <v>136</v>
      </c>
      <c r="B10" s="66">
        <v>190</v>
      </c>
      <c r="C10" s="40">
        <v>6</v>
      </c>
      <c r="D10" s="41">
        <f t="shared" si="0"/>
        <v>1140</v>
      </c>
      <c r="E10" s="82">
        <f t="shared" si="1"/>
        <v>262.06896551724139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RowHeight="15" x14ac:dyDescent="0.25"/>
  <cols>
    <col min="1" max="6" width="24.7109375" customWidth="1"/>
  </cols>
  <sheetData>
    <row r="1" spans="1:6" ht="20.25" customHeight="1" thickBot="1" x14ac:dyDescent="0.3">
      <c r="A1" s="67" t="s">
        <v>137</v>
      </c>
      <c r="B1" s="68" t="s">
        <v>138</v>
      </c>
      <c r="C1" s="69" t="s">
        <v>139</v>
      </c>
      <c r="D1" s="69" t="s">
        <v>140</v>
      </c>
      <c r="E1" s="77" t="s">
        <v>141</v>
      </c>
      <c r="F1" s="70" t="s">
        <v>142</v>
      </c>
    </row>
    <row r="2" spans="1:6" ht="20.25" customHeight="1" thickBot="1" x14ac:dyDescent="0.3">
      <c r="A2" s="39" t="s">
        <v>143</v>
      </c>
      <c r="B2" s="66">
        <v>20</v>
      </c>
      <c r="C2" s="40">
        <v>75.8</v>
      </c>
      <c r="D2" s="41">
        <f>B2+C2</f>
        <v>95.8</v>
      </c>
      <c r="E2" s="40">
        <v>5.75</v>
      </c>
      <c r="F2" s="41">
        <f>C2+E2</f>
        <v>81.55</v>
      </c>
    </row>
    <row r="3" spans="1:6" ht="20.25" customHeight="1" thickBot="1" x14ac:dyDescent="0.3">
      <c r="A3" s="39" t="s">
        <v>144</v>
      </c>
      <c r="B3" s="66">
        <v>25</v>
      </c>
      <c r="C3" s="40">
        <v>55.6</v>
      </c>
      <c r="D3" s="41">
        <f t="shared" ref="D3:D11" si="0">B3+C3</f>
        <v>80.599999999999994</v>
      </c>
      <c r="E3" s="40">
        <v>4</v>
      </c>
      <c r="F3" s="41">
        <f t="shared" ref="F3:F11" si="1">C3+E3</f>
        <v>59.6</v>
      </c>
    </row>
    <row r="4" spans="1:6" ht="20.25" customHeight="1" thickBot="1" x14ac:dyDescent="0.3">
      <c r="A4" s="39" t="s">
        <v>145</v>
      </c>
      <c r="B4" s="66">
        <v>30</v>
      </c>
      <c r="C4" s="40">
        <v>130.38</v>
      </c>
      <c r="D4" s="41">
        <f t="shared" si="0"/>
        <v>160.38</v>
      </c>
      <c r="E4" s="40">
        <v>5.6</v>
      </c>
      <c r="F4" s="41">
        <f t="shared" si="1"/>
        <v>135.97999999999999</v>
      </c>
    </row>
    <row r="5" spans="1:6" ht="20.25" customHeight="1" thickBot="1" x14ac:dyDescent="0.3">
      <c r="A5" s="39" t="s">
        <v>146</v>
      </c>
      <c r="B5" s="66">
        <v>15</v>
      </c>
      <c r="C5" s="40">
        <v>45.68</v>
      </c>
      <c r="D5" s="41">
        <f t="shared" si="0"/>
        <v>60.68</v>
      </c>
      <c r="E5" s="40">
        <v>2.13</v>
      </c>
      <c r="F5" s="41">
        <f t="shared" si="1"/>
        <v>47.81</v>
      </c>
    </row>
    <row r="6" spans="1:6" ht="20.25" customHeight="1" thickBot="1" x14ac:dyDescent="0.3">
      <c r="A6" s="39" t="s">
        <v>147</v>
      </c>
      <c r="B6" s="66">
        <v>12</v>
      </c>
      <c r="C6" s="40">
        <v>10.45</v>
      </c>
      <c r="D6" s="41">
        <f t="shared" si="0"/>
        <v>22.45</v>
      </c>
      <c r="E6" s="40">
        <v>4.59</v>
      </c>
      <c r="F6" s="41">
        <f t="shared" si="1"/>
        <v>15.04</v>
      </c>
    </row>
    <row r="7" spans="1:6" ht="20.25" customHeight="1" thickBot="1" x14ac:dyDescent="0.3">
      <c r="A7" s="39" t="s">
        <v>148</v>
      </c>
      <c r="B7" s="66">
        <v>34</v>
      </c>
      <c r="C7" s="40">
        <v>35.9</v>
      </c>
      <c r="D7" s="41">
        <f t="shared" si="0"/>
        <v>69.900000000000006</v>
      </c>
      <c r="E7" s="40">
        <v>6.5</v>
      </c>
      <c r="F7" s="41">
        <f t="shared" si="1"/>
        <v>42.4</v>
      </c>
    </row>
    <row r="8" spans="1:6" ht="20.25" customHeight="1" thickBot="1" x14ac:dyDescent="0.3">
      <c r="A8" s="39" t="s">
        <v>149</v>
      </c>
      <c r="B8" s="66">
        <v>19</v>
      </c>
      <c r="C8" s="40">
        <v>201.84</v>
      </c>
      <c r="D8" s="41">
        <f t="shared" si="0"/>
        <v>220.84</v>
      </c>
      <c r="E8" s="40">
        <v>5.75</v>
      </c>
      <c r="F8" s="41">
        <f t="shared" si="1"/>
        <v>207.59</v>
      </c>
    </row>
    <row r="9" spans="1:6" ht="20.25" customHeight="1" thickBot="1" x14ac:dyDescent="0.3">
      <c r="A9" s="39" t="s">
        <v>150</v>
      </c>
      <c r="B9" s="66">
        <v>80</v>
      </c>
      <c r="C9" s="40">
        <v>112.46</v>
      </c>
      <c r="D9" s="41">
        <f t="shared" si="0"/>
        <v>192.45999999999998</v>
      </c>
      <c r="E9" s="40">
        <v>10.84</v>
      </c>
      <c r="F9" s="41">
        <f t="shared" si="1"/>
        <v>123.3</v>
      </c>
    </row>
    <row r="10" spans="1:6" ht="20.25" customHeight="1" thickBot="1" x14ac:dyDescent="0.3">
      <c r="A10" s="39" t="s">
        <v>151</v>
      </c>
      <c r="B10" s="66">
        <v>47</v>
      </c>
      <c r="C10" s="40">
        <v>95.41</v>
      </c>
      <c r="D10" s="41">
        <f t="shared" si="0"/>
        <v>142.41</v>
      </c>
      <c r="E10" s="40">
        <v>4.5</v>
      </c>
      <c r="F10" s="41">
        <f t="shared" si="1"/>
        <v>99.91</v>
      </c>
    </row>
    <row r="11" spans="1:6" ht="20.25" customHeight="1" thickBot="1" x14ac:dyDescent="0.3">
      <c r="A11" s="39" t="s">
        <v>152</v>
      </c>
      <c r="B11" s="66">
        <v>6</v>
      </c>
      <c r="C11" s="40">
        <v>63.82</v>
      </c>
      <c r="D11" s="41">
        <f t="shared" si="0"/>
        <v>69.819999999999993</v>
      </c>
      <c r="E11" s="40">
        <v>4.59</v>
      </c>
      <c r="F11" s="41">
        <f t="shared" si="1"/>
        <v>68.41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4" sqref="F4"/>
    </sheetView>
  </sheetViews>
  <sheetFormatPr defaultRowHeight="15" x14ac:dyDescent="0.25"/>
  <cols>
    <col min="1" max="6" width="14.140625" customWidth="1"/>
  </cols>
  <sheetData>
    <row r="1" spans="1:6" ht="29.25" customHeight="1" thickBot="1" x14ac:dyDescent="0.3">
      <c r="A1" s="44" t="s">
        <v>105</v>
      </c>
      <c r="B1" s="45" t="s">
        <v>105</v>
      </c>
      <c r="C1" s="74" t="s">
        <v>153</v>
      </c>
      <c r="D1" s="74"/>
      <c r="E1" s="74"/>
      <c r="F1" s="46" t="s">
        <v>105</v>
      </c>
    </row>
    <row r="2" spans="1:6" ht="29.25" customHeight="1" thickBot="1" x14ac:dyDescent="0.3">
      <c r="A2" s="71" t="s">
        <v>154</v>
      </c>
      <c r="B2" s="72" t="s">
        <v>155</v>
      </c>
      <c r="C2" s="72" t="s">
        <v>156</v>
      </c>
      <c r="D2" s="72" t="s">
        <v>157</v>
      </c>
      <c r="E2" s="72" t="s">
        <v>158</v>
      </c>
      <c r="F2" s="72" t="s">
        <v>159</v>
      </c>
    </row>
    <row r="3" spans="1:6" ht="29.25" customHeight="1" thickBot="1" x14ac:dyDescent="0.3">
      <c r="A3" s="39" t="s">
        <v>160</v>
      </c>
      <c r="B3" s="66">
        <v>15</v>
      </c>
      <c r="C3" s="66">
        <v>8</v>
      </c>
      <c r="D3" s="73">
        <v>3</v>
      </c>
      <c r="E3" s="83">
        <f>C3*D3</f>
        <v>24</v>
      </c>
      <c r="F3" s="30">
        <f>D3*(B3-C3)</f>
        <v>21</v>
      </c>
    </row>
    <row r="4" spans="1:6" ht="29.25" customHeight="1" thickBot="1" x14ac:dyDescent="0.3">
      <c r="A4" s="39" t="s">
        <v>161</v>
      </c>
      <c r="B4" s="66">
        <v>8</v>
      </c>
      <c r="C4" s="66">
        <v>5</v>
      </c>
      <c r="D4" s="73">
        <v>3</v>
      </c>
      <c r="E4" s="30" t="s">
        <v>83</v>
      </c>
      <c r="F4" s="30" t="s">
        <v>83</v>
      </c>
    </row>
    <row r="5" spans="1:6" ht="29.25" customHeight="1" thickBot="1" x14ac:dyDescent="0.3">
      <c r="A5" s="39" t="s">
        <v>162</v>
      </c>
      <c r="B5" s="66">
        <v>8</v>
      </c>
      <c r="C5" s="66">
        <v>7</v>
      </c>
      <c r="D5" s="73">
        <v>2.5</v>
      </c>
      <c r="E5" s="30" t="s">
        <v>83</v>
      </c>
      <c r="F5" s="30" t="s">
        <v>83</v>
      </c>
    </row>
    <row r="6" spans="1:6" ht="29.25" customHeight="1" thickBot="1" x14ac:dyDescent="0.3">
      <c r="A6" s="39" t="s">
        <v>163</v>
      </c>
      <c r="B6" s="66">
        <v>18</v>
      </c>
      <c r="C6" s="66">
        <v>12</v>
      </c>
      <c r="D6" s="73">
        <v>5.25</v>
      </c>
      <c r="E6" s="30" t="s">
        <v>83</v>
      </c>
      <c r="F6" s="30" t="s">
        <v>83</v>
      </c>
    </row>
    <row r="7" spans="1:6" ht="29.25" customHeight="1" thickBot="1" x14ac:dyDescent="0.3">
      <c r="A7" s="39" t="s">
        <v>164</v>
      </c>
      <c r="B7" s="66">
        <v>6</v>
      </c>
      <c r="C7" s="66">
        <v>0</v>
      </c>
      <c r="D7" s="73">
        <v>2.5</v>
      </c>
      <c r="E7" s="30" t="s">
        <v>83</v>
      </c>
      <c r="F7" s="30" t="s">
        <v>83</v>
      </c>
    </row>
    <row r="8" spans="1:6" ht="29.25" customHeight="1" thickBot="1" x14ac:dyDescent="0.3">
      <c r="A8" s="39" t="s">
        <v>165</v>
      </c>
      <c r="B8" s="66">
        <v>4</v>
      </c>
      <c r="C8" s="66">
        <v>3</v>
      </c>
      <c r="D8" s="73">
        <v>3</v>
      </c>
      <c r="E8" s="30" t="s">
        <v>83</v>
      </c>
      <c r="F8" s="30" t="s">
        <v>83</v>
      </c>
    </row>
    <row r="9" spans="1:6" ht="29.25" customHeight="1" thickBot="1" x14ac:dyDescent="0.3">
      <c r="A9" s="39" t="s">
        <v>166</v>
      </c>
      <c r="B9" s="66">
        <v>10</v>
      </c>
      <c r="C9" s="66">
        <v>1</v>
      </c>
      <c r="D9" s="73">
        <v>2.75</v>
      </c>
      <c r="E9" s="30" t="s">
        <v>83</v>
      </c>
      <c r="F9" s="30" t="s">
        <v>83</v>
      </c>
    </row>
    <row r="10" spans="1:6" ht="29.25" customHeight="1" thickBot="1" x14ac:dyDescent="0.3">
      <c r="A10" s="39" t="s">
        <v>167</v>
      </c>
      <c r="B10" s="66">
        <v>10</v>
      </c>
      <c r="C10" s="66">
        <v>6</v>
      </c>
      <c r="D10" s="73">
        <v>4.25</v>
      </c>
      <c r="E10" s="30" t="s">
        <v>83</v>
      </c>
      <c r="F10" s="30" t="s">
        <v>83</v>
      </c>
    </row>
    <row r="11" spans="1:6" ht="29.25" customHeight="1" thickBot="1" x14ac:dyDescent="0.3">
      <c r="A11" s="36" t="s">
        <v>91</v>
      </c>
    </row>
    <row r="12" spans="1:6" ht="29.25" customHeight="1" thickBot="1" x14ac:dyDescent="0.3">
      <c r="A12" s="63" t="s">
        <v>168</v>
      </c>
      <c r="B12" s="64" t="s">
        <v>83</v>
      </c>
    </row>
    <row r="13" spans="1:6" ht="29.25" customHeight="1" thickBot="1" x14ac:dyDescent="0.3">
      <c r="A13" s="75" t="s">
        <v>169</v>
      </c>
      <c r="B13" s="76" t="s">
        <v>83</v>
      </c>
    </row>
    <row r="14" spans="1:6" ht="15.75" thickTop="1" x14ac:dyDescent="0.25"/>
  </sheetData>
  <mergeCells count="1">
    <mergeCell ref="C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29" sqref="G29"/>
    </sheetView>
  </sheetViews>
  <sheetFormatPr defaultRowHeight="15" x14ac:dyDescent="0.25"/>
  <cols>
    <col min="1" max="1" width="19.28515625" bestFit="1" customWidth="1"/>
    <col min="2" max="7" width="15.5703125" customWidth="1"/>
  </cols>
  <sheetData>
    <row r="1" spans="1:10" ht="15.75" x14ac:dyDescent="0.25">
      <c r="A1" s="3"/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10" x14ac:dyDescent="0.25">
      <c r="A2" s="25" t="s">
        <v>0</v>
      </c>
      <c r="B2" s="26">
        <v>740</v>
      </c>
      <c r="C2" s="26">
        <v>800</v>
      </c>
      <c r="D2" s="26">
        <v>750</v>
      </c>
      <c r="E2" s="26">
        <v>654</v>
      </c>
      <c r="F2" s="26">
        <v>951</v>
      </c>
      <c r="G2" s="26">
        <v>874</v>
      </c>
    </row>
    <row r="3" spans="1:10" ht="15.75" x14ac:dyDescent="0.25">
      <c r="A3" s="7"/>
      <c r="B3" s="2"/>
      <c r="C3" s="2"/>
      <c r="D3" s="2"/>
      <c r="E3" s="2"/>
      <c r="F3" s="2"/>
      <c r="G3" s="2"/>
    </row>
    <row r="4" spans="1:10" x14ac:dyDescent="0.25">
      <c r="A4" s="25" t="s">
        <v>7</v>
      </c>
      <c r="B4" s="2"/>
      <c r="C4" s="2"/>
      <c r="D4" s="2"/>
      <c r="E4" s="2"/>
      <c r="F4" s="2"/>
      <c r="G4" s="2"/>
    </row>
    <row r="5" spans="1:10" x14ac:dyDescent="0.25">
      <c r="A5" s="27" t="s">
        <v>8</v>
      </c>
      <c r="B5" s="26">
        <v>42</v>
      </c>
      <c r="C5" s="26">
        <v>25</v>
      </c>
      <c r="D5" s="26">
        <v>36</v>
      </c>
      <c r="E5" s="26">
        <v>30</v>
      </c>
      <c r="F5" s="26">
        <v>15</v>
      </c>
      <c r="G5" s="26">
        <v>10</v>
      </c>
    </row>
    <row r="6" spans="1:10" x14ac:dyDescent="0.25">
      <c r="A6" s="27" t="s">
        <v>9</v>
      </c>
      <c r="B6" s="26">
        <v>50</v>
      </c>
      <c r="C6" s="26">
        <v>63</v>
      </c>
      <c r="D6" s="26">
        <v>26</v>
      </c>
      <c r="E6" s="26">
        <v>45</v>
      </c>
      <c r="F6" s="26">
        <v>87</v>
      </c>
      <c r="G6" s="26">
        <v>197</v>
      </c>
    </row>
    <row r="7" spans="1:10" x14ac:dyDescent="0.25">
      <c r="A7" s="27" t="s">
        <v>10</v>
      </c>
      <c r="B7" s="26">
        <v>40</v>
      </c>
      <c r="C7" s="26">
        <v>40</v>
      </c>
      <c r="D7" s="26">
        <v>40</v>
      </c>
      <c r="E7" s="26">
        <v>40</v>
      </c>
      <c r="F7" s="26">
        <v>40</v>
      </c>
      <c r="G7" s="26">
        <v>40</v>
      </c>
    </row>
    <row r="8" spans="1:10" x14ac:dyDescent="0.25">
      <c r="A8" s="27" t="s">
        <v>11</v>
      </c>
      <c r="B8" s="26">
        <v>18</v>
      </c>
      <c r="C8" s="26">
        <v>25</v>
      </c>
      <c r="D8" s="26">
        <v>36</v>
      </c>
      <c r="E8" s="26">
        <v>47</v>
      </c>
      <c r="F8" s="26">
        <v>21</v>
      </c>
      <c r="G8" s="26">
        <v>85</v>
      </c>
    </row>
    <row r="9" spans="1:10" x14ac:dyDescent="0.25">
      <c r="A9" s="27" t="s">
        <v>12</v>
      </c>
      <c r="B9" s="26">
        <v>250</v>
      </c>
      <c r="C9" s="26">
        <v>250</v>
      </c>
      <c r="D9" s="26">
        <v>250</v>
      </c>
      <c r="E9" s="26">
        <v>250</v>
      </c>
      <c r="F9" s="26">
        <v>250</v>
      </c>
      <c r="G9" s="26">
        <v>250</v>
      </c>
    </row>
    <row r="10" spans="1:10" x14ac:dyDescent="0.25">
      <c r="A10" s="27" t="s">
        <v>13</v>
      </c>
      <c r="B10" s="26">
        <v>100</v>
      </c>
      <c r="C10" s="26">
        <v>100</v>
      </c>
      <c r="D10" s="26">
        <v>100</v>
      </c>
      <c r="E10" s="26">
        <v>100</v>
      </c>
      <c r="F10" s="26">
        <v>100</v>
      </c>
      <c r="G10" s="26">
        <v>100</v>
      </c>
    </row>
    <row r="11" spans="1:10" x14ac:dyDescent="0.25">
      <c r="A11" s="27" t="s">
        <v>14</v>
      </c>
      <c r="B11" s="26">
        <v>136</v>
      </c>
      <c r="C11" s="26">
        <v>136</v>
      </c>
      <c r="D11" s="26">
        <v>136</v>
      </c>
      <c r="E11" s="26">
        <v>136</v>
      </c>
      <c r="F11" s="26">
        <v>136</v>
      </c>
      <c r="G11" s="26">
        <v>136</v>
      </c>
      <c r="J11" s="6"/>
    </row>
    <row r="12" spans="1:10" x14ac:dyDescent="0.25">
      <c r="A12" s="27" t="s">
        <v>15</v>
      </c>
      <c r="B12" s="26">
        <v>54</v>
      </c>
      <c r="C12" s="26">
        <v>52</v>
      </c>
      <c r="D12" s="26">
        <v>48</v>
      </c>
      <c r="E12" s="26">
        <v>35</v>
      </c>
      <c r="F12" s="26">
        <v>28</v>
      </c>
      <c r="G12" s="26">
        <v>47</v>
      </c>
    </row>
    <row r="13" spans="1:10" x14ac:dyDescent="0.25">
      <c r="A13" s="25" t="s">
        <v>16</v>
      </c>
      <c r="B13" s="26">
        <f>SUM(B5:B12)</f>
        <v>690</v>
      </c>
      <c r="C13" s="26">
        <f t="shared" ref="C13:G13" si="0">SUM(C5:C12)</f>
        <v>691</v>
      </c>
      <c r="D13" s="26">
        <f t="shared" si="0"/>
        <v>672</v>
      </c>
      <c r="E13" s="26">
        <f t="shared" si="0"/>
        <v>683</v>
      </c>
      <c r="F13" s="26">
        <f t="shared" si="0"/>
        <v>677</v>
      </c>
      <c r="G13" s="26">
        <f t="shared" si="0"/>
        <v>865</v>
      </c>
    </row>
    <row r="14" spans="1:10" ht="15.75" x14ac:dyDescent="0.25">
      <c r="A14" s="8"/>
      <c r="B14" s="4"/>
      <c r="C14" s="4"/>
      <c r="D14" s="4"/>
      <c r="E14" s="4"/>
      <c r="F14" s="4"/>
      <c r="G14" s="5"/>
    </row>
    <row r="15" spans="1:10" x14ac:dyDescent="0.25">
      <c r="A15" s="25" t="s">
        <v>17</v>
      </c>
      <c r="B15" s="26">
        <f>SUM(B2-B13)</f>
        <v>50</v>
      </c>
      <c r="C15" s="26">
        <f t="shared" ref="C15:G15" si="1">SUM(C2-C13)</f>
        <v>109</v>
      </c>
      <c r="D15" s="26">
        <f t="shared" si="1"/>
        <v>78</v>
      </c>
      <c r="E15" s="26">
        <f t="shared" si="1"/>
        <v>-29</v>
      </c>
      <c r="F15" s="26">
        <f t="shared" si="1"/>
        <v>274</v>
      </c>
      <c r="G15" s="26">
        <f t="shared" si="1"/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39" sqref="C39"/>
    </sheetView>
  </sheetViews>
  <sheetFormatPr defaultRowHeight="15" x14ac:dyDescent="0.25"/>
  <cols>
    <col min="1" max="8" width="17" style="1" customWidth="1"/>
    <col min="9" max="9" width="11.85546875" style="9" customWidth="1"/>
  </cols>
  <sheetData>
    <row r="1" spans="1:8" x14ac:dyDescent="0.25">
      <c r="A1" s="28" t="s">
        <v>18</v>
      </c>
      <c r="B1" s="28"/>
      <c r="C1" s="28"/>
      <c r="D1" s="28"/>
      <c r="E1" s="28"/>
      <c r="F1" s="28"/>
      <c r="G1" s="28"/>
      <c r="H1" s="28"/>
    </row>
    <row r="2" spans="1:8" x14ac:dyDescent="0.25">
      <c r="A2" s="21" t="s">
        <v>19</v>
      </c>
      <c r="B2" s="21" t="s">
        <v>20</v>
      </c>
      <c r="C2" s="21" t="s">
        <v>21</v>
      </c>
      <c r="D2" s="21" t="s">
        <v>22</v>
      </c>
      <c r="E2" s="21" t="s">
        <v>23</v>
      </c>
      <c r="F2" s="21" t="s">
        <v>24</v>
      </c>
      <c r="G2" s="21" t="s">
        <v>25</v>
      </c>
      <c r="H2" s="21" t="s">
        <v>26</v>
      </c>
    </row>
    <row r="3" spans="1:8" ht="14.25" customHeight="1" x14ac:dyDescent="0.25">
      <c r="A3" s="21">
        <v>1</v>
      </c>
      <c r="B3" s="22" t="s">
        <v>29</v>
      </c>
      <c r="C3" s="23">
        <v>850</v>
      </c>
      <c r="D3" s="24">
        <v>0.1</v>
      </c>
      <c r="E3" s="24">
        <v>0.04</v>
      </c>
      <c r="F3" s="23">
        <f>C3*D3</f>
        <v>85</v>
      </c>
      <c r="G3" s="23">
        <f>C3*E3</f>
        <v>34</v>
      </c>
      <c r="H3" s="23">
        <f>SUM(C3,G3,-F3)</f>
        <v>799</v>
      </c>
    </row>
    <row r="4" spans="1:8" x14ac:dyDescent="0.25">
      <c r="A4" s="21">
        <v>2</v>
      </c>
      <c r="B4" s="22" t="s">
        <v>28</v>
      </c>
      <c r="C4" s="23">
        <v>830</v>
      </c>
      <c r="D4" s="24">
        <v>5.6599999999999998E-2</v>
      </c>
      <c r="E4" s="24">
        <v>0.04</v>
      </c>
      <c r="F4" s="23">
        <f t="shared" ref="F4:F12" si="0">C4*D4</f>
        <v>46.977999999999994</v>
      </c>
      <c r="G4" s="23">
        <f t="shared" ref="G4:G12" si="1">C4*E4</f>
        <v>33.200000000000003</v>
      </c>
      <c r="H4" s="23">
        <f t="shared" ref="H4:H12" si="2">SUM(C4,G4,-F4)</f>
        <v>816.22200000000009</v>
      </c>
    </row>
    <row r="5" spans="1:8" x14ac:dyDescent="0.25">
      <c r="A5" s="21">
        <v>3</v>
      </c>
      <c r="B5" s="22" t="s">
        <v>27</v>
      </c>
      <c r="C5" s="23">
        <v>980</v>
      </c>
      <c r="D5" s="24">
        <v>6.7500000000000004E-2</v>
      </c>
      <c r="E5" s="24">
        <v>0.08</v>
      </c>
      <c r="F5" s="23">
        <f t="shared" si="0"/>
        <v>66.150000000000006</v>
      </c>
      <c r="G5" s="23">
        <f t="shared" si="1"/>
        <v>78.400000000000006</v>
      </c>
      <c r="H5" s="23">
        <f t="shared" si="2"/>
        <v>992.25000000000011</v>
      </c>
    </row>
    <row r="6" spans="1:8" x14ac:dyDescent="0.25">
      <c r="A6" s="21">
        <v>4</v>
      </c>
      <c r="B6" s="22" t="s">
        <v>30</v>
      </c>
      <c r="C6" s="23">
        <v>675</v>
      </c>
      <c r="D6" s="24">
        <v>8.4500000000000006E-2</v>
      </c>
      <c r="E6" s="24">
        <v>0.09</v>
      </c>
      <c r="F6" s="23">
        <f t="shared" si="0"/>
        <v>57.037500000000001</v>
      </c>
      <c r="G6" s="23">
        <f t="shared" si="1"/>
        <v>60.75</v>
      </c>
      <c r="H6" s="23">
        <f t="shared" si="2"/>
        <v>678.71249999999998</v>
      </c>
    </row>
    <row r="7" spans="1:8" x14ac:dyDescent="0.25">
      <c r="A7" s="21">
        <v>5</v>
      </c>
      <c r="B7" s="22" t="s">
        <v>31</v>
      </c>
      <c r="C7" s="23">
        <v>675</v>
      </c>
      <c r="D7" s="24">
        <v>9.6699999999999994E-2</v>
      </c>
      <c r="E7" s="24">
        <v>0.02</v>
      </c>
      <c r="F7" s="23">
        <f t="shared" si="0"/>
        <v>65.272499999999994</v>
      </c>
      <c r="G7" s="23">
        <f>SUM(C7*E7)</f>
        <v>13.5</v>
      </c>
      <c r="H7" s="23">
        <f t="shared" si="2"/>
        <v>623.22749999999996</v>
      </c>
    </row>
    <row r="8" spans="1:8" x14ac:dyDescent="0.25">
      <c r="A8" s="21">
        <v>6</v>
      </c>
      <c r="B8" s="22" t="s">
        <v>32</v>
      </c>
      <c r="C8" s="23">
        <v>540</v>
      </c>
      <c r="D8" s="24">
        <v>0.1</v>
      </c>
      <c r="E8" s="24">
        <v>0.06</v>
      </c>
      <c r="F8" s="23">
        <f t="shared" si="0"/>
        <v>54</v>
      </c>
      <c r="G8" s="23">
        <f t="shared" si="1"/>
        <v>32.4</v>
      </c>
      <c r="H8" s="23">
        <f t="shared" si="2"/>
        <v>518.4</v>
      </c>
    </row>
    <row r="9" spans="1:8" x14ac:dyDescent="0.25">
      <c r="A9" s="21">
        <v>7</v>
      </c>
      <c r="B9" s="22" t="s">
        <v>33</v>
      </c>
      <c r="C9" s="23">
        <v>540</v>
      </c>
      <c r="D9" s="24">
        <v>7.5600000000000001E-2</v>
      </c>
      <c r="E9" s="24">
        <v>0.09</v>
      </c>
      <c r="F9" s="23">
        <f t="shared" si="0"/>
        <v>40.823999999999998</v>
      </c>
      <c r="G9" s="23">
        <f t="shared" si="1"/>
        <v>48.6</v>
      </c>
      <c r="H9" s="23">
        <f t="shared" si="2"/>
        <v>547.77600000000007</v>
      </c>
    </row>
    <row r="10" spans="1:8" x14ac:dyDescent="0.25">
      <c r="A10" s="21">
        <v>8</v>
      </c>
      <c r="B10" s="22" t="s">
        <v>34</v>
      </c>
      <c r="C10" s="23">
        <v>540</v>
      </c>
      <c r="D10" s="24">
        <v>7.5600000000000001E-2</v>
      </c>
      <c r="E10" s="24">
        <v>0.1</v>
      </c>
      <c r="F10" s="23">
        <f t="shared" si="0"/>
        <v>40.823999999999998</v>
      </c>
      <c r="G10" s="23">
        <f t="shared" si="1"/>
        <v>54</v>
      </c>
      <c r="H10" s="23">
        <f t="shared" si="2"/>
        <v>553.17600000000004</v>
      </c>
    </row>
    <row r="11" spans="1:8" x14ac:dyDescent="0.25">
      <c r="A11" s="21">
        <v>9</v>
      </c>
      <c r="B11" s="22" t="s">
        <v>35</v>
      </c>
      <c r="C11" s="23">
        <v>870</v>
      </c>
      <c r="D11" s="24">
        <v>4.4999999999999998E-2</v>
      </c>
      <c r="E11" s="24">
        <v>0.08</v>
      </c>
      <c r="F11" s="23">
        <f t="shared" si="0"/>
        <v>39.15</v>
      </c>
      <c r="G11" s="23">
        <f t="shared" si="1"/>
        <v>69.600000000000009</v>
      </c>
      <c r="H11" s="23">
        <f t="shared" si="2"/>
        <v>900.45</v>
      </c>
    </row>
    <row r="12" spans="1:8" x14ac:dyDescent="0.25">
      <c r="A12" s="21">
        <v>10</v>
      </c>
      <c r="B12" s="22" t="s">
        <v>36</v>
      </c>
      <c r="C12" s="23">
        <v>870</v>
      </c>
      <c r="D12" s="24">
        <v>4.4999999999999998E-2</v>
      </c>
      <c r="E12" s="24">
        <v>0.02</v>
      </c>
      <c r="F12" s="23">
        <f t="shared" si="0"/>
        <v>39.15</v>
      </c>
      <c r="G12" s="23">
        <f t="shared" si="1"/>
        <v>17.400000000000002</v>
      </c>
      <c r="H12" s="23">
        <f t="shared" si="2"/>
        <v>848.25</v>
      </c>
    </row>
    <row r="13" spans="1:8" x14ac:dyDescent="0.25">
      <c r="A13"/>
      <c r="B13"/>
      <c r="C13"/>
      <c r="D13"/>
      <c r="E13"/>
      <c r="F13"/>
      <c r="G13"/>
      <c r="H13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9" sqref="G9"/>
    </sheetView>
  </sheetViews>
  <sheetFormatPr defaultRowHeight="15" x14ac:dyDescent="0.25"/>
  <cols>
    <col min="1" max="1" width="22.5703125" bestFit="1" customWidth="1"/>
    <col min="2" max="5" width="18.42578125" customWidth="1"/>
  </cols>
  <sheetData>
    <row r="1" spans="1:5" ht="15.75" x14ac:dyDescent="0.25">
      <c r="A1" s="19" t="s">
        <v>37</v>
      </c>
      <c r="B1" s="20">
        <v>2.17</v>
      </c>
      <c r="C1" s="10"/>
      <c r="D1" s="10"/>
      <c r="E1" s="10"/>
    </row>
    <row r="2" spans="1:5" x14ac:dyDescent="0.25">
      <c r="A2" s="19" t="s">
        <v>38</v>
      </c>
      <c r="B2" s="19" t="s">
        <v>39</v>
      </c>
      <c r="C2" s="19" t="s">
        <v>40</v>
      </c>
      <c r="D2" s="19" t="s">
        <v>41</v>
      </c>
      <c r="E2" s="19" t="s">
        <v>42</v>
      </c>
    </row>
    <row r="3" spans="1:5" x14ac:dyDescent="0.25">
      <c r="A3" s="19" t="s">
        <v>43</v>
      </c>
      <c r="B3" s="80">
        <v>250</v>
      </c>
      <c r="C3" s="81">
        <v>0.25</v>
      </c>
      <c r="D3" s="20">
        <f>B3*C3</f>
        <v>62.5</v>
      </c>
      <c r="E3" s="20">
        <f>D3/B$1</f>
        <v>28.801843317972352</v>
      </c>
    </row>
    <row r="4" spans="1:5" x14ac:dyDescent="0.25">
      <c r="A4" s="19" t="s">
        <v>44</v>
      </c>
      <c r="B4" s="80">
        <v>80</v>
      </c>
      <c r="C4" s="81">
        <v>0.45</v>
      </c>
      <c r="D4" s="20">
        <f t="shared" ref="D4:D8" si="0">B4*C4</f>
        <v>36</v>
      </c>
      <c r="E4" s="20">
        <f>D4/B$1</f>
        <v>16.589861751152075</v>
      </c>
    </row>
    <row r="5" spans="1:5" x14ac:dyDescent="0.25">
      <c r="A5" s="19" t="s">
        <v>45</v>
      </c>
      <c r="B5" s="80">
        <v>120</v>
      </c>
      <c r="C5" s="81">
        <v>1.25</v>
      </c>
      <c r="D5" s="20">
        <f>B5*C5</f>
        <v>150</v>
      </c>
      <c r="E5" s="20">
        <f t="shared" ref="E4:E8" si="1">D5/B$1</f>
        <v>69.124423963133637</v>
      </c>
    </row>
    <row r="6" spans="1:5" x14ac:dyDescent="0.25">
      <c r="A6" s="19" t="s">
        <v>46</v>
      </c>
      <c r="B6" s="80">
        <v>150</v>
      </c>
      <c r="C6" s="81">
        <v>0.7</v>
      </c>
      <c r="D6" s="20">
        <f t="shared" si="0"/>
        <v>105</v>
      </c>
      <c r="E6" s="20">
        <f>D6/B$1</f>
        <v>48.387096774193552</v>
      </c>
    </row>
    <row r="7" spans="1:5" x14ac:dyDescent="0.25">
      <c r="A7" s="19" t="s">
        <v>47</v>
      </c>
      <c r="B7" s="80">
        <v>210</v>
      </c>
      <c r="C7" s="81">
        <v>2</v>
      </c>
      <c r="D7" s="20">
        <f t="shared" si="0"/>
        <v>420</v>
      </c>
      <c r="E7" s="20">
        <f t="shared" si="1"/>
        <v>193.54838709677421</v>
      </c>
    </row>
    <row r="8" spans="1:5" x14ac:dyDescent="0.25">
      <c r="A8" s="19" t="s">
        <v>48</v>
      </c>
      <c r="B8" s="80">
        <v>250</v>
      </c>
      <c r="C8" s="81">
        <v>4.5</v>
      </c>
      <c r="D8" s="20">
        <f t="shared" si="0"/>
        <v>1125</v>
      </c>
      <c r="E8" s="20">
        <f t="shared" si="1"/>
        <v>518.43317972350235</v>
      </c>
    </row>
    <row r="16" spans="1:5" ht="18.75" x14ac:dyDescent="0.3">
      <c r="B16" s="1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3" sqref="D23"/>
    </sheetView>
  </sheetViews>
  <sheetFormatPr defaultRowHeight="15" x14ac:dyDescent="0.25"/>
  <cols>
    <col min="1" max="1" width="39.5703125" bestFit="1" customWidth="1"/>
    <col min="2" max="5" width="21.5703125" customWidth="1"/>
    <col min="6" max="6" width="25.5703125" bestFit="1" customWidth="1"/>
  </cols>
  <sheetData>
    <row r="1" spans="1:6" x14ac:dyDescent="0.25">
      <c r="A1" s="16" t="s">
        <v>49</v>
      </c>
      <c r="B1" s="16" t="s">
        <v>50</v>
      </c>
      <c r="C1" s="16" t="s">
        <v>40</v>
      </c>
      <c r="D1" s="16" t="s">
        <v>51</v>
      </c>
      <c r="E1" s="16" t="s">
        <v>52</v>
      </c>
      <c r="F1" s="16" t="s">
        <v>53</v>
      </c>
    </row>
    <row r="2" spans="1:6" x14ac:dyDescent="0.25">
      <c r="A2" s="17" t="s">
        <v>54</v>
      </c>
      <c r="B2" s="16">
        <v>20</v>
      </c>
      <c r="C2" s="18">
        <v>75.8</v>
      </c>
      <c r="D2" s="18">
        <f>SUM(B2*C2)</f>
        <v>1516</v>
      </c>
      <c r="E2" s="18">
        <v>5.75</v>
      </c>
      <c r="F2" s="18">
        <f>SUM(C2,E2)</f>
        <v>81.55</v>
      </c>
    </row>
    <row r="3" spans="1:6" x14ac:dyDescent="0.25">
      <c r="A3" s="17" t="s">
        <v>55</v>
      </c>
      <c r="B3" s="16">
        <v>25</v>
      </c>
      <c r="C3" s="18">
        <v>55.6</v>
      </c>
      <c r="D3" s="18">
        <f t="shared" ref="D3:D11" si="0">SUM(B3*C3)</f>
        <v>1390</v>
      </c>
      <c r="E3" s="18">
        <v>4</v>
      </c>
      <c r="F3" s="18">
        <f t="shared" ref="F3:F11" si="1">SUM(C3,E3)</f>
        <v>59.6</v>
      </c>
    </row>
    <row r="4" spans="1:6" x14ac:dyDescent="0.25">
      <c r="A4" s="17" t="s">
        <v>56</v>
      </c>
      <c r="B4" s="16">
        <v>30</v>
      </c>
      <c r="C4" s="18">
        <v>130.38</v>
      </c>
      <c r="D4" s="18">
        <f t="shared" si="0"/>
        <v>3911.3999999999996</v>
      </c>
      <c r="E4" s="18">
        <v>5.6</v>
      </c>
      <c r="F4" s="18">
        <f t="shared" si="1"/>
        <v>135.97999999999999</v>
      </c>
    </row>
    <row r="5" spans="1:6" x14ac:dyDescent="0.25">
      <c r="A5" s="17" t="s">
        <v>60</v>
      </c>
      <c r="B5" s="16">
        <v>15</v>
      </c>
      <c r="C5" s="18">
        <v>45.68</v>
      </c>
      <c r="D5" s="18">
        <f t="shared" si="0"/>
        <v>685.2</v>
      </c>
      <c r="E5" s="18">
        <v>2.13</v>
      </c>
      <c r="F5" s="18">
        <f t="shared" si="1"/>
        <v>47.81</v>
      </c>
    </row>
    <row r="6" spans="1:6" x14ac:dyDescent="0.25">
      <c r="A6" s="17" t="s">
        <v>57</v>
      </c>
      <c r="B6" s="16">
        <v>12</v>
      </c>
      <c r="C6" s="18">
        <v>10.45</v>
      </c>
      <c r="D6" s="18">
        <f t="shared" si="0"/>
        <v>125.39999999999999</v>
      </c>
      <c r="E6" s="18">
        <v>4.59</v>
      </c>
      <c r="F6" s="18">
        <f t="shared" si="1"/>
        <v>15.04</v>
      </c>
    </row>
    <row r="7" spans="1:6" x14ac:dyDescent="0.25">
      <c r="A7" s="17" t="s">
        <v>58</v>
      </c>
      <c r="B7" s="16">
        <v>34</v>
      </c>
      <c r="C7" s="18">
        <v>35.9</v>
      </c>
      <c r="D7" s="18">
        <f t="shared" si="0"/>
        <v>1220.5999999999999</v>
      </c>
      <c r="E7" s="18">
        <v>6.5</v>
      </c>
      <c r="F7" s="18">
        <f t="shared" si="1"/>
        <v>42.4</v>
      </c>
    </row>
    <row r="8" spans="1:6" x14ac:dyDescent="0.25">
      <c r="A8" s="17" t="s">
        <v>63</v>
      </c>
      <c r="B8" s="16">
        <v>19</v>
      </c>
      <c r="C8" s="18">
        <v>201.84</v>
      </c>
      <c r="D8" s="18">
        <f t="shared" si="0"/>
        <v>3834.96</v>
      </c>
      <c r="E8" s="18">
        <v>5.75</v>
      </c>
      <c r="F8" s="18">
        <f t="shared" si="1"/>
        <v>207.59</v>
      </c>
    </row>
    <row r="9" spans="1:6" x14ac:dyDescent="0.25">
      <c r="A9" s="17" t="s">
        <v>59</v>
      </c>
      <c r="B9" s="16">
        <v>80</v>
      </c>
      <c r="C9" s="18">
        <v>112.46</v>
      </c>
      <c r="D9" s="18">
        <f t="shared" si="0"/>
        <v>8996.7999999999993</v>
      </c>
      <c r="E9" s="18">
        <v>10.84</v>
      </c>
      <c r="F9" s="18">
        <f t="shared" si="1"/>
        <v>123.3</v>
      </c>
    </row>
    <row r="10" spans="1:6" x14ac:dyDescent="0.25">
      <c r="A10" s="17" t="s">
        <v>61</v>
      </c>
      <c r="B10" s="16">
        <v>47</v>
      </c>
      <c r="C10" s="18">
        <v>95.41</v>
      </c>
      <c r="D10" s="18">
        <f t="shared" si="0"/>
        <v>4484.2699999999995</v>
      </c>
      <c r="E10" s="18">
        <v>4.5</v>
      </c>
      <c r="F10" s="18">
        <f t="shared" si="1"/>
        <v>99.91</v>
      </c>
    </row>
    <row r="11" spans="1:6" x14ac:dyDescent="0.25">
      <c r="A11" s="17" t="s">
        <v>62</v>
      </c>
      <c r="B11" s="16">
        <v>6</v>
      </c>
      <c r="C11" s="18">
        <v>63.82</v>
      </c>
      <c r="D11" s="18">
        <f t="shared" si="0"/>
        <v>382.92</v>
      </c>
      <c r="E11" s="18">
        <v>4.59</v>
      </c>
      <c r="F11" s="18">
        <f t="shared" si="1"/>
        <v>68.41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7" sqref="C7"/>
    </sheetView>
  </sheetViews>
  <sheetFormatPr defaultRowHeight="15" x14ac:dyDescent="0.25"/>
  <cols>
    <col min="1" max="6" width="21.140625" customWidth="1"/>
    <col min="7" max="7" width="12.5703125" customWidth="1"/>
  </cols>
  <sheetData>
    <row r="1" spans="1:6" x14ac:dyDescent="0.25">
      <c r="A1" s="29" t="s">
        <v>64</v>
      </c>
      <c r="B1" s="29"/>
      <c r="C1" s="29"/>
      <c r="D1" s="29"/>
      <c r="E1" s="29"/>
      <c r="F1" s="29"/>
    </row>
    <row r="2" spans="1:6" x14ac:dyDescent="0.25">
      <c r="A2" s="12" t="s">
        <v>65</v>
      </c>
      <c r="B2" s="12" t="s">
        <v>66</v>
      </c>
      <c r="C2" s="12" t="s">
        <v>67</v>
      </c>
      <c r="D2" s="12" t="s">
        <v>68</v>
      </c>
      <c r="E2" s="12" t="s">
        <v>69</v>
      </c>
      <c r="F2" s="12" t="s">
        <v>70</v>
      </c>
    </row>
    <row r="3" spans="1:6" x14ac:dyDescent="0.25">
      <c r="A3" s="13" t="s">
        <v>71</v>
      </c>
      <c r="B3" s="12">
        <v>15</v>
      </c>
      <c r="C3" s="12">
        <v>8</v>
      </c>
      <c r="D3" s="14">
        <v>3</v>
      </c>
      <c r="E3" s="15">
        <f>C3*D3</f>
        <v>24</v>
      </c>
      <c r="F3" s="15">
        <f>D3*(B3-C3)</f>
        <v>21</v>
      </c>
    </row>
    <row r="4" spans="1:6" x14ac:dyDescent="0.25">
      <c r="A4" s="13" t="s">
        <v>72</v>
      </c>
      <c r="B4" s="12">
        <v>8</v>
      </c>
      <c r="C4" s="12">
        <v>5</v>
      </c>
      <c r="D4" s="14">
        <v>3</v>
      </c>
      <c r="E4" s="15">
        <f t="shared" ref="E4:E10" si="0">C4*D4</f>
        <v>15</v>
      </c>
      <c r="F4" s="15">
        <f t="shared" ref="F4:F10" si="1">D4*(B4-C4)</f>
        <v>9</v>
      </c>
    </row>
    <row r="5" spans="1:6" x14ac:dyDescent="0.25">
      <c r="A5" s="13" t="s">
        <v>73</v>
      </c>
      <c r="B5" s="12">
        <v>8</v>
      </c>
      <c r="C5" s="12">
        <v>7</v>
      </c>
      <c r="D5" s="14">
        <v>2.5</v>
      </c>
      <c r="E5" s="15">
        <f t="shared" si="0"/>
        <v>17.5</v>
      </c>
      <c r="F5" s="15">
        <f t="shared" si="1"/>
        <v>2.5</v>
      </c>
    </row>
    <row r="6" spans="1:6" x14ac:dyDescent="0.25">
      <c r="A6" s="13" t="s">
        <v>74</v>
      </c>
      <c r="B6" s="12">
        <v>18</v>
      </c>
      <c r="C6" s="12">
        <v>12</v>
      </c>
      <c r="D6" s="14">
        <v>5.25</v>
      </c>
      <c r="E6" s="15">
        <f t="shared" si="0"/>
        <v>63</v>
      </c>
      <c r="F6" s="15">
        <f t="shared" si="1"/>
        <v>31.5</v>
      </c>
    </row>
    <row r="7" spans="1:6" x14ac:dyDescent="0.25">
      <c r="A7" s="13" t="s">
        <v>75</v>
      </c>
      <c r="B7" s="12">
        <v>6</v>
      </c>
      <c r="C7" s="12">
        <v>0</v>
      </c>
      <c r="D7" s="14">
        <v>2.5</v>
      </c>
      <c r="E7" s="15">
        <f t="shared" si="0"/>
        <v>0</v>
      </c>
      <c r="F7" s="15">
        <f t="shared" si="1"/>
        <v>15</v>
      </c>
    </row>
    <row r="8" spans="1:6" x14ac:dyDescent="0.25">
      <c r="A8" s="13" t="s">
        <v>76</v>
      </c>
      <c r="B8" s="12">
        <v>4</v>
      </c>
      <c r="C8" s="12">
        <v>3</v>
      </c>
      <c r="D8" s="14">
        <v>3</v>
      </c>
      <c r="E8" s="15">
        <f t="shared" si="0"/>
        <v>9</v>
      </c>
      <c r="F8" s="15">
        <f t="shared" si="1"/>
        <v>3</v>
      </c>
    </row>
    <row r="9" spans="1:6" x14ac:dyDescent="0.25">
      <c r="A9" s="13" t="s">
        <v>77</v>
      </c>
      <c r="B9" s="12">
        <v>10</v>
      </c>
      <c r="C9" s="12">
        <v>1</v>
      </c>
      <c r="D9" s="14">
        <v>2.75</v>
      </c>
      <c r="E9" s="15">
        <f t="shared" si="0"/>
        <v>2.75</v>
      </c>
      <c r="F9" s="15">
        <f t="shared" si="1"/>
        <v>24.75</v>
      </c>
    </row>
    <row r="10" spans="1:6" x14ac:dyDescent="0.25">
      <c r="A10" s="13" t="s">
        <v>78</v>
      </c>
      <c r="B10" s="12">
        <v>10</v>
      </c>
      <c r="C10" s="12">
        <v>6</v>
      </c>
      <c r="D10" s="14">
        <v>4.25</v>
      </c>
      <c r="E10" s="15">
        <f t="shared" si="0"/>
        <v>25.5</v>
      </c>
      <c r="F10" s="15">
        <f t="shared" si="1"/>
        <v>17</v>
      </c>
    </row>
    <row r="12" spans="1:6" x14ac:dyDescent="0.25">
      <c r="A12" s="12" t="s">
        <v>81</v>
      </c>
      <c r="B12" s="15">
        <f>SUM(E3:E10)</f>
        <v>156.75</v>
      </c>
    </row>
    <row r="13" spans="1:6" x14ac:dyDescent="0.25">
      <c r="A13" s="12" t="s">
        <v>79</v>
      </c>
      <c r="B13" s="15">
        <f>AVERAGE(E3:E10)</f>
        <v>19.59375</v>
      </c>
    </row>
    <row r="14" spans="1:6" x14ac:dyDescent="0.25">
      <c r="A14" s="12" t="s">
        <v>80</v>
      </c>
      <c r="B14" s="15">
        <f>MAX(E3:E10)</f>
        <v>63</v>
      </c>
    </row>
    <row r="15" spans="1:6" x14ac:dyDescent="0.25">
      <c r="A15" s="12" t="s">
        <v>82</v>
      </c>
      <c r="B15" s="15">
        <f>MIN(E3:E10)</f>
        <v>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exercícios 1</vt:lpstr>
      <vt:lpstr>exercícios 2</vt:lpstr>
      <vt:lpstr>exercícios 3</vt:lpstr>
      <vt:lpstr>exercícios 4</vt:lpstr>
      <vt:lpstr>exercíos 5</vt:lpstr>
      <vt:lpstr>Contas a Pagar</vt:lpstr>
      <vt:lpstr>Sálario</vt:lpstr>
      <vt:lpstr>Cotação do Dólar</vt:lpstr>
      <vt:lpstr>Livro</vt:lpstr>
      <vt:lpstr>Locadora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Alunos</cp:lastModifiedBy>
  <cp:lastPrinted>2020-02-18T22:20:04Z</cp:lastPrinted>
  <dcterms:created xsi:type="dcterms:W3CDTF">2020-02-14T14:02:59Z</dcterms:created>
  <dcterms:modified xsi:type="dcterms:W3CDTF">2020-02-18T22:49:38Z</dcterms:modified>
</cp:coreProperties>
</file>