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oogle Drive\Disciplinas\Matemática II\cálculo, abordagem computacional\planilhas\"/>
    </mc:Choice>
  </mc:AlternateContent>
  <xr:revisionPtr revIDLastSave="0" documentId="8_{DC72723E-30EC-4282-9E8D-1271491FA307}" xr6:coauthVersionLast="47" xr6:coauthVersionMax="47" xr10:uidLastSave="{00000000-0000-0000-0000-000000000000}"/>
  <bookViews>
    <workbookView xWindow="-120" yWindow="-120" windowWidth="27960" windowHeight="14220"/>
  </bookViews>
  <sheets>
    <sheet name="Plan1" sheetId="1" r:id="rId1"/>
    <sheet name="Plan2" sheetId="2" r:id="rId2"/>
    <sheet name="Plan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D5" i="1"/>
  <c r="A6" i="1"/>
  <c r="A7" i="1" s="1"/>
  <c r="H7" i="1"/>
  <c r="C15" i="1"/>
  <c r="C16" i="1"/>
  <c r="C17" i="1"/>
  <c r="C18" i="1"/>
  <c r="C19" i="1"/>
  <c r="C20" i="1"/>
  <c r="C21" i="1"/>
  <c r="C22" i="1"/>
  <c r="C23" i="1"/>
  <c r="C25" i="1"/>
  <c r="C24" i="1"/>
  <c r="I7" i="1"/>
  <c r="L7" i="1"/>
  <c r="J7" i="1"/>
  <c r="K7" i="1"/>
  <c r="A8" i="1" l="1"/>
  <c r="D7" i="1"/>
  <c r="D6" i="1"/>
  <c r="A9" i="1" l="1"/>
  <c r="D8" i="1"/>
  <c r="D9" i="1" l="1"/>
  <c r="A10" i="1"/>
  <c r="A11" i="1" l="1"/>
  <c r="D10" i="1"/>
  <c r="D11" i="1" l="1"/>
  <c r="A12" i="1"/>
  <c r="A13" i="1" l="1"/>
  <c r="D12" i="1"/>
  <c r="D13" i="1" l="1"/>
  <c r="G7" i="1" s="1"/>
  <c r="A14" i="1"/>
  <c r="D14" i="1" l="1"/>
  <c r="A15" i="1"/>
  <c r="G8" i="1"/>
  <c r="M7" i="1"/>
  <c r="H8" i="1" l="1"/>
  <c r="M8" i="1"/>
  <c r="A16" i="1"/>
  <c r="D15" i="1"/>
  <c r="A17" i="1" l="1"/>
  <c r="D16" i="1"/>
  <c r="I8" i="1"/>
  <c r="J8" i="1"/>
  <c r="K8" i="1"/>
  <c r="L8" i="1"/>
  <c r="G9" i="1"/>
  <c r="G10" i="1" l="1"/>
  <c r="M9" i="1"/>
  <c r="H9" i="1"/>
  <c r="D17" i="1"/>
  <c r="A18" i="1"/>
  <c r="A19" i="1" l="1"/>
  <c r="D18" i="1"/>
  <c r="K9" i="1"/>
  <c r="I9" i="1"/>
  <c r="L9" i="1"/>
  <c r="J9" i="1"/>
  <c r="M10" i="1"/>
  <c r="H10" i="1"/>
  <c r="K10" i="1" l="1"/>
  <c r="I10" i="1"/>
  <c r="J10" i="1"/>
  <c r="L10" i="1"/>
  <c r="I13" i="1" a="1"/>
  <c r="I12" i="1" a="1"/>
  <c r="D19" i="1"/>
  <c r="A20" i="1"/>
  <c r="D20" i="1" l="1"/>
  <c r="A21" i="1"/>
  <c r="I12" i="1"/>
  <c r="I3" i="1" s="1"/>
  <c r="K12" i="1"/>
  <c r="K3" i="1" s="1"/>
  <c r="J12" i="1"/>
  <c r="J3" i="1" s="1"/>
  <c r="L12" i="1"/>
  <c r="L3" i="1" s="1"/>
  <c r="I13" i="1"/>
  <c r="J13" i="1"/>
  <c r="L13" i="1"/>
  <c r="K13" i="1"/>
  <c r="M3" i="1" l="1"/>
  <c r="Q4" i="1" s="1"/>
  <c r="D21" i="1"/>
  <c r="A22" i="1"/>
  <c r="A23" i="1" l="1"/>
  <c r="D22" i="1"/>
  <c r="D23" i="1" l="1"/>
  <c r="A24" i="1"/>
  <c r="A25" i="1" l="1"/>
  <c r="D25" i="1" s="1"/>
  <c r="D24" i="1"/>
</calcChain>
</file>

<file path=xl/sharedStrings.xml><?xml version="1.0" encoding="utf-8"?>
<sst xmlns="http://schemas.openxmlformats.org/spreadsheetml/2006/main" count="31" uniqueCount="21">
  <si>
    <t>x</t>
  </si>
  <si>
    <t>y</t>
  </si>
  <si>
    <t>Interpolação com splines cúbicos</t>
  </si>
  <si>
    <t>Originais</t>
  </si>
  <si>
    <t>x(desejado)</t>
  </si>
  <si>
    <t>y(calculado)</t>
  </si>
  <si>
    <t>Ordem</t>
  </si>
  <si>
    <t>ordem</t>
  </si>
  <si>
    <t>n-1</t>
  </si>
  <si>
    <t>n+1</t>
  </si>
  <si>
    <t>n+2</t>
  </si>
  <si>
    <t>n+3</t>
  </si>
  <si>
    <t>h</t>
  </si>
  <si>
    <t>x^0</t>
  </si>
  <si>
    <t>x^1</t>
  </si>
  <si>
    <t>x^2</t>
  </si>
  <si>
    <t>x^3</t>
  </si>
  <si>
    <t>coef.:</t>
  </si>
  <si>
    <t>Interpolados</t>
  </si>
  <si>
    <r>
      <t>b = (X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.X)</t>
    </r>
    <r>
      <rPr>
        <vertAlign val="superscript"/>
        <sz val="11"/>
        <color indexed="8"/>
        <rFont val="Calibri"/>
        <family val="2"/>
      </rPr>
      <t>-1</t>
    </r>
    <r>
      <rPr>
        <sz val="11"/>
        <color theme="1"/>
        <rFont val="Calibri"/>
        <family val="2"/>
        <scheme val="minor"/>
      </rPr>
      <t>.(X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.Y)</t>
    </r>
  </si>
  <si>
    <r>
      <t>Para regr.polin. b = X</t>
    </r>
    <r>
      <rPr>
        <vertAlign val="superscript"/>
        <sz val="11"/>
        <color indexed="8"/>
        <rFont val="Calibri"/>
        <family val="2"/>
      </rPr>
      <t>-1</t>
    </r>
    <r>
      <rPr>
        <sz val="11"/>
        <color theme="1"/>
        <rFont val="Calibri"/>
        <family val="2"/>
        <scheme val="minor"/>
      </rPr>
      <t>.Y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</si>
</sst>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0.00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72" fontId="0" fillId="0" borderId="0" xfId="0" applyNumberFormat="1"/>
    <xf numFmtId="2" fontId="0" fillId="0" borderId="0" xfId="0" applyNumberFormat="1"/>
    <xf numFmtId="17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317725752508367E-2"/>
          <c:y val="4.8611111111111112E-2"/>
          <c:w val="0.85284280936454848"/>
          <c:h val="0.68402777777777779"/>
        </c:manualLayout>
      </c:layout>
      <c:scatterChart>
        <c:scatterStyle val="smoothMarker"/>
        <c:varyColors val="0"/>
        <c:ser>
          <c:idx val="0"/>
          <c:order val="0"/>
          <c:tx>
            <c:v>Interpolação</c:v>
          </c:tx>
          <c:marker>
            <c:symbol val="none"/>
          </c:marker>
          <c:xVal>
            <c:numRef>
              <c:f>Plan1!$P$5:$P$25</c:f>
              <c:numCache>
                <c:formatCode>0.00</c:formatCode>
                <c:ptCount val="21"/>
                <c:pt idx="0">
                  <c:v>2</c:v>
                </c:pt>
                <c:pt idx="1">
                  <c:v>2.33</c:v>
                </c:pt>
                <c:pt idx="2">
                  <c:v>2.66</c:v>
                </c:pt>
                <c:pt idx="3">
                  <c:v>2.99</c:v>
                </c:pt>
                <c:pt idx="4">
                  <c:v>3.3200000000000003</c:v>
                </c:pt>
                <c:pt idx="5">
                  <c:v>3.6500000000000004</c:v>
                </c:pt>
                <c:pt idx="6">
                  <c:v>3.9800000000000004</c:v>
                </c:pt>
                <c:pt idx="7">
                  <c:v>4.3100000000000005</c:v>
                </c:pt>
                <c:pt idx="8">
                  <c:v>4.6400000000000006</c:v>
                </c:pt>
                <c:pt idx="9">
                  <c:v>4.9700000000000006</c:v>
                </c:pt>
                <c:pt idx="10">
                  <c:v>5.3000000000000007</c:v>
                </c:pt>
                <c:pt idx="11">
                  <c:v>5.6300000000000008</c:v>
                </c:pt>
                <c:pt idx="12">
                  <c:v>5.9600000000000009</c:v>
                </c:pt>
                <c:pt idx="13">
                  <c:v>6.2900000000000009</c:v>
                </c:pt>
                <c:pt idx="14">
                  <c:v>6.620000000000001</c:v>
                </c:pt>
                <c:pt idx="15">
                  <c:v>6.9500000000000011</c:v>
                </c:pt>
                <c:pt idx="16">
                  <c:v>7.2800000000000011</c:v>
                </c:pt>
                <c:pt idx="17">
                  <c:v>7.6100000000000012</c:v>
                </c:pt>
                <c:pt idx="18">
                  <c:v>7.9400000000000013</c:v>
                </c:pt>
                <c:pt idx="19">
                  <c:v>8.2700000000000014</c:v>
                </c:pt>
                <c:pt idx="20">
                  <c:v>8.6000000000000014</c:v>
                </c:pt>
              </c:numCache>
            </c:numRef>
          </c:xVal>
          <c:yVal>
            <c:numRef>
              <c:f>Plan1!$Q$5:$Q$25</c:f>
              <c:numCache>
                <c:formatCode>0.00</c:formatCode>
                <c:ptCount val="21"/>
                <c:pt idx="0">
                  <c:v>7.3099999999813008</c:v>
                </c:pt>
                <c:pt idx="1">
                  <c:v>6.5537538499786052</c:v>
                </c:pt>
                <c:pt idx="2">
                  <c:v>5.8366027999772108</c:v>
                </c:pt>
                <c:pt idx="3">
                  <c:v>5.1693279499771085</c:v>
                </c:pt>
                <c:pt idx="4">
                  <c:v>4.4902060799240964</c:v>
                </c:pt>
                <c:pt idx="5">
                  <c:v>3.9666181249048291</c:v>
                </c:pt>
                <c:pt idx="6">
                  <c:v>3.5706065198874981</c:v>
                </c:pt>
                <c:pt idx="7">
                  <c:v>3.3250134697989377</c:v>
                </c:pt>
                <c:pt idx="8">
                  <c:v>3.0809004797734225</c:v>
                </c:pt>
                <c:pt idx="9">
                  <c:v>2.8327364097459444</c:v>
                </c:pt>
                <c:pt idx="10">
                  <c:v>2.6097999992573193</c:v>
                </c:pt>
                <c:pt idx="11">
                  <c:v>2.3526777492721447</c:v>
                </c:pt>
                <c:pt idx="12">
                  <c:v>2.0743199992869705</c:v>
                </c:pt>
                <c:pt idx="13">
                  <c:v>1.7381214552612256</c:v>
                </c:pt>
                <c:pt idx="14">
                  <c:v>1.4753771602742631</c:v>
                </c:pt>
                <c:pt idx="15">
                  <c:v>1.2837881252943362</c:v>
                </c:pt>
                <c:pt idx="16">
                  <c:v>1.1733299210363537</c:v>
                </c:pt>
                <c:pt idx="17">
                  <c:v>1.0765141361330055</c:v>
                </c:pt>
                <c:pt idx="18">
                  <c:v>0.98580764123384867</c:v>
                </c:pt>
                <c:pt idx="19">
                  <c:v>0.90156980633881012</c:v>
                </c:pt>
                <c:pt idx="20">
                  <c:v>0.82416000144781487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3-4B61-B6FE-03BC22D48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12856"/>
        <c:axId val="1"/>
      </c:scatterChart>
      <c:scatterChart>
        <c:scatterStyle val="lineMarker"/>
        <c:varyColors val="0"/>
        <c:ser>
          <c:idx val="1"/>
          <c:order val="1"/>
          <c:tx>
            <c:v>Exato</c:v>
          </c:tx>
          <c:spPr>
            <a:ln w="28575">
              <a:noFill/>
            </a:ln>
          </c:spPr>
          <c:xVal>
            <c:numRef>
              <c:f>Plan1!$B$5:$B$25</c:f>
              <c:numCache>
                <c:formatCode>0.0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Plan1!$C$5:$C$25</c:f>
              <c:numCache>
                <c:formatCode>0.000</c:formatCode>
                <c:ptCount val="21"/>
                <c:pt idx="0">
                  <c:v>9.4</c:v>
                </c:pt>
                <c:pt idx="1">
                  <c:v>7.31</c:v>
                </c:pt>
                <c:pt idx="2">
                  <c:v>5.15</c:v>
                </c:pt>
                <c:pt idx="3">
                  <c:v>3.55</c:v>
                </c:pt>
                <c:pt idx="4">
                  <c:v>2.81</c:v>
                </c:pt>
                <c:pt idx="5">
                  <c:v>2.04</c:v>
                </c:pt>
                <c:pt idx="6">
                  <c:v>1.26</c:v>
                </c:pt>
                <c:pt idx="7">
                  <c:v>0.97</c:v>
                </c:pt>
                <c:pt idx="8">
                  <c:v>0.74</c:v>
                </c:pt>
                <c:pt idx="9">
                  <c:v>0.57999999999999996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13-4B61-B6FE-03BC22D48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12856"/>
        <c:axId val="1"/>
      </c:scatterChart>
      <c:valAx>
        <c:axId val="427012856"/>
        <c:scaling>
          <c:orientation val="minMax"/>
          <c:max val="12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701285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13</xdr:row>
      <xdr:rowOff>57150</xdr:rowOff>
    </xdr:from>
    <xdr:to>
      <xdr:col>14</xdr:col>
      <xdr:colOff>276225</xdr:colOff>
      <xdr:row>27</xdr:row>
      <xdr:rowOff>133350</xdr:rowOff>
    </xdr:to>
    <xdr:graphicFrame macro="">
      <xdr:nvGraphicFramePr>
        <xdr:cNvPr id="1339" name="Gráfico 2">
          <a:extLst>
            <a:ext uri="{FF2B5EF4-FFF2-40B4-BE49-F238E27FC236}">
              <a16:creationId xmlns:a16="http://schemas.microsoft.com/office/drawing/2014/main" id="{6C0733D5-81DE-4654-B027-D4EEB0D6B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1" sqref="C1"/>
    </sheetView>
  </sheetViews>
  <sheetFormatPr defaultRowHeight="15" x14ac:dyDescent="0.25"/>
  <sheetData>
    <row r="1" spans="1:18" x14ac:dyDescent="0.25">
      <c r="B1" t="s">
        <v>2</v>
      </c>
      <c r="I1" s="5" t="s">
        <v>13</v>
      </c>
      <c r="J1" s="5" t="s">
        <v>14</v>
      </c>
      <c r="K1" s="5" t="s">
        <v>15</v>
      </c>
      <c r="L1" s="5" t="s">
        <v>16</v>
      </c>
    </row>
    <row r="2" spans="1:18" x14ac:dyDescent="0.25">
      <c r="A2" s="6"/>
      <c r="H2" t="s">
        <v>4</v>
      </c>
      <c r="I2" s="5">
        <v>0</v>
      </c>
      <c r="J2" s="5">
        <v>1</v>
      </c>
      <c r="K2" s="5">
        <v>2</v>
      </c>
      <c r="L2" s="5">
        <v>3</v>
      </c>
      <c r="M2" t="s">
        <v>5</v>
      </c>
      <c r="O2" s="6" t="s">
        <v>12</v>
      </c>
      <c r="P2" t="s">
        <v>18</v>
      </c>
    </row>
    <row r="3" spans="1:18" x14ac:dyDescent="0.25">
      <c r="A3" s="5"/>
      <c r="B3" t="s">
        <v>3</v>
      </c>
      <c r="H3" s="7">
        <v>9.9</v>
      </c>
      <c r="I3" s="3">
        <f>I12*$H3^I2</f>
        <v>4.1300000000046566</v>
      </c>
      <c r="J3" s="3">
        <f>J12*$H3^J2</f>
        <v>-4.1744999999500578</v>
      </c>
      <c r="K3" s="3">
        <f>K12*$H3^K2</f>
        <v>-0.98009999806032289</v>
      </c>
      <c r="L3" s="3">
        <f>L12*$H3^L2</f>
        <v>1.6171649998882192</v>
      </c>
      <c r="M3" s="8">
        <f>SUM(I3:L3)</f>
        <v>0.59256500188249506</v>
      </c>
      <c r="O3" s="5">
        <v>0.33</v>
      </c>
      <c r="P3" t="s">
        <v>0</v>
      </c>
      <c r="Q3" t="s">
        <v>1</v>
      </c>
    </row>
    <row r="4" spans="1:18" x14ac:dyDescent="0.25">
      <c r="A4" t="s">
        <v>6</v>
      </c>
      <c r="B4" t="s">
        <v>0</v>
      </c>
      <c r="C4" t="s">
        <v>1</v>
      </c>
      <c r="D4" t="s">
        <v>6</v>
      </c>
      <c r="Q4" s="3">
        <f>M3</f>
        <v>0.59256500188249506</v>
      </c>
    </row>
    <row r="5" spans="1:18" x14ac:dyDescent="0.25">
      <c r="A5">
        <v>1</v>
      </c>
      <c r="B5" s="2">
        <v>1</v>
      </c>
      <c r="C5" s="4">
        <v>9.4</v>
      </c>
      <c r="D5">
        <f>A5</f>
        <v>1</v>
      </c>
      <c r="I5" s="5" t="s">
        <v>13</v>
      </c>
      <c r="J5" s="5" t="s">
        <v>14</v>
      </c>
      <c r="K5" s="5" t="s">
        <v>15</v>
      </c>
      <c r="L5" s="5" t="s">
        <v>16</v>
      </c>
      <c r="O5" s="2"/>
      <c r="P5" s="3">
        <v>2</v>
      </c>
      <c r="Q5" s="3">
        <f t="dataTable" ref="Q5:Q25" dt2D="0" dtr="0" r1="H3"/>
        <v>7.3099999999813008</v>
      </c>
      <c r="R5" s="3"/>
    </row>
    <row r="6" spans="1:18" x14ac:dyDescent="0.25">
      <c r="A6">
        <f>A5+1</f>
        <v>2</v>
      </c>
      <c r="B6" s="2">
        <v>2</v>
      </c>
      <c r="C6" s="4">
        <v>7.31</v>
      </c>
      <c r="D6">
        <f t="shared" ref="D6:D25" si="0">A6</f>
        <v>2</v>
      </c>
      <c r="G6" s="5" t="s">
        <v>7</v>
      </c>
      <c r="H6" s="5" t="s">
        <v>0</v>
      </c>
      <c r="I6" s="5">
        <v>0</v>
      </c>
      <c r="J6" s="5">
        <v>1</v>
      </c>
      <c r="K6" s="5">
        <v>2</v>
      </c>
      <c r="L6" s="5">
        <v>3</v>
      </c>
      <c r="M6" s="5" t="s">
        <v>1</v>
      </c>
      <c r="P6" s="3">
        <f>P5+$O$3</f>
        <v>2.33</v>
      </c>
      <c r="Q6" s="3">
        <v>6.5537538499786052</v>
      </c>
      <c r="R6" s="3"/>
    </row>
    <row r="7" spans="1:18" x14ac:dyDescent="0.25">
      <c r="A7">
        <f t="shared" ref="A7:A25" si="1">A6+1</f>
        <v>3</v>
      </c>
      <c r="B7" s="2">
        <v>3</v>
      </c>
      <c r="C7" s="4">
        <v>5.15</v>
      </c>
      <c r="D7">
        <f t="shared" si="0"/>
        <v>3</v>
      </c>
      <c r="F7" t="s">
        <v>8</v>
      </c>
      <c r="G7">
        <f>VLOOKUP(H7,$B$5:$D$25,3)</f>
        <v>9</v>
      </c>
      <c r="H7">
        <f>VLOOKUP(H3,$B$5:$C$25,1)</f>
        <v>9</v>
      </c>
      <c r="I7">
        <f>$H7^I$6</f>
        <v>1</v>
      </c>
      <c r="J7">
        <f>$H7^J$6</f>
        <v>9</v>
      </c>
      <c r="K7">
        <f>$H7^K$6</f>
        <v>81</v>
      </c>
      <c r="L7">
        <f>$H7^L$6</f>
        <v>729</v>
      </c>
      <c r="M7" s="4">
        <f>VLOOKUP(G7,$A$5:$C$25,3)</f>
        <v>0.74</v>
      </c>
      <c r="P7" s="3">
        <f t="shared" ref="P7:P25" si="2">P6+$O$3</f>
        <v>2.66</v>
      </c>
      <c r="Q7" s="3">
        <v>5.8366027999772108</v>
      </c>
      <c r="R7" s="3"/>
    </row>
    <row r="8" spans="1:18" x14ac:dyDescent="0.25">
      <c r="A8">
        <f t="shared" si="1"/>
        <v>4</v>
      </c>
      <c r="B8" s="2">
        <v>4</v>
      </c>
      <c r="C8" s="4">
        <v>3.55</v>
      </c>
      <c r="D8">
        <f t="shared" si="0"/>
        <v>4</v>
      </c>
      <c r="F8" t="s">
        <v>9</v>
      </c>
      <c r="G8">
        <f>IF(ISERROR(VLOOKUP(G7+1,$A$5:$C$25,3)),G7-3,G7+1)</f>
        <v>10</v>
      </c>
      <c r="H8">
        <f>VLOOKUP(G8,$A$5:$C$25,2)</f>
        <v>10</v>
      </c>
      <c r="I8">
        <f t="shared" ref="I8:L10" si="3">$H8^I$6</f>
        <v>1</v>
      </c>
      <c r="J8">
        <f t="shared" si="3"/>
        <v>10</v>
      </c>
      <c r="K8">
        <f t="shared" si="3"/>
        <v>100</v>
      </c>
      <c r="L8">
        <f t="shared" si="3"/>
        <v>1000</v>
      </c>
      <c r="M8" s="4">
        <f>VLOOKUP(G8,$A$5:$C$25,3)</f>
        <v>0.57999999999999996</v>
      </c>
      <c r="P8" s="3">
        <f t="shared" si="2"/>
        <v>2.99</v>
      </c>
      <c r="Q8" s="3">
        <v>5.1693279499771085</v>
      </c>
      <c r="R8" s="3"/>
    </row>
    <row r="9" spans="1:18" x14ac:dyDescent="0.25">
      <c r="A9">
        <f t="shared" si="1"/>
        <v>5</v>
      </c>
      <c r="B9" s="2">
        <v>5</v>
      </c>
      <c r="C9" s="4">
        <v>2.81</v>
      </c>
      <c r="D9">
        <f t="shared" si="0"/>
        <v>5</v>
      </c>
      <c r="F9" t="s">
        <v>10</v>
      </c>
      <c r="G9">
        <f>IF(ISERROR(VLOOKUP(G8+1,$A$5:$C$25,3)),G8-3,G8+1)</f>
        <v>7</v>
      </c>
      <c r="H9">
        <f>VLOOKUP(G9,$A$5:$C$25,2)</f>
        <v>7</v>
      </c>
      <c r="I9">
        <f t="shared" si="3"/>
        <v>1</v>
      </c>
      <c r="J9">
        <f t="shared" si="3"/>
        <v>7</v>
      </c>
      <c r="K9">
        <f t="shared" si="3"/>
        <v>49</v>
      </c>
      <c r="L9">
        <f t="shared" si="3"/>
        <v>343</v>
      </c>
      <c r="M9" s="4">
        <f>VLOOKUP(G9,$A$5:$C$25,3)</f>
        <v>1.26</v>
      </c>
      <c r="P9" s="3">
        <f t="shared" si="2"/>
        <v>3.3200000000000003</v>
      </c>
      <c r="Q9" s="3">
        <v>4.4902060799240964</v>
      </c>
      <c r="R9" s="3"/>
    </row>
    <row r="10" spans="1:18" x14ac:dyDescent="0.25">
      <c r="A10">
        <f t="shared" si="1"/>
        <v>6</v>
      </c>
      <c r="B10" s="2">
        <v>6</v>
      </c>
      <c r="C10" s="4">
        <v>2.04</v>
      </c>
      <c r="D10">
        <f t="shared" si="0"/>
        <v>6</v>
      </c>
      <c r="F10" t="s">
        <v>11</v>
      </c>
      <c r="G10">
        <f>IF(ISERROR(VLOOKUP(G9+1,$A$5:$C$25,3)),G9-3,G9+1)</f>
        <v>8</v>
      </c>
      <c r="H10">
        <f>VLOOKUP(G10,$A$5:$C$25,2)</f>
        <v>8</v>
      </c>
      <c r="I10">
        <f t="shared" si="3"/>
        <v>1</v>
      </c>
      <c r="J10">
        <f t="shared" si="3"/>
        <v>8</v>
      </c>
      <c r="K10">
        <f t="shared" si="3"/>
        <v>64</v>
      </c>
      <c r="L10">
        <f t="shared" si="3"/>
        <v>512</v>
      </c>
      <c r="M10" s="4">
        <f>VLOOKUP(G10,$A$5:$C$25,3)</f>
        <v>0.97</v>
      </c>
      <c r="P10" s="3">
        <f t="shared" si="2"/>
        <v>3.6500000000000004</v>
      </c>
      <c r="Q10" s="3">
        <v>3.9666181249048291</v>
      </c>
      <c r="R10" s="3"/>
    </row>
    <row r="11" spans="1:18" x14ac:dyDescent="0.25">
      <c r="A11">
        <f t="shared" si="1"/>
        <v>7</v>
      </c>
      <c r="B11" s="2">
        <v>7</v>
      </c>
      <c r="C11" s="4">
        <v>1.26</v>
      </c>
      <c r="D11">
        <f t="shared" si="0"/>
        <v>7</v>
      </c>
      <c r="P11" s="3">
        <f t="shared" si="2"/>
        <v>3.9800000000000004</v>
      </c>
      <c r="Q11" s="3">
        <v>3.5706065198874981</v>
      </c>
      <c r="R11" s="3"/>
    </row>
    <row r="12" spans="1:18" ht="17.25" x14ac:dyDescent="0.25">
      <c r="A12">
        <f t="shared" si="1"/>
        <v>8</v>
      </c>
      <c r="B12" s="2">
        <v>8</v>
      </c>
      <c r="C12" s="4">
        <v>0.97</v>
      </c>
      <c r="D12">
        <f t="shared" si="0"/>
        <v>8</v>
      </c>
      <c r="H12" s="1" t="s">
        <v>17</v>
      </c>
      <c r="I12" s="3">
        <f t="array" ref="I12:L12">TRANSPOSE(MMULT(MINVERSE(MMULT(TRANSPOSE(I7:L10),I7:L10)),MMULT(TRANSPOSE(I7:L10),M7:M10)))</f>
        <v>4.1300000000046566</v>
      </c>
      <c r="J12" s="3">
        <v>-0.421666666661622</v>
      </c>
      <c r="K12" s="3">
        <v>-9.9999999802093953E-3</v>
      </c>
      <c r="L12" s="3">
        <v>1.666666666551464E-3</v>
      </c>
      <c r="M12" t="s">
        <v>19</v>
      </c>
      <c r="P12" s="3">
        <f t="shared" si="2"/>
        <v>4.3100000000000005</v>
      </c>
      <c r="Q12" s="3">
        <v>3.3250134697989377</v>
      </c>
      <c r="R12" s="3"/>
    </row>
    <row r="13" spans="1:18" ht="17.25" x14ac:dyDescent="0.25">
      <c r="A13">
        <f t="shared" si="1"/>
        <v>9</v>
      </c>
      <c r="B13" s="2">
        <v>9</v>
      </c>
      <c r="C13" s="4">
        <v>0.74</v>
      </c>
      <c r="D13">
        <f t="shared" si="0"/>
        <v>9</v>
      </c>
      <c r="H13" s="1" t="s">
        <v>17</v>
      </c>
      <c r="I13" s="3">
        <f t="array" ref="I13:L13">TRANSPOSE(MMULT(MINVERSE(I7:L10),M7:M10))</f>
        <v>4.1300000000000523</v>
      </c>
      <c r="J13" s="3">
        <v>-0.42166666666668107</v>
      </c>
      <c r="K13" s="3">
        <v>-9.9999999999980105E-3</v>
      </c>
      <c r="L13" s="3">
        <v>1.6666666666666496E-3</v>
      </c>
      <c r="M13" t="s">
        <v>20</v>
      </c>
      <c r="P13" s="3">
        <f t="shared" si="2"/>
        <v>4.6400000000000006</v>
      </c>
      <c r="Q13" s="3">
        <v>3.0809004797734225</v>
      </c>
      <c r="R13" s="3"/>
    </row>
    <row r="14" spans="1:18" x14ac:dyDescent="0.25">
      <c r="A14">
        <f t="shared" si="1"/>
        <v>10</v>
      </c>
      <c r="B14" s="2">
        <v>10</v>
      </c>
      <c r="C14" s="4">
        <v>0.57999999999999996</v>
      </c>
      <c r="D14">
        <f t="shared" si="0"/>
        <v>10</v>
      </c>
      <c r="P14" s="3">
        <f t="shared" si="2"/>
        <v>4.9700000000000006</v>
      </c>
      <c r="Q14" s="3">
        <v>2.8327364097459444</v>
      </c>
      <c r="R14" s="3"/>
    </row>
    <row r="15" spans="1:18" x14ac:dyDescent="0.25">
      <c r="A15">
        <f t="shared" si="1"/>
        <v>11</v>
      </c>
      <c r="B15" s="2"/>
      <c r="C15" s="4" t="e">
        <f t="shared" ref="C15:C25" si="4">LN(B15)</f>
        <v>#NUM!</v>
      </c>
      <c r="D15">
        <f t="shared" si="0"/>
        <v>11</v>
      </c>
      <c r="P15" s="3">
        <f t="shared" si="2"/>
        <v>5.3000000000000007</v>
      </c>
      <c r="Q15" s="3">
        <v>2.6097999992573193</v>
      </c>
      <c r="R15" s="3"/>
    </row>
    <row r="16" spans="1:18" x14ac:dyDescent="0.25">
      <c r="A16">
        <f t="shared" si="1"/>
        <v>12</v>
      </c>
      <c r="B16" s="2"/>
      <c r="C16" s="4" t="e">
        <f t="shared" si="4"/>
        <v>#NUM!</v>
      </c>
      <c r="D16">
        <f t="shared" si="0"/>
        <v>12</v>
      </c>
      <c r="P16" s="3">
        <f t="shared" si="2"/>
        <v>5.6300000000000008</v>
      </c>
      <c r="Q16" s="3">
        <v>2.3526777492721447</v>
      </c>
      <c r="R16" s="3"/>
    </row>
    <row r="17" spans="1:18" x14ac:dyDescent="0.25">
      <c r="A17">
        <f t="shared" si="1"/>
        <v>13</v>
      </c>
      <c r="B17" s="2"/>
      <c r="C17" s="4" t="e">
        <f t="shared" si="4"/>
        <v>#NUM!</v>
      </c>
      <c r="D17">
        <f t="shared" si="0"/>
        <v>13</v>
      </c>
      <c r="P17" s="3">
        <f t="shared" si="2"/>
        <v>5.9600000000000009</v>
      </c>
      <c r="Q17" s="3">
        <v>2.0743199992869705</v>
      </c>
      <c r="R17" s="3"/>
    </row>
    <row r="18" spans="1:18" x14ac:dyDescent="0.25">
      <c r="A18">
        <f t="shared" si="1"/>
        <v>14</v>
      </c>
      <c r="B18" s="2"/>
      <c r="C18" s="4" t="e">
        <f t="shared" si="4"/>
        <v>#NUM!</v>
      </c>
      <c r="D18">
        <f t="shared" si="0"/>
        <v>14</v>
      </c>
      <c r="P18" s="3">
        <f t="shared" si="2"/>
        <v>6.2900000000000009</v>
      </c>
      <c r="Q18" s="3">
        <v>1.7381214552612256</v>
      </c>
      <c r="R18" s="3"/>
    </row>
    <row r="19" spans="1:18" x14ac:dyDescent="0.25">
      <c r="A19">
        <f t="shared" si="1"/>
        <v>15</v>
      </c>
      <c r="B19" s="2"/>
      <c r="C19" s="4" t="e">
        <f t="shared" si="4"/>
        <v>#NUM!</v>
      </c>
      <c r="D19">
        <f t="shared" si="0"/>
        <v>15</v>
      </c>
      <c r="P19" s="3">
        <f t="shared" si="2"/>
        <v>6.620000000000001</v>
      </c>
      <c r="Q19" s="3">
        <v>1.4753771602742631</v>
      </c>
      <c r="R19" s="3"/>
    </row>
    <row r="20" spans="1:18" x14ac:dyDescent="0.25">
      <c r="A20">
        <f t="shared" si="1"/>
        <v>16</v>
      </c>
      <c r="B20" s="2"/>
      <c r="C20" s="4" t="e">
        <f t="shared" si="4"/>
        <v>#NUM!</v>
      </c>
      <c r="D20">
        <f t="shared" si="0"/>
        <v>16</v>
      </c>
      <c r="P20" s="3">
        <f t="shared" si="2"/>
        <v>6.9500000000000011</v>
      </c>
      <c r="Q20" s="3">
        <v>1.2837881252943362</v>
      </c>
      <c r="R20" s="3"/>
    </row>
    <row r="21" spans="1:18" x14ac:dyDescent="0.25">
      <c r="A21">
        <f t="shared" si="1"/>
        <v>17</v>
      </c>
      <c r="B21" s="2"/>
      <c r="C21" s="4" t="e">
        <f t="shared" si="4"/>
        <v>#NUM!</v>
      </c>
      <c r="D21">
        <f t="shared" si="0"/>
        <v>17</v>
      </c>
      <c r="P21" s="3">
        <f t="shared" si="2"/>
        <v>7.2800000000000011</v>
      </c>
      <c r="Q21" s="3">
        <v>1.1733299210363537</v>
      </c>
      <c r="R21" s="3"/>
    </row>
    <row r="22" spans="1:18" x14ac:dyDescent="0.25">
      <c r="A22">
        <f t="shared" si="1"/>
        <v>18</v>
      </c>
      <c r="B22" s="2"/>
      <c r="C22" s="4" t="e">
        <f t="shared" si="4"/>
        <v>#NUM!</v>
      </c>
      <c r="D22">
        <f t="shared" si="0"/>
        <v>18</v>
      </c>
      <c r="P22" s="3">
        <f t="shared" si="2"/>
        <v>7.6100000000000012</v>
      </c>
      <c r="Q22" s="3">
        <v>1.0765141361330055</v>
      </c>
      <c r="R22" s="3"/>
    </row>
    <row r="23" spans="1:18" x14ac:dyDescent="0.25">
      <c r="A23">
        <f t="shared" si="1"/>
        <v>19</v>
      </c>
      <c r="B23" s="2"/>
      <c r="C23" s="4" t="e">
        <f t="shared" si="4"/>
        <v>#NUM!</v>
      </c>
      <c r="D23">
        <f t="shared" si="0"/>
        <v>19</v>
      </c>
      <c r="P23" s="3">
        <f t="shared" si="2"/>
        <v>7.9400000000000013</v>
      </c>
      <c r="Q23" s="3">
        <v>0.98580764123384867</v>
      </c>
      <c r="R23" s="3"/>
    </row>
    <row r="24" spans="1:18" x14ac:dyDescent="0.25">
      <c r="A24">
        <f t="shared" si="1"/>
        <v>20</v>
      </c>
      <c r="B24" s="2"/>
      <c r="C24" s="4" t="e">
        <f t="shared" si="4"/>
        <v>#NUM!</v>
      </c>
      <c r="D24">
        <f t="shared" si="0"/>
        <v>20</v>
      </c>
      <c r="P24" s="3">
        <f t="shared" si="2"/>
        <v>8.2700000000000014</v>
      </c>
      <c r="Q24" s="3">
        <v>0.90156980633881012</v>
      </c>
      <c r="R24" s="3"/>
    </row>
    <row r="25" spans="1:18" x14ac:dyDescent="0.25">
      <c r="A25">
        <f t="shared" si="1"/>
        <v>21</v>
      </c>
      <c r="B25" s="2"/>
      <c r="C25" s="4" t="e">
        <f t="shared" si="4"/>
        <v>#NUM!</v>
      </c>
      <c r="D25">
        <f t="shared" si="0"/>
        <v>21</v>
      </c>
      <c r="P25" s="3">
        <f t="shared" si="2"/>
        <v>8.6000000000000014</v>
      </c>
      <c r="Q25" s="3">
        <v>0.82416000144781487</v>
      </c>
      <c r="R25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Mirapalheta</cp:lastModifiedBy>
  <dcterms:created xsi:type="dcterms:W3CDTF">2010-04-04T15:41:33Z</dcterms:created>
  <dcterms:modified xsi:type="dcterms:W3CDTF">2021-12-02T15:52:02Z</dcterms:modified>
</cp:coreProperties>
</file>