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Dropbox\Disciplinas\Métodos Numéricos\Planilhas\"/>
    </mc:Choice>
  </mc:AlternateContent>
  <bookViews>
    <workbookView xWindow="0" yWindow="75" windowWidth="19155" windowHeight="9780" firstSheet="6" activeTab="8"/>
  </bookViews>
  <sheets>
    <sheet name="regr.simples - solver" sheetId="11" r:id="rId1"/>
    <sheet name="regr.simples -matricial" sheetId="12" r:id="rId2"/>
    <sheet name="regr.múltipla-solver" sheetId="13" r:id="rId3"/>
    <sheet name="regr.múltipla-matricial" sheetId="14" r:id="rId4"/>
    <sheet name="discrim-solver" sheetId="15" r:id="rId5"/>
    <sheet name="discrim-matricial" sheetId="16" r:id="rId6"/>
    <sheet name="série de fourier - solver" sheetId="18" r:id="rId7"/>
    <sheet name="série de fourier - matricial" sheetId="19" r:id="rId8"/>
    <sheet name="spline cúbico via matrizes" sheetId="6" r:id="rId9"/>
    <sheet name="newton-Linear" sheetId="7" r:id="rId10"/>
    <sheet name="newton-Quadrática" sheetId="8" r:id="rId11"/>
    <sheet name="newton-Cúbica" sheetId="9" r:id="rId12"/>
    <sheet name="newton-Quarto Grau" sheetId="10" r:id="rId13"/>
    <sheet name="matrizes v.1" sheetId="1" r:id="rId14"/>
    <sheet name="matrizes v.2" sheetId="4" r:id="rId15"/>
    <sheet name="sistema" sheetId="5" r:id="rId16"/>
  </sheets>
  <definedNames>
    <definedName name="solver_adj" localSheetId="7" hidden="1">'série de fourier - matricial'!$D$5:$K$5</definedName>
    <definedName name="solver_adj" localSheetId="6" hidden="1">'série de fourier - solver'!$D$5:$K$5</definedName>
    <definedName name="solver_cvg" localSheetId="7" hidden="1">0.0001</definedName>
    <definedName name="solver_cvg" localSheetId="6" hidden="1">0.0001</definedName>
    <definedName name="solver_drv" localSheetId="7" hidden="1">1</definedName>
    <definedName name="solver_drv" localSheetId="6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st" localSheetId="7" hidden="1">1</definedName>
    <definedName name="solver_est" localSheetId="6" hidden="1">1</definedName>
    <definedName name="solver_itr" localSheetId="7" hidden="1">100</definedName>
    <definedName name="solver_itr" localSheetId="6" hidden="1">100</definedName>
    <definedName name="solver_lin" localSheetId="7" hidden="1">2</definedName>
    <definedName name="solver_lin" localSheetId="6" hidden="1">2</definedName>
    <definedName name="solver_neg" localSheetId="13" hidden="1">1</definedName>
    <definedName name="solver_neg" localSheetId="14" hidden="1">1</definedName>
    <definedName name="solver_neg" localSheetId="7" hidden="1">2</definedName>
    <definedName name="solver_neg" localSheetId="6" hidden="1">2</definedName>
    <definedName name="solver_neg" localSheetId="15" hidden="1">1</definedName>
    <definedName name="solver_num" localSheetId="13" hidden="1">0</definedName>
    <definedName name="solver_num" localSheetId="14" hidden="1">0</definedName>
    <definedName name="solver_num" localSheetId="7" hidden="1">0</definedName>
    <definedName name="solver_num" localSheetId="6" hidden="1">0</definedName>
    <definedName name="solver_num" localSheetId="15" hidden="1">0</definedName>
    <definedName name="solver_nwt" localSheetId="7" hidden="1">1</definedName>
    <definedName name="solver_nwt" localSheetId="6" hidden="1">1</definedName>
    <definedName name="solver_opt" localSheetId="13" hidden="1">'matrizes v.1'!$D$8</definedName>
    <definedName name="solver_opt" localSheetId="14" hidden="1">'matrizes v.2'!$C$9</definedName>
    <definedName name="solver_opt" localSheetId="7" hidden="1">'série de fourier - matricial'!$C$3</definedName>
    <definedName name="solver_opt" localSheetId="6" hidden="1">'série de fourier - solver'!$C$3</definedName>
    <definedName name="solver_opt" localSheetId="15" hidden="1">sistema!$E$9</definedName>
    <definedName name="solver_pre" localSheetId="7" hidden="1">0.000001</definedName>
    <definedName name="solver_pre" localSheetId="6" hidden="1">0.000001</definedName>
    <definedName name="solver_scl" localSheetId="7" hidden="1">2</definedName>
    <definedName name="solver_scl" localSheetId="6" hidden="1">2</definedName>
    <definedName name="solver_sho" localSheetId="7" hidden="1">2</definedName>
    <definedName name="solver_sho" localSheetId="6" hidden="1">2</definedName>
    <definedName name="solver_tim" localSheetId="7" hidden="1">100</definedName>
    <definedName name="solver_tim" localSheetId="6" hidden="1">100</definedName>
    <definedName name="solver_tol" localSheetId="7" hidden="1">0.05</definedName>
    <definedName name="solver_tol" localSheetId="6" hidden="1">0.05</definedName>
    <definedName name="solver_typ" localSheetId="13" hidden="1">1</definedName>
    <definedName name="solver_typ" localSheetId="14" hidden="1">1</definedName>
    <definedName name="solver_typ" localSheetId="7" hidden="1">2</definedName>
    <definedName name="solver_typ" localSheetId="6" hidden="1">2</definedName>
    <definedName name="solver_typ" localSheetId="15" hidden="1">1</definedName>
    <definedName name="solver_val" localSheetId="13" hidden="1">0</definedName>
    <definedName name="solver_val" localSheetId="14" hidden="1">0</definedName>
    <definedName name="solver_val" localSheetId="7" hidden="1">0</definedName>
    <definedName name="solver_val" localSheetId="6" hidden="1">0</definedName>
    <definedName name="solver_val" localSheetId="15" hidden="1">0</definedName>
    <definedName name="solver_ver" localSheetId="13" hidden="1">3</definedName>
    <definedName name="solver_ver" localSheetId="14" hidden="1">3</definedName>
    <definedName name="solver_ver" localSheetId="15" hidden="1">3</definedName>
  </definedNames>
  <calcPr calcId="162913"/>
</workbook>
</file>

<file path=xl/calcChain.xml><?xml version="1.0" encoding="utf-8"?>
<calcChain xmlns="http://schemas.openxmlformats.org/spreadsheetml/2006/main">
  <c r="B6" i="19" l="1"/>
  <c r="E6" i="19"/>
  <c r="F6" i="19"/>
  <c r="G6" i="19"/>
  <c r="H6" i="19"/>
  <c r="I6" i="19"/>
  <c r="J6" i="19"/>
  <c r="K6" i="19"/>
  <c r="A7" i="19"/>
  <c r="B7" i="19"/>
  <c r="E7" i="19"/>
  <c r="F7" i="19"/>
  <c r="G7" i="19"/>
  <c r="H7" i="19"/>
  <c r="I7" i="19"/>
  <c r="J7" i="19"/>
  <c r="K7" i="19"/>
  <c r="A8" i="19"/>
  <c r="B8" i="19" s="1"/>
  <c r="E8" i="19"/>
  <c r="G8" i="19"/>
  <c r="H8" i="19"/>
  <c r="I8" i="19"/>
  <c r="K8" i="19"/>
  <c r="A9" i="19"/>
  <c r="A10" i="19"/>
  <c r="E10" i="19"/>
  <c r="B6" i="18"/>
  <c r="D6" i="18"/>
  <c r="E6" i="18"/>
  <c r="F6" i="18"/>
  <c r="G6" i="18"/>
  <c r="C6" i="18" s="1"/>
  <c r="H6" i="18"/>
  <c r="I6" i="18"/>
  <c r="J6" i="18"/>
  <c r="K6" i="18"/>
  <c r="A7" i="18"/>
  <c r="B7" i="18" s="1"/>
  <c r="D7" i="18"/>
  <c r="E7" i="18"/>
  <c r="F7" i="18"/>
  <c r="I7" i="18"/>
  <c r="J7" i="18"/>
  <c r="A8" i="18"/>
  <c r="B8" i="18" s="1"/>
  <c r="D8" i="18"/>
  <c r="E8" i="18"/>
  <c r="G8" i="18"/>
  <c r="I8" i="18"/>
  <c r="J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G10" i="19" l="1"/>
  <c r="K10" i="19"/>
  <c r="H10" i="19"/>
  <c r="A11" i="19"/>
  <c r="B10" i="19"/>
  <c r="J10" i="19"/>
  <c r="B9" i="19"/>
  <c r="F9" i="19"/>
  <c r="J9" i="19"/>
  <c r="G9" i="19"/>
  <c r="K9" i="19"/>
  <c r="E9" i="19"/>
  <c r="K8" i="18"/>
  <c r="F8" i="18"/>
  <c r="C8" i="18" s="1"/>
  <c r="H7" i="18"/>
  <c r="I10" i="19"/>
  <c r="I9" i="19"/>
  <c r="H8" i="18"/>
  <c r="A9" i="18"/>
  <c r="G7" i="18"/>
  <c r="C7" i="18" s="1"/>
  <c r="K7" i="18"/>
  <c r="F10" i="19"/>
  <c r="H9" i="19"/>
  <c r="J8" i="19"/>
  <c r="F8" i="19"/>
  <c r="D10" i="10"/>
  <c r="E10" i="10" s="1"/>
  <c r="D11" i="10"/>
  <c r="E11" i="10"/>
  <c r="D12" i="10"/>
  <c r="E12" i="10"/>
  <c r="F11" i="10" s="1"/>
  <c r="D13" i="10"/>
  <c r="E13" i="10"/>
  <c r="F12" i="10" s="1"/>
  <c r="D14" i="10"/>
  <c r="E14" i="10"/>
  <c r="F13" i="10" s="1"/>
  <c r="G12" i="10" s="1"/>
  <c r="D19" i="10"/>
  <c r="D10" i="9"/>
  <c r="E10" i="9"/>
  <c r="D11" i="9"/>
  <c r="E11" i="9" s="1"/>
  <c r="F10" i="9" s="1"/>
  <c r="D12" i="9"/>
  <c r="E12" i="9" s="1"/>
  <c r="D13" i="9"/>
  <c r="E13" i="9"/>
  <c r="F12" i="9" s="1"/>
  <c r="D18" i="9"/>
  <c r="D9" i="8"/>
  <c r="E9" i="8" s="1"/>
  <c r="D10" i="8"/>
  <c r="E10" i="8" s="1"/>
  <c r="F9" i="8" s="1"/>
  <c r="D11" i="8"/>
  <c r="E11" i="8"/>
  <c r="F10" i="8" s="1"/>
  <c r="G9" i="8" s="1"/>
  <c r="D16" i="8"/>
  <c r="D8" i="7"/>
  <c r="E8" i="7" s="1"/>
  <c r="D9" i="7"/>
  <c r="F8" i="7" s="1"/>
  <c r="D12" i="7" s="1"/>
  <c r="D15" i="7" s="1"/>
  <c r="D14" i="7"/>
  <c r="E9" i="18" l="1"/>
  <c r="I9" i="18"/>
  <c r="J9" i="18"/>
  <c r="F9" i="18"/>
  <c r="K9" i="18"/>
  <c r="G9" i="18"/>
  <c r="B9" i="18"/>
  <c r="A10" i="18"/>
  <c r="H9" i="18"/>
  <c r="H11" i="19"/>
  <c r="A12" i="19"/>
  <c r="E11" i="19"/>
  <c r="I11" i="19"/>
  <c r="G11" i="19"/>
  <c r="F11" i="19"/>
  <c r="J11" i="19"/>
  <c r="B11" i="19"/>
  <c r="K11" i="19"/>
  <c r="H11" i="10"/>
  <c r="G11" i="10"/>
  <c r="F10" i="10"/>
  <c r="G10" i="10" s="1"/>
  <c r="D14" i="8"/>
  <c r="D17" i="8" s="1"/>
  <c r="F11" i="9"/>
  <c r="G10" i="9" s="1"/>
  <c r="D5" i="6"/>
  <c r="A6" i="6"/>
  <c r="D6" i="6" s="1"/>
  <c r="P6" i="6"/>
  <c r="H7" i="6"/>
  <c r="L7" i="6" s="1"/>
  <c r="I7" i="6"/>
  <c r="J7" i="6"/>
  <c r="P7" i="6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C15" i="6"/>
  <c r="C16" i="6"/>
  <c r="C17" i="6"/>
  <c r="C18" i="6"/>
  <c r="C19" i="6"/>
  <c r="C20" i="6"/>
  <c r="C21" i="6"/>
  <c r="C22" i="6"/>
  <c r="C23" i="6"/>
  <c r="C24" i="6"/>
  <c r="C25" i="6"/>
  <c r="F13" i="5"/>
  <c r="D13" i="5"/>
  <c r="B13" i="5"/>
  <c r="B14" i="5" s="1"/>
  <c r="E13" i="5"/>
  <c r="F12" i="5"/>
  <c r="E12" i="5"/>
  <c r="D12" i="5"/>
  <c r="F6" i="5"/>
  <c r="E6" i="5"/>
  <c r="D6" i="5"/>
  <c r="F5" i="5"/>
  <c r="E5" i="5"/>
  <c r="D5" i="5"/>
  <c r="F4" i="5"/>
  <c r="E4" i="5"/>
  <c r="D4" i="5"/>
  <c r="F3" i="5"/>
  <c r="C9" i="5" s="1" a="1"/>
  <c r="E3" i="5"/>
  <c r="D3" i="5"/>
  <c r="B13" i="4"/>
  <c r="B14" i="4" s="1"/>
  <c r="E13" i="4"/>
  <c r="F12" i="4"/>
  <c r="E12" i="4"/>
  <c r="D12" i="4"/>
  <c r="F4" i="4"/>
  <c r="F5" i="4"/>
  <c r="F6" i="4"/>
  <c r="F3" i="4"/>
  <c r="E6" i="4"/>
  <c r="D6" i="4"/>
  <c r="E5" i="4"/>
  <c r="D5" i="4"/>
  <c r="E4" i="4"/>
  <c r="D4" i="4"/>
  <c r="E3" i="4"/>
  <c r="D3" i="4"/>
  <c r="C9" i="4" s="1" a="1"/>
  <c r="E5" i="1"/>
  <c r="E4" i="1"/>
  <c r="E3" i="1"/>
  <c r="D5" i="1"/>
  <c r="D4" i="1"/>
  <c r="D3" i="1"/>
  <c r="C8" i="1" s="1" a="1"/>
  <c r="E12" i="19" l="1"/>
  <c r="I12" i="19"/>
  <c r="B12" i="19"/>
  <c r="F12" i="19"/>
  <c r="J12" i="19"/>
  <c r="A13" i="19"/>
  <c r="G12" i="19"/>
  <c r="H12" i="19"/>
  <c r="K12" i="19"/>
  <c r="C9" i="18"/>
  <c r="B10" i="18"/>
  <c r="F10" i="18"/>
  <c r="J10" i="18"/>
  <c r="I10" i="18"/>
  <c r="E10" i="18"/>
  <c r="K10" i="18"/>
  <c r="A11" i="18"/>
  <c r="G10" i="18"/>
  <c r="H10" i="18"/>
  <c r="I10" i="10"/>
  <c r="G11" i="9"/>
  <c r="H10" i="9" s="1"/>
  <c r="D16" i="9" s="1"/>
  <c r="D19" i="9" s="1"/>
  <c r="H10" i="10"/>
  <c r="D17" i="10" s="1"/>
  <c r="D20" i="10" s="1"/>
  <c r="A7" i="6"/>
  <c r="K7" i="6"/>
  <c r="C9" i="4"/>
  <c r="E9" i="4"/>
  <c r="F9" i="4"/>
  <c r="D9" i="4"/>
  <c r="E14" i="4"/>
  <c r="B15" i="4"/>
  <c r="D14" i="4"/>
  <c r="F14" i="4"/>
  <c r="D14" i="5"/>
  <c r="E14" i="5"/>
  <c r="F14" i="5"/>
  <c r="B15" i="5"/>
  <c r="D8" i="1"/>
  <c r="E8" i="1"/>
  <c r="C8" i="1"/>
  <c r="F9" i="5"/>
  <c r="C9" i="5"/>
  <c r="D9" i="5"/>
  <c r="E9" i="5"/>
  <c r="F13" i="4"/>
  <c r="D13" i="4"/>
  <c r="C10" i="18" l="1"/>
  <c r="G11" i="18"/>
  <c r="K11" i="18"/>
  <c r="I11" i="18"/>
  <c r="E11" i="18"/>
  <c r="J11" i="18"/>
  <c r="B11" i="18"/>
  <c r="A12" i="18"/>
  <c r="H11" i="18"/>
  <c r="F11" i="18"/>
  <c r="B13" i="19"/>
  <c r="F13" i="19"/>
  <c r="J13" i="19"/>
  <c r="G13" i="19"/>
  <c r="K13" i="19"/>
  <c r="I13" i="19"/>
  <c r="E13" i="19"/>
  <c r="H13" i="19"/>
  <c r="A14" i="19"/>
  <c r="A8" i="6"/>
  <c r="D7" i="6"/>
  <c r="B16" i="5"/>
  <c r="F15" i="5"/>
  <c r="D15" i="5"/>
  <c r="E15" i="5"/>
  <c r="G15" i="5" s="1"/>
  <c r="C13" i="1"/>
  <c r="C12" i="1"/>
  <c r="C18" i="1"/>
  <c r="C16" i="1"/>
  <c r="C17" i="1"/>
  <c r="C11" i="1"/>
  <c r="C15" i="1"/>
  <c r="C14" i="1"/>
  <c r="F15" i="4"/>
  <c r="E15" i="4"/>
  <c r="B16" i="4"/>
  <c r="D15" i="4"/>
  <c r="G15" i="4" s="1"/>
  <c r="G13" i="5"/>
  <c r="G12" i="5"/>
  <c r="G14" i="5"/>
  <c r="G14" i="4"/>
  <c r="G13" i="4"/>
  <c r="G12" i="4"/>
  <c r="G14" i="19" l="1"/>
  <c r="K14" i="19"/>
  <c r="H14" i="19"/>
  <c r="A15" i="19"/>
  <c r="F14" i="19"/>
  <c r="E14" i="19"/>
  <c r="I14" i="19"/>
  <c r="J14" i="19"/>
  <c r="B14" i="19"/>
  <c r="C11" i="18"/>
  <c r="H12" i="18"/>
  <c r="A13" i="18"/>
  <c r="G12" i="18"/>
  <c r="I12" i="18"/>
  <c r="F12" i="18"/>
  <c r="E12" i="18"/>
  <c r="K12" i="18"/>
  <c r="J12" i="18"/>
  <c r="B12" i="18"/>
  <c r="D8" i="6"/>
  <c r="A9" i="6"/>
  <c r="F16" i="4"/>
  <c r="D16" i="4"/>
  <c r="G16" i="4" s="1"/>
  <c r="E16" i="4"/>
  <c r="B17" i="4"/>
  <c r="F16" i="5"/>
  <c r="B17" i="5"/>
  <c r="D16" i="5"/>
  <c r="G16" i="5" s="1"/>
  <c r="E16" i="5"/>
  <c r="H15" i="19" l="1"/>
  <c r="A16" i="19"/>
  <c r="E15" i="19"/>
  <c r="I15" i="19"/>
  <c r="K15" i="19"/>
  <c r="F15" i="19"/>
  <c r="G15" i="19"/>
  <c r="J15" i="19"/>
  <c r="B15" i="19"/>
  <c r="C12" i="18"/>
  <c r="E13" i="18"/>
  <c r="I13" i="18"/>
  <c r="B13" i="18"/>
  <c r="G13" i="18"/>
  <c r="A14" i="18"/>
  <c r="H13" i="18"/>
  <c r="F13" i="18"/>
  <c r="K13" i="18"/>
  <c r="J13" i="18"/>
  <c r="A10" i="6"/>
  <c r="D9" i="6"/>
  <c r="F17" i="4"/>
  <c r="B18" i="4"/>
  <c r="D17" i="4"/>
  <c r="G17" i="4" s="1"/>
  <c r="E17" i="4"/>
  <c r="F17" i="5"/>
  <c r="D17" i="5"/>
  <c r="G17" i="5" s="1"/>
  <c r="E17" i="5"/>
  <c r="B18" i="5"/>
  <c r="C13" i="18" l="1"/>
  <c r="E16" i="19"/>
  <c r="I16" i="19"/>
  <c r="B16" i="19"/>
  <c r="F16" i="19"/>
  <c r="J16" i="19"/>
  <c r="H16" i="19"/>
  <c r="G16" i="19"/>
  <c r="K16" i="19"/>
  <c r="A17" i="19"/>
  <c r="B14" i="18"/>
  <c r="F14" i="18"/>
  <c r="J14" i="18"/>
  <c r="G14" i="18"/>
  <c r="A15" i="18"/>
  <c r="H14" i="18"/>
  <c r="E14" i="18"/>
  <c r="I14" i="18"/>
  <c r="K14" i="18"/>
  <c r="D10" i="6"/>
  <c r="A11" i="6"/>
  <c r="D18" i="5"/>
  <c r="E18" i="5"/>
  <c r="B19" i="5"/>
  <c r="F18" i="5"/>
  <c r="D18" i="4"/>
  <c r="G18" i="4" s="1"/>
  <c r="F18" i="4"/>
  <c r="E18" i="4"/>
  <c r="B19" i="4"/>
  <c r="G15" i="18" l="1"/>
  <c r="K15" i="18"/>
  <c r="F15" i="18"/>
  <c r="A16" i="18"/>
  <c r="B15" i="18"/>
  <c r="H15" i="18"/>
  <c r="E15" i="18"/>
  <c r="I15" i="18"/>
  <c r="J15" i="18"/>
  <c r="B17" i="19"/>
  <c r="F17" i="19"/>
  <c r="J17" i="19"/>
  <c r="G17" i="19"/>
  <c r="K17" i="19"/>
  <c r="E17" i="19"/>
  <c r="H17" i="19"/>
  <c r="I17" i="19"/>
  <c r="A18" i="19"/>
  <c r="C14" i="18"/>
  <c r="A12" i="6"/>
  <c r="D11" i="6"/>
  <c r="E19" i="4"/>
  <c r="B20" i="4"/>
  <c r="F19" i="4"/>
  <c r="D19" i="4"/>
  <c r="E19" i="5"/>
  <c r="D19" i="5"/>
  <c r="B20" i="5"/>
  <c r="F19" i="5"/>
  <c r="G18" i="5"/>
  <c r="C15" i="18" l="1"/>
  <c r="G18" i="19"/>
  <c r="K18" i="19"/>
  <c r="H18" i="19"/>
  <c r="A19" i="19"/>
  <c r="B18" i="19"/>
  <c r="J18" i="19"/>
  <c r="E18" i="19"/>
  <c r="F18" i="19"/>
  <c r="I18" i="19"/>
  <c r="H16" i="18"/>
  <c r="A17" i="18"/>
  <c r="E16" i="18"/>
  <c r="J16" i="18"/>
  <c r="B16" i="18"/>
  <c r="F16" i="18"/>
  <c r="K16" i="18"/>
  <c r="I16" i="18"/>
  <c r="G16" i="18"/>
  <c r="A13" i="6"/>
  <c r="D12" i="6"/>
  <c r="G19" i="4"/>
  <c r="B21" i="5"/>
  <c r="E20" i="5"/>
  <c r="F20" i="5"/>
  <c r="D20" i="5"/>
  <c r="G20" i="5" s="1"/>
  <c r="G19" i="5"/>
  <c r="F20" i="4"/>
  <c r="B21" i="4"/>
  <c r="D20" i="4"/>
  <c r="E20" i="4"/>
  <c r="H19" i="19" l="1"/>
  <c r="A20" i="19"/>
  <c r="E19" i="19"/>
  <c r="I19" i="19"/>
  <c r="G19" i="19"/>
  <c r="F19" i="19"/>
  <c r="J19" i="19"/>
  <c r="K19" i="19"/>
  <c r="B19" i="19"/>
  <c r="C16" i="18"/>
  <c r="E17" i="18"/>
  <c r="I17" i="18"/>
  <c r="J17" i="18"/>
  <c r="F17" i="18"/>
  <c r="K17" i="18"/>
  <c r="A18" i="18"/>
  <c r="B17" i="18"/>
  <c r="H17" i="18"/>
  <c r="G17" i="18"/>
  <c r="A14" i="6"/>
  <c r="D13" i="6"/>
  <c r="G7" i="6" s="1"/>
  <c r="F21" i="4"/>
  <c r="B22" i="4"/>
  <c r="D21" i="4"/>
  <c r="E21" i="4"/>
  <c r="B22" i="5"/>
  <c r="E21" i="5"/>
  <c r="F21" i="5"/>
  <c r="D21" i="5"/>
  <c r="G21" i="5" s="1"/>
  <c r="G20" i="4"/>
  <c r="B18" i="18" l="1"/>
  <c r="F18" i="18"/>
  <c r="J18" i="18"/>
  <c r="I18" i="18"/>
  <c r="E18" i="18"/>
  <c r="K18" i="18"/>
  <c r="H18" i="18"/>
  <c r="G18" i="18"/>
  <c r="A19" i="18"/>
  <c r="E20" i="19"/>
  <c r="I20" i="19"/>
  <c r="B20" i="19"/>
  <c r="F20" i="19"/>
  <c r="J20" i="19"/>
  <c r="A21" i="19"/>
  <c r="G20" i="19"/>
  <c r="H20" i="19"/>
  <c r="K20" i="19"/>
  <c r="C17" i="18"/>
  <c r="A15" i="6"/>
  <c r="D14" i="6"/>
  <c r="G21" i="4"/>
  <c r="F22" i="4"/>
  <c r="D22" i="4"/>
  <c r="E22" i="4"/>
  <c r="D22" i="5"/>
  <c r="G22" i="5" s="1"/>
  <c r="E22" i="5"/>
  <c r="F22" i="5"/>
  <c r="G19" i="18" l="1"/>
  <c r="K19" i="18"/>
  <c r="I19" i="18"/>
  <c r="E19" i="18"/>
  <c r="C19" i="18" s="1"/>
  <c r="J19" i="18"/>
  <c r="F19" i="18"/>
  <c r="H19" i="18"/>
  <c r="A20" i="18"/>
  <c r="B19" i="18"/>
  <c r="C18" i="18"/>
  <c r="B21" i="19"/>
  <c r="F21" i="19"/>
  <c r="J21" i="19"/>
  <c r="G21" i="19"/>
  <c r="K21" i="19"/>
  <c r="I21" i="19"/>
  <c r="E21" i="19"/>
  <c r="H21" i="19"/>
  <c r="A22" i="19"/>
  <c r="A16" i="6"/>
  <c r="D15" i="6"/>
  <c r="G8" i="6"/>
  <c r="M7" i="6"/>
  <c r="G22" i="4"/>
  <c r="H20" i="18" l="1"/>
  <c r="A21" i="18"/>
  <c r="G20" i="18"/>
  <c r="I20" i="18"/>
  <c r="K20" i="18"/>
  <c r="B20" i="18"/>
  <c r="J20" i="18"/>
  <c r="F20" i="18"/>
  <c r="E20" i="18"/>
  <c r="C20" i="18" s="1"/>
  <c r="G22" i="19"/>
  <c r="K22" i="19"/>
  <c r="H22" i="19"/>
  <c r="A23" i="19"/>
  <c r="F22" i="19"/>
  <c r="B22" i="19"/>
  <c r="E22" i="19"/>
  <c r="I22" i="19"/>
  <c r="J22" i="19"/>
  <c r="M8" i="6"/>
  <c r="G9" i="6"/>
  <c r="H8" i="6"/>
  <c r="A17" i="6"/>
  <c r="D16" i="6"/>
  <c r="E21" i="18" l="1"/>
  <c r="I21" i="18"/>
  <c r="B21" i="18"/>
  <c r="G21" i="18"/>
  <c r="A22" i="18"/>
  <c r="H21" i="18"/>
  <c r="K21" i="18"/>
  <c r="J21" i="18"/>
  <c r="F21" i="18"/>
  <c r="H23" i="19"/>
  <c r="A24" i="19"/>
  <c r="E23" i="19"/>
  <c r="I23" i="19"/>
  <c r="K23" i="19"/>
  <c r="B23" i="19"/>
  <c r="F23" i="19"/>
  <c r="G23" i="19"/>
  <c r="J23" i="19"/>
  <c r="A18" i="6"/>
  <c r="D17" i="6"/>
  <c r="I8" i="6"/>
  <c r="J8" i="6"/>
  <c r="K8" i="6"/>
  <c r="L8" i="6"/>
  <c r="H9" i="6"/>
  <c r="M9" i="6"/>
  <c r="G10" i="6"/>
  <c r="E24" i="19" l="1"/>
  <c r="I24" i="19"/>
  <c r="B24" i="19"/>
  <c r="F24" i="19"/>
  <c r="J24" i="19"/>
  <c r="H24" i="19"/>
  <c r="A25" i="19"/>
  <c r="G24" i="19"/>
  <c r="K24" i="19"/>
  <c r="B22" i="18"/>
  <c r="F22" i="18"/>
  <c r="J22" i="18"/>
  <c r="G22" i="18"/>
  <c r="A23" i="18"/>
  <c r="H22" i="18"/>
  <c r="K22" i="18"/>
  <c r="I22" i="18"/>
  <c r="E22" i="18"/>
  <c r="C21" i="18"/>
  <c r="K9" i="6"/>
  <c r="L9" i="6"/>
  <c r="I9" i="6"/>
  <c r="J9" i="6"/>
  <c r="M10" i="6"/>
  <c r="H10" i="6"/>
  <c r="A19" i="6"/>
  <c r="D18" i="6"/>
  <c r="G25" i="19" l="1"/>
  <c r="K25" i="19"/>
  <c r="I25" i="19"/>
  <c r="H25" i="19"/>
  <c r="B25" i="19"/>
  <c r="J25" i="19"/>
  <c r="E25" i="19"/>
  <c r="A26" i="19"/>
  <c r="F25" i="19"/>
  <c r="C22" i="18"/>
  <c r="G23" i="18"/>
  <c r="K23" i="18"/>
  <c r="B23" i="18"/>
  <c r="H23" i="18"/>
  <c r="I23" i="18"/>
  <c r="F23" i="18"/>
  <c r="A24" i="18"/>
  <c r="J23" i="18"/>
  <c r="E23" i="18"/>
  <c r="I10" i="6"/>
  <c r="J10" i="6"/>
  <c r="I13" i="6" s="1" a="1"/>
  <c r="K10" i="6"/>
  <c r="L10" i="6"/>
  <c r="A20" i="6"/>
  <c r="D19" i="6"/>
  <c r="H26" i="19" l="1"/>
  <c r="A27" i="19"/>
  <c r="I26" i="19"/>
  <c r="E26" i="19"/>
  <c r="K26" i="19"/>
  <c r="F26" i="19"/>
  <c r="G26" i="19"/>
  <c r="J26" i="19"/>
  <c r="B26" i="19"/>
  <c r="C23" i="18"/>
  <c r="H24" i="18"/>
  <c r="A25" i="18"/>
  <c r="B24" i="18"/>
  <c r="F24" i="18"/>
  <c r="K24" i="18"/>
  <c r="J24" i="18"/>
  <c r="I24" i="18"/>
  <c r="G24" i="18"/>
  <c r="E24" i="18"/>
  <c r="I12" i="6" a="1"/>
  <c r="J12" i="6" s="1"/>
  <c r="J3" i="6" s="1"/>
  <c r="I13" i="6"/>
  <c r="J13" i="6"/>
  <c r="K13" i="6"/>
  <c r="L13" i="6"/>
  <c r="I12" i="6"/>
  <c r="I3" i="6" s="1"/>
  <c r="L12" i="6"/>
  <c r="L3" i="6" s="1"/>
  <c r="A21" i="6"/>
  <c r="D20" i="6"/>
  <c r="E25" i="18" l="1"/>
  <c r="I25" i="18"/>
  <c r="F25" i="18"/>
  <c r="K25" i="18"/>
  <c r="G25" i="18"/>
  <c r="A26" i="18"/>
  <c r="B25" i="18"/>
  <c r="J25" i="18"/>
  <c r="H25" i="18"/>
  <c r="E27" i="19"/>
  <c r="I27" i="19"/>
  <c r="H27" i="19"/>
  <c r="G27" i="19"/>
  <c r="B27" i="19"/>
  <c r="J27" i="19"/>
  <c r="K27" i="19"/>
  <c r="F27" i="19"/>
  <c r="A28" i="19"/>
  <c r="C24" i="18"/>
  <c r="K12" i="6"/>
  <c r="K3" i="6" s="1"/>
  <c r="M3" i="6" s="1"/>
  <c r="Q4" i="6" s="1"/>
  <c r="A22" i="6"/>
  <c r="D21" i="6"/>
  <c r="B28" i="19" l="1"/>
  <c r="F28" i="19"/>
  <c r="J28" i="19"/>
  <c r="H28" i="19"/>
  <c r="K28" i="19"/>
  <c r="E28" i="19"/>
  <c r="A29" i="19"/>
  <c r="G28" i="19"/>
  <c r="I28" i="19"/>
  <c r="B26" i="18"/>
  <c r="F26" i="18"/>
  <c r="J26" i="18"/>
  <c r="E26" i="18"/>
  <c r="K26" i="18"/>
  <c r="I26" i="18"/>
  <c r="H26" i="18"/>
  <c r="A27" i="18"/>
  <c r="G26" i="18"/>
  <c r="C25" i="18"/>
  <c r="A23" i="6"/>
  <c r="D22" i="6"/>
  <c r="G29" i="19" l="1"/>
  <c r="K29" i="19"/>
  <c r="B29" i="19"/>
  <c r="H29" i="19"/>
  <c r="F29" i="19"/>
  <c r="I29" i="19"/>
  <c r="J29" i="19"/>
  <c r="E29" i="19"/>
  <c r="A30" i="19"/>
  <c r="G27" i="18"/>
  <c r="K27" i="18"/>
  <c r="E27" i="18"/>
  <c r="C27" i="18" s="1"/>
  <c r="J27" i="18"/>
  <c r="F27" i="18"/>
  <c r="A28" i="18"/>
  <c r="B27" i="18"/>
  <c r="I27" i="18"/>
  <c r="H27" i="18"/>
  <c r="C26" i="18"/>
  <c r="A24" i="6"/>
  <c r="D23" i="6"/>
  <c r="H28" i="18" l="1"/>
  <c r="A29" i="18"/>
  <c r="I28" i="18"/>
  <c r="B28" i="18"/>
  <c r="F28" i="18"/>
  <c r="E28" i="18"/>
  <c r="K28" i="18"/>
  <c r="J28" i="18"/>
  <c r="G28" i="18"/>
  <c r="H30" i="19"/>
  <c r="A31" i="19"/>
  <c r="B30" i="19"/>
  <c r="G30" i="19"/>
  <c r="J30" i="19"/>
  <c r="E30" i="19"/>
  <c r="K30" i="19"/>
  <c r="F30" i="19"/>
  <c r="I30" i="19"/>
  <c r="A25" i="6"/>
  <c r="D25" i="6" s="1"/>
  <c r="D24" i="6"/>
  <c r="E31" i="19" l="1"/>
  <c r="I31" i="19"/>
  <c r="B31" i="19"/>
  <c r="G31" i="19"/>
  <c r="A32" i="19"/>
  <c r="F31" i="19"/>
  <c r="H31" i="19"/>
  <c r="J31" i="19"/>
  <c r="K31" i="19"/>
  <c r="C28" i="18"/>
  <c r="E29" i="18"/>
  <c r="I29" i="18"/>
  <c r="H29" i="18"/>
  <c r="B29" i="18"/>
  <c r="J29" i="18"/>
  <c r="G29" i="18"/>
  <c r="A30" i="18"/>
  <c r="F29" i="18"/>
  <c r="K29" i="18"/>
  <c r="C29" i="18" l="1"/>
  <c r="B30" i="18"/>
  <c r="F30" i="18"/>
  <c r="J30" i="18"/>
  <c r="H30" i="18"/>
  <c r="E30" i="18"/>
  <c r="A31" i="18"/>
  <c r="K30" i="18"/>
  <c r="G30" i="18"/>
  <c r="I30" i="18"/>
  <c r="B32" i="19"/>
  <c r="F32" i="19"/>
  <c r="J32" i="19"/>
  <c r="G32" i="19"/>
  <c r="A33" i="19"/>
  <c r="I32" i="19"/>
  <c r="K32" i="19"/>
  <c r="E32" i="19"/>
  <c r="H32" i="19"/>
  <c r="G33" i="19" l="1"/>
  <c r="K33" i="19"/>
  <c r="F33" i="19"/>
  <c r="A34" i="19"/>
  <c r="E33" i="19"/>
  <c r="H33" i="19"/>
  <c r="B33" i="19"/>
  <c r="I33" i="19"/>
  <c r="J33" i="19"/>
  <c r="G31" i="18"/>
  <c r="K31" i="18"/>
  <c r="B31" i="18"/>
  <c r="H31" i="18"/>
  <c r="I31" i="18"/>
  <c r="F31" i="18"/>
  <c r="E31" i="18"/>
  <c r="J31" i="18"/>
  <c r="A32" i="18"/>
  <c r="C30" i="18"/>
  <c r="C31" i="18" l="1"/>
  <c r="H34" i="19"/>
  <c r="A35" i="19"/>
  <c r="F34" i="19"/>
  <c r="K34" i="19"/>
  <c r="B34" i="19"/>
  <c r="I34" i="19"/>
  <c r="J34" i="19"/>
  <c r="E34" i="19"/>
  <c r="G34" i="19"/>
  <c r="H32" i="18"/>
  <c r="A33" i="18"/>
  <c r="B32" i="18"/>
  <c r="F32" i="18"/>
  <c r="K32" i="18"/>
  <c r="J32" i="18"/>
  <c r="I32" i="18"/>
  <c r="E32" i="18"/>
  <c r="G32" i="18"/>
  <c r="E33" i="18" l="1"/>
  <c r="I33" i="18"/>
  <c r="F33" i="18"/>
  <c r="K33" i="18"/>
  <c r="G33" i="18"/>
  <c r="A34" i="18"/>
  <c r="H33" i="18"/>
  <c r="B33" i="18"/>
  <c r="J33" i="18"/>
  <c r="E35" i="19"/>
  <c r="I35" i="19"/>
  <c r="F35" i="19"/>
  <c r="K35" i="19"/>
  <c r="A36" i="19"/>
  <c r="G35" i="19"/>
  <c r="B35" i="19"/>
  <c r="H35" i="19"/>
  <c r="J35" i="19"/>
  <c r="C32" i="18"/>
  <c r="B36" i="19" l="1"/>
  <c r="F36" i="19"/>
  <c r="J36" i="19"/>
  <c r="E36" i="19"/>
  <c r="K36" i="19"/>
  <c r="H36" i="19"/>
  <c r="I36" i="19"/>
  <c r="A37" i="19"/>
  <c r="G36" i="19"/>
  <c r="B34" i="18"/>
  <c r="F34" i="18"/>
  <c r="J34" i="18"/>
  <c r="E34" i="18"/>
  <c r="K34" i="18"/>
  <c r="I34" i="18"/>
  <c r="H34" i="18"/>
  <c r="G34" i="18"/>
  <c r="A35" i="18"/>
  <c r="C33" i="18"/>
  <c r="E37" i="19" l="1"/>
  <c r="I37" i="19"/>
  <c r="J37" i="19"/>
  <c r="F37" i="19"/>
  <c r="K37" i="19"/>
  <c r="G37" i="19"/>
  <c r="A38" i="19"/>
  <c r="B37" i="19"/>
  <c r="H37" i="19"/>
  <c r="G35" i="18"/>
  <c r="K35" i="18"/>
  <c r="E35" i="18"/>
  <c r="J35" i="18"/>
  <c r="F35" i="18"/>
  <c r="A36" i="18"/>
  <c r="H35" i="18"/>
  <c r="I35" i="18"/>
  <c r="B35" i="18"/>
  <c r="C34" i="18"/>
  <c r="H36" i="18" l="1"/>
  <c r="A37" i="18"/>
  <c r="I36" i="18"/>
  <c r="B36" i="18"/>
  <c r="F36" i="18"/>
  <c r="E36" i="18"/>
  <c r="K36" i="18"/>
  <c r="G36" i="18"/>
  <c r="J36" i="18"/>
  <c r="C35" i="18"/>
  <c r="B38" i="19"/>
  <c r="F38" i="19"/>
  <c r="J38" i="19"/>
  <c r="I38" i="19"/>
  <c r="E38" i="19"/>
  <c r="K38" i="19"/>
  <c r="G38" i="19"/>
  <c r="A39" i="19"/>
  <c r="H38" i="19"/>
  <c r="G39" i="19" l="1"/>
  <c r="K39" i="19"/>
  <c r="I39" i="19"/>
  <c r="E39" i="19"/>
  <c r="J39" i="19"/>
  <c r="F39" i="19"/>
  <c r="A40" i="19"/>
  <c r="B39" i="19"/>
  <c r="H39" i="19"/>
  <c r="C36" i="18"/>
  <c r="E37" i="18"/>
  <c r="I37" i="18"/>
  <c r="H37" i="18"/>
  <c r="B37" i="18"/>
  <c r="J37" i="18"/>
  <c r="G37" i="18"/>
  <c r="K37" i="18"/>
  <c r="A38" i="18"/>
  <c r="F37" i="18"/>
  <c r="C37" i="18" l="1"/>
  <c r="H40" i="19"/>
  <c r="A41" i="19"/>
  <c r="I40" i="19"/>
  <c r="E40" i="19"/>
  <c r="J40" i="19"/>
  <c r="F40" i="19"/>
  <c r="K40" i="19"/>
  <c r="G40" i="19"/>
  <c r="B40" i="19"/>
  <c r="B38" i="18"/>
  <c r="F38" i="18"/>
  <c r="J38" i="18"/>
  <c r="H38" i="18"/>
  <c r="E38" i="18"/>
  <c r="A39" i="18"/>
  <c r="K38" i="18"/>
  <c r="I38" i="18"/>
  <c r="G38" i="18"/>
  <c r="G39" i="18" l="1"/>
  <c r="K39" i="18"/>
  <c r="B39" i="18"/>
  <c r="H39" i="18"/>
  <c r="I39" i="18"/>
  <c r="F39" i="18"/>
  <c r="A40" i="18"/>
  <c r="J39" i="18"/>
  <c r="E39" i="18"/>
  <c r="C38" i="18"/>
  <c r="E41" i="19"/>
  <c r="I41" i="19"/>
  <c r="H41" i="19"/>
  <c r="J41" i="19"/>
  <c r="F41" i="19"/>
  <c r="K41" i="19"/>
  <c r="B41" i="19"/>
  <c r="G41" i="19"/>
  <c r="A42" i="19"/>
  <c r="B42" i="19" l="1"/>
  <c r="F42" i="19"/>
  <c r="J42" i="19"/>
  <c r="H42" i="19"/>
  <c r="I42" i="19"/>
  <c r="E42" i="19"/>
  <c r="K42" i="19"/>
  <c r="A43" i="19"/>
  <c r="G42" i="19"/>
  <c r="H40" i="18"/>
  <c r="A41" i="18"/>
  <c r="B40" i="18"/>
  <c r="F40" i="18"/>
  <c r="K40" i="18"/>
  <c r="J40" i="18"/>
  <c r="I40" i="18"/>
  <c r="G40" i="18"/>
  <c r="E40" i="18"/>
  <c r="C39" i="18"/>
  <c r="E41" i="18" l="1"/>
  <c r="I41" i="18"/>
  <c r="F41" i="18"/>
  <c r="K41" i="18"/>
  <c r="G41" i="18"/>
  <c r="A42" i="18"/>
  <c r="B41" i="18"/>
  <c r="J41" i="18"/>
  <c r="H41" i="18"/>
  <c r="C40" i="18"/>
  <c r="G43" i="19"/>
  <c r="K43" i="19"/>
  <c r="B43" i="19"/>
  <c r="H43" i="19"/>
  <c r="I43" i="19"/>
  <c r="E43" i="19"/>
  <c r="J43" i="19"/>
  <c r="A44" i="19"/>
  <c r="F43" i="19"/>
  <c r="H44" i="19" l="1"/>
  <c r="A45" i="19"/>
  <c r="B44" i="19"/>
  <c r="G44" i="19"/>
  <c r="I44" i="19"/>
  <c r="E44" i="19"/>
  <c r="J44" i="19"/>
  <c r="F44" i="19"/>
  <c r="K44" i="19"/>
  <c r="B42" i="18"/>
  <c r="F42" i="18"/>
  <c r="J42" i="18"/>
  <c r="E42" i="18"/>
  <c r="K42" i="18"/>
  <c r="I42" i="18"/>
  <c r="H42" i="18"/>
  <c r="A43" i="18"/>
  <c r="G42" i="18"/>
  <c r="C41" i="18"/>
  <c r="E45" i="19" l="1"/>
  <c r="I45" i="19"/>
  <c r="B45" i="19"/>
  <c r="G45" i="19"/>
  <c r="A46" i="19"/>
  <c r="H45" i="19"/>
  <c r="J45" i="19"/>
  <c r="F45" i="19"/>
  <c r="K45" i="19"/>
  <c r="G43" i="18"/>
  <c r="K43" i="18"/>
  <c r="E43" i="18"/>
  <c r="J43" i="18"/>
  <c r="F43" i="18"/>
  <c r="A44" i="18"/>
  <c r="B43" i="18"/>
  <c r="I43" i="18"/>
  <c r="H43" i="18"/>
  <c r="C42" i="18"/>
  <c r="H44" i="18" l="1"/>
  <c r="A45" i="18"/>
  <c r="B44" i="18"/>
  <c r="F44" i="18"/>
  <c r="K44" i="18"/>
  <c r="E44" i="18"/>
  <c r="J44" i="18"/>
  <c r="G44" i="18"/>
  <c r="I44" i="18"/>
  <c r="C43" i="18"/>
  <c r="B46" i="19"/>
  <c r="F46" i="19"/>
  <c r="J46" i="19"/>
  <c r="G46" i="19"/>
  <c r="H46" i="19"/>
  <c r="I46" i="19"/>
  <c r="E46" i="19"/>
  <c r="K46" i="19"/>
  <c r="D5" i="19" s="1" a="1"/>
  <c r="E5" i="19" l="1"/>
  <c r="I5" i="19"/>
  <c r="F5" i="19"/>
  <c r="J5" i="19"/>
  <c r="K5" i="19"/>
  <c r="D5" i="19"/>
  <c r="G5" i="19"/>
  <c r="H5" i="19"/>
  <c r="C44" i="18"/>
  <c r="E45" i="18"/>
  <c r="I45" i="18"/>
  <c r="F45" i="18"/>
  <c r="K45" i="18"/>
  <c r="J45" i="18"/>
  <c r="B45" i="18"/>
  <c r="H45" i="18"/>
  <c r="A46" i="18"/>
  <c r="G45" i="18"/>
  <c r="C45" i="18" l="1"/>
  <c r="C6" i="19" a="1"/>
  <c r="C6" i="19" s="1"/>
  <c r="C10" i="19" a="1"/>
  <c r="C10" i="19" s="1"/>
  <c r="C14" i="19" a="1"/>
  <c r="C14" i="19" s="1"/>
  <c r="C18" i="19" a="1"/>
  <c r="C18" i="19" s="1"/>
  <c r="C22" i="19" a="1"/>
  <c r="C22" i="19" s="1"/>
  <c r="C9" i="19" a="1"/>
  <c r="C9" i="19" s="1"/>
  <c r="C13" i="19" a="1"/>
  <c r="C13" i="19" s="1"/>
  <c r="C17" i="19" a="1"/>
  <c r="C17" i="19" s="1"/>
  <c r="C21" i="19" a="1"/>
  <c r="C21" i="19" s="1"/>
  <c r="C25" i="19" a="1"/>
  <c r="C25" i="19" s="1"/>
  <c r="C29" i="19" a="1"/>
  <c r="C29" i="19" s="1"/>
  <c r="C33" i="19" a="1"/>
  <c r="C33" i="19" s="1"/>
  <c r="C37" i="19" a="1"/>
  <c r="C37" i="19" s="1"/>
  <c r="C8" i="19" a="1"/>
  <c r="C8" i="19" s="1"/>
  <c r="C15" i="19" a="1"/>
  <c r="C15" i="19" s="1"/>
  <c r="C23" i="19" a="1"/>
  <c r="C23" i="19" s="1"/>
  <c r="C26" i="19" a="1"/>
  <c r="C26" i="19" s="1"/>
  <c r="C27" i="19" a="1"/>
  <c r="C27" i="19" s="1"/>
  <c r="C28" i="19" a="1"/>
  <c r="C28" i="19" s="1"/>
  <c r="C39" i="19" a="1"/>
  <c r="C39" i="19" s="1"/>
  <c r="C43" i="19" a="1"/>
  <c r="C43" i="19" s="1"/>
  <c r="C7" i="19" a="1"/>
  <c r="C7" i="19" s="1"/>
  <c r="C19" i="19" a="1"/>
  <c r="C19" i="19" s="1"/>
  <c r="C20" i="19" a="1"/>
  <c r="C20" i="19" s="1"/>
  <c r="C24" i="19" a="1"/>
  <c r="C24" i="19" s="1"/>
  <c r="C30" i="19" a="1"/>
  <c r="C30" i="19" s="1"/>
  <c r="C32" i="19" a="1"/>
  <c r="C32" i="19" s="1"/>
  <c r="C40" i="19" a="1"/>
  <c r="C40" i="19" s="1"/>
  <c r="C41" i="19" a="1"/>
  <c r="C41" i="19" s="1"/>
  <c r="C42" i="19" a="1"/>
  <c r="C42" i="19" s="1"/>
  <c r="C34" i="19" a="1"/>
  <c r="C34" i="19" s="1"/>
  <c r="C36" i="19" a="1"/>
  <c r="C36" i="19" s="1"/>
  <c r="C44" i="19" a="1"/>
  <c r="C44" i="19" s="1"/>
  <c r="C45" i="19" a="1"/>
  <c r="C45" i="19" s="1"/>
  <c r="C46" i="19" a="1"/>
  <c r="C46" i="19" s="1"/>
  <c r="C31" i="19" a="1"/>
  <c r="C31" i="19" s="1"/>
  <c r="C12" i="19" a="1"/>
  <c r="C12" i="19" s="1"/>
  <c r="C16" i="19" a="1"/>
  <c r="C16" i="19" s="1"/>
  <c r="C11" i="19" a="1"/>
  <c r="C11" i="19" s="1"/>
  <c r="C35" i="19" a="1"/>
  <c r="C35" i="19" s="1"/>
  <c r="C38" i="19" a="1"/>
  <c r="C38" i="19" s="1"/>
  <c r="B46" i="18"/>
  <c r="F46" i="18"/>
  <c r="J46" i="18"/>
  <c r="E46" i="18"/>
  <c r="K46" i="18"/>
  <c r="I46" i="18"/>
  <c r="G46" i="18"/>
  <c r="H46" i="18"/>
  <c r="C46" i="18" l="1"/>
  <c r="C3" i="18" s="1" a="1"/>
  <c r="C3" i="18" s="1"/>
  <c r="C3" i="19" a="1"/>
  <c r="C3" i="19" s="1"/>
</calcChain>
</file>

<file path=xl/sharedStrings.xml><?xml version="1.0" encoding="utf-8"?>
<sst xmlns="http://schemas.openxmlformats.org/spreadsheetml/2006/main" count="205" uniqueCount="71">
  <si>
    <t>x</t>
  </si>
  <si>
    <t>y</t>
  </si>
  <si>
    <t>x^0</t>
  </si>
  <si>
    <t>x^1</t>
  </si>
  <si>
    <t>x^3</t>
  </si>
  <si>
    <t>a0</t>
  </si>
  <si>
    <t>a1</t>
  </si>
  <si>
    <t>a2</t>
  </si>
  <si>
    <t>Yc</t>
  </si>
  <si>
    <t>x^2</t>
  </si>
  <si>
    <t>a3</t>
  </si>
  <si>
    <r>
      <t>Para regr.polin. b = X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>.Y</t>
    </r>
  </si>
  <si>
    <t>coef.:</t>
  </si>
  <si>
    <r>
      <t>b = 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.X)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>.(X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.Y)</t>
    </r>
  </si>
  <si>
    <t>n+3</t>
  </si>
  <si>
    <t>n+2</t>
  </si>
  <si>
    <t>n+1</t>
  </si>
  <si>
    <t>n-1</t>
  </si>
  <si>
    <t>ordem</t>
  </si>
  <si>
    <t>Ordem</t>
  </si>
  <si>
    <t>Originais</t>
  </si>
  <si>
    <t>Interpolados</t>
  </si>
  <si>
    <t>h</t>
  </si>
  <si>
    <t>y(calculado)</t>
  </si>
  <si>
    <t>x(desejado)</t>
  </si>
  <si>
    <t>Interpolação com splines cúbicos</t>
  </si>
  <si>
    <t>Erro :</t>
  </si>
  <si>
    <t>Exato</t>
  </si>
  <si>
    <t>f(x)=b1.(x-x0)+b0</t>
  </si>
  <si>
    <t>b1</t>
  </si>
  <si>
    <t>b0</t>
  </si>
  <si>
    <t>Ln(xn)</t>
  </si>
  <si>
    <t>xn</t>
  </si>
  <si>
    <t>n</t>
  </si>
  <si>
    <t>b1 = [f(x1)-b0]/(x1-x0)</t>
  </si>
  <si>
    <t>f(x1) = b1(x1-x0) + b0</t>
  </si>
  <si>
    <t>b0 = f(x0)</t>
  </si>
  <si>
    <t>f(x0) = b0</t>
  </si>
  <si>
    <t>f(x) = b1(x-x0) + b0</t>
  </si>
  <si>
    <t>Lembrando :</t>
  </si>
  <si>
    <t>f(x)=b2.(x-x0)(x-x1)+b1.(x-x0)+b0</t>
  </si>
  <si>
    <t>b2</t>
  </si>
  <si>
    <t>b2 = [f(x2)-b1(x2-x0)-b0]/[(x2-x1)(x2-x0)]</t>
  </si>
  <si>
    <t>f(x2) = b2(x2-x1)(x2-x0) + b1(x1-x0) + b0</t>
  </si>
  <si>
    <t>b3</t>
  </si>
  <si>
    <t>b3 = [f(x3)-b2(x3-x1)(x3-x0)-b1(x3-x0)-b0]/[(x3-x2)(x3-x1)(x3-x0)]</t>
  </si>
  <si>
    <t>f(x3) = b3(x3-x2)(x3-x1)(x3-x0) + b2(x3-x1)(x3-x0) + b1(x3-x0) + b0</t>
  </si>
  <si>
    <t>f(x)=b4.(x-x3)(x-x2)(x-x1)(x-x0)+b3.(x-x2)(x-x1)(x-x0)+b2.(x-x0)(x-x1)+b1.(x-x0)+b0</t>
  </si>
  <si>
    <t>b4</t>
  </si>
  <si>
    <t>($000)</t>
  </si>
  <si>
    <t>Obs.</t>
  </si>
  <si>
    <t>Vendas</t>
  </si>
  <si>
    <t>Propaganda</t>
  </si>
  <si>
    <t>Retorno</t>
  </si>
  <si>
    <t>Risco</t>
  </si>
  <si>
    <t>P/L</t>
  </si>
  <si>
    <t>Índice 3</t>
  </si>
  <si>
    <t>Índice 2</t>
  </si>
  <si>
    <t>Índice 1</t>
  </si>
  <si>
    <t>Grupo</t>
  </si>
  <si>
    <t>Amostras</t>
  </si>
  <si>
    <t>fc(t)</t>
  </si>
  <si>
    <t>f(t)</t>
  </si>
  <si>
    <t>t</t>
  </si>
  <si>
    <t>a7</t>
  </si>
  <si>
    <t>a6</t>
  </si>
  <si>
    <t>a5</t>
  </si>
  <si>
    <t>a4</t>
  </si>
  <si>
    <t>SSE=</t>
  </si>
  <si>
    <t>Periodo=</t>
  </si>
  <si>
    <t>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</si>
</sst>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8" fillId="0" borderId="0"/>
    <xf numFmtId="0" fontId="8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0" fillId="2" borderId="1" xfId="0" applyNumberFormat="1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10" fontId="6" fillId="0" borderId="0" xfId="1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2"/>
    <xf numFmtId="0" fontId="8" fillId="0" borderId="0" xfId="2" applyAlignment="1">
      <alignment horizontal="center"/>
    </xf>
    <xf numFmtId="165" fontId="8" fillId="0" borderId="0" xfId="2" applyNumberFormat="1"/>
    <xf numFmtId="0" fontId="8" fillId="0" borderId="0" xfId="3"/>
    <xf numFmtId="165" fontId="8" fillId="0" borderId="0" xfId="3" applyNumberFormat="1"/>
    <xf numFmtId="0" fontId="8" fillId="0" borderId="0" xfId="3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 indent="1"/>
    </xf>
    <xf numFmtId="2" fontId="0" fillId="3" borderId="1" xfId="0" applyNumberFormat="1" applyFill="1" applyBorder="1"/>
    <xf numFmtId="0" fontId="0" fillId="2" borderId="0" xfId="0" applyFill="1"/>
  </cellXfs>
  <cellStyles count="4">
    <cellStyle name="Normal" xfId="0" builtinId="0"/>
    <cellStyle name="Normal 2" xfId="2"/>
    <cellStyle name="Normal 3" xfId="3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083333333333377E-2"/>
          <c:y val="4.8611111111111112E-2"/>
          <c:w val="0.89791666666666659"/>
          <c:h val="0.895833333333333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'série de fourier - solver'!$B$5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'série de fourier - solver'!$A$6:$A$46</c:f>
              <c:numCache>
                <c:formatCode>0.0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-1.7999999999999998</c:v>
                </c:pt>
                <c:pt idx="3">
                  <c:v>-1.6999999999999997</c:v>
                </c:pt>
                <c:pt idx="4">
                  <c:v>-1.5999999999999996</c:v>
                </c:pt>
                <c:pt idx="5">
                  <c:v>-1.4999999999999996</c:v>
                </c:pt>
                <c:pt idx="6">
                  <c:v>-1.3999999999999995</c:v>
                </c:pt>
                <c:pt idx="7">
                  <c:v>-1.2999999999999994</c:v>
                </c:pt>
                <c:pt idx="8">
                  <c:v>-1.1999999999999993</c:v>
                </c:pt>
                <c:pt idx="9">
                  <c:v>-1.0999999999999992</c:v>
                </c:pt>
                <c:pt idx="10">
                  <c:v>-0.99999999999999922</c:v>
                </c:pt>
                <c:pt idx="11">
                  <c:v>-0.89999999999999925</c:v>
                </c:pt>
                <c:pt idx="12">
                  <c:v>-0.79999999999999927</c:v>
                </c:pt>
                <c:pt idx="13">
                  <c:v>-0.69999999999999929</c:v>
                </c:pt>
                <c:pt idx="14">
                  <c:v>-0.59999999999999931</c:v>
                </c:pt>
                <c:pt idx="15">
                  <c:v>-0.49999999999999933</c:v>
                </c:pt>
                <c:pt idx="16">
                  <c:v>-0.39999999999999936</c:v>
                </c:pt>
                <c:pt idx="17">
                  <c:v>-0.29999999999999938</c:v>
                </c:pt>
                <c:pt idx="18">
                  <c:v>-0.19999999999999937</c:v>
                </c:pt>
                <c:pt idx="19">
                  <c:v>-9.9999999999999367E-2</c:v>
                </c:pt>
                <c:pt idx="20">
                  <c:v>6.3837823915946501E-16</c:v>
                </c:pt>
                <c:pt idx="21">
                  <c:v>0.10000000000000064</c:v>
                </c:pt>
                <c:pt idx="22">
                  <c:v>0.20000000000000065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0.50000000000000067</c:v>
                </c:pt>
                <c:pt idx="26">
                  <c:v>0.60000000000000064</c:v>
                </c:pt>
                <c:pt idx="27">
                  <c:v>0.70000000000000062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1.0000000000000007</c:v>
                </c:pt>
                <c:pt idx="31">
                  <c:v>1.1000000000000008</c:v>
                </c:pt>
                <c:pt idx="32">
                  <c:v>1.2000000000000008</c:v>
                </c:pt>
                <c:pt idx="33">
                  <c:v>1.3000000000000009</c:v>
                </c:pt>
                <c:pt idx="34">
                  <c:v>1.400000000000001</c:v>
                </c:pt>
                <c:pt idx="35">
                  <c:v>1.5000000000000011</c:v>
                </c:pt>
                <c:pt idx="36">
                  <c:v>1.6000000000000012</c:v>
                </c:pt>
                <c:pt idx="37">
                  <c:v>1.7000000000000013</c:v>
                </c:pt>
                <c:pt idx="38">
                  <c:v>1.8000000000000014</c:v>
                </c:pt>
                <c:pt idx="39">
                  <c:v>1.9000000000000015</c:v>
                </c:pt>
                <c:pt idx="40">
                  <c:v>2.0000000000000013</c:v>
                </c:pt>
              </c:numCache>
            </c:numRef>
          </c:xVal>
          <c:yVal>
            <c:numRef>
              <c:f>'série de fourier - solver'!$B$6:$B$46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29-4D00-A5FB-2DAA146B5DB0}"/>
            </c:ext>
          </c:extLst>
        </c:ser>
        <c:ser>
          <c:idx val="1"/>
          <c:order val="1"/>
          <c:tx>
            <c:strRef>
              <c:f>'série de fourier - solver'!$C$5</c:f>
              <c:strCache>
                <c:ptCount val="1"/>
                <c:pt idx="0">
                  <c:v>fc(t)</c:v>
                </c:pt>
              </c:strCache>
            </c:strRef>
          </c:tx>
          <c:marker>
            <c:symbol val="none"/>
          </c:marker>
          <c:xVal>
            <c:numRef>
              <c:f>'série de fourier - solver'!$A$6:$A$46</c:f>
              <c:numCache>
                <c:formatCode>0.0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-1.7999999999999998</c:v>
                </c:pt>
                <c:pt idx="3">
                  <c:v>-1.6999999999999997</c:v>
                </c:pt>
                <c:pt idx="4">
                  <c:v>-1.5999999999999996</c:v>
                </c:pt>
                <c:pt idx="5">
                  <c:v>-1.4999999999999996</c:v>
                </c:pt>
                <c:pt idx="6">
                  <c:v>-1.3999999999999995</c:v>
                </c:pt>
                <c:pt idx="7">
                  <c:v>-1.2999999999999994</c:v>
                </c:pt>
                <c:pt idx="8">
                  <c:v>-1.1999999999999993</c:v>
                </c:pt>
                <c:pt idx="9">
                  <c:v>-1.0999999999999992</c:v>
                </c:pt>
                <c:pt idx="10">
                  <c:v>-0.99999999999999922</c:v>
                </c:pt>
                <c:pt idx="11">
                  <c:v>-0.89999999999999925</c:v>
                </c:pt>
                <c:pt idx="12">
                  <c:v>-0.79999999999999927</c:v>
                </c:pt>
                <c:pt idx="13">
                  <c:v>-0.69999999999999929</c:v>
                </c:pt>
                <c:pt idx="14">
                  <c:v>-0.59999999999999931</c:v>
                </c:pt>
                <c:pt idx="15">
                  <c:v>-0.49999999999999933</c:v>
                </c:pt>
                <c:pt idx="16">
                  <c:v>-0.39999999999999936</c:v>
                </c:pt>
                <c:pt idx="17">
                  <c:v>-0.29999999999999938</c:v>
                </c:pt>
                <c:pt idx="18">
                  <c:v>-0.19999999999999937</c:v>
                </c:pt>
                <c:pt idx="19">
                  <c:v>-9.9999999999999367E-2</c:v>
                </c:pt>
                <c:pt idx="20">
                  <c:v>6.3837823915946501E-16</c:v>
                </c:pt>
                <c:pt idx="21">
                  <c:v>0.10000000000000064</c:v>
                </c:pt>
                <c:pt idx="22">
                  <c:v>0.20000000000000065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0.50000000000000067</c:v>
                </c:pt>
                <c:pt idx="26">
                  <c:v>0.60000000000000064</c:v>
                </c:pt>
                <c:pt idx="27">
                  <c:v>0.70000000000000062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1.0000000000000007</c:v>
                </c:pt>
                <c:pt idx="31">
                  <c:v>1.1000000000000008</c:v>
                </c:pt>
                <c:pt idx="32">
                  <c:v>1.2000000000000008</c:v>
                </c:pt>
                <c:pt idx="33">
                  <c:v>1.3000000000000009</c:v>
                </c:pt>
                <c:pt idx="34">
                  <c:v>1.400000000000001</c:v>
                </c:pt>
                <c:pt idx="35">
                  <c:v>1.5000000000000011</c:v>
                </c:pt>
                <c:pt idx="36">
                  <c:v>1.6000000000000012</c:v>
                </c:pt>
                <c:pt idx="37">
                  <c:v>1.7000000000000013</c:v>
                </c:pt>
                <c:pt idx="38">
                  <c:v>1.8000000000000014</c:v>
                </c:pt>
                <c:pt idx="39">
                  <c:v>1.9000000000000015</c:v>
                </c:pt>
                <c:pt idx="40">
                  <c:v>2.0000000000000013</c:v>
                </c:pt>
              </c:numCache>
            </c:numRef>
          </c:xVal>
          <c:yVal>
            <c:numRef>
              <c:f>'série de fourier - solver'!$C$6:$C$46</c:f>
              <c:numCache>
                <c:formatCode>0.00</c:formatCode>
                <c:ptCount val="41"/>
                <c:pt idx="0">
                  <c:v>2.4608478010767175E-2</c:v>
                </c:pt>
                <c:pt idx="1">
                  <c:v>2.5195705471066088E-3</c:v>
                </c:pt>
                <c:pt idx="2">
                  <c:v>-3.2540583503315512E-2</c:v>
                </c:pt>
                <c:pt idx="3">
                  <c:v>-2.7709869665566621E-2</c:v>
                </c:pt>
                <c:pt idx="4">
                  <c:v>1.9153942975925688E-2</c:v>
                </c:pt>
                <c:pt idx="5">
                  <c:v>4.7167517950555217E-2</c:v>
                </c:pt>
                <c:pt idx="6">
                  <c:v>5.1431565505064558E-3</c:v>
                </c:pt>
                <c:pt idx="7">
                  <c:v>-6.7805085636556406E-2</c:v>
                </c:pt>
                <c:pt idx="8">
                  <c:v>-5.1532167818681349E-2</c:v>
                </c:pt>
                <c:pt idx="9">
                  <c:v>0.14888552147226339</c:v>
                </c:pt>
                <c:pt idx="10">
                  <c:v>0.50061528845040926</c:v>
                </c:pt>
                <c:pt idx="11">
                  <c:v>0.85168015208761438</c:v>
                </c:pt>
                <c:pt idx="12">
                  <c:v>1.0507717475786227</c:v>
                </c:pt>
                <c:pt idx="13">
                  <c:v>1.0664411345519029</c:v>
                </c:pt>
                <c:pt idx="14">
                  <c:v>0.99438690579330125</c:v>
                </c:pt>
                <c:pt idx="15">
                  <c:v>0.95406305898021349</c:v>
                </c:pt>
                <c:pt idx="16">
                  <c:v>0.98283712720259542</c:v>
                </c:pt>
                <c:pt idx="17">
                  <c:v>1.0281339454563512</c:v>
                </c:pt>
                <c:pt idx="18">
                  <c:v>1.0293191554955281</c:v>
                </c:pt>
                <c:pt idx="19">
                  <c:v>0.99047189982897477</c:v>
                </c:pt>
                <c:pt idx="20">
                  <c:v>0.96677806768516672</c:v>
                </c:pt>
                <c:pt idx="21">
                  <c:v>0.9904718998289751</c:v>
                </c:pt>
                <c:pt idx="22">
                  <c:v>1.0293191554955283</c:v>
                </c:pt>
                <c:pt idx="23">
                  <c:v>1.028133945456351</c:v>
                </c:pt>
                <c:pt idx="24">
                  <c:v>0.98283712720259453</c:v>
                </c:pt>
                <c:pt idx="25">
                  <c:v>0.95406305898021404</c:v>
                </c:pt>
                <c:pt idx="26">
                  <c:v>0.99438690579330247</c:v>
                </c:pt>
                <c:pt idx="27">
                  <c:v>1.0664411345519034</c:v>
                </c:pt>
                <c:pt idx="28">
                  <c:v>1.0507717475786214</c:v>
                </c:pt>
                <c:pt idx="29">
                  <c:v>0.8516801520876105</c:v>
                </c:pt>
                <c:pt idx="30">
                  <c:v>0.50061528845040371</c:v>
                </c:pt>
                <c:pt idx="31">
                  <c:v>0.14888552147225884</c:v>
                </c:pt>
                <c:pt idx="32">
                  <c:v>-5.1532167818682889E-2</c:v>
                </c:pt>
                <c:pt idx="33">
                  <c:v>-6.7805085636555573E-2</c:v>
                </c:pt>
                <c:pt idx="34">
                  <c:v>5.1431565505074828E-3</c:v>
                </c:pt>
                <c:pt idx="35">
                  <c:v>4.7167517950555057E-2</c:v>
                </c:pt>
                <c:pt idx="36">
                  <c:v>1.9153942975924831E-2</c:v>
                </c:pt>
                <c:pt idx="37">
                  <c:v>-2.7709869665567287E-2</c:v>
                </c:pt>
                <c:pt idx="38">
                  <c:v>-3.2540583503315179E-2</c:v>
                </c:pt>
                <c:pt idx="39">
                  <c:v>2.5195705471072055E-3</c:v>
                </c:pt>
                <c:pt idx="40">
                  <c:v>2.4608478010767175E-2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29-4D00-A5FB-2DAA146B5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13264"/>
        <c:axId val="1"/>
      </c:scatterChart>
      <c:valAx>
        <c:axId val="85441326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4413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083333333333377E-2"/>
          <c:y val="4.8611111111111112E-2"/>
          <c:w val="0.89791666666666659"/>
          <c:h val="0.895833333333333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'série de fourier - matricial'!$B$5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'série de fourier - matricial'!$A$6:$A$46</c:f>
              <c:numCache>
                <c:formatCode>0.0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-1.7999999999999998</c:v>
                </c:pt>
                <c:pt idx="3">
                  <c:v>-1.6999999999999997</c:v>
                </c:pt>
                <c:pt idx="4">
                  <c:v>-1.5999999999999996</c:v>
                </c:pt>
                <c:pt idx="5">
                  <c:v>-1.4999999999999996</c:v>
                </c:pt>
                <c:pt idx="6">
                  <c:v>-1.3999999999999995</c:v>
                </c:pt>
                <c:pt idx="7">
                  <c:v>-1.2999999999999994</c:v>
                </c:pt>
                <c:pt idx="8">
                  <c:v>-1.1999999999999993</c:v>
                </c:pt>
                <c:pt idx="9">
                  <c:v>-1.0999999999999992</c:v>
                </c:pt>
                <c:pt idx="10">
                  <c:v>-0.99999999999999922</c:v>
                </c:pt>
                <c:pt idx="11">
                  <c:v>-0.89999999999999925</c:v>
                </c:pt>
                <c:pt idx="12">
                  <c:v>-0.79999999999999927</c:v>
                </c:pt>
                <c:pt idx="13">
                  <c:v>-0.69999999999999929</c:v>
                </c:pt>
                <c:pt idx="14">
                  <c:v>-0.59999999999999931</c:v>
                </c:pt>
                <c:pt idx="15">
                  <c:v>-0.49999999999999933</c:v>
                </c:pt>
                <c:pt idx="16">
                  <c:v>-0.39999999999999936</c:v>
                </c:pt>
                <c:pt idx="17">
                  <c:v>-0.29999999999999938</c:v>
                </c:pt>
                <c:pt idx="18">
                  <c:v>-0.19999999999999937</c:v>
                </c:pt>
                <c:pt idx="19">
                  <c:v>-9.9999999999999367E-2</c:v>
                </c:pt>
                <c:pt idx="20">
                  <c:v>6.3837823915946501E-16</c:v>
                </c:pt>
                <c:pt idx="21">
                  <c:v>0.10000000000000064</c:v>
                </c:pt>
                <c:pt idx="22">
                  <c:v>0.20000000000000065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0.50000000000000067</c:v>
                </c:pt>
                <c:pt idx="26">
                  <c:v>0.60000000000000064</c:v>
                </c:pt>
                <c:pt idx="27">
                  <c:v>0.70000000000000062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1.0000000000000007</c:v>
                </c:pt>
                <c:pt idx="31">
                  <c:v>1.1000000000000008</c:v>
                </c:pt>
                <c:pt idx="32">
                  <c:v>1.2000000000000008</c:v>
                </c:pt>
                <c:pt idx="33">
                  <c:v>1.3000000000000009</c:v>
                </c:pt>
                <c:pt idx="34">
                  <c:v>1.400000000000001</c:v>
                </c:pt>
                <c:pt idx="35">
                  <c:v>1.5000000000000011</c:v>
                </c:pt>
                <c:pt idx="36">
                  <c:v>1.6000000000000012</c:v>
                </c:pt>
                <c:pt idx="37">
                  <c:v>1.7000000000000013</c:v>
                </c:pt>
                <c:pt idx="38">
                  <c:v>1.8000000000000014</c:v>
                </c:pt>
                <c:pt idx="39">
                  <c:v>1.9000000000000015</c:v>
                </c:pt>
                <c:pt idx="40">
                  <c:v>2.0000000000000013</c:v>
                </c:pt>
              </c:numCache>
            </c:numRef>
          </c:xVal>
          <c:yVal>
            <c:numRef>
              <c:f>'série de fourier - matricial'!$B$6:$B$46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EA-4695-B9E1-FD9926A7B1D5}"/>
            </c:ext>
          </c:extLst>
        </c:ser>
        <c:ser>
          <c:idx val="1"/>
          <c:order val="1"/>
          <c:tx>
            <c:strRef>
              <c:f>'série de fourier - matricial'!$C$5</c:f>
              <c:strCache>
                <c:ptCount val="1"/>
                <c:pt idx="0">
                  <c:v>fc(t)</c:v>
                </c:pt>
              </c:strCache>
            </c:strRef>
          </c:tx>
          <c:marker>
            <c:symbol val="none"/>
          </c:marker>
          <c:xVal>
            <c:numRef>
              <c:f>'série de fourier - matricial'!$A$6:$A$46</c:f>
              <c:numCache>
                <c:formatCode>0.0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-1.7999999999999998</c:v>
                </c:pt>
                <c:pt idx="3">
                  <c:v>-1.6999999999999997</c:v>
                </c:pt>
                <c:pt idx="4">
                  <c:v>-1.5999999999999996</c:v>
                </c:pt>
                <c:pt idx="5">
                  <c:v>-1.4999999999999996</c:v>
                </c:pt>
                <c:pt idx="6">
                  <c:v>-1.3999999999999995</c:v>
                </c:pt>
                <c:pt idx="7">
                  <c:v>-1.2999999999999994</c:v>
                </c:pt>
                <c:pt idx="8">
                  <c:v>-1.1999999999999993</c:v>
                </c:pt>
                <c:pt idx="9">
                  <c:v>-1.0999999999999992</c:v>
                </c:pt>
                <c:pt idx="10">
                  <c:v>-0.99999999999999922</c:v>
                </c:pt>
                <c:pt idx="11">
                  <c:v>-0.89999999999999925</c:v>
                </c:pt>
                <c:pt idx="12">
                  <c:v>-0.79999999999999927</c:v>
                </c:pt>
                <c:pt idx="13">
                  <c:v>-0.69999999999999929</c:v>
                </c:pt>
                <c:pt idx="14">
                  <c:v>-0.59999999999999931</c:v>
                </c:pt>
                <c:pt idx="15">
                  <c:v>-0.49999999999999933</c:v>
                </c:pt>
                <c:pt idx="16">
                  <c:v>-0.39999999999999936</c:v>
                </c:pt>
                <c:pt idx="17">
                  <c:v>-0.29999999999999938</c:v>
                </c:pt>
                <c:pt idx="18">
                  <c:v>-0.19999999999999937</c:v>
                </c:pt>
                <c:pt idx="19">
                  <c:v>-9.9999999999999367E-2</c:v>
                </c:pt>
                <c:pt idx="20">
                  <c:v>6.3837823915946501E-16</c:v>
                </c:pt>
                <c:pt idx="21">
                  <c:v>0.10000000000000064</c:v>
                </c:pt>
                <c:pt idx="22">
                  <c:v>0.20000000000000065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0.50000000000000067</c:v>
                </c:pt>
                <c:pt idx="26">
                  <c:v>0.60000000000000064</c:v>
                </c:pt>
                <c:pt idx="27">
                  <c:v>0.70000000000000062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1.0000000000000007</c:v>
                </c:pt>
                <c:pt idx="31">
                  <c:v>1.1000000000000008</c:v>
                </c:pt>
                <c:pt idx="32">
                  <c:v>1.2000000000000008</c:v>
                </c:pt>
                <c:pt idx="33">
                  <c:v>1.3000000000000009</c:v>
                </c:pt>
                <c:pt idx="34">
                  <c:v>1.400000000000001</c:v>
                </c:pt>
                <c:pt idx="35">
                  <c:v>1.5000000000000011</c:v>
                </c:pt>
                <c:pt idx="36">
                  <c:v>1.6000000000000012</c:v>
                </c:pt>
                <c:pt idx="37">
                  <c:v>1.7000000000000013</c:v>
                </c:pt>
                <c:pt idx="38">
                  <c:v>1.8000000000000014</c:v>
                </c:pt>
                <c:pt idx="39">
                  <c:v>1.9000000000000015</c:v>
                </c:pt>
                <c:pt idx="40">
                  <c:v>2.0000000000000013</c:v>
                </c:pt>
              </c:numCache>
            </c:numRef>
          </c:xVal>
          <c:yVal>
            <c:numRef>
              <c:f>'série de fourier - matricial'!$C$6:$C$46</c:f>
              <c:numCache>
                <c:formatCode>0.00</c:formatCode>
                <c:ptCount val="41"/>
                <c:pt idx="0">
                  <c:v>2.4608478497142476E-2</c:v>
                </c:pt>
                <c:pt idx="1">
                  <c:v>2.5195625092766238E-3</c:v>
                </c:pt>
                <c:pt idx="2">
                  <c:v>-3.2540618074754814E-2</c:v>
                </c:pt>
                <c:pt idx="3">
                  <c:v>-2.7709941397850262E-2</c:v>
                </c:pt>
                <c:pt idx="4">
                  <c:v>1.915385160869448E-2</c:v>
                </c:pt>
                <c:pt idx="5">
                  <c:v>4.716745845475738E-2</c:v>
                </c:pt>
                <c:pt idx="6">
                  <c:v>5.1431816771196348E-3</c:v>
                </c:pt>
                <c:pt idx="7">
                  <c:v>-6.7804974504050902E-2</c:v>
                </c:pt>
                <c:pt idx="8">
                  <c:v>-5.1532040385717813E-2</c:v>
                </c:pt>
                <c:pt idx="9">
                  <c:v>0.14888556932288183</c:v>
                </c:pt>
                <c:pt idx="10">
                  <c:v>0.50061521196243131</c:v>
                </c:pt>
                <c:pt idx="11">
                  <c:v>0.85167999447855469</c:v>
                </c:pt>
                <c:pt idx="12">
                  <c:v>1.0507715965795865</c:v>
                </c:pt>
                <c:pt idx="13">
                  <c:v>1.0664410390764418</c:v>
                </c:pt>
                <c:pt idx="14">
                  <c:v>0.99438683820415508</c:v>
                </c:pt>
                <c:pt idx="15">
                  <c:v>0.95406296547010017</c:v>
                </c:pt>
                <c:pt idx="16">
                  <c:v>0.98283701612229557</c:v>
                </c:pt>
                <c:pt idx="17">
                  <c:v>1.0281339165880103</c:v>
                </c:pt>
                <c:pt idx="18">
                  <c:v>1.0293193264189076</c:v>
                </c:pt>
                <c:pt idx="19">
                  <c:v>0.99047229037759665</c:v>
                </c:pt>
                <c:pt idx="20">
                  <c:v>0.96677855402885771</c:v>
                </c:pt>
                <c:pt idx="21">
                  <c:v>0.99047229037759699</c:v>
                </c:pt>
                <c:pt idx="22">
                  <c:v>1.029319326418908</c:v>
                </c:pt>
                <c:pt idx="23">
                  <c:v>1.0281339165880099</c:v>
                </c:pt>
                <c:pt idx="24">
                  <c:v>0.98283701612229502</c:v>
                </c:pt>
                <c:pt idx="25">
                  <c:v>0.95406296547010028</c:v>
                </c:pt>
                <c:pt idx="26">
                  <c:v>0.99438683820415641</c:v>
                </c:pt>
                <c:pt idx="27">
                  <c:v>1.0664410390764425</c:v>
                </c:pt>
                <c:pt idx="28">
                  <c:v>1.0507715965795852</c:v>
                </c:pt>
                <c:pt idx="29">
                  <c:v>0.85167999447855081</c:v>
                </c:pt>
                <c:pt idx="30">
                  <c:v>0.50061521196242575</c:v>
                </c:pt>
                <c:pt idx="31">
                  <c:v>0.14888556932287728</c:v>
                </c:pt>
                <c:pt idx="32">
                  <c:v>-5.153204038571934E-2</c:v>
                </c:pt>
                <c:pt idx="33">
                  <c:v>-6.7804974504050042E-2</c:v>
                </c:pt>
                <c:pt idx="34">
                  <c:v>5.1431816771206895E-3</c:v>
                </c:pt>
                <c:pt idx="35">
                  <c:v>4.7167458454757144E-2</c:v>
                </c:pt>
                <c:pt idx="36">
                  <c:v>1.9153851608693748E-2</c:v>
                </c:pt>
                <c:pt idx="37">
                  <c:v>-2.7709941397850893E-2</c:v>
                </c:pt>
                <c:pt idx="38">
                  <c:v>-3.2540618074754599E-2</c:v>
                </c:pt>
                <c:pt idx="39">
                  <c:v>2.5195625092772483E-3</c:v>
                </c:pt>
                <c:pt idx="40">
                  <c:v>2.4608478497142476E-2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EA-4695-B9E1-FD9926A7B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93360"/>
        <c:axId val="1"/>
      </c:scatterChart>
      <c:valAx>
        <c:axId val="85359336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593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317725752508367E-2"/>
          <c:y val="4.8611111111111112E-2"/>
          <c:w val="0.85284280936454848"/>
          <c:h val="0.68402777777777779"/>
        </c:manualLayout>
      </c:layout>
      <c:scatterChart>
        <c:scatterStyle val="smoothMarker"/>
        <c:varyColors val="0"/>
        <c:ser>
          <c:idx val="0"/>
          <c:order val="0"/>
          <c:tx>
            <c:v>Interpolação</c:v>
          </c:tx>
          <c:marker>
            <c:symbol val="none"/>
          </c:marker>
          <c:xVal>
            <c:numRef>
              <c:f>'spline cúbico via matrizes'!$P$5:$P$25</c:f>
              <c:numCache>
                <c:formatCode>0.00</c:formatCode>
                <c:ptCount val="21"/>
                <c:pt idx="0">
                  <c:v>2</c:v>
                </c:pt>
                <c:pt idx="1">
                  <c:v>2.33</c:v>
                </c:pt>
                <c:pt idx="2">
                  <c:v>2.66</c:v>
                </c:pt>
                <c:pt idx="3">
                  <c:v>2.99</c:v>
                </c:pt>
                <c:pt idx="4">
                  <c:v>3.3200000000000003</c:v>
                </c:pt>
                <c:pt idx="5">
                  <c:v>3.6500000000000004</c:v>
                </c:pt>
                <c:pt idx="6">
                  <c:v>3.9800000000000004</c:v>
                </c:pt>
                <c:pt idx="7">
                  <c:v>4.3100000000000005</c:v>
                </c:pt>
                <c:pt idx="8">
                  <c:v>4.6400000000000006</c:v>
                </c:pt>
                <c:pt idx="9">
                  <c:v>4.9700000000000006</c:v>
                </c:pt>
                <c:pt idx="10">
                  <c:v>5.3000000000000007</c:v>
                </c:pt>
                <c:pt idx="11">
                  <c:v>5.6300000000000008</c:v>
                </c:pt>
                <c:pt idx="12">
                  <c:v>5.9600000000000009</c:v>
                </c:pt>
                <c:pt idx="13">
                  <c:v>6.2900000000000009</c:v>
                </c:pt>
                <c:pt idx="14">
                  <c:v>6.620000000000001</c:v>
                </c:pt>
                <c:pt idx="15">
                  <c:v>6.9500000000000011</c:v>
                </c:pt>
                <c:pt idx="16">
                  <c:v>7.2800000000000011</c:v>
                </c:pt>
                <c:pt idx="17">
                  <c:v>7.6100000000000012</c:v>
                </c:pt>
                <c:pt idx="18">
                  <c:v>7.9400000000000013</c:v>
                </c:pt>
                <c:pt idx="19">
                  <c:v>8.2700000000000014</c:v>
                </c:pt>
                <c:pt idx="20">
                  <c:v>8.6000000000000014</c:v>
                </c:pt>
              </c:numCache>
            </c:numRef>
          </c:xVal>
          <c:yVal>
            <c:numRef>
              <c:f>'spline cúbico via matrizes'!$Q$5:$Q$25</c:f>
              <c:numCache>
                <c:formatCode>0.00</c:formatCode>
                <c:ptCount val="21"/>
                <c:pt idx="0">
                  <c:v>7.3099999999813008</c:v>
                </c:pt>
                <c:pt idx="1">
                  <c:v>6.5537538499786052</c:v>
                </c:pt>
                <c:pt idx="2">
                  <c:v>5.8366027999772108</c:v>
                </c:pt>
                <c:pt idx="3">
                  <c:v>5.1693279499771085</c:v>
                </c:pt>
                <c:pt idx="4">
                  <c:v>4.4902060799240964</c:v>
                </c:pt>
                <c:pt idx="5">
                  <c:v>3.9666181249048291</c:v>
                </c:pt>
                <c:pt idx="6">
                  <c:v>3.5706065198874981</c:v>
                </c:pt>
                <c:pt idx="7">
                  <c:v>3.3250134697989377</c:v>
                </c:pt>
                <c:pt idx="8">
                  <c:v>3.0809004797734225</c:v>
                </c:pt>
                <c:pt idx="9">
                  <c:v>2.8327364097459444</c:v>
                </c:pt>
                <c:pt idx="10">
                  <c:v>2.6097999992573193</c:v>
                </c:pt>
                <c:pt idx="11">
                  <c:v>2.3526777492721447</c:v>
                </c:pt>
                <c:pt idx="12">
                  <c:v>2.0743199992869705</c:v>
                </c:pt>
                <c:pt idx="13">
                  <c:v>1.7381214552612256</c:v>
                </c:pt>
                <c:pt idx="14">
                  <c:v>1.4753771602742631</c:v>
                </c:pt>
                <c:pt idx="15">
                  <c:v>1.2837881252943362</c:v>
                </c:pt>
                <c:pt idx="16">
                  <c:v>1.1733299210363537</c:v>
                </c:pt>
                <c:pt idx="17">
                  <c:v>1.0765141361330055</c:v>
                </c:pt>
                <c:pt idx="18">
                  <c:v>0.98580764123384867</c:v>
                </c:pt>
                <c:pt idx="19">
                  <c:v>0.90156980633881012</c:v>
                </c:pt>
                <c:pt idx="20">
                  <c:v>0.82416000144781487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A-41B6-8B25-208CCD1EA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28016"/>
        <c:axId val="1"/>
      </c:scatterChart>
      <c:scatterChart>
        <c:scatterStyle val="lineMarker"/>
        <c:varyColors val="0"/>
        <c:ser>
          <c:idx val="1"/>
          <c:order val="1"/>
          <c:tx>
            <c:v>Exato</c:v>
          </c:tx>
          <c:spPr>
            <a:ln w="28575">
              <a:noFill/>
            </a:ln>
          </c:spPr>
          <c:xVal>
            <c:numRef>
              <c:f>'spline cúbico via matrizes'!$B$5:$B$25</c:f>
              <c:numCache>
                <c:formatCode>0.0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'spline cúbico via matrizes'!$C$5:$C$25</c:f>
              <c:numCache>
                <c:formatCode>0.000</c:formatCode>
                <c:ptCount val="21"/>
                <c:pt idx="0">
                  <c:v>9.4</c:v>
                </c:pt>
                <c:pt idx="1">
                  <c:v>7.31</c:v>
                </c:pt>
                <c:pt idx="2">
                  <c:v>5.15</c:v>
                </c:pt>
                <c:pt idx="3">
                  <c:v>3.55</c:v>
                </c:pt>
                <c:pt idx="4">
                  <c:v>2.81</c:v>
                </c:pt>
                <c:pt idx="5">
                  <c:v>2.04</c:v>
                </c:pt>
                <c:pt idx="6">
                  <c:v>1.26</c:v>
                </c:pt>
                <c:pt idx="7">
                  <c:v>0.97</c:v>
                </c:pt>
                <c:pt idx="8">
                  <c:v>0.74</c:v>
                </c:pt>
                <c:pt idx="9">
                  <c:v>0.57999999999999996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A-41B6-8B25-208CCD1EA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28016"/>
        <c:axId val="1"/>
      </c:scatterChart>
      <c:valAx>
        <c:axId val="384428016"/>
        <c:scaling>
          <c:orientation val="minMax"/>
          <c:max val="12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844280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'matrizes v.1'!$F$2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'matrizes v.1'!$B$3:$B$5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'matrizes v.1'!$F$3:$F$5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8-4582-976D-4E73EAE8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36592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'matrizes v.1'!$C$10</c:f>
              <c:strCache>
                <c:ptCount val="1"/>
                <c:pt idx="0">
                  <c:v>Yc</c:v>
                </c:pt>
              </c:strCache>
            </c:strRef>
          </c:tx>
          <c:marker>
            <c:symbol val="none"/>
          </c:marker>
          <c:xVal>
            <c:numRef>
              <c:f>'matrizes v.1'!$B$11:$B$18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'matrizes v.1'!$C$11:$C$18</c:f>
              <c:numCache>
                <c:formatCode>0.00</c:formatCode>
                <c:ptCount val="8"/>
                <c:pt idx="0">
                  <c:v>3.0000000000000142</c:v>
                </c:pt>
                <c:pt idx="1">
                  <c:v>3.0000000000000018</c:v>
                </c:pt>
                <c:pt idx="2">
                  <c:v>2.6666666666666501</c:v>
                </c:pt>
                <c:pt idx="3">
                  <c:v>1.9999999999999591</c:v>
                </c:pt>
                <c:pt idx="4">
                  <c:v>0.99999999999992895</c:v>
                </c:pt>
                <c:pt idx="5">
                  <c:v>-0.33333333333344051</c:v>
                </c:pt>
                <c:pt idx="6">
                  <c:v>-2.0000000000001492</c:v>
                </c:pt>
                <c:pt idx="7">
                  <c:v>-4.0000000000001972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78-4582-976D-4E73EAE8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36592"/>
        <c:axId val="1"/>
      </c:scatterChart>
      <c:valAx>
        <c:axId val="34123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1236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'matrizes v.2'!$G$2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'matrizes v.2'!$B$3:$B$6</c:f>
              <c:numCache>
                <c:formatCode>0.00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'matrizes v.2'!$G$3:$G$6</c:f>
              <c:numCache>
                <c:formatCode>0.00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2-4A63-9232-7F02A6C74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41136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'matrizes v.2'!$G$11</c:f>
              <c:strCache>
                <c:ptCount val="1"/>
                <c:pt idx="0">
                  <c:v>Yc</c:v>
                </c:pt>
              </c:strCache>
            </c:strRef>
          </c:tx>
          <c:marker>
            <c:symbol val="none"/>
          </c:marker>
          <c:xVal>
            <c:numRef>
              <c:f>'matrizes v.2'!$B$12:$B$22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'matrizes v.2'!$G$12:$G$22</c:f>
              <c:numCache>
                <c:formatCode>0.00</c:formatCode>
                <c:ptCount val="11"/>
                <c:pt idx="0">
                  <c:v>-8.9999999999763531</c:v>
                </c:pt>
                <c:pt idx="1">
                  <c:v>-1.3333333333353394</c:v>
                </c:pt>
                <c:pt idx="2">
                  <c:v>2.9999999999828901</c:v>
                </c:pt>
                <c:pt idx="3">
                  <c:v>4.749999999976076</c:v>
                </c:pt>
                <c:pt idx="4">
                  <c:v>4.6666666666419587</c:v>
                </c:pt>
                <c:pt idx="5">
                  <c:v>3.4999999999782787</c:v>
                </c:pt>
                <c:pt idx="6">
                  <c:v>1.9999999999827764</c:v>
                </c:pt>
                <c:pt idx="7">
                  <c:v>0.91666666665319241</c:v>
                </c:pt>
                <c:pt idx="8">
                  <c:v>0.99999999998726707</c:v>
                </c:pt>
                <c:pt idx="9">
                  <c:v>2.999999999982748</c:v>
                </c:pt>
                <c:pt idx="10">
                  <c:v>7.6666666666373544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32-4A63-9232-7F02A6C74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41136"/>
        <c:axId val="1"/>
      </c:scatterChart>
      <c:valAx>
        <c:axId val="3743411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74341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sistema!$G$2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sistema!$B$3:$B$6</c:f>
              <c:numCache>
                <c:formatCode>0.00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sistema!$G$3:$G$6</c:f>
              <c:numCache>
                <c:formatCode>0.00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9-4C7B-BBA6-65AAAFE9B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609296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sistema!$G$11</c:f>
              <c:strCache>
                <c:ptCount val="1"/>
                <c:pt idx="0">
                  <c:v>Yc</c:v>
                </c:pt>
              </c:strCache>
            </c:strRef>
          </c:tx>
          <c:marker>
            <c:symbol val="none"/>
          </c:marker>
          <c:xVal>
            <c:numRef>
              <c:f>sistema!$B$12:$B$22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sistema!$G$12:$G$22</c:f>
              <c:numCache>
                <c:formatCode>0.00</c:formatCode>
                <c:ptCount val="11"/>
                <c:pt idx="0">
                  <c:v>-9</c:v>
                </c:pt>
                <c:pt idx="1">
                  <c:v>-1.3333333333333361</c:v>
                </c:pt>
                <c:pt idx="2">
                  <c:v>2.9999999999999947</c:v>
                </c:pt>
                <c:pt idx="3">
                  <c:v>4.7499999999999929</c:v>
                </c:pt>
                <c:pt idx="4">
                  <c:v>4.6666666666666572</c:v>
                </c:pt>
                <c:pt idx="5">
                  <c:v>3.4999999999999858</c:v>
                </c:pt>
                <c:pt idx="6">
                  <c:v>1.9999999999999858</c:v>
                </c:pt>
                <c:pt idx="7">
                  <c:v>0.91666666666665719</c:v>
                </c:pt>
                <c:pt idx="8">
                  <c:v>0.99999999999998579</c:v>
                </c:pt>
                <c:pt idx="9">
                  <c:v>2.9999999999999716</c:v>
                </c:pt>
                <c:pt idx="10">
                  <c:v>7.666666666666643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09-4C7B-BBA6-65AAAFE9B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609296"/>
        <c:axId val="1"/>
      </c:scatterChart>
      <c:valAx>
        <c:axId val="85960929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59609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1</xdr:row>
      <xdr:rowOff>171450</xdr:rowOff>
    </xdr:from>
    <xdr:to>
      <xdr:col>19</xdr:col>
      <xdr:colOff>9525</xdr:colOff>
      <xdr:row>16</xdr:row>
      <xdr:rowOff>57150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1</xdr:row>
      <xdr:rowOff>171450</xdr:rowOff>
    </xdr:from>
    <xdr:to>
      <xdr:col>19</xdr:col>
      <xdr:colOff>9525</xdr:colOff>
      <xdr:row>16</xdr:row>
      <xdr:rowOff>57150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13</xdr:row>
      <xdr:rowOff>57150</xdr:rowOff>
    </xdr:from>
    <xdr:to>
      <xdr:col>14</xdr:col>
      <xdr:colOff>276225</xdr:colOff>
      <xdr:row>27</xdr:row>
      <xdr:rowOff>133350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2</xdr:row>
      <xdr:rowOff>95250</xdr:rowOff>
    </xdr:from>
    <xdr:to>
      <xdr:col>19</xdr:col>
      <xdr:colOff>600075</xdr:colOff>
      <xdr:row>16</xdr:row>
      <xdr:rowOff>171450</xdr:rowOff>
    </xdr:to>
    <xdr:graphicFrame macro="">
      <xdr:nvGraphicFramePr>
        <xdr:cNvPr id="102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18</xdr:col>
      <xdr:colOff>28575</xdr:colOff>
      <xdr:row>23</xdr:row>
      <xdr:rowOff>180975</xdr:rowOff>
    </xdr:to>
    <xdr:graphicFrame macro="">
      <xdr:nvGraphicFramePr>
        <xdr:cNvPr id="307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18</xdr:col>
      <xdr:colOff>28575</xdr:colOff>
      <xdr:row>23</xdr:row>
      <xdr:rowOff>180975</xdr:rowOff>
    </xdr:to>
    <xdr:graphicFrame macro="">
      <xdr:nvGraphicFramePr>
        <xdr:cNvPr id="5121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12"/>
  <sheetViews>
    <sheetView workbookViewId="0">
      <selection activeCell="D26" sqref="D26"/>
    </sheetView>
  </sheetViews>
  <sheetFormatPr defaultRowHeight="15" x14ac:dyDescent="0.25"/>
  <sheetData>
    <row r="1" spans="1:3" x14ac:dyDescent="0.25">
      <c r="A1" s="15"/>
      <c r="B1" s="16" t="s">
        <v>52</v>
      </c>
      <c r="C1" s="16" t="s">
        <v>51</v>
      </c>
    </row>
    <row r="2" spans="1:3" x14ac:dyDescent="0.25">
      <c r="A2" s="16" t="s">
        <v>50</v>
      </c>
      <c r="B2" s="16" t="s">
        <v>49</v>
      </c>
      <c r="C2" s="16" t="s">
        <v>49</v>
      </c>
    </row>
    <row r="3" spans="1:3" x14ac:dyDescent="0.25">
      <c r="A3" s="16">
        <v>1</v>
      </c>
      <c r="B3" s="16">
        <v>30</v>
      </c>
      <c r="C3" s="15">
        <v>184.4</v>
      </c>
    </row>
    <row r="4" spans="1:3" x14ac:dyDescent="0.25">
      <c r="A4" s="16">
        <v>2</v>
      </c>
      <c r="B4" s="16">
        <v>40</v>
      </c>
      <c r="C4" s="15">
        <v>279.10000000000002</v>
      </c>
    </row>
    <row r="5" spans="1:3" x14ac:dyDescent="0.25">
      <c r="A5" s="16">
        <v>3</v>
      </c>
      <c r="B5" s="16">
        <v>40</v>
      </c>
      <c r="C5" s="17">
        <v>244</v>
      </c>
    </row>
    <row r="6" spans="1:3" x14ac:dyDescent="0.25">
      <c r="A6" s="16">
        <v>4</v>
      </c>
      <c r="B6" s="16">
        <v>50</v>
      </c>
      <c r="C6" s="15">
        <v>314.2</v>
      </c>
    </row>
    <row r="7" spans="1:3" x14ac:dyDescent="0.25">
      <c r="A7" s="16">
        <v>5</v>
      </c>
      <c r="B7" s="16">
        <v>60</v>
      </c>
      <c r="C7" s="15">
        <v>382.2</v>
      </c>
    </row>
    <row r="8" spans="1:3" x14ac:dyDescent="0.25">
      <c r="A8" s="16">
        <v>6</v>
      </c>
      <c r="B8" s="16">
        <v>70</v>
      </c>
      <c r="C8" s="15">
        <v>450.2</v>
      </c>
    </row>
    <row r="9" spans="1:3" x14ac:dyDescent="0.25">
      <c r="A9" s="16">
        <v>7</v>
      </c>
      <c r="B9" s="16">
        <v>70</v>
      </c>
      <c r="C9" s="15">
        <v>423.6</v>
      </c>
    </row>
    <row r="10" spans="1:3" x14ac:dyDescent="0.25">
      <c r="A10" s="16">
        <v>8</v>
      </c>
      <c r="B10" s="16">
        <v>70</v>
      </c>
      <c r="C10" s="15">
        <v>410.2</v>
      </c>
    </row>
    <row r="11" spans="1:3" x14ac:dyDescent="0.25">
      <c r="A11" s="16">
        <v>9</v>
      </c>
      <c r="B11" s="16">
        <v>80</v>
      </c>
      <c r="C11" s="15">
        <v>500.4</v>
      </c>
    </row>
    <row r="12" spans="1:3" x14ac:dyDescent="0.25">
      <c r="A12" s="16">
        <v>10</v>
      </c>
      <c r="B12" s="16">
        <v>90</v>
      </c>
      <c r="C12" s="15">
        <v>500.3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C12"/>
  <sheetViews>
    <sheetView workbookViewId="0">
      <selection activeCell="B26" sqref="B26"/>
    </sheetView>
  </sheetViews>
  <sheetFormatPr defaultRowHeight="15" x14ac:dyDescent="0.25"/>
  <sheetData>
    <row r="1" spans="1:3" x14ac:dyDescent="0.25">
      <c r="A1" s="15"/>
      <c r="B1" s="16" t="s">
        <v>52</v>
      </c>
      <c r="C1" s="16" t="s">
        <v>51</v>
      </c>
    </row>
    <row r="2" spans="1:3" x14ac:dyDescent="0.25">
      <c r="A2" s="16" t="s">
        <v>50</v>
      </c>
      <c r="B2" s="16" t="s">
        <v>49</v>
      </c>
      <c r="C2" s="16" t="s">
        <v>49</v>
      </c>
    </row>
    <row r="3" spans="1:3" x14ac:dyDescent="0.25">
      <c r="A3" s="16">
        <v>1</v>
      </c>
      <c r="B3" s="16">
        <v>30</v>
      </c>
      <c r="C3" s="15">
        <v>184.4</v>
      </c>
    </row>
    <row r="4" spans="1:3" x14ac:dyDescent="0.25">
      <c r="A4" s="16">
        <v>2</v>
      </c>
      <c r="B4" s="16">
        <v>40</v>
      </c>
      <c r="C4" s="15">
        <v>279.10000000000002</v>
      </c>
    </row>
    <row r="5" spans="1:3" x14ac:dyDescent="0.25">
      <c r="A5" s="16">
        <v>3</v>
      </c>
      <c r="B5" s="16">
        <v>40</v>
      </c>
      <c r="C5" s="17">
        <v>244</v>
      </c>
    </row>
    <row r="6" spans="1:3" x14ac:dyDescent="0.25">
      <c r="A6" s="16">
        <v>4</v>
      </c>
      <c r="B6" s="16">
        <v>50</v>
      </c>
      <c r="C6" s="15">
        <v>314.2</v>
      </c>
    </row>
    <row r="7" spans="1:3" x14ac:dyDescent="0.25">
      <c r="A7" s="16">
        <v>5</v>
      </c>
      <c r="B7" s="16">
        <v>60</v>
      </c>
      <c r="C7" s="15">
        <v>382.2</v>
      </c>
    </row>
    <row r="8" spans="1:3" x14ac:dyDescent="0.25">
      <c r="A8" s="16">
        <v>6</v>
      </c>
      <c r="B8" s="16">
        <v>70</v>
      </c>
      <c r="C8" s="15">
        <v>450.2</v>
      </c>
    </row>
    <row r="9" spans="1:3" x14ac:dyDescent="0.25">
      <c r="A9" s="16">
        <v>7</v>
      </c>
      <c r="B9" s="16">
        <v>70</v>
      </c>
      <c r="C9" s="15">
        <v>423.6</v>
      </c>
    </row>
    <row r="10" spans="1:3" x14ac:dyDescent="0.25">
      <c r="A10" s="16">
        <v>8</v>
      </c>
      <c r="B10" s="16">
        <v>70</v>
      </c>
      <c r="C10" s="15">
        <v>410.2</v>
      </c>
    </row>
    <row r="11" spans="1:3" x14ac:dyDescent="0.25">
      <c r="A11" s="16">
        <v>9</v>
      </c>
      <c r="B11" s="16">
        <v>80</v>
      </c>
      <c r="C11" s="15">
        <v>500.4</v>
      </c>
    </row>
    <row r="12" spans="1:3" x14ac:dyDescent="0.25">
      <c r="A12" s="16">
        <v>10</v>
      </c>
      <c r="B12" s="16">
        <v>90</v>
      </c>
      <c r="C12" s="15">
        <v>500.3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C11"/>
  <sheetViews>
    <sheetView workbookViewId="0">
      <selection activeCell="B26" sqref="B26"/>
    </sheetView>
  </sheetViews>
  <sheetFormatPr defaultRowHeight="15" x14ac:dyDescent="0.25"/>
  <sheetData>
    <row r="1" spans="1:3" x14ac:dyDescent="0.25">
      <c r="A1" s="20" t="s">
        <v>55</v>
      </c>
      <c r="B1" s="20" t="s">
        <v>54</v>
      </c>
      <c r="C1" s="20" t="s">
        <v>53</v>
      </c>
    </row>
    <row r="2" spans="1:3" x14ac:dyDescent="0.25">
      <c r="A2" s="18">
        <v>7.4</v>
      </c>
      <c r="B2" s="19">
        <v>1</v>
      </c>
      <c r="C2" s="18">
        <v>7.6</v>
      </c>
    </row>
    <row r="3" spans="1:3" x14ac:dyDescent="0.25">
      <c r="A3" s="18">
        <v>11.1</v>
      </c>
      <c r="B3" s="18">
        <v>1.3</v>
      </c>
      <c r="C3" s="19">
        <v>13</v>
      </c>
    </row>
    <row r="4" spans="1:3" x14ac:dyDescent="0.25">
      <c r="A4" s="18">
        <v>8.6999999999999993</v>
      </c>
      <c r="B4" s="18">
        <v>1.1000000000000001</v>
      </c>
      <c r="C4" s="18">
        <v>8.9</v>
      </c>
    </row>
    <row r="5" spans="1:3" x14ac:dyDescent="0.25">
      <c r="A5" s="18">
        <v>11.2</v>
      </c>
      <c r="B5" s="18">
        <v>1.2</v>
      </c>
      <c r="C5" s="18">
        <v>10.9</v>
      </c>
    </row>
    <row r="6" spans="1:3" x14ac:dyDescent="0.25">
      <c r="A6" s="18">
        <v>11.6</v>
      </c>
      <c r="B6" s="18">
        <v>1.7</v>
      </c>
      <c r="C6" s="18">
        <v>12.1</v>
      </c>
    </row>
    <row r="7" spans="1:3" x14ac:dyDescent="0.25">
      <c r="A7" s="18">
        <v>12.2</v>
      </c>
      <c r="B7" s="18">
        <v>1.3</v>
      </c>
      <c r="C7" s="18">
        <v>12.8</v>
      </c>
    </row>
    <row r="8" spans="1:3" x14ac:dyDescent="0.25">
      <c r="A8" s="18">
        <v>12.5</v>
      </c>
      <c r="B8" s="18">
        <v>1.2</v>
      </c>
      <c r="C8" s="18">
        <v>11.3</v>
      </c>
    </row>
    <row r="9" spans="1:3" x14ac:dyDescent="0.25">
      <c r="A9" s="18">
        <v>12.5</v>
      </c>
      <c r="B9" s="18">
        <v>1.3</v>
      </c>
      <c r="C9" s="18">
        <v>14.1</v>
      </c>
    </row>
    <row r="10" spans="1:3" x14ac:dyDescent="0.25">
      <c r="A10" s="19">
        <v>13</v>
      </c>
      <c r="B10" s="18">
        <v>1.6</v>
      </c>
      <c r="C10" s="18">
        <v>14.8</v>
      </c>
    </row>
    <row r="11" spans="1:3" x14ac:dyDescent="0.25">
      <c r="A11" s="18">
        <v>13.4</v>
      </c>
      <c r="B11" s="18">
        <v>1.4</v>
      </c>
      <c r="C11" s="18">
        <v>16.7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C11"/>
  <sheetViews>
    <sheetView workbookViewId="0">
      <selection activeCell="B26" sqref="B26"/>
    </sheetView>
  </sheetViews>
  <sheetFormatPr defaultRowHeight="15" x14ac:dyDescent="0.25"/>
  <sheetData>
    <row r="1" spans="1:3" x14ac:dyDescent="0.25">
      <c r="A1" s="20" t="s">
        <v>55</v>
      </c>
      <c r="B1" s="20" t="s">
        <v>54</v>
      </c>
      <c r="C1" s="20" t="s">
        <v>53</v>
      </c>
    </row>
    <row r="2" spans="1:3" x14ac:dyDescent="0.25">
      <c r="A2" s="18">
        <v>7.4</v>
      </c>
      <c r="B2" s="19">
        <v>1</v>
      </c>
      <c r="C2" s="18">
        <v>7.6</v>
      </c>
    </row>
    <row r="3" spans="1:3" x14ac:dyDescent="0.25">
      <c r="A3" s="18">
        <v>11.1</v>
      </c>
      <c r="B3" s="18">
        <v>1.3</v>
      </c>
      <c r="C3" s="19">
        <v>13</v>
      </c>
    </row>
    <row r="4" spans="1:3" x14ac:dyDescent="0.25">
      <c r="A4" s="18">
        <v>8.6999999999999993</v>
      </c>
      <c r="B4" s="18">
        <v>1.1000000000000001</v>
      </c>
      <c r="C4" s="18">
        <v>8.9</v>
      </c>
    </row>
    <row r="5" spans="1:3" x14ac:dyDescent="0.25">
      <c r="A5" s="18">
        <v>11.2</v>
      </c>
      <c r="B5" s="18">
        <v>1.2</v>
      </c>
      <c r="C5" s="18">
        <v>10.9</v>
      </c>
    </row>
    <row r="6" spans="1:3" x14ac:dyDescent="0.25">
      <c r="A6" s="18">
        <v>11.6</v>
      </c>
      <c r="B6" s="18">
        <v>1.7</v>
      </c>
      <c r="C6" s="18">
        <v>12.1</v>
      </c>
    </row>
    <row r="7" spans="1:3" x14ac:dyDescent="0.25">
      <c r="A7" s="18">
        <v>12.2</v>
      </c>
      <c r="B7" s="18">
        <v>1.3</v>
      </c>
      <c r="C7" s="18">
        <v>12.8</v>
      </c>
    </row>
    <row r="8" spans="1:3" x14ac:dyDescent="0.25">
      <c r="A8" s="18">
        <v>12.5</v>
      </c>
      <c r="B8" s="18">
        <v>1.2</v>
      </c>
      <c r="C8" s="18">
        <v>11.3</v>
      </c>
    </row>
    <row r="9" spans="1:3" x14ac:dyDescent="0.25">
      <c r="A9" s="18">
        <v>12.5</v>
      </c>
      <c r="B9" s="18">
        <v>1.3</v>
      </c>
      <c r="C9" s="18">
        <v>14.1</v>
      </c>
    </row>
    <row r="10" spans="1:3" x14ac:dyDescent="0.25">
      <c r="A10" s="19">
        <v>13</v>
      </c>
      <c r="B10" s="18">
        <v>1.6</v>
      </c>
      <c r="C10" s="18">
        <v>14.8</v>
      </c>
    </row>
    <row r="11" spans="1:3" x14ac:dyDescent="0.25">
      <c r="A11" s="18">
        <v>13.4</v>
      </c>
      <c r="B11" s="18">
        <v>1.4</v>
      </c>
      <c r="C11" s="18">
        <v>16.7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E22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/>
      <c r="B1" s="1"/>
      <c r="C1" s="1" t="s">
        <v>60</v>
      </c>
      <c r="D1" s="1"/>
      <c r="E1" s="1"/>
    </row>
    <row r="2" spans="1:5" x14ac:dyDescent="0.25">
      <c r="A2" s="1" t="s">
        <v>50</v>
      </c>
      <c r="B2" s="1" t="s">
        <v>59</v>
      </c>
      <c r="C2" s="1" t="s">
        <v>58</v>
      </c>
      <c r="D2" s="1" t="s">
        <v>57</v>
      </c>
      <c r="E2" s="1" t="s">
        <v>56</v>
      </c>
    </row>
    <row r="3" spans="1:5" x14ac:dyDescent="0.25">
      <c r="A3" s="1">
        <v>1</v>
      </c>
      <c r="B3" s="1">
        <v>1</v>
      </c>
      <c r="C3" s="22">
        <v>8.1</v>
      </c>
      <c r="D3" s="21">
        <v>0.13</v>
      </c>
      <c r="E3" s="21">
        <v>0.64</v>
      </c>
    </row>
    <row r="4" spans="1:5" x14ac:dyDescent="0.25">
      <c r="A4" s="1">
        <v>2</v>
      </c>
      <c r="B4" s="1">
        <v>1</v>
      </c>
      <c r="C4" s="22">
        <v>6.6</v>
      </c>
      <c r="D4" s="21">
        <v>0.1</v>
      </c>
      <c r="E4" s="21">
        <v>1.04</v>
      </c>
    </row>
    <row r="5" spans="1:5" x14ac:dyDescent="0.25">
      <c r="A5" s="1">
        <v>3</v>
      </c>
      <c r="B5" s="1">
        <v>1</v>
      </c>
      <c r="C5" s="22">
        <v>5.8</v>
      </c>
      <c r="D5" s="21">
        <v>0.11</v>
      </c>
      <c r="E5" s="21">
        <v>0.66</v>
      </c>
    </row>
    <row r="6" spans="1:5" x14ac:dyDescent="0.25">
      <c r="A6" s="1">
        <v>4</v>
      </c>
      <c r="B6" s="1">
        <v>1</v>
      </c>
      <c r="C6" s="22">
        <v>12.3</v>
      </c>
      <c r="D6" s="21">
        <v>0.09</v>
      </c>
      <c r="E6" s="21">
        <v>0.8</v>
      </c>
    </row>
    <row r="7" spans="1:5" x14ac:dyDescent="0.25">
      <c r="A7" s="1">
        <v>5</v>
      </c>
      <c r="B7" s="1">
        <v>1</v>
      </c>
      <c r="C7" s="22">
        <v>4.5</v>
      </c>
      <c r="D7" s="21">
        <v>0.11</v>
      </c>
      <c r="E7" s="21">
        <v>0.69</v>
      </c>
    </row>
    <row r="8" spans="1:5" x14ac:dyDescent="0.25">
      <c r="A8" s="1">
        <v>6</v>
      </c>
      <c r="B8" s="1">
        <v>1</v>
      </c>
      <c r="C8" s="22">
        <v>9.1</v>
      </c>
      <c r="D8" s="21">
        <v>0.14000000000000001</v>
      </c>
      <c r="E8" s="21">
        <v>0.74</v>
      </c>
    </row>
    <row r="9" spans="1:5" x14ac:dyDescent="0.25">
      <c r="A9" s="1">
        <v>7</v>
      </c>
      <c r="B9" s="1">
        <v>1</v>
      </c>
      <c r="C9" s="22">
        <v>1.1000000000000001</v>
      </c>
      <c r="D9" s="21">
        <v>0.12</v>
      </c>
      <c r="E9" s="21">
        <v>0.63</v>
      </c>
    </row>
    <row r="10" spans="1:5" x14ac:dyDescent="0.25">
      <c r="A10" s="1">
        <v>8</v>
      </c>
      <c r="B10" s="1">
        <v>1</v>
      </c>
      <c r="C10" s="22">
        <v>8.9</v>
      </c>
      <c r="D10" s="21">
        <v>0.12</v>
      </c>
      <c r="E10" s="21">
        <v>0.75</v>
      </c>
    </row>
    <row r="11" spans="1:5" x14ac:dyDescent="0.25">
      <c r="A11" s="1">
        <v>9</v>
      </c>
      <c r="B11" s="1">
        <v>1</v>
      </c>
      <c r="C11" s="22">
        <v>0.7</v>
      </c>
      <c r="D11" s="21">
        <v>0.16</v>
      </c>
      <c r="E11" s="21">
        <v>0.56000000000000005</v>
      </c>
    </row>
    <row r="12" spans="1:5" x14ac:dyDescent="0.25">
      <c r="A12" s="1">
        <v>10</v>
      </c>
      <c r="B12" s="1">
        <v>1</v>
      </c>
      <c r="C12" s="22">
        <v>9.8000000000000007</v>
      </c>
      <c r="D12" s="21">
        <v>0.12</v>
      </c>
      <c r="E12" s="21">
        <v>0.65</v>
      </c>
    </row>
    <row r="13" spans="1:5" x14ac:dyDescent="0.25">
      <c r="A13" s="1">
        <v>11</v>
      </c>
      <c r="B13" s="1">
        <v>2</v>
      </c>
      <c r="C13" s="22">
        <v>7.3</v>
      </c>
      <c r="D13" s="21">
        <v>0.1</v>
      </c>
      <c r="E13" s="21">
        <v>0.55000000000000004</v>
      </c>
    </row>
    <row r="14" spans="1:5" x14ac:dyDescent="0.25">
      <c r="A14" s="1">
        <v>12</v>
      </c>
      <c r="B14" s="1">
        <v>2</v>
      </c>
      <c r="C14" s="22">
        <v>14</v>
      </c>
      <c r="D14" s="21">
        <v>0.08</v>
      </c>
      <c r="E14" s="21">
        <v>0.46</v>
      </c>
    </row>
    <row r="15" spans="1:5" x14ac:dyDescent="0.25">
      <c r="A15" s="1">
        <v>13</v>
      </c>
      <c r="B15" s="1">
        <v>2</v>
      </c>
      <c r="C15" s="22">
        <v>9.6</v>
      </c>
      <c r="D15" s="21">
        <v>0.08</v>
      </c>
      <c r="E15" s="21">
        <v>0.72</v>
      </c>
    </row>
    <row r="16" spans="1:5" x14ac:dyDescent="0.25">
      <c r="A16" s="1">
        <v>14</v>
      </c>
      <c r="B16" s="1">
        <v>2</v>
      </c>
      <c r="C16" s="22">
        <v>12.4</v>
      </c>
      <c r="D16" s="21">
        <v>0.08</v>
      </c>
      <c r="E16" s="21">
        <v>0.43</v>
      </c>
    </row>
    <row r="17" spans="1:5" x14ac:dyDescent="0.25">
      <c r="A17" s="1">
        <v>15</v>
      </c>
      <c r="B17" s="1">
        <v>2</v>
      </c>
      <c r="C17" s="22">
        <v>18.399999999999999</v>
      </c>
      <c r="D17" s="21">
        <v>7.0000000000000007E-2</v>
      </c>
      <c r="E17" s="21">
        <v>0.52</v>
      </c>
    </row>
    <row r="18" spans="1:5" x14ac:dyDescent="0.25">
      <c r="A18" s="1">
        <v>16</v>
      </c>
      <c r="B18" s="1">
        <v>2</v>
      </c>
      <c r="C18" s="22">
        <v>8</v>
      </c>
      <c r="D18" s="21">
        <v>0.08</v>
      </c>
      <c r="E18" s="21">
        <v>0.54</v>
      </c>
    </row>
    <row r="19" spans="1:5" x14ac:dyDescent="0.25">
      <c r="A19" s="1">
        <v>17</v>
      </c>
      <c r="B19" s="1">
        <v>2</v>
      </c>
      <c r="C19" s="22">
        <v>12.6</v>
      </c>
      <c r="D19" s="21">
        <v>0.09</v>
      </c>
      <c r="E19" s="21">
        <v>0.3</v>
      </c>
    </row>
    <row r="20" spans="1:5" x14ac:dyDescent="0.25">
      <c r="A20" s="1">
        <v>18</v>
      </c>
      <c r="B20" s="1">
        <v>2</v>
      </c>
      <c r="C20" s="22">
        <v>9.8000000000000007</v>
      </c>
      <c r="D20" s="21">
        <v>7.0000000000000007E-2</v>
      </c>
      <c r="E20" s="21">
        <v>0.67</v>
      </c>
    </row>
    <row r="21" spans="1:5" x14ac:dyDescent="0.25">
      <c r="A21" s="1">
        <v>19</v>
      </c>
      <c r="B21" s="1">
        <v>2</v>
      </c>
      <c r="C21" s="22">
        <v>8.3000000000000007</v>
      </c>
      <c r="D21" s="21">
        <v>0.09</v>
      </c>
      <c r="E21" s="21">
        <v>0.51</v>
      </c>
    </row>
    <row r="22" spans="1:5" x14ac:dyDescent="0.25">
      <c r="A22" s="1">
        <v>20</v>
      </c>
      <c r="B22" s="1">
        <v>2</v>
      </c>
      <c r="C22" s="22">
        <v>20.6</v>
      </c>
      <c r="D22" s="21">
        <v>0.13</v>
      </c>
      <c r="E22" s="21">
        <v>0.79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E22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/>
      <c r="B1" s="1"/>
      <c r="C1" s="1" t="s">
        <v>60</v>
      </c>
      <c r="D1" s="1"/>
      <c r="E1" s="1"/>
    </row>
    <row r="2" spans="1:5" x14ac:dyDescent="0.25">
      <c r="A2" s="1" t="s">
        <v>50</v>
      </c>
      <c r="B2" s="1" t="s">
        <v>59</v>
      </c>
      <c r="C2" s="1" t="s">
        <v>58</v>
      </c>
      <c r="D2" s="1" t="s">
        <v>57</v>
      </c>
      <c r="E2" s="1" t="s">
        <v>56</v>
      </c>
    </row>
    <row r="3" spans="1:5" x14ac:dyDescent="0.25">
      <c r="A3" s="1">
        <v>1</v>
      </c>
      <c r="B3" s="1">
        <v>1</v>
      </c>
      <c r="C3" s="22">
        <v>8.1</v>
      </c>
      <c r="D3" s="21">
        <v>0.13</v>
      </c>
      <c r="E3" s="21">
        <v>0.64</v>
      </c>
    </row>
    <row r="4" spans="1:5" x14ac:dyDescent="0.25">
      <c r="A4" s="1">
        <v>2</v>
      </c>
      <c r="B4" s="1">
        <v>1</v>
      </c>
      <c r="C4" s="22">
        <v>6.6</v>
      </c>
      <c r="D4" s="21">
        <v>0.1</v>
      </c>
      <c r="E4" s="21">
        <v>1.04</v>
      </c>
    </row>
    <row r="5" spans="1:5" x14ac:dyDescent="0.25">
      <c r="A5" s="1">
        <v>3</v>
      </c>
      <c r="B5" s="1">
        <v>1</v>
      </c>
      <c r="C5" s="22">
        <v>5.8</v>
      </c>
      <c r="D5" s="21">
        <v>0.11</v>
      </c>
      <c r="E5" s="21">
        <v>0.66</v>
      </c>
    </row>
    <row r="6" spans="1:5" x14ac:dyDescent="0.25">
      <c r="A6" s="1">
        <v>4</v>
      </c>
      <c r="B6" s="1">
        <v>1</v>
      </c>
      <c r="C6" s="22">
        <v>12.3</v>
      </c>
      <c r="D6" s="21">
        <v>0.09</v>
      </c>
      <c r="E6" s="21">
        <v>0.8</v>
      </c>
    </row>
    <row r="7" spans="1:5" x14ac:dyDescent="0.25">
      <c r="A7" s="1">
        <v>5</v>
      </c>
      <c r="B7" s="1">
        <v>1</v>
      </c>
      <c r="C7" s="22">
        <v>4.5</v>
      </c>
      <c r="D7" s="21">
        <v>0.11</v>
      </c>
      <c r="E7" s="21">
        <v>0.69</v>
      </c>
    </row>
    <row r="8" spans="1:5" x14ac:dyDescent="0.25">
      <c r="A8" s="1">
        <v>6</v>
      </c>
      <c r="B8" s="1">
        <v>1</v>
      </c>
      <c r="C8" s="22">
        <v>9.1</v>
      </c>
      <c r="D8" s="21">
        <v>0.14000000000000001</v>
      </c>
      <c r="E8" s="21">
        <v>0.74</v>
      </c>
    </row>
    <row r="9" spans="1:5" x14ac:dyDescent="0.25">
      <c r="A9" s="1">
        <v>7</v>
      </c>
      <c r="B9" s="1">
        <v>1</v>
      </c>
      <c r="C9" s="22">
        <v>1.1000000000000001</v>
      </c>
      <c r="D9" s="21">
        <v>0.12</v>
      </c>
      <c r="E9" s="21">
        <v>0.63</v>
      </c>
    </row>
    <row r="10" spans="1:5" x14ac:dyDescent="0.25">
      <c r="A10" s="1">
        <v>8</v>
      </c>
      <c r="B10" s="1">
        <v>1</v>
      </c>
      <c r="C10" s="22">
        <v>8.9</v>
      </c>
      <c r="D10" s="21">
        <v>0.12</v>
      </c>
      <c r="E10" s="21">
        <v>0.75</v>
      </c>
    </row>
    <row r="11" spans="1:5" x14ac:dyDescent="0.25">
      <c r="A11" s="1">
        <v>9</v>
      </c>
      <c r="B11" s="1">
        <v>1</v>
      </c>
      <c r="C11" s="22">
        <v>0.7</v>
      </c>
      <c r="D11" s="21">
        <v>0.16</v>
      </c>
      <c r="E11" s="21">
        <v>0.56000000000000005</v>
      </c>
    </row>
    <row r="12" spans="1:5" x14ac:dyDescent="0.25">
      <c r="A12" s="1">
        <v>10</v>
      </c>
      <c r="B12" s="1">
        <v>1</v>
      </c>
      <c r="C12" s="22">
        <v>9.8000000000000007</v>
      </c>
      <c r="D12" s="21">
        <v>0.12</v>
      </c>
      <c r="E12" s="21">
        <v>0.65</v>
      </c>
    </row>
    <row r="13" spans="1:5" x14ac:dyDescent="0.25">
      <c r="A13" s="1">
        <v>11</v>
      </c>
      <c r="B13" s="1">
        <v>2</v>
      </c>
      <c r="C13" s="22">
        <v>7.3</v>
      </c>
      <c r="D13" s="21">
        <v>0.1</v>
      </c>
      <c r="E13" s="21">
        <v>0.55000000000000004</v>
      </c>
    </row>
    <row r="14" spans="1:5" x14ac:dyDescent="0.25">
      <c r="A14" s="1">
        <v>12</v>
      </c>
      <c r="B14" s="1">
        <v>2</v>
      </c>
      <c r="C14" s="22">
        <v>14</v>
      </c>
      <c r="D14" s="21">
        <v>0.08</v>
      </c>
      <c r="E14" s="21">
        <v>0.46</v>
      </c>
    </row>
    <row r="15" spans="1:5" x14ac:dyDescent="0.25">
      <c r="A15" s="1">
        <v>13</v>
      </c>
      <c r="B15" s="1">
        <v>2</v>
      </c>
      <c r="C15" s="22">
        <v>9.6</v>
      </c>
      <c r="D15" s="21">
        <v>0.08</v>
      </c>
      <c r="E15" s="21">
        <v>0.72</v>
      </c>
    </row>
    <row r="16" spans="1:5" x14ac:dyDescent="0.25">
      <c r="A16" s="1">
        <v>14</v>
      </c>
      <c r="B16" s="1">
        <v>2</v>
      </c>
      <c r="C16" s="22">
        <v>12.4</v>
      </c>
      <c r="D16" s="21">
        <v>0.08</v>
      </c>
      <c r="E16" s="21">
        <v>0.43</v>
      </c>
    </row>
    <row r="17" spans="1:5" x14ac:dyDescent="0.25">
      <c r="A17" s="1">
        <v>15</v>
      </c>
      <c r="B17" s="1">
        <v>2</v>
      </c>
      <c r="C17" s="22">
        <v>18.399999999999999</v>
      </c>
      <c r="D17" s="21">
        <v>7.0000000000000007E-2</v>
      </c>
      <c r="E17" s="21">
        <v>0.52</v>
      </c>
    </row>
    <row r="18" spans="1:5" x14ac:dyDescent="0.25">
      <c r="A18" s="1">
        <v>16</v>
      </c>
      <c r="B18" s="1">
        <v>2</v>
      </c>
      <c r="C18" s="22">
        <v>8</v>
      </c>
      <c r="D18" s="21">
        <v>0.08</v>
      </c>
      <c r="E18" s="21">
        <v>0.54</v>
      </c>
    </row>
    <row r="19" spans="1:5" x14ac:dyDescent="0.25">
      <c r="A19" s="1">
        <v>17</v>
      </c>
      <c r="B19" s="1">
        <v>2</v>
      </c>
      <c r="C19" s="22">
        <v>12.6</v>
      </c>
      <c r="D19" s="21">
        <v>0.09</v>
      </c>
      <c r="E19" s="21">
        <v>0.3</v>
      </c>
    </row>
    <row r="20" spans="1:5" x14ac:dyDescent="0.25">
      <c r="A20" s="1">
        <v>18</v>
      </c>
      <c r="B20" s="1">
        <v>2</v>
      </c>
      <c r="C20" s="22">
        <v>9.8000000000000007</v>
      </c>
      <c r="D20" s="21">
        <v>7.0000000000000007E-2</v>
      </c>
      <c r="E20" s="21">
        <v>0.67</v>
      </c>
    </row>
    <row r="21" spans="1:5" x14ac:dyDescent="0.25">
      <c r="A21" s="1">
        <v>19</v>
      </c>
      <c r="B21" s="1">
        <v>2</v>
      </c>
      <c r="C21" s="22">
        <v>8.3000000000000007</v>
      </c>
      <c r="D21" s="21">
        <v>0.09</v>
      </c>
      <c r="E21" s="21">
        <v>0.51</v>
      </c>
    </row>
    <row r="22" spans="1:5" x14ac:dyDescent="0.25">
      <c r="A22" s="1">
        <v>20</v>
      </c>
      <c r="B22" s="1">
        <v>2</v>
      </c>
      <c r="C22" s="22">
        <v>20.6</v>
      </c>
      <c r="D22" s="21">
        <v>0.13</v>
      </c>
      <c r="E22" s="21">
        <v>0.79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K53"/>
  <sheetViews>
    <sheetView workbookViewId="0">
      <selection activeCell="B26" sqref="B26"/>
    </sheetView>
  </sheetViews>
  <sheetFormatPr defaultRowHeight="15" x14ac:dyDescent="0.25"/>
  <sheetData>
    <row r="1" spans="1:11" x14ac:dyDescent="0.25">
      <c r="B1" t="s">
        <v>70</v>
      </c>
      <c r="C1">
        <v>0.1</v>
      </c>
    </row>
    <row r="2" spans="1:11" x14ac:dyDescent="0.25">
      <c r="B2" t="s">
        <v>69</v>
      </c>
      <c r="C2">
        <v>4</v>
      </c>
    </row>
    <row r="3" spans="1:11" x14ac:dyDescent="0.25">
      <c r="B3" s="6" t="s">
        <v>68</v>
      </c>
      <c r="C3" s="24">
        <f t="array" ref="C3">SUM((B6:B46-C6:C46)^2)</f>
        <v>0.63639626737829336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</row>
    <row r="4" spans="1:11" x14ac:dyDescent="0.25">
      <c r="D4" t="s">
        <v>5</v>
      </c>
      <c r="E4" t="s">
        <v>6</v>
      </c>
      <c r="F4" t="s">
        <v>7</v>
      </c>
      <c r="G4" t="s">
        <v>10</v>
      </c>
      <c r="H4" t="s">
        <v>67</v>
      </c>
      <c r="I4" t="s">
        <v>66</v>
      </c>
      <c r="J4" t="s">
        <v>65</v>
      </c>
      <c r="K4" t="s">
        <v>64</v>
      </c>
    </row>
    <row r="5" spans="1:11" x14ac:dyDescent="0.25">
      <c r="A5" t="s">
        <v>63</v>
      </c>
      <c r="B5" t="s">
        <v>62</v>
      </c>
      <c r="C5" s="3" t="s">
        <v>61</v>
      </c>
      <c r="D5" s="23">
        <v>0.49938478455728547</v>
      </c>
      <c r="E5" s="23">
        <v>0.63654060435749993</v>
      </c>
      <c r="F5" s="23">
        <v>-1.2305038931207119E-3</v>
      </c>
      <c r="G5" s="23">
        <v>-0.20703470122792433</v>
      </c>
      <c r="H5" s="23">
        <v>-1.2305039080989285E-3</v>
      </c>
      <c r="I5" s="23">
        <v>0.1219411052015669</v>
      </c>
      <c r="J5" s="23">
        <v>-1.2305039080989285E-3</v>
      </c>
      <c r="K5" s="23">
        <v>-8.0362213493942763E-2</v>
      </c>
    </row>
    <row r="6" spans="1:11" x14ac:dyDescent="0.25">
      <c r="A6" s="5">
        <v>-2</v>
      </c>
      <c r="B6">
        <f>IF(ABS(A6)&lt;$C$2/4,1,0)</f>
        <v>0</v>
      </c>
      <c r="C6" s="3">
        <f>SUM(D6:K6)</f>
        <v>2.4608478010767175E-2</v>
      </c>
      <c r="D6" s="3">
        <f>$D$5</f>
        <v>0.49938478455728547</v>
      </c>
      <c r="E6" s="3">
        <f>E$5*COS(2*PI()*E$3/$C$2*$A6)</f>
        <v>-0.63654060435749993</v>
      </c>
      <c r="F6" s="3">
        <f>F$5*COS(2*PI()*F$3/$C$2*$A6)</f>
        <v>-1.2305038931207119E-3</v>
      </c>
      <c r="G6" s="3">
        <f>G$5*COS(2*PI()*G$3/$C$2*$A6)</f>
        <v>0.20703470122792433</v>
      </c>
      <c r="H6" s="3">
        <f>H$5*COS(2*PI()*H$3/$C$2*$A6)</f>
        <v>-1.2305039080989285E-3</v>
      </c>
      <c r="I6" s="3">
        <f>I$5*COS(2*PI()*I$3/$C$2*$A6)</f>
        <v>-0.1219411052015669</v>
      </c>
      <c r="J6" s="3">
        <f>J$5*COS(2*PI()*J$3/$C$2*$A6)</f>
        <v>-1.2305039080989285E-3</v>
      </c>
      <c r="K6" s="3">
        <f>K$5*COS(2*PI()*K$3/$C$2*$A6)</f>
        <v>8.0362213493942763E-2</v>
      </c>
    </row>
    <row r="7" spans="1:11" x14ac:dyDescent="0.25">
      <c r="A7" s="5">
        <f>A6+$C$1</f>
        <v>-1.9</v>
      </c>
      <c r="B7">
        <f>IF(ABS(A7)&lt;$C$2/4,1,0)</f>
        <v>0</v>
      </c>
      <c r="C7" s="3">
        <f>SUM(D7:K7)</f>
        <v>2.5195705471066088E-3</v>
      </c>
      <c r="D7" s="3">
        <f>$D$5</f>
        <v>0.49938478455728547</v>
      </c>
      <c r="E7" s="3">
        <f>E$5*COS(2*PI()*E$3/$C$2*$A7)</f>
        <v>-0.62870373323928519</v>
      </c>
      <c r="F7" s="3">
        <f>F$5*COS(2*PI()*F$3/$C$2*$A7)</f>
        <v>-1.1702787458790082E-3</v>
      </c>
      <c r="G7" s="3">
        <f>G$5*COS(2*PI()*G$3/$C$2*$A7)</f>
        <v>0.18446926952746998</v>
      </c>
      <c r="H7" s="3">
        <f>H$5*COS(2*PI()*H$3/$C$2*$A7)</f>
        <v>-9.954985732968213E-4</v>
      </c>
      <c r="I7" s="3">
        <f>I$5*COS(2*PI()*I$3/$C$2*$A7)</f>
        <v>-8.6225382393410002E-2</v>
      </c>
      <c r="J7" s="3">
        <f>J$5*COS(2*PI()*J$3/$C$2*$A7)</f>
        <v>-7.2327205006880041E-4</v>
      </c>
      <c r="K7" s="3">
        <f>K$5*COS(2*PI()*K$3/$C$2*$A7)</f>
        <v>3.6483681464290978E-2</v>
      </c>
    </row>
    <row r="8" spans="1:11" x14ac:dyDescent="0.25">
      <c r="A8" s="5">
        <f>A7+$C$1</f>
        <v>-1.7999999999999998</v>
      </c>
      <c r="B8">
        <f>IF(ABS(A8)&lt;$C$2/4,1,0)</f>
        <v>0</v>
      </c>
      <c r="C8" s="3">
        <f>SUM(D8:K8)</f>
        <v>-3.2540583503315512E-2</v>
      </c>
      <c r="D8" s="3">
        <f>$D$5</f>
        <v>0.49938478455728547</v>
      </c>
      <c r="E8" s="3">
        <f>E$5*COS(2*PI()*E$3/$C$2*$A8)</f>
        <v>-0.60538608966065544</v>
      </c>
      <c r="F8" s="3">
        <f>F$5*COS(2*PI()*F$3/$C$2*$A8)</f>
        <v>-9.954985611791891E-4</v>
      </c>
      <c r="G8" s="3">
        <f>G$5*COS(2*PI()*G$3/$C$2*$A8)</f>
        <v>0.12169194409455225</v>
      </c>
      <c r="H8" s="3">
        <f>H$5*COS(2*PI()*H$3/$C$2*$A8)</f>
        <v>-3.8024661924735483E-4</v>
      </c>
      <c r="I8" s="3">
        <f>I$5*COS(2*PI()*I$3/$C$2*$A8)</f>
        <v>2.8383909671122593E-16</v>
      </c>
      <c r="J8" s="3">
        <f>J$5*COS(2*PI()*J$3/$C$2*$A8)</f>
        <v>3.8024661924735819E-4</v>
      </c>
      <c r="K8" s="3">
        <f>K$5*COS(2*PI()*K$3/$C$2*$A8)</f>
        <v>-4.7235723933318895E-2</v>
      </c>
    </row>
    <row r="9" spans="1:11" x14ac:dyDescent="0.25">
      <c r="A9" s="5">
        <f>A8+$C$1</f>
        <v>-1.6999999999999997</v>
      </c>
      <c r="B9">
        <f>IF(ABS(A9)&lt;$C$2/4,1,0)</f>
        <v>0</v>
      </c>
      <c r="C9" s="3">
        <f>SUM(D9:K9)</f>
        <v>-2.7709869665566621E-2</v>
      </c>
      <c r="D9" s="3">
        <f>$D$5</f>
        <v>0.49938478455728547</v>
      </c>
      <c r="E9" s="3">
        <f>E$5*COS(2*PI()*E$3/$C$2*$A9)</f>
        <v>-0.56716183139333887</v>
      </c>
      <c r="F9" s="3">
        <f>F$5*COS(2*PI()*F$3/$C$2*$A9)</f>
        <v>-7.2327204126482691E-4</v>
      </c>
      <c r="G9" s="3">
        <f>G$5*COS(2*PI()*G$3/$C$2*$A9)</f>
        <v>3.2387362731354126E-2</v>
      </c>
      <c r="H9" s="3">
        <f>H$5*COS(2*PI()*H$3/$C$2*$A9)</f>
        <v>3.8024661924735998E-4</v>
      </c>
      <c r="I9" s="3">
        <f>I$5*COS(2*PI()*I$3/$C$2*$A9)</f>
        <v>8.6225382393410419E-2</v>
      </c>
      <c r="J9" s="3">
        <f>J$5*COS(2*PI()*J$3/$C$2*$A9)</f>
        <v>1.1702787601241397E-3</v>
      </c>
      <c r="K9" s="3">
        <f>K$5*COS(2*PI()*K$3/$C$2*$A9)</f>
        <v>-7.9372821292384446E-2</v>
      </c>
    </row>
    <row r="10" spans="1:11" x14ac:dyDescent="0.25">
      <c r="A10" s="5">
        <f>A9+$C$1</f>
        <v>-1.5999999999999996</v>
      </c>
      <c r="B10">
        <f>IF(ABS(A10)&lt;$C$2/4,1,0)</f>
        <v>0</v>
      </c>
      <c r="C10" s="3">
        <f>SUM(D10:K10)</f>
        <v>1.9153942975925688E-2</v>
      </c>
      <c r="D10" s="3">
        <f>$D$5</f>
        <v>0.49938478455728547</v>
      </c>
      <c r="E10" s="3">
        <f>E$5*COS(2*PI()*E$3/$C$2*$A10)</f>
        <v>-0.51497216653491695</v>
      </c>
      <c r="F10" s="3">
        <f>F$5*COS(2*PI()*F$3/$C$2*$A10)</f>
        <v>-3.8024661461883265E-4</v>
      </c>
      <c r="G10" s="3">
        <f>G$5*COS(2*PI()*G$3/$C$2*$A10)</f>
        <v>-6.3977241104768823E-2</v>
      </c>
      <c r="H10" s="3">
        <f>H$5*COS(2*PI()*H$3/$C$2*$A10)</f>
        <v>9.9549857329682325E-4</v>
      </c>
      <c r="I10" s="3">
        <f>I$5*COS(2*PI()*I$3/$C$2*$A10)</f>
        <v>0.1219411052015669</v>
      </c>
      <c r="J10" s="3">
        <f>J$5*COS(2*PI()*J$3/$C$2*$A10)</f>
        <v>9.954985732968187E-4</v>
      </c>
      <c r="K10" s="3">
        <f>K$5*COS(2*PI()*K$3/$C$2*$A10)</f>
        <v>-2.4833289675215711E-2</v>
      </c>
    </row>
    <row r="11" spans="1:11" x14ac:dyDescent="0.25">
      <c r="A11" s="5">
        <f>A10+$C$1</f>
        <v>-1.4999999999999996</v>
      </c>
      <c r="B11">
        <f>IF(ABS(A11)&lt;$C$2/4,1,0)</f>
        <v>0</v>
      </c>
      <c r="C11" s="3">
        <f>SUM(D11:K11)</f>
        <v>4.7167517950555217E-2</v>
      </c>
      <c r="D11" s="3">
        <f>$D$5</f>
        <v>0.49938478455728547</v>
      </c>
      <c r="E11" s="3">
        <f>E$5*COS(2*PI()*E$3/$C$2*$A11)</f>
        <v>-0.45010217784177098</v>
      </c>
      <c r="F11" s="3">
        <f>F$5*COS(2*PI()*F$3/$C$2*$A11)</f>
        <v>2.4119464979659937E-18</v>
      </c>
      <c r="G11" s="3">
        <f>G$5*COS(2*PI()*G$3/$C$2*$A11)</f>
        <v>-0.14639564117919646</v>
      </c>
      <c r="H11" s="3">
        <f>H$5*COS(2*PI()*H$3/$C$2*$A11)</f>
        <v>1.2305039080989285E-3</v>
      </c>
      <c r="I11" s="3">
        <f>I$5*COS(2*PI()*I$3/$C$2*$A11)</f>
        <v>8.6225382393409877E-2</v>
      </c>
      <c r="J11" s="3">
        <f>J$5*COS(2*PI()*J$3/$C$2*$A11)</f>
        <v>-5.0500255489154274E-18</v>
      </c>
      <c r="K11" s="3">
        <f>K$5*COS(2*PI()*K$3/$C$2*$A11)</f>
        <v>5.6824666112728392E-2</v>
      </c>
    </row>
    <row r="12" spans="1:11" x14ac:dyDescent="0.25">
      <c r="A12" s="5">
        <f>A11+$C$1</f>
        <v>-1.3999999999999995</v>
      </c>
      <c r="B12">
        <f>IF(ABS(A12)&lt;$C$2/4,1,0)</f>
        <v>0</v>
      </c>
      <c r="C12" s="3">
        <f>SUM(D12:K12)</f>
        <v>5.1431565505064558E-3</v>
      </c>
      <c r="D12" s="3">
        <f>$D$5</f>
        <v>0.49938478455728547</v>
      </c>
      <c r="E12" s="3">
        <f>E$5*COS(2*PI()*E$3/$C$2*$A12)</f>
        <v>-0.37414917972667594</v>
      </c>
      <c r="F12" s="3">
        <f>F$5*COS(2*PI()*F$3/$C$2*$A12)</f>
        <v>3.8024661461883623E-4</v>
      </c>
      <c r="G12" s="3">
        <f>G$5*COS(2*PI()*G$3/$C$2*$A12)</f>
        <v>-0.19690170170203786</v>
      </c>
      <c r="H12" s="3">
        <f>H$5*COS(2*PI()*H$3/$C$2*$A12)</f>
        <v>9.9549857329681891E-4</v>
      </c>
      <c r="I12" s="3">
        <f>I$5*COS(2*PI()*I$3/$C$2*$A12)</f>
        <v>-4.8551041727729983E-16</v>
      </c>
      <c r="J12" s="3">
        <f>J$5*COS(2*PI()*J$3/$C$2*$A12)</f>
        <v>-9.9549857329682585E-4</v>
      </c>
      <c r="K12" s="3">
        <f>K$5*COS(2*PI()*K$3/$C$2*$A12)</f>
        <v>7.6429006807316444E-2</v>
      </c>
    </row>
    <row r="13" spans="1:11" x14ac:dyDescent="0.25">
      <c r="A13" s="5">
        <f>A12+$C$1</f>
        <v>-1.2999999999999994</v>
      </c>
      <c r="B13">
        <f>IF(ABS(A13)&lt;$C$2/4,1,0)</f>
        <v>0</v>
      </c>
      <c r="C13" s="3">
        <f>SUM(D13:K13)</f>
        <v>-6.7805085636556406E-2</v>
      </c>
      <c r="D13" s="3">
        <f>$D$5</f>
        <v>0.49938478455728547</v>
      </c>
      <c r="E13" s="3">
        <f>E$5*COS(2*PI()*E$3/$C$2*$A13)</f>
        <v>-0.28898338707677396</v>
      </c>
      <c r="F13" s="3">
        <f>F$5*COS(2*PI()*F$3/$C$2*$A13)</f>
        <v>7.2327204126482994E-4</v>
      </c>
      <c r="G13" s="3">
        <f>G$5*COS(2*PI()*G$3/$C$2*$A13)</f>
        <v>-0.20448576050141862</v>
      </c>
      <c r="H13" s="3">
        <f>H$5*COS(2*PI()*H$3/$C$2*$A13)</f>
        <v>3.8024661924735288E-4</v>
      </c>
      <c r="I13" s="3">
        <f>I$5*COS(2*PI()*I$3/$C$2*$A13)</f>
        <v>-8.6225382393410543E-2</v>
      </c>
      <c r="J13" s="3">
        <f>J$5*COS(2*PI()*J$3/$C$2*$A13)</f>
        <v>-1.1702787601241365E-3</v>
      </c>
      <c r="K13" s="3">
        <f>K$5*COS(2*PI()*K$3/$C$2*$A13)</f>
        <v>1.2571419877373221E-2</v>
      </c>
    </row>
    <row r="14" spans="1:11" x14ac:dyDescent="0.25">
      <c r="A14" s="5">
        <f>A13+$C$1</f>
        <v>-1.1999999999999993</v>
      </c>
      <c r="B14">
        <f>IF(ABS(A14)&lt;$C$2/4,1,0)</f>
        <v>0</v>
      </c>
      <c r="C14" s="3">
        <f>SUM(D14:K14)</f>
        <v>-5.1532167818681349E-2</v>
      </c>
      <c r="D14" s="3">
        <f>$D$5</f>
        <v>0.49938478455728547</v>
      </c>
      <c r="E14" s="3">
        <f>E$5*COS(2*PI()*E$3/$C$2*$A14)</f>
        <v>-0.19670186435616646</v>
      </c>
      <c r="F14" s="3">
        <f>F$5*COS(2*PI()*F$3/$C$2*$A14)</f>
        <v>9.9549856117919148E-4</v>
      </c>
      <c r="G14" s="3">
        <f>G$5*COS(2*PI()*G$3/$C$2*$A14)</f>
        <v>-0.16749459171873013</v>
      </c>
      <c r="H14" s="3">
        <f>H$5*COS(2*PI()*H$3/$C$2*$A14)</f>
        <v>-3.8024661924736296E-4</v>
      </c>
      <c r="I14" s="3">
        <f>I$5*COS(2*PI()*I$3/$C$2*$A14)</f>
        <v>-0.1219411052015669</v>
      </c>
      <c r="J14" s="3">
        <f>J$5*COS(2*PI()*J$3/$C$2*$A14)</f>
        <v>-3.8024661924734854E-4</v>
      </c>
      <c r="K14" s="3">
        <f>K$5*COS(2*PI()*K$3/$C$2*$A14)</f>
        <v>-6.5014396422187773E-2</v>
      </c>
    </row>
    <row r="15" spans="1:11" x14ac:dyDescent="0.25">
      <c r="A15" s="5">
        <f>A14+$C$1</f>
        <v>-1.0999999999999992</v>
      </c>
      <c r="B15">
        <f>IF(ABS(A15)&lt;$C$2/4,1,0)</f>
        <v>0</v>
      </c>
      <c r="C15" s="3">
        <f>SUM(D15:K15)</f>
        <v>0.14888552147226339</v>
      </c>
      <c r="D15" s="3">
        <f>$D$5</f>
        <v>0.49938478455728547</v>
      </c>
      <c r="E15" s="3">
        <f>E$5*COS(2*PI()*E$3/$C$2*$A15)</f>
        <v>-9.9576888919049866E-2</v>
      </c>
      <c r="F15" s="3">
        <f>F$5*COS(2*PI()*F$3/$C$2*$A15)</f>
        <v>1.1702787458790092E-3</v>
      </c>
      <c r="G15" s="3">
        <f>G$5*COS(2*PI()*G$3/$C$2*$A15)</f>
        <v>-9.3991787473892432E-2</v>
      </c>
      <c r="H15" s="3">
        <f>H$5*COS(2*PI()*H$3/$C$2*$A15)</f>
        <v>-9.9549857329682564E-4</v>
      </c>
      <c r="I15" s="3">
        <f>I$5*COS(2*PI()*I$3/$C$2*$A15)</f>
        <v>-8.6225382393409572E-2</v>
      </c>
      <c r="J15" s="3">
        <f>J$5*COS(2*PI()*J$3/$C$2*$A15)</f>
        <v>7.2327205006881038E-4</v>
      </c>
      <c r="K15" s="3">
        <f>K$5*COS(2*PI()*K$3/$C$2*$A15)</f>
        <v>-7.1603256521321185E-2</v>
      </c>
    </row>
    <row r="16" spans="1:11" x14ac:dyDescent="0.25">
      <c r="A16" s="5">
        <f>A15+$C$1</f>
        <v>-0.99999999999999922</v>
      </c>
      <c r="B16">
        <f>IF(ABS(A16)&lt;$C$2/4,1,0)</f>
        <v>1</v>
      </c>
      <c r="C16" s="3">
        <f>SUM(D16:K16)</f>
        <v>0.50061528845040926</v>
      </c>
      <c r="D16" s="3">
        <f>$D$5</f>
        <v>0.49938478455728547</v>
      </c>
      <c r="E16" s="3">
        <f>E$5*COS(2*PI()*E$3/$C$2*$A16)</f>
        <v>7.4569487196226814E-16</v>
      </c>
      <c r="F16" s="3">
        <f>F$5*COS(2*PI()*F$3/$C$2*$A16)</f>
        <v>1.2305038931207119E-3</v>
      </c>
      <c r="G16" s="3">
        <f>G$5*COS(2*PI()*G$3/$C$2*$A16)</f>
        <v>7.7358225168710056E-16</v>
      </c>
      <c r="H16" s="3">
        <f>H$5*COS(2*PI()*H$3/$C$2*$A16)</f>
        <v>-1.2305039080989285E-3</v>
      </c>
      <c r="I16" s="3">
        <f>I$5*COS(2*PI()*I$3/$C$2*$A16)</f>
        <v>7.9548719595778812E-16</v>
      </c>
      <c r="J16" s="3">
        <f>J$5*COS(2*PI()*J$3/$C$2*$A16)</f>
        <v>1.2305039080989285E-3</v>
      </c>
      <c r="K16" s="3">
        <f>K$5*COS(2*PI()*K$3/$C$2*$A16)</f>
        <v>7.4821931243984086E-16</v>
      </c>
    </row>
    <row r="17" spans="1:11" x14ac:dyDescent="0.25">
      <c r="A17" s="5">
        <f>A16+$C$1</f>
        <v>-0.89999999999999925</v>
      </c>
      <c r="B17">
        <f>IF(ABS(A17)&lt;$C$2/4,1,0)</f>
        <v>1</v>
      </c>
      <c r="C17" s="3">
        <f>SUM(D17:K17)</f>
        <v>0.85168015208761438</v>
      </c>
      <c r="D17" s="3">
        <f>$D$5</f>
        <v>0.49938478455728547</v>
      </c>
      <c r="E17" s="3">
        <f>E$5*COS(2*PI()*E$3/$C$2*$A17)</f>
        <v>9.9576888919051476E-2</v>
      </c>
      <c r="F17" s="3">
        <f>F$5*COS(2*PI()*F$3/$C$2*$A17)</f>
        <v>1.1702787458790073E-3</v>
      </c>
      <c r="G17" s="3">
        <f>G$5*COS(2*PI()*G$3/$C$2*$A17)</f>
        <v>9.3991787473893806E-2</v>
      </c>
      <c r="H17" s="3">
        <f>H$5*COS(2*PI()*H$3/$C$2*$A17)</f>
        <v>-9.9549857329681826E-4</v>
      </c>
      <c r="I17" s="3">
        <f>I$5*COS(2*PI()*I$3/$C$2*$A17)</f>
        <v>8.6225382393410696E-2</v>
      </c>
      <c r="J17" s="3">
        <f>J$5*COS(2*PI()*J$3/$C$2*$A17)</f>
        <v>7.2327205006879553E-4</v>
      </c>
      <c r="K17" s="3">
        <f>K$5*COS(2*PI()*K$3/$C$2*$A17)</f>
        <v>7.1603256521321795E-2</v>
      </c>
    </row>
    <row r="18" spans="1:11" x14ac:dyDescent="0.25">
      <c r="A18" s="5">
        <f>A17+$C$1</f>
        <v>-0.79999999999999927</v>
      </c>
      <c r="B18">
        <f>IF(ABS(A18)&lt;$C$2/4,1,0)</f>
        <v>1</v>
      </c>
      <c r="C18" s="3">
        <f>SUM(D18:K18)</f>
        <v>1.0507717475786227</v>
      </c>
      <c r="D18" s="3">
        <f>$D$5</f>
        <v>0.49938478455728547</v>
      </c>
      <c r="E18" s="3">
        <f>E$5*COS(2*PI()*E$3/$C$2*$A18)</f>
        <v>0.19670186435616788</v>
      </c>
      <c r="F18" s="3">
        <f>F$5*COS(2*PI()*F$3/$C$2*$A18)</f>
        <v>9.9549856117918823E-4</v>
      </c>
      <c r="G18" s="3">
        <f>G$5*COS(2*PI()*G$3/$C$2*$A18)</f>
        <v>0.16749459171873102</v>
      </c>
      <c r="H18" s="3">
        <f>H$5*COS(2*PI()*H$3/$C$2*$A18)</f>
        <v>-3.8024661924735195E-4</v>
      </c>
      <c r="I18" s="3">
        <f>I$5*COS(2*PI()*I$3/$C$2*$A18)</f>
        <v>0.1219411052015669</v>
      </c>
      <c r="J18" s="3">
        <f>J$5*COS(2*PI()*J$3/$C$2*$A18)</f>
        <v>-3.8024661924736605E-4</v>
      </c>
      <c r="K18" s="3">
        <f>K$5*COS(2*PI()*K$3/$C$2*$A18)</f>
        <v>6.5014396422186982E-2</v>
      </c>
    </row>
    <row r="19" spans="1:11" x14ac:dyDescent="0.25">
      <c r="A19" s="5">
        <f>A18+$C$1</f>
        <v>-0.69999999999999929</v>
      </c>
      <c r="B19">
        <f>IF(ABS(A19)&lt;$C$2/4,1,0)</f>
        <v>1</v>
      </c>
      <c r="C19" s="3">
        <f>SUM(D19:K19)</f>
        <v>1.0664411345519029</v>
      </c>
      <c r="D19" s="3">
        <f>$D$5</f>
        <v>0.49938478455728547</v>
      </c>
      <c r="E19" s="3">
        <f>E$5*COS(2*PI()*E$3/$C$2*$A19)</f>
        <v>0.28898338707677518</v>
      </c>
      <c r="F19" s="3">
        <f>F$5*COS(2*PI()*F$3/$C$2*$A19)</f>
        <v>7.2327204126482571E-4</v>
      </c>
      <c r="G19" s="3">
        <f>G$5*COS(2*PI()*G$3/$C$2*$A19)</f>
        <v>0.20448576050141884</v>
      </c>
      <c r="H19" s="3">
        <f>H$5*COS(2*PI()*H$3/$C$2*$A19)</f>
        <v>3.8024661924736285E-4</v>
      </c>
      <c r="I19" s="3">
        <f>I$5*COS(2*PI()*I$3/$C$2*$A19)</f>
        <v>8.6225382393409655E-2</v>
      </c>
      <c r="J19" s="3">
        <f>J$5*COS(2*PI()*J$3/$C$2*$A19)</f>
        <v>-1.1702787601241417E-3</v>
      </c>
      <c r="K19" s="3">
        <f>K$5*COS(2*PI()*K$3/$C$2*$A19)</f>
        <v>-1.2571419877374417E-2</v>
      </c>
    </row>
    <row r="20" spans="1:11" x14ac:dyDescent="0.25">
      <c r="A20" s="5">
        <f>A19+$C$1</f>
        <v>-0.59999999999999931</v>
      </c>
      <c r="B20">
        <f>IF(ABS(A20)&lt;$C$2/4,1,0)</f>
        <v>1</v>
      </c>
      <c r="C20" s="3">
        <f>SUM(D20:K20)</f>
        <v>0.99438690579330125</v>
      </c>
      <c r="D20" s="3">
        <f>$D$5</f>
        <v>0.49938478455728547</v>
      </c>
      <c r="E20" s="3">
        <f>E$5*COS(2*PI()*E$3/$C$2*$A20)</f>
        <v>0.37414917972667699</v>
      </c>
      <c r="F20" s="3">
        <f>F$5*COS(2*PI()*F$3/$C$2*$A20)</f>
        <v>3.8024661461883124E-4</v>
      </c>
      <c r="G20" s="3">
        <f>G$5*COS(2*PI()*G$3/$C$2*$A20)</f>
        <v>0.19690170170203747</v>
      </c>
      <c r="H20" s="3">
        <f>H$5*COS(2*PI()*H$3/$C$2*$A20)</f>
        <v>9.9549857329682499E-4</v>
      </c>
      <c r="I20" s="3">
        <f>I$5*COS(2*PI()*I$3/$C$2*$A20)</f>
        <v>-6.7224214218061878E-16</v>
      </c>
      <c r="J20" s="3">
        <f>J$5*COS(2*PI()*J$3/$C$2*$A20)</f>
        <v>-9.9549857329681696E-4</v>
      </c>
      <c r="K20" s="3">
        <f>K$5*COS(2*PI()*K$3/$C$2*$A20)</f>
        <v>-7.6429006807316791E-2</v>
      </c>
    </row>
    <row r="21" spans="1:11" x14ac:dyDescent="0.25">
      <c r="A21" s="5">
        <f>A20+$C$1</f>
        <v>-0.49999999999999933</v>
      </c>
      <c r="B21">
        <f>IF(ABS(A21)&lt;$C$2/4,1,0)</f>
        <v>1</v>
      </c>
      <c r="C21" s="3">
        <f>SUM(D21:K21)</f>
        <v>0.95406305898021349</v>
      </c>
      <c r="D21" s="3">
        <f>$D$5</f>
        <v>0.49938478455728547</v>
      </c>
      <c r="E21" s="3">
        <f>E$5*COS(2*PI()*E$3/$C$2*$A21)</f>
        <v>0.45010217784177187</v>
      </c>
      <c r="F21" s="3">
        <f>F$5*COS(2*PI()*F$3/$C$2*$A21)</f>
        <v>-2.5344182544311069E-18</v>
      </c>
      <c r="G21" s="3">
        <f>G$5*COS(2*PI()*G$3/$C$2*$A21)</f>
        <v>0.14639564117919565</v>
      </c>
      <c r="H21" s="3">
        <f>H$5*COS(2*PI()*H$3/$C$2*$A21)</f>
        <v>1.2305039080989285E-3</v>
      </c>
      <c r="I21" s="3">
        <f>I$5*COS(2*PI()*I$3/$C$2*$A21)</f>
        <v>-8.6225382393410599E-2</v>
      </c>
      <c r="J21" s="3">
        <f>J$5*COS(2*PI()*J$3/$C$2*$A21)</f>
        <v>7.8764816099759048E-18</v>
      </c>
      <c r="K21" s="3">
        <f>K$5*COS(2*PI()*K$3/$C$2*$A21)</f>
        <v>-5.6824666112727587E-2</v>
      </c>
    </row>
    <row r="22" spans="1:11" x14ac:dyDescent="0.25">
      <c r="A22" s="5">
        <f>A21+$C$1</f>
        <v>-0.39999999999999936</v>
      </c>
      <c r="B22">
        <f>IF(ABS(A22)&lt;$C$2/4,1,0)</f>
        <v>1</v>
      </c>
      <c r="C22" s="3">
        <f>SUM(D22:K22)</f>
        <v>0.98283712720259542</v>
      </c>
      <c r="D22" s="3">
        <f>$D$5</f>
        <v>0.49938478455728547</v>
      </c>
      <c r="E22" s="3">
        <f>E$5*COS(2*PI()*E$3/$C$2*$A22)</f>
        <v>0.51497216653491751</v>
      </c>
      <c r="F22" s="3">
        <f>F$5*COS(2*PI()*F$3/$C$2*$A22)</f>
        <v>-3.8024661461883634E-4</v>
      </c>
      <c r="G22" s="3">
        <f>G$5*COS(2*PI()*G$3/$C$2*$A22)</f>
        <v>6.3977241104767782E-2</v>
      </c>
      <c r="H22" s="3">
        <f>H$5*COS(2*PI()*H$3/$C$2*$A22)</f>
        <v>9.954985732968187E-4</v>
      </c>
      <c r="I22" s="3">
        <f>I$5*COS(2*PI()*I$3/$C$2*$A22)</f>
        <v>-0.1219411052015669</v>
      </c>
      <c r="J22" s="3">
        <f>J$5*COS(2*PI()*J$3/$C$2*$A22)</f>
        <v>9.9549857329682629E-4</v>
      </c>
      <c r="K22" s="3">
        <f>K$5*COS(2*PI()*K$3/$C$2*$A22)</f>
        <v>2.4833289675216589E-2</v>
      </c>
    </row>
    <row r="23" spans="1:11" x14ac:dyDescent="0.25">
      <c r="A23" s="5">
        <f>A22+$C$1</f>
        <v>-0.29999999999999938</v>
      </c>
      <c r="B23">
        <f>IF(ABS(A23)&lt;$C$2/4,1,0)</f>
        <v>1</v>
      </c>
      <c r="C23" s="3">
        <f>SUM(D23:K23)</f>
        <v>1.0281339454563512</v>
      </c>
      <c r="D23" s="3">
        <f>$D$5</f>
        <v>0.49938478455728547</v>
      </c>
      <c r="E23" s="3">
        <f>E$5*COS(2*PI()*E$3/$C$2*$A23)</f>
        <v>0.56716183139333931</v>
      </c>
      <c r="F23" s="3">
        <f>F$5*COS(2*PI()*F$3/$C$2*$A23)</f>
        <v>-7.2327204126483005E-4</v>
      </c>
      <c r="G23" s="3">
        <f>G$5*COS(2*PI()*G$3/$C$2*$A23)</f>
        <v>-3.2387362731354973E-2</v>
      </c>
      <c r="H23" s="3">
        <f>H$5*COS(2*PI()*H$3/$C$2*$A23)</f>
        <v>3.8024661924735266E-4</v>
      </c>
      <c r="I23" s="3">
        <f>I$5*COS(2*PI()*I$3/$C$2*$A23)</f>
        <v>-8.6225382393409711E-2</v>
      </c>
      <c r="J23" s="3">
        <f>J$5*COS(2*PI()*J$3/$C$2*$A23)</f>
        <v>1.1702787601241365E-3</v>
      </c>
      <c r="K23" s="3">
        <f>K$5*COS(2*PI()*K$3/$C$2*$A23)</f>
        <v>7.9372821292384599E-2</v>
      </c>
    </row>
    <row r="24" spans="1:11" x14ac:dyDescent="0.25">
      <c r="A24" s="5">
        <f>A23+$C$1</f>
        <v>-0.19999999999999937</v>
      </c>
      <c r="B24">
        <f>IF(ABS(A24)&lt;$C$2/4,1,0)</f>
        <v>1</v>
      </c>
      <c r="C24" s="3">
        <f>SUM(D24:K24)</f>
        <v>1.0293191554955281</v>
      </c>
      <c r="D24" s="3">
        <f>$D$5</f>
        <v>0.49938478455728547</v>
      </c>
      <c r="E24" s="3">
        <f>E$5*COS(2*PI()*E$3/$C$2*$A24)</f>
        <v>0.60538608966065577</v>
      </c>
      <c r="F24" s="3">
        <f>F$5*COS(2*PI()*F$3/$C$2*$A24)</f>
        <v>-9.9549856117919127E-4</v>
      </c>
      <c r="G24" s="3">
        <f>G$5*COS(2*PI()*G$3/$C$2*$A24)</f>
        <v>-0.12169194409455281</v>
      </c>
      <c r="H24" s="3">
        <f>H$5*COS(2*PI()*H$3/$C$2*$A24)</f>
        <v>-3.8024661924736215E-4</v>
      </c>
      <c r="I24" s="3">
        <f>I$5*COS(2*PI()*I$3/$C$2*$A24)</f>
        <v>6.0314981746065673E-16</v>
      </c>
      <c r="J24" s="3">
        <f>J$5*COS(2*PI()*J$3/$C$2*$A24)</f>
        <v>3.8024661924735033E-4</v>
      </c>
      <c r="K24" s="3">
        <f>K$5*COS(2*PI()*K$3/$C$2*$A24)</f>
        <v>4.723572393331827E-2</v>
      </c>
    </row>
    <row r="25" spans="1:11" x14ac:dyDescent="0.25">
      <c r="A25" s="5">
        <f>A24+$C$1</f>
        <v>-9.9999999999999367E-2</v>
      </c>
      <c r="B25">
        <f>IF(ABS(A25)&lt;$C$2/4,1,0)</f>
        <v>1</v>
      </c>
      <c r="C25" s="3">
        <f>SUM(D25:K25)</f>
        <v>0.99047189982897477</v>
      </c>
      <c r="D25" s="3">
        <f>$D$5</f>
        <v>0.49938478455728547</v>
      </c>
      <c r="E25" s="3">
        <f>E$5*COS(2*PI()*E$3/$C$2*$A25)</f>
        <v>0.6287037332392853</v>
      </c>
      <c r="F25" s="3">
        <f>F$5*COS(2*PI()*F$3/$C$2*$A25)</f>
        <v>-1.170278745879009E-3</v>
      </c>
      <c r="G25" s="3">
        <f>G$5*COS(2*PI()*G$3/$C$2*$A25)</f>
        <v>-0.18446926952747036</v>
      </c>
      <c r="H25" s="3">
        <f>H$5*COS(2*PI()*H$3/$C$2*$A25)</f>
        <v>-9.9549857329682455E-4</v>
      </c>
      <c r="I25" s="3">
        <f>I$5*COS(2*PI()*I$3/$C$2*$A25)</f>
        <v>8.6225382393410571E-2</v>
      </c>
      <c r="J25" s="3">
        <f>J$5*COS(2*PI()*J$3/$C$2*$A25)</f>
        <v>-7.2327205006880886E-4</v>
      </c>
      <c r="K25" s="3">
        <f>K$5*COS(2*PI()*K$3/$C$2*$A25)</f>
        <v>-3.648368146429172E-2</v>
      </c>
    </row>
    <row r="26" spans="1:11" x14ac:dyDescent="0.25">
      <c r="A26" s="5">
        <f>A25+$C$1</f>
        <v>6.3837823915946501E-16</v>
      </c>
      <c r="B26">
        <f>IF(ABS(A26)&lt;$C$2/4,1,0)</f>
        <v>1</v>
      </c>
      <c r="C26" s="3">
        <f>SUM(D26:K26)</f>
        <v>0.96677806768516672</v>
      </c>
      <c r="D26" s="3">
        <f>$D$5</f>
        <v>0.49938478455728547</v>
      </c>
      <c r="E26" s="3">
        <f>E$5*COS(2*PI()*E$3/$C$2*$A26)</f>
        <v>0.63654060435749993</v>
      </c>
      <c r="F26" s="3">
        <f>F$5*COS(2*PI()*F$3/$C$2*$A26)</f>
        <v>-1.2305038931207119E-3</v>
      </c>
      <c r="G26" s="3">
        <f>G$5*COS(2*PI()*G$3/$C$2*$A26)</f>
        <v>-0.20703470122792433</v>
      </c>
      <c r="H26" s="3">
        <f>H$5*COS(2*PI()*H$3/$C$2*$A26)</f>
        <v>-1.2305039080989285E-3</v>
      </c>
      <c r="I26" s="3">
        <f>I$5*COS(2*PI()*I$3/$C$2*$A26)</f>
        <v>0.1219411052015669</v>
      </c>
      <c r="J26" s="3">
        <f>J$5*COS(2*PI()*J$3/$C$2*$A26)</f>
        <v>-1.2305039080989285E-3</v>
      </c>
      <c r="K26" s="3">
        <f>K$5*COS(2*PI()*K$3/$C$2*$A26)</f>
        <v>-8.0362213493942763E-2</v>
      </c>
    </row>
    <row r="27" spans="1:11" x14ac:dyDescent="0.25">
      <c r="A27" s="5">
        <f>A26+$C$1</f>
        <v>0.10000000000000064</v>
      </c>
      <c r="B27">
        <f>IF(ABS(A27)&lt;$C$2/4,1,0)</f>
        <v>1</v>
      </c>
      <c r="C27" s="3">
        <f>SUM(D27:K27)</f>
        <v>0.9904718998289751</v>
      </c>
      <c r="D27" s="3">
        <f>$D$5</f>
        <v>0.49938478455728547</v>
      </c>
      <c r="E27" s="3">
        <f>E$5*COS(2*PI()*E$3/$C$2*$A27)</f>
        <v>0.62870373323928508</v>
      </c>
      <c r="F27" s="3">
        <f>F$5*COS(2*PI()*F$3/$C$2*$A27)</f>
        <v>-1.1702787458790075E-3</v>
      </c>
      <c r="G27" s="3">
        <f>G$5*COS(2*PI()*G$3/$C$2*$A27)</f>
        <v>-0.18446926952746978</v>
      </c>
      <c r="H27" s="3">
        <f>H$5*COS(2*PI()*H$3/$C$2*$A27)</f>
        <v>-9.9549857329681891E-4</v>
      </c>
      <c r="I27" s="3">
        <f>I$5*COS(2*PI()*I$3/$C$2*$A27)</f>
        <v>8.6225382393409697E-2</v>
      </c>
      <c r="J27" s="3">
        <f>J$5*COS(2*PI()*J$3/$C$2*$A27)</f>
        <v>-7.2327205006879683E-4</v>
      </c>
      <c r="K27" s="3">
        <f>K$5*COS(2*PI()*K$3/$C$2*$A27)</f>
        <v>-3.6483681464290721E-2</v>
      </c>
    </row>
    <row r="28" spans="1:11" x14ac:dyDescent="0.25">
      <c r="A28" s="5">
        <f>A27+$C$1</f>
        <v>0.20000000000000065</v>
      </c>
      <c r="B28">
        <f>IF(ABS(A28)&lt;$C$2/4,1,0)</f>
        <v>1</v>
      </c>
      <c r="C28" s="3">
        <f>SUM(D28:K28)</f>
        <v>1.0293191554955283</v>
      </c>
      <c r="D28" s="3">
        <f>$D$5</f>
        <v>0.49938478455728547</v>
      </c>
      <c r="E28" s="3">
        <f>E$5*COS(2*PI()*E$3/$C$2*$A28)</f>
        <v>0.60538608966065532</v>
      </c>
      <c r="F28" s="3">
        <f>F$5*COS(2*PI()*F$3/$C$2*$A28)</f>
        <v>-9.9549856117918845E-4</v>
      </c>
      <c r="G28" s="3">
        <f>G$5*COS(2*PI()*G$3/$C$2*$A28)</f>
        <v>-0.12169194409455179</v>
      </c>
      <c r="H28" s="3">
        <f>H$5*COS(2*PI()*H$3/$C$2*$A28)</f>
        <v>-3.8024661924735282E-4</v>
      </c>
      <c r="I28" s="3">
        <f>I$5*COS(2*PI()*I$3/$C$2*$A28)</f>
        <v>-6.1528658632650542E-16</v>
      </c>
      <c r="J28" s="3">
        <f>J$5*COS(2*PI()*J$3/$C$2*$A28)</f>
        <v>3.8024661924736464E-4</v>
      </c>
      <c r="K28" s="3">
        <f>K$5*COS(2*PI()*K$3/$C$2*$A28)</f>
        <v>4.7235723933319193E-2</v>
      </c>
    </row>
    <row r="29" spans="1:11" x14ac:dyDescent="0.25">
      <c r="A29" s="5">
        <f>A28+$C$1</f>
        <v>0.30000000000000066</v>
      </c>
      <c r="B29">
        <f>IF(ABS(A29)&lt;$C$2/4,1,0)</f>
        <v>1</v>
      </c>
      <c r="C29" s="3">
        <f>SUM(D29:K29)</f>
        <v>1.028133945456351</v>
      </c>
      <c r="D29" s="3">
        <f>$D$5</f>
        <v>0.49938478455728547</v>
      </c>
      <c r="E29" s="3">
        <f>E$5*COS(2*PI()*E$3/$C$2*$A29)</f>
        <v>0.56716183139333876</v>
      </c>
      <c r="F29" s="3">
        <f>F$5*COS(2*PI()*F$3/$C$2*$A29)</f>
        <v>-7.2327204126482604E-4</v>
      </c>
      <c r="G29" s="3">
        <f>G$5*COS(2*PI()*G$3/$C$2*$A29)</f>
        <v>-3.2387362731353744E-2</v>
      </c>
      <c r="H29" s="3">
        <f>H$5*COS(2*PI()*H$3/$C$2*$A29)</f>
        <v>3.8024661924736231E-4</v>
      </c>
      <c r="I29" s="3">
        <f>I$5*COS(2*PI()*I$3/$C$2*$A29)</f>
        <v>-8.6225382393410585E-2</v>
      </c>
      <c r="J29" s="3">
        <f>J$5*COS(2*PI()*J$3/$C$2*$A29)</f>
        <v>1.170278760124141E-3</v>
      </c>
      <c r="K29" s="3">
        <f>K$5*COS(2*PI()*K$3/$C$2*$A29)</f>
        <v>7.9372821292384432E-2</v>
      </c>
    </row>
    <row r="30" spans="1:11" x14ac:dyDescent="0.25">
      <c r="A30" s="5">
        <f>A29+$C$1</f>
        <v>0.40000000000000069</v>
      </c>
      <c r="B30">
        <f>IF(ABS(A30)&lt;$C$2/4,1,0)</f>
        <v>1</v>
      </c>
      <c r="C30" s="3">
        <f>SUM(D30:K30)</f>
        <v>0.98283712720259453</v>
      </c>
      <c r="D30" s="3">
        <f>$D$5</f>
        <v>0.49938478455728547</v>
      </c>
      <c r="E30" s="3">
        <f>E$5*COS(2*PI()*E$3/$C$2*$A30)</f>
        <v>0.51497216653491673</v>
      </c>
      <c r="F30" s="3">
        <f>F$5*COS(2*PI()*F$3/$C$2*$A30)</f>
        <v>-3.8024661461883135E-4</v>
      </c>
      <c r="G30" s="3">
        <f>G$5*COS(2*PI()*G$3/$C$2*$A30)</f>
        <v>6.3977241104769059E-2</v>
      </c>
      <c r="H30" s="3">
        <f>H$5*COS(2*PI()*H$3/$C$2*$A30)</f>
        <v>9.9549857329682477E-4</v>
      </c>
      <c r="I30" s="3">
        <f>I$5*COS(2*PI()*I$3/$C$2*$A30)</f>
        <v>-0.1219411052015669</v>
      </c>
      <c r="J30" s="3">
        <f>J$5*COS(2*PI()*J$3/$C$2*$A30)</f>
        <v>9.9549857329681696E-4</v>
      </c>
      <c r="K30" s="3">
        <f>K$5*COS(2*PI()*K$3/$C$2*$A30)</f>
        <v>2.4833289675215434E-2</v>
      </c>
    </row>
    <row r="31" spans="1:11" x14ac:dyDescent="0.25">
      <c r="A31" s="5">
        <f>A30+$C$1</f>
        <v>0.50000000000000067</v>
      </c>
      <c r="B31">
        <f>IF(ABS(A31)&lt;$C$2/4,1,0)</f>
        <v>1</v>
      </c>
      <c r="C31" s="3">
        <f>SUM(D31:K31)</f>
        <v>0.95406305898021404</v>
      </c>
      <c r="D31" s="3">
        <f>$D$5</f>
        <v>0.49938478455728547</v>
      </c>
      <c r="E31" s="3">
        <f>E$5*COS(2*PI()*E$3/$C$2*$A31)</f>
        <v>0.45010217784177098</v>
      </c>
      <c r="F31" s="3">
        <f>F$5*COS(2*PI()*F$3/$C$2*$A31)</f>
        <v>2.3836632600895188E-18</v>
      </c>
      <c r="G31" s="3">
        <f>G$5*COS(2*PI()*G$3/$C$2*$A31)</f>
        <v>0.14639564117919657</v>
      </c>
      <c r="H31" s="3">
        <f>H$5*COS(2*PI()*H$3/$C$2*$A31)</f>
        <v>1.2305039080989285E-3</v>
      </c>
      <c r="I31" s="3">
        <f>I$5*COS(2*PI()*I$3/$C$2*$A31)</f>
        <v>-8.6225382393409697E-2</v>
      </c>
      <c r="J31" s="3">
        <f>J$5*COS(2*PI()*J$3/$C$2*$A31)</f>
        <v>-7.4242166214459774E-18</v>
      </c>
      <c r="K31" s="3">
        <f>K$5*COS(2*PI()*K$3/$C$2*$A31)</f>
        <v>-5.6824666112728392E-2</v>
      </c>
    </row>
    <row r="32" spans="1:11" x14ac:dyDescent="0.25">
      <c r="A32" s="5">
        <f>A31+$C$1</f>
        <v>0.60000000000000064</v>
      </c>
      <c r="B32">
        <f>IF(ABS(A32)&lt;$C$2/4,1,0)</f>
        <v>1</v>
      </c>
      <c r="C32" s="3">
        <f>SUM(D32:K32)</f>
        <v>0.99438690579330247</v>
      </c>
      <c r="D32" s="3">
        <f>$D$5</f>
        <v>0.49938478455728547</v>
      </c>
      <c r="E32" s="3">
        <f>E$5*COS(2*PI()*E$3/$C$2*$A32)</f>
        <v>0.37414917972667594</v>
      </c>
      <c r="F32" s="3">
        <f>F$5*COS(2*PI()*F$3/$C$2*$A32)</f>
        <v>3.8024661461883618E-4</v>
      </c>
      <c r="G32" s="3">
        <f>G$5*COS(2*PI()*G$3/$C$2*$A32)</f>
        <v>0.19690170170203786</v>
      </c>
      <c r="H32" s="3">
        <f>H$5*COS(2*PI()*H$3/$C$2*$A32)</f>
        <v>9.9549857329681891E-4</v>
      </c>
      <c r="I32" s="3">
        <f>I$5*COS(2*PI()*I$3/$C$2*$A32)</f>
        <v>6.274233551923541E-16</v>
      </c>
      <c r="J32" s="3">
        <f>J$5*COS(2*PI()*J$3/$C$2*$A32)</f>
        <v>-9.9549857329682607E-4</v>
      </c>
      <c r="K32" s="3">
        <f>K$5*COS(2*PI()*K$3/$C$2*$A32)</f>
        <v>-7.6429006807316416E-2</v>
      </c>
    </row>
    <row r="33" spans="1:11" x14ac:dyDescent="0.25">
      <c r="A33" s="5">
        <f>A32+$C$1</f>
        <v>0.70000000000000062</v>
      </c>
      <c r="B33">
        <f>IF(ABS(A33)&lt;$C$2/4,1,0)</f>
        <v>1</v>
      </c>
      <c r="C33" s="3">
        <f>SUM(D33:K33)</f>
        <v>1.0664411345519034</v>
      </c>
      <c r="D33" s="3">
        <f>$D$5</f>
        <v>0.49938478455728547</v>
      </c>
      <c r="E33" s="3">
        <f>E$5*COS(2*PI()*E$3/$C$2*$A33)</f>
        <v>0.28898338707677407</v>
      </c>
      <c r="F33" s="3">
        <f>F$5*COS(2*PI()*F$3/$C$2*$A33)</f>
        <v>7.2327204126482973E-4</v>
      </c>
      <c r="G33" s="3">
        <f>G$5*COS(2*PI()*G$3/$C$2*$A33)</f>
        <v>0.20448576050141859</v>
      </c>
      <c r="H33" s="3">
        <f>H$5*COS(2*PI()*H$3/$C$2*$A33)</f>
        <v>3.8024661924735347E-4</v>
      </c>
      <c r="I33" s="3">
        <f>I$5*COS(2*PI()*I$3/$C$2*$A33)</f>
        <v>8.6225382393410488E-2</v>
      </c>
      <c r="J33" s="3">
        <f>J$5*COS(2*PI()*J$3/$C$2*$A33)</f>
        <v>-1.1702787601241365E-3</v>
      </c>
      <c r="K33" s="3">
        <f>K$5*COS(2*PI()*K$3/$C$2*$A33)</f>
        <v>-1.257141987737322E-2</v>
      </c>
    </row>
    <row r="34" spans="1:11" x14ac:dyDescent="0.25">
      <c r="A34" s="5">
        <f>A33+$C$1</f>
        <v>0.8000000000000006</v>
      </c>
      <c r="B34">
        <f>IF(ABS(A34)&lt;$C$2/4,1,0)</f>
        <v>1</v>
      </c>
      <c r="C34" s="3">
        <f>SUM(D34:K34)</f>
        <v>1.0507717475786214</v>
      </c>
      <c r="D34" s="3">
        <f>$D$5</f>
        <v>0.49938478455728547</v>
      </c>
      <c r="E34" s="3">
        <f>E$5*COS(2*PI()*E$3/$C$2*$A34)</f>
        <v>0.19670186435616668</v>
      </c>
      <c r="F34" s="3">
        <f>F$5*COS(2*PI()*F$3/$C$2*$A34)</f>
        <v>9.9549856117919127E-4</v>
      </c>
      <c r="G34" s="3">
        <f>G$5*COS(2*PI()*G$3/$C$2*$A34)</f>
        <v>0.16749459171873027</v>
      </c>
      <c r="H34" s="3">
        <f>H$5*COS(2*PI()*H$3/$C$2*$A34)</f>
        <v>-3.8024661924736133E-4</v>
      </c>
      <c r="I34" s="3">
        <f>I$5*COS(2*PI()*I$3/$C$2*$A34)</f>
        <v>0.1219411052015669</v>
      </c>
      <c r="J34" s="3">
        <f>J$5*COS(2*PI()*J$3/$C$2*$A34)</f>
        <v>-3.8024661924735152E-4</v>
      </c>
      <c r="K34" s="3">
        <f>K$5*COS(2*PI()*K$3/$C$2*$A34)</f>
        <v>6.5014396422187745E-2</v>
      </c>
    </row>
    <row r="35" spans="1:11" x14ac:dyDescent="0.25">
      <c r="A35" s="5">
        <f>A34+$C$1</f>
        <v>0.90000000000000058</v>
      </c>
      <c r="B35">
        <f>IF(ABS(A35)&lt;$C$2/4,1,0)</f>
        <v>1</v>
      </c>
      <c r="C35" s="3">
        <f>SUM(D35:K35)</f>
        <v>0.8516801520876105</v>
      </c>
      <c r="D35" s="3">
        <f>$D$5</f>
        <v>0.49938478455728547</v>
      </c>
      <c r="E35" s="3">
        <f>E$5*COS(2*PI()*E$3/$C$2*$A35)</f>
        <v>9.9576888919050227E-2</v>
      </c>
      <c r="F35" s="3">
        <f>F$5*COS(2*PI()*F$3/$C$2*$A35)</f>
        <v>1.1702787458790088E-3</v>
      </c>
      <c r="G35" s="3">
        <f>G$5*COS(2*PI()*G$3/$C$2*$A35)</f>
        <v>9.3991787473892668E-2</v>
      </c>
      <c r="H35" s="3">
        <f>H$5*COS(2*PI()*H$3/$C$2*$A35)</f>
        <v>-9.9549857329682412E-4</v>
      </c>
      <c r="I35" s="3">
        <f>I$5*COS(2*PI()*I$3/$C$2*$A35)</f>
        <v>8.622538239340978E-2</v>
      </c>
      <c r="J35" s="3">
        <f>J$5*COS(2*PI()*J$3/$C$2*$A35)</f>
        <v>7.2327205006880778E-4</v>
      </c>
      <c r="K35" s="3">
        <f>K$5*COS(2*PI()*K$3/$C$2*$A35)</f>
        <v>7.1603256521321282E-2</v>
      </c>
    </row>
    <row r="36" spans="1:11" x14ac:dyDescent="0.25">
      <c r="A36" s="5">
        <f>A35+$C$1</f>
        <v>1.0000000000000007</v>
      </c>
      <c r="B36">
        <f>IF(ABS(A36)&lt;$C$2/4,1,0)</f>
        <v>0</v>
      </c>
      <c r="C36" s="3">
        <f>SUM(D36:K36)</f>
        <v>0.50061528845040371</v>
      </c>
      <c r="D36" s="3">
        <f>$D$5</f>
        <v>0.49938478455728547</v>
      </c>
      <c r="E36" s="3">
        <f>E$5*COS(2*PI()*E$3/$C$2*$A36)</f>
        <v>-6.677091981707492E-16</v>
      </c>
      <c r="F36" s="3">
        <f>F$5*COS(2*PI()*F$3/$C$2*$A36)</f>
        <v>1.2305038931207119E-3</v>
      </c>
      <c r="G36" s="3">
        <f>G$5*COS(2*PI()*G$3/$C$2*$A36)</f>
        <v>-6.9748777839054273E-16</v>
      </c>
      <c r="H36" s="3">
        <f>H$5*COS(2*PI()*H$3/$C$2*$A36)</f>
        <v>-1.2305039080989285E-3</v>
      </c>
      <c r="I36" s="3">
        <f>I$5*COS(2*PI()*I$3/$C$2*$A36)</f>
        <v>-6.1248375952959914E-16</v>
      </c>
      <c r="J36" s="3">
        <f>J$5*COS(2*PI()*J$3/$C$2*$A36)</f>
        <v>1.2305039080989285E-3</v>
      </c>
      <c r="K36" s="3">
        <f>K$5*COS(2*PI()*K$3/$C$2*$A36)</f>
        <v>-5.3654839568393413E-16</v>
      </c>
    </row>
    <row r="37" spans="1:11" x14ac:dyDescent="0.25">
      <c r="A37" s="5">
        <f>A36+$C$1</f>
        <v>1.1000000000000008</v>
      </c>
      <c r="B37">
        <f>IF(ABS(A37)&lt;$C$2/4,1,0)</f>
        <v>0</v>
      </c>
      <c r="C37" s="3">
        <f>SUM(D37:K37)</f>
        <v>0.14888552147225884</v>
      </c>
      <c r="D37" s="3">
        <f>$D$5</f>
        <v>0.49938478455728547</v>
      </c>
      <c r="E37" s="3">
        <f>E$5*COS(2*PI()*E$3/$C$2*$A37)</f>
        <v>-9.9576888919051407E-2</v>
      </c>
      <c r="F37" s="3">
        <f>F$5*COS(2*PI()*F$3/$C$2*$A37)</f>
        <v>1.1702787458790075E-3</v>
      </c>
      <c r="G37" s="3">
        <f>G$5*COS(2*PI()*G$3/$C$2*$A37)</f>
        <v>-9.3991787473893751E-2</v>
      </c>
      <c r="H37" s="3">
        <f>H$5*COS(2*PI()*H$3/$C$2*$A37)</f>
        <v>-9.954985732968187E-4</v>
      </c>
      <c r="I37" s="3">
        <f>I$5*COS(2*PI()*I$3/$C$2*$A37)</f>
        <v>-8.6225382393410641E-2</v>
      </c>
      <c r="J37" s="3">
        <f>J$5*COS(2*PI()*J$3/$C$2*$A37)</f>
        <v>7.2327205006879618E-4</v>
      </c>
      <c r="K37" s="3">
        <f>K$5*COS(2*PI()*K$3/$C$2*$A37)</f>
        <v>-7.1603256521321768E-2</v>
      </c>
    </row>
    <row r="38" spans="1:11" x14ac:dyDescent="0.25">
      <c r="A38" s="5">
        <f>A37+$C$1</f>
        <v>1.2000000000000008</v>
      </c>
      <c r="B38">
        <f>IF(ABS(A38)&lt;$C$2/4,1,0)</f>
        <v>0</v>
      </c>
      <c r="C38" s="3">
        <f>SUM(D38:K38)</f>
        <v>-5.1532167818682889E-2</v>
      </c>
      <c r="D38" s="3">
        <f>$D$5</f>
        <v>0.49938478455728547</v>
      </c>
      <c r="E38" s="3">
        <f>E$5*COS(2*PI()*E$3/$C$2*$A38)</f>
        <v>-0.19670186435616796</v>
      </c>
      <c r="F38" s="3">
        <f>F$5*COS(2*PI()*F$3/$C$2*$A38)</f>
        <v>9.9549856117918801E-4</v>
      </c>
      <c r="G38" s="3">
        <f>G$5*COS(2*PI()*G$3/$C$2*$A38)</f>
        <v>-0.16749459171873099</v>
      </c>
      <c r="H38" s="3">
        <f>H$5*COS(2*PI()*H$3/$C$2*$A38)</f>
        <v>-3.8024661924735152E-4</v>
      </c>
      <c r="I38" s="3">
        <f>I$5*COS(2*PI()*I$3/$C$2*$A38)</f>
        <v>-0.1219411052015669</v>
      </c>
      <c r="J38" s="3">
        <f>J$5*COS(2*PI()*J$3/$C$2*$A38)</f>
        <v>-3.8024661924736524E-4</v>
      </c>
      <c r="K38" s="3">
        <f>K$5*COS(2*PI()*K$3/$C$2*$A38)</f>
        <v>-6.5014396422187024E-2</v>
      </c>
    </row>
    <row r="39" spans="1:11" x14ac:dyDescent="0.25">
      <c r="A39" s="5">
        <f>A38+$C$1</f>
        <v>1.3000000000000009</v>
      </c>
      <c r="B39">
        <f>IF(ABS(A39)&lt;$C$2/4,1,0)</f>
        <v>0</v>
      </c>
      <c r="C39" s="3">
        <f>SUM(D39:K39)</f>
        <v>-6.7805085636555573E-2</v>
      </c>
      <c r="D39" s="3">
        <f>$D$5</f>
        <v>0.49938478455728547</v>
      </c>
      <c r="E39" s="3">
        <f>E$5*COS(2*PI()*E$3/$C$2*$A39)</f>
        <v>-0.28898338707677523</v>
      </c>
      <c r="F39" s="3">
        <f>F$5*COS(2*PI()*F$3/$C$2*$A39)</f>
        <v>7.2327204126482561E-4</v>
      </c>
      <c r="G39" s="3">
        <f>G$5*COS(2*PI()*G$3/$C$2*$A39)</f>
        <v>-0.20448576050141887</v>
      </c>
      <c r="H39" s="3">
        <f>H$5*COS(2*PI()*H$3/$C$2*$A39)</f>
        <v>3.8024661924736323E-4</v>
      </c>
      <c r="I39" s="3">
        <f>I$5*COS(2*PI()*I$3/$C$2*$A39)</f>
        <v>-8.6225382393409475E-2</v>
      </c>
      <c r="J39" s="3">
        <f>J$5*COS(2*PI()*J$3/$C$2*$A39)</f>
        <v>-1.1702787601241419E-3</v>
      </c>
      <c r="K39" s="3">
        <f>K$5*COS(2*PI()*K$3/$C$2*$A39)</f>
        <v>1.2571419877374489E-2</v>
      </c>
    </row>
    <row r="40" spans="1:11" x14ac:dyDescent="0.25">
      <c r="A40" s="5">
        <f>A39+$C$1</f>
        <v>1.400000000000001</v>
      </c>
      <c r="B40">
        <f>IF(ABS(A40)&lt;$C$2/4,1,0)</f>
        <v>0</v>
      </c>
      <c r="C40" s="3">
        <f>SUM(D40:K40)</f>
        <v>5.1431565505074828E-3</v>
      </c>
      <c r="D40" s="3">
        <f>$D$5</f>
        <v>0.49938478455728547</v>
      </c>
      <c r="E40" s="3">
        <f>E$5*COS(2*PI()*E$3/$C$2*$A40)</f>
        <v>-0.37414917972667727</v>
      </c>
      <c r="F40" s="3">
        <f>F$5*COS(2*PI()*F$3/$C$2*$A40)</f>
        <v>3.8024661461883E-4</v>
      </c>
      <c r="G40" s="3">
        <f>G$5*COS(2*PI()*G$3/$C$2*$A40)</f>
        <v>-0.19690170170203741</v>
      </c>
      <c r="H40" s="3">
        <f>H$5*COS(2*PI()*H$3/$C$2*$A40)</f>
        <v>9.954985732968265E-4</v>
      </c>
      <c r="I40" s="3">
        <f>I$5*COS(2*PI()*I$3/$C$2*$A40)</f>
        <v>1.0307659963245019E-15</v>
      </c>
      <c r="J40" s="3">
        <f>J$5*COS(2*PI()*J$3/$C$2*$A40)</f>
        <v>-9.9549857329681544E-4</v>
      </c>
      <c r="K40" s="3">
        <f>K$5*COS(2*PI()*K$3/$C$2*$A40)</f>
        <v>7.6429006807316832E-2</v>
      </c>
    </row>
    <row r="41" spans="1:11" x14ac:dyDescent="0.25">
      <c r="A41" s="5">
        <f>A40+$C$1</f>
        <v>1.5000000000000011</v>
      </c>
      <c r="B41">
        <f>IF(ABS(A41)&lt;$C$2/4,1,0)</f>
        <v>0</v>
      </c>
      <c r="C41" s="3">
        <f>SUM(D41:K41)</f>
        <v>4.7167517950555057E-2</v>
      </c>
      <c r="D41" s="3">
        <f>$D$5</f>
        <v>0.49938478455728547</v>
      </c>
      <c r="E41" s="3">
        <f>E$5*COS(2*PI()*E$3/$C$2*$A41)</f>
        <v>-0.45010217784177214</v>
      </c>
      <c r="F41" s="3">
        <f>F$5*COS(2*PI()*F$3/$C$2*$A41)</f>
        <v>-4.1454955213948406E-18</v>
      </c>
      <c r="G41" s="3">
        <f>G$5*COS(2*PI()*G$3/$C$2*$A41)</f>
        <v>-0.14639564117919537</v>
      </c>
      <c r="H41" s="3">
        <f>H$5*COS(2*PI()*H$3/$C$2*$A41)</f>
        <v>1.2305039080989285E-3</v>
      </c>
      <c r="I41" s="3">
        <f>I$5*COS(2*PI()*I$3/$C$2*$A41)</f>
        <v>8.6225382393410793E-2</v>
      </c>
      <c r="J41" s="3">
        <f>J$5*COS(2*PI()*J$3/$C$2*$A41)</f>
        <v>1.2436486715566724E-17</v>
      </c>
      <c r="K41" s="3">
        <f>K$5*COS(2*PI()*K$3/$C$2*$A41)</f>
        <v>5.6824666112727379E-2</v>
      </c>
    </row>
    <row r="42" spans="1:11" x14ac:dyDescent="0.25">
      <c r="A42" s="5">
        <f>A41+$C$1</f>
        <v>1.6000000000000012</v>
      </c>
      <c r="B42">
        <f>IF(ABS(A42)&lt;$C$2/4,1,0)</f>
        <v>0</v>
      </c>
      <c r="C42" s="3">
        <f>SUM(D42:K42)</f>
        <v>1.9153942975924831E-2</v>
      </c>
      <c r="D42" s="3">
        <f>$D$5</f>
        <v>0.49938478455728547</v>
      </c>
      <c r="E42" s="3">
        <f>E$5*COS(2*PI()*E$3/$C$2*$A42)</f>
        <v>-0.51497216653491784</v>
      </c>
      <c r="F42" s="3">
        <f>F$5*COS(2*PI()*F$3/$C$2*$A42)</f>
        <v>-3.8024661461883786E-4</v>
      </c>
      <c r="G42" s="3">
        <f>G$5*COS(2*PI()*G$3/$C$2*$A42)</f>
        <v>-6.3977241104767421E-2</v>
      </c>
      <c r="H42" s="3">
        <f>H$5*COS(2*PI()*H$3/$C$2*$A42)</f>
        <v>9.9549857329681675E-4</v>
      </c>
      <c r="I42" s="3">
        <f>I$5*COS(2*PI()*I$3/$C$2*$A42)</f>
        <v>0.1219411052015669</v>
      </c>
      <c r="J42" s="3">
        <f>J$5*COS(2*PI()*J$3/$C$2*$A42)</f>
        <v>9.9549857329682889E-4</v>
      </c>
      <c r="K42" s="3">
        <f>K$5*COS(2*PI()*K$3/$C$2*$A42)</f>
        <v>-2.4833289675217068E-2</v>
      </c>
    </row>
    <row r="43" spans="1:11" x14ac:dyDescent="0.25">
      <c r="A43" s="5">
        <f>A42+$C$1</f>
        <v>1.7000000000000013</v>
      </c>
      <c r="B43">
        <f>IF(ABS(A43)&lt;$C$2/4,1,0)</f>
        <v>0</v>
      </c>
      <c r="C43" s="3">
        <f>SUM(D43:K43)</f>
        <v>-2.7709869665567287E-2</v>
      </c>
      <c r="D43" s="3">
        <f>$D$5</f>
        <v>0.49938478455728547</v>
      </c>
      <c r="E43" s="3">
        <f>E$5*COS(2*PI()*E$3/$C$2*$A43)</f>
        <v>-0.56716183139333964</v>
      </c>
      <c r="F43" s="3">
        <f>F$5*COS(2*PI()*F$3/$C$2*$A43)</f>
        <v>-7.2327204126483233E-4</v>
      </c>
      <c r="G43" s="3">
        <f>G$5*COS(2*PI()*G$3/$C$2*$A43)</f>
        <v>3.2387362731355576E-2</v>
      </c>
      <c r="H43" s="3">
        <f>H$5*COS(2*PI()*H$3/$C$2*$A43)</f>
        <v>3.8024661924734746E-4</v>
      </c>
      <c r="I43" s="3">
        <f>I$5*COS(2*PI()*I$3/$C$2*$A43)</f>
        <v>8.6225382393409336E-2</v>
      </c>
      <c r="J43" s="3">
        <f>J$5*COS(2*PI()*J$3/$C$2*$A43)</f>
        <v>1.1702787601241343E-3</v>
      </c>
      <c r="K43" s="3">
        <f>K$5*COS(2*PI()*K$3/$C$2*$A43)</f>
        <v>-7.9372821292384668E-2</v>
      </c>
    </row>
    <row r="44" spans="1:11" x14ac:dyDescent="0.25">
      <c r="A44" s="5">
        <f>A43+$C$1</f>
        <v>1.8000000000000014</v>
      </c>
      <c r="B44">
        <f>IF(ABS(A44)&lt;$C$2/4,1,0)</f>
        <v>0</v>
      </c>
      <c r="C44" s="3">
        <f>SUM(D44:K44)</f>
        <v>-3.2540583503315179E-2</v>
      </c>
      <c r="D44" s="3">
        <f>$D$5</f>
        <v>0.49938478455728547</v>
      </c>
      <c r="E44" s="3">
        <f>E$5*COS(2*PI()*E$3/$C$2*$A44)</f>
        <v>-0.60538608966065588</v>
      </c>
      <c r="F44" s="3">
        <f>F$5*COS(2*PI()*F$3/$C$2*$A44)</f>
        <v>-9.95498561179193E-4</v>
      </c>
      <c r="G44" s="3">
        <f>G$5*COS(2*PI()*G$3/$C$2*$A44)</f>
        <v>0.12169194409455343</v>
      </c>
      <c r="H44" s="3">
        <f>H$5*COS(2*PI()*H$3/$C$2*$A44)</f>
        <v>-3.802466192473673E-4</v>
      </c>
      <c r="I44" s="3">
        <f>I$5*COS(2*PI()*I$3/$C$2*$A44)</f>
        <v>-1.2324373168905758E-15</v>
      </c>
      <c r="J44" s="3">
        <f>J$5*COS(2*PI()*J$3/$C$2*$A44)</f>
        <v>3.8024661924734155E-4</v>
      </c>
      <c r="K44" s="3">
        <f>K$5*COS(2*PI()*K$3/$C$2*$A44)</f>
        <v>-4.7235723933317743E-2</v>
      </c>
    </row>
    <row r="45" spans="1:11" x14ac:dyDescent="0.25">
      <c r="A45" s="5">
        <f>A44+$C$1</f>
        <v>1.9000000000000015</v>
      </c>
      <c r="B45">
        <f>IF(ABS(A45)&lt;$C$2/4,1,0)</f>
        <v>0</v>
      </c>
      <c r="C45" s="3">
        <f>SUM(D45:K45)</f>
        <v>2.5195705471072055E-3</v>
      </c>
      <c r="D45" s="3">
        <f>$D$5</f>
        <v>0.49938478455728547</v>
      </c>
      <c r="E45" s="3">
        <f>E$5*COS(2*PI()*E$3/$C$2*$A45)</f>
        <v>-0.62870373323928541</v>
      </c>
      <c r="F45" s="3">
        <f>F$5*COS(2*PI()*F$3/$C$2*$A45)</f>
        <v>-1.1702787458790099E-3</v>
      </c>
      <c r="G45" s="3">
        <f>G$5*COS(2*PI()*G$3/$C$2*$A45)</f>
        <v>0.18446926952747064</v>
      </c>
      <c r="H45" s="3">
        <f>H$5*COS(2*PI()*H$3/$C$2*$A45)</f>
        <v>-9.954985732968278E-4</v>
      </c>
      <c r="I45" s="3">
        <f>I$5*COS(2*PI()*I$3/$C$2*$A45)</f>
        <v>-8.6225382393411071E-2</v>
      </c>
      <c r="J45" s="3">
        <f>J$5*COS(2*PI()*J$3/$C$2*$A45)</f>
        <v>-7.232720500688145E-4</v>
      </c>
      <c r="K45" s="3">
        <f>K$5*COS(2*PI()*K$3/$C$2*$A45)</f>
        <v>3.6483681464292247E-2</v>
      </c>
    </row>
    <row r="46" spans="1:11" x14ac:dyDescent="0.25">
      <c r="A46" s="5">
        <f>A45+$C$1</f>
        <v>2.0000000000000013</v>
      </c>
      <c r="B46">
        <f>IF(ABS(A46)&lt;$C$2/4,1,0)</f>
        <v>0</v>
      </c>
      <c r="C46" s="3">
        <f>SUM(D46:K46)</f>
        <v>2.4608478010767175E-2</v>
      </c>
      <c r="D46" s="3">
        <f>$D$5</f>
        <v>0.49938478455728547</v>
      </c>
      <c r="E46" s="3">
        <f>E$5*COS(2*PI()*E$3/$C$2*$A46)</f>
        <v>-0.63654060435749993</v>
      </c>
      <c r="F46" s="3">
        <f>F$5*COS(2*PI()*F$3/$C$2*$A46)</f>
        <v>-1.2305038931207119E-3</v>
      </c>
      <c r="G46" s="3">
        <f>G$5*COS(2*PI()*G$3/$C$2*$A46)</f>
        <v>0.20703470122792433</v>
      </c>
      <c r="H46" s="3">
        <f>H$5*COS(2*PI()*H$3/$C$2*$A46)</f>
        <v>-1.2305039080989285E-3</v>
      </c>
      <c r="I46" s="3">
        <f>I$5*COS(2*PI()*I$3/$C$2*$A46)</f>
        <v>-0.1219411052015669</v>
      </c>
      <c r="J46" s="3">
        <f>J$5*COS(2*PI()*J$3/$C$2*$A46)</f>
        <v>-1.2305039080989285E-3</v>
      </c>
      <c r="K46" s="3">
        <f>K$5*COS(2*PI()*K$3/$C$2*$A46)</f>
        <v>8.0362213493942763E-2</v>
      </c>
    </row>
    <row r="47" spans="1:11" x14ac:dyDescent="0.25">
      <c r="A47" s="5"/>
    </row>
    <row r="48" spans="1:1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K53"/>
  <sheetViews>
    <sheetView workbookViewId="0">
      <selection activeCell="B26" sqref="B26"/>
    </sheetView>
  </sheetViews>
  <sheetFormatPr defaultRowHeight="15" x14ac:dyDescent="0.25"/>
  <sheetData>
    <row r="1" spans="1:11" x14ac:dyDescent="0.25">
      <c r="B1" t="s">
        <v>70</v>
      </c>
      <c r="C1">
        <v>0.1</v>
      </c>
    </row>
    <row r="2" spans="1:11" x14ac:dyDescent="0.25">
      <c r="B2" t="s">
        <v>69</v>
      </c>
      <c r="C2">
        <v>4</v>
      </c>
    </row>
    <row r="3" spans="1:11" x14ac:dyDescent="0.25">
      <c r="B3" s="6" t="s">
        <v>68</v>
      </c>
      <c r="C3" s="24">
        <f t="array" ref="C3">SUM((B6:B46-C6:C46)^2)</f>
        <v>0.63639626737741539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</row>
    <row r="4" spans="1:11" x14ac:dyDescent="0.25">
      <c r="D4" t="s">
        <v>5</v>
      </c>
      <c r="E4" t="s">
        <v>6</v>
      </c>
      <c r="F4" t="s">
        <v>7</v>
      </c>
      <c r="G4" t="s">
        <v>10</v>
      </c>
      <c r="H4" t="s">
        <v>67</v>
      </c>
      <c r="I4" t="s">
        <v>66</v>
      </c>
      <c r="J4" t="s">
        <v>65</v>
      </c>
      <c r="K4" t="s">
        <v>64</v>
      </c>
    </row>
    <row r="5" spans="1:11" x14ac:dyDescent="0.25">
      <c r="A5" t="s">
        <v>63</v>
      </c>
      <c r="B5" t="s">
        <v>62</v>
      </c>
      <c r="C5" s="3" t="s">
        <v>61</v>
      </c>
      <c r="D5" s="23">
        <f t="array" ref="D5:K5">TRANSPOSE(MMULT(MINVERSE(MMULT(TRANSPOSE(D6:K46),D6:K46)),MMULT(TRANSPOSE(D6:K46),B6:B46)))</f>
        <v>0.49938478803757141</v>
      </c>
      <c r="E5" s="23">
        <v>0.63654066073359228</v>
      </c>
      <c r="F5" s="23">
        <v>-1.2304239248570397E-3</v>
      </c>
      <c r="G5" s="23">
        <v>-0.20703456457966399</v>
      </c>
      <c r="H5" s="23">
        <v>-1.2304239248572162E-3</v>
      </c>
      <c r="I5" s="23">
        <v>0.12194110204351219</v>
      </c>
      <c r="J5" s="23">
        <v>-1.2304239248570258E-3</v>
      </c>
      <c r="K5" s="23">
        <v>-8.0362160431582813E-2</v>
      </c>
    </row>
    <row r="6" spans="1:11" x14ac:dyDescent="0.25">
      <c r="A6" s="5">
        <v>-2</v>
      </c>
      <c r="B6">
        <f>IF(ABS(A6)&lt;$C$2/4,1,0)</f>
        <v>0</v>
      </c>
      <c r="C6" s="3">
        <f t="array" ref="C6">MMULT(D6:K6,TRANSPOSE($D$5:$K$5))</f>
        <v>2.4608478497142476E-2</v>
      </c>
      <c r="D6" s="3">
        <v>1</v>
      </c>
      <c r="E6" s="3">
        <f>COS(2*PI()*E$3/$C$2*$A6)</f>
        <v>-1</v>
      </c>
      <c r="F6" s="3">
        <f>COS(2*PI()*F$3/$C$2*$A6)</f>
        <v>1</v>
      </c>
      <c r="G6" s="3">
        <f>COS(2*PI()*G$3/$C$2*$A6)</f>
        <v>-1</v>
      </c>
      <c r="H6" s="3">
        <f>COS(2*PI()*H$3/$C$2*$A6)</f>
        <v>1</v>
      </c>
      <c r="I6" s="3">
        <f>COS(2*PI()*I$3/$C$2*$A6)</f>
        <v>-1</v>
      </c>
      <c r="J6" s="3">
        <f>COS(2*PI()*J$3/$C$2*$A6)</f>
        <v>1</v>
      </c>
      <c r="K6" s="3">
        <f>COS(2*PI()*K$3/$C$2*$A6)</f>
        <v>-1</v>
      </c>
    </row>
    <row r="7" spans="1:11" x14ac:dyDescent="0.25">
      <c r="A7" s="5">
        <f>A6+$C$1</f>
        <v>-1.9</v>
      </c>
      <c r="B7">
        <f>IF(ABS(A7)&lt;$C$2/4,1,0)</f>
        <v>0</v>
      </c>
      <c r="C7" s="3">
        <f t="array" ref="C7">MMULT(D7:K7,TRANSPOSE($D$5:$K$5))</f>
        <v>2.5195625092766238E-3</v>
      </c>
      <c r="D7" s="3">
        <v>1</v>
      </c>
      <c r="E7" s="3">
        <f>COS(2*PI()*E$3/$C$2*$A7)</f>
        <v>-0.98768834059513766</v>
      </c>
      <c r="F7" s="3">
        <f>COS(2*PI()*F$3/$C$2*$A7)</f>
        <v>0.95105651629515353</v>
      </c>
      <c r="G7" s="3">
        <f>COS(2*PI()*G$3/$C$2*$A7)</f>
        <v>-0.89100652418836734</v>
      </c>
      <c r="H7" s="3">
        <f>COS(2*PI()*H$3/$C$2*$A7)</f>
        <v>0.80901699437494712</v>
      </c>
      <c r="I7" s="3">
        <f>COS(2*PI()*I$3/$C$2*$A7)</f>
        <v>-0.70710678118654646</v>
      </c>
      <c r="J7" s="3">
        <f>COS(2*PI()*J$3/$C$2*$A7)</f>
        <v>0.58778525229247114</v>
      </c>
      <c r="K7" s="3">
        <f>COS(2*PI()*K$3/$C$2*$A7)</f>
        <v>-0.4539904997395437</v>
      </c>
    </row>
    <row r="8" spans="1:11" x14ac:dyDescent="0.25">
      <c r="A8" s="5">
        <f>A7+$C$1</f>
        <v>-1.7999999999999998</v>
      </c>
      <c r="B8">
        <f>IF(ABS(A8)&lt;$C$2/4,1,0)</f>
        <v>0</v>
      </c>
      <c r="C8" s="3">
        <f t="array" ref="C8">MMULT(D8:K8,TRANSPOSE($D$5:$K$5))</f>
        <v>-3.2540618074754814E-2</v>
      </c>
      <c r="D8" s="3">
        <v>1</v>
      </c>
      <c r="E8" s="3">
        <f>COS(2*PI()*E$3/$C$2*$A8)</f>
        <v>-0.95105651629515342</v>
      </c>
      <c r="F8" s="3">
        <f>COS(2*PI()*F$3/$C$2*$A8)</f>
        <v>0.80901699437494679</v>
      </c>
      <c r="G8" s="3">
        <f>COS(2*PI()*G$3/$C$2*$A8)</f>
        <v>-0.58778525229247292</v>
      </c>
      <c r="H8" s="3">
        <f>COS(2*PI()*H$3/$C$2*$A8)</f>
        <v>0.30901699437494534</v>
      </c>
      <c r="I8" s="3">
        <f>COS(2*PI()*I$3/$C$2*$A8)</f>
        <v>2.3276736441091295E-15</v>
      </c>
      <c r="J8" s="3">
        <f>COS(2*PI()*J$3/$C$2*$A8)</f>
        <v>-0.30901699437494806</v>
      </c>
      <c r="K8" s="3">
        <f>COS(2*PI()*K$3/$C$2*$A8)</f>
        <v>0.58778525229247514</v>
      </c>
    </row>
    <row r="9" spans="1:11" x14ac:dyDescent="0.25">
      <c r="A9" s="5">
        <f>A8+$C$1</f>
        <v>-1.6999999999999997</v>
      </c>
      <c r="B9">
        <f>IF(ABS(A9)&lt;$C$2/4,1,0)</f>
        <v>0</v>
      </c>
      <c r="C9" s="3">
        <f t="array" ref="C9">MMULT(D9:K9,TRANSPOSE($D$5:$K$5))</f>
        <v>-2.7709941397850262E-2</v>
      </c>
      <c r="D9" s="3">
        <v>1</v>
      </c>
      <c r="E9" s="3">
        <f>COS(2*PI()*E$3/$C$2*$A9)</f>
        <v>-0.89100652418836757</v>
      </c>
      <c r="F9" s="3">
        <f>COS(2*PI()*F$3/$C$2*$A9)</f>
        <v>0.58778525229247225</v>
      </c>
      <c r="G9" s="3">
        <f>COS(2*PI()*G$3/$C$2*$A9)</f>
        <v>-0.15643446504022968</v>
      </c>
      <c r="H9" s="3">
        <f>COS(2*PI()*H$3/$C$2*$A9)</f>
        <v>-0.30901699437494951</v>
      </c>
      <c r="I9" s="3">
        <f>COS(2*PI()*I$3/$C$2*$A9)</f>
        <v>0.70710678118654979</v>
      </c>
      <c r="J9" s="3">
        <f>COS(2*PI()*J$3/$C$2*$A9)</f>
        <v>-0.95105651629515431</v>
      </c>
      <c r="K9" s="3">
        <f>COS(2*PI()*K$3/$C$2*$A9)</f>
        <v>0.98768834059513688</v>
      </c>
    </row>
    <row r="10" spans="1:11" x14ac:dyDescent="0.25">
      <c r="A10" s="5">
        <f>A9+$C$1</f>
        <v>-1.5999999999999996</v>
      </c>
      <c r="B10">
        <f>IF(ABS(A10)&lt;$C$2/4,1,0)</f>
        <v>0</v>
      </c>
      <c r="C10" s="3">
        <f t="array" ref="C10">MMULT(D10:K10,TRANSPOSE($D$5:$K$5))</f>
        <v>1.915385160869448E-2</v>
      </c>
      <c r="D10" s="3">
        <v>1</v>
      </c>
      <c r="E10" s="3">
        <f>COS(2*PI()*E$3/$C$2*$A10)</f>
        <v>-0.80901699437494712</v>
      </c>
      <c r="F10" s="3">
        <f>COS(2*PI()*F$3/$C$2*$A10)</f>
        <v>0.3090169943749464</v>
      </c>
      <c r="G10" s="3">
        <f>COS(2*PI()*G$3/$C$2*$A10)</f>
        <v>0.30901699437494939</v>
      </c>
      <c r="H10" s="3">
        <f>COS(2*PI()*H$3/$C$2*$A10)</f>
        <v>-0.80901699437494867</v>
      </c>
      <c r="I10" s="3">
        <f>COS(2*PI()*I$3/$C$2*$A10)</f>
        <v>1</v>
      </c>
      <c r="J10" s="3">
        <f>COS(2*PI()*J$3/$C$2*$A10)</f>
        <v>-0.80901699437494501</v>
      </c>
      <c r="K10" s="3">
        <f>COS(2*PI()*K$3/$C$2*$A10)</f>
        <v>0.3090169943749434</v>
      </c>
    </row>
    <row r="11" spans="1:11" x14ac:dyDescent="0.25">
      <c r="A11" s="5">
        <f>A10+$C$1</f>
        <v>-1.4999999999999996</v>
      </c>
      <c r="B11">
        <f>IF(ABS(A11)&lt;$C$2/4,1,0)</f>
        <v>0</v>
      </c>
      <c r="C11" s="3">
        <f t="array" ref="C11">MMULT(D11:K11,TRANSPOSE($D$5:$K$5))</f>
        <v>4.716745845475738E-2</v>
      </c>
      <c r="D11" s="3">
        <v>1</v>
      </c>
      <c r="E11" s="3">
        <f>COS(2*PI()*E$3/$C$2*$A11)</f>
        <v>-0.7071067811865468</v>
      </c>
      <c r="F11" s="3">
        <f>COS(2*PI()*F$3/$C$2*$A11)</f>
        <v>-1.9601291076365435E-15</v>
      </c>
      <c r="G11" s="3">
        <f>COS(2*PI()*G$3/$C$2*$A11)</f>
        <v>0.70710678118654902</v>
      </c>
      <c r="H11" s="3">
        <f>COS(2*PI()*H$3/$C$2*$A11)</f>
        <v>-1</v>
      </c>
      <c r="I11" s="3">
        <f>COS(2*PI()*I$3/$C$2*$A11)</f>
        <v>0.70710678118654535</v>
      </c>
      <c r="J11" s="3">
        <f>COS(2*PI()*J$3/$C$2*$A11)</f>
        <v>4.1040304835093799E-15</v>
      </c>
      <c r="K11" s="3">
        <f>COS(2*PI()*K$3/$C$2*$A11)</f>
        <v>-0.70710678118655235</v>
      </c>
    </row>
    <row r="12" spans="1:11" x14ac:dyDescent="0.25">
      <c r="A12" s="5">
        <f>A11+$C$1</f>
        <v>-1.3999999999999995</v>
      </c>
      <c r="B12">
        <f>IF(ABS(A12)&lt;$C$2/4,1,0)</f>
        <v>0</v>
      </c>
      <c r="C12" s="3">
        <f t="array" ref="C12">MMULT(D12:K12,TRANSPOSE($D$5:$K$5))</f>
        <v>5.1431816771196348E-3</v>
      </c>
      <c r="D12" s="3">
        <v>1</v>
      </c>
      <c r="E12" s="3">
        <f>COS(2*PI()*E$3/$C$2*$A12)</f>
        <v>-0.58778525229247236</v>
      </c>
      <c r="F12" s="3">
        <f>COS(2*PI()*F$3/$C$2*$A12)</f>
        <v>-0.30901699437494928</v>
      </c>
      <c r="G12" s="3">
        <f>COS(2*PI()*G$3/$C$2*$A12)</f>
        <v>0.95105651629515453</v>
      </c>
      <c r="H12" s="3">
        <f>COS(2*PI()*H$3/$C$2*$A12)</f>
        <v>-0.80901699437494512</v>
      </c>
      <c r="I12" s="3">
        <f>COS(2*PI()*I$3/$C$2*$A12)</f>
        <v>-3.9815156380185179E-15</v>
      </c>
      <c r="J12" s="3">
        <f>COS(2*PI()*J$3/$C$2*$A12)</f>
        <v>0.80901699437495089</v>
      </c>
      <c r="K12" s="3">
        <f>COS(2*PI()*K$3/$C$2*$A12)</f>
        <v>-0.95105651629515175</v>
      </c>
    </row>
    <row r="13" spans="1:11" x14ac:dyDescent="0.25">
      <c r="A13" s="5">
        <f>A12+$C$1</f>
        <v>-1.2999999999999994</v>
      </c>
      <c r="B13">
        <f>IF(ABS(A13)&lt;$C$2/4,1,0)</f>
        <v>0</v>
      </c>
      <c r="C13" s="3">
        <f t="array" ref="C13">MMULT(D13:K13,TRANSPOSE($D$5:$K$5))</f>
        <v>-6.7804974504050902E-2</v>
      </c>
      <c r="D13" s="3">
        <v>1</v>
      </c>
      <c r="E13" s="3">
        <f>COS(2*PI()*E$3/$C$2*$A13)</f>
        <v>-0.45399049973954592</v>
      </c>
      <c r="F13" s="3">
        <f>COS(2*PI()*F$3/$C$2*$A13)</f>
        <v>-0.58778525229247469</v>
      </c>
      <c r="G13" s="3">
        <f>COS(2*PI()*G$3/$C$2*$A13)</f>
        <v>0.98768834059513733</v>
      </c>
      <c r="H13" s="3">
        <f>COS(2*PI()*H$3/$C$2*$A13)</f>
        <v>-0.30901699437494373</v>
      </c>
      <c r="I13" s="3">
        <f>COS(2*PI()*I$3/$C$2*$A13)</f>
        <v>-0.7071067811865509</v>
      </c>
      <c r="J13" s="3">
        <f>COS(2*PI()*J$3/$C$2*$A13)</f>
        <v>0.95105651629515175</v>
      </c>
      <c r="K13" s="3">
        <f>COS(2*PI()*K$3/$C$2*$A13)</f>
        <v>-0.15643446504022418</v>
      </c>
    </row>
    <row r="14" spans="1:11" x14ac:dyDescent="0.25">
      <c r="A14" s="5">
        <f>A13+$C$1</f>
        <v>-1.1999999999999993</v>
      </c>
      <c r="B14">
        <f>IF(ABS(A14)&lt;$C$2/4,1,0)</f>
        <v>0</v>
      </c>
      <c r="C14" s="3">
        <f t="array" ref="C14">MMULT(D14:K14,TRANSPOSE($D$5:$K$5))</f>
        <v>-5.1532040385717813E-2</v>
      </c>
      <c r="D14" s="3">
        <v>1</v>
      </c>
      <c r="E14" s="3">
        <f>COS(2*PI()*E$3/$C$2*$A14)</f>
        <v>-0.30901699437494629</v>
      </c>
      <c r="F14" s="3">
        <f>COS(2*PI()*F$3/$C$2*$A14)</f>
        <v>-0.80901699437494878</v>
      </c>
      <c r="G14" s="3">
        <f>COS(2*PI()*G$3/$C$2*$A14)</f>
        <v>0.80901699437494523</v>
      </c>
      <c r="H14" s="3">
        <f>COS(2*PI()*H$3/$C$2*$A14)</f>
        <v>0.30901699437495195</v>
      </c>
      <c r="I14" s="3">
        <f>COS(2*PI()*I$3/$C$2*$A14)</f>
        <v>-1</v>
      </c>
      <c r="J14" s="3">
        <f>COS(2*PI()*J$3/$C$2*$A14)</f>
        <v>0.30901699437494023</v>
      </c>
      <c r="K14" s="3">
        <f>COS(2*PI()*K$3/$C$2*$A14)</f>
        <v>0.80901699437495189</v>
      </c>
    </row>
    <row r="15" spans="1:11" x14ac:dyDescent="0.25">
      <c r="A15" s="5">
        <f>A14+$C$1</f>
        <v>-1.0999999999999992</v>
      </c>
      <c r="B15">
        <f>IF(ABS(A15)&lt;$C$2/4,1,0)</f>
        <v>0</v>
      </c>
      <c r="C15" s="3">
        <f t="array" ref="C15">MMULT(D15:K15,TRANSPOSE($D$5:$K$5))</f>
        <v>0.14888556932288183</v>
      </c>
      <c r="D15" s="3">
        <v>1</v>
      </c>
      <c r="E15" s="3">
        <f>COS(2*PI()*E$3/$C$2*$A15)</f>
        <v>-0.15643446504022948</v>
      </c>
      <c r="F15" s="3">
        <f>COS(2*PI()*F$3/$C$2*$A15)</f>
        <v>-0.95105651629515442</v>
      </c>
      <c r="G15" s="3">
        <f>COS(2*PI()*G$3/$C$2*$A15)</f>
        <v>0.45399049973954342</v>
      </c>
      <c r="H15" s="3">
        <f>COS(2*PI()*H$3/$C$2*$A15)</f>
        <v>0.80901699437495067</v>
      </c>
      <c r="I15" s="3">
        <f>COS(2*PI()*I$3/$C$2*$A15)</f>
        <v>-0.70710678118654291</v>
      </c>
      <c r="J15" s="3">
        <f>COS(2*PI()*J$3/$C$2*$A15)</f>
        <v>-0.58778525229247924</v>
      </c>
      <c r="K15" s="3">
        <f>COS(2*PI()*K$3/$C$2*$A15)</f>
        <v>0.89100652418836401</v>
      </c>
    </row>
    <row r="16" spans="1:11" x14ac:dyDescent="0.25">
      <c r="A16" s="5">
        <f>A15+$C$1</f>
        <v>-0.99999999999999922</v>
      </c>
      <c r="B16">
        <f>IF(ABS(A16)&lt;$C$2/4,1,0)</f>
        <v>1</v>
      </c>
      <c r="C16" s="3">
        <f t="array" ref="C16">MMULT(D16:K16,TRANSPOSE($D$5:$K$5))</f>
        <v>0.50061521196243131</v>
      </c>
      <c r="D16" s="3">
        <v>1</v>
      </c>
      <c r="E16" s="3">
        <f>COS(2*PI()*E$3/$C$2*$A16)</f>
        <v>1.1714804473705875E-15</v>
      </c>
      <c r="F16" s="3">
        <f>COS(2*PI()*F$3/$C$2*$A16)</f>
        <v>-1</v>
      </c>
      <c r="G16" s="3">
        <f>COS(2*PI()*G$3/$C$2*$A16)</f>
        <v>-3.7364859470367939E-15</v>
      </c>
      <c r="H16" s="3">
        <f>COS(2*PI()*H$3/$C$2*$A16)</f>
        <v>1</v>
      </c>
      <c r="I16" s="3">
        <f>COS(2*PI()*I$3/$C$2*$A16)</f>
        <v>6.5235360516280316E-15</v>
      </c>
      <c r="J16" s="3">
        <f>COS(2*PI()*J$3/$C$2*$A16)</f>
        <v>-1</v>
      </c>
      <c r="K16" s="3">
        <f>COS(2*PI()*K$3/$C$2*$A16)</f>
        <v>-9.3105861562192693E-15</v>
      </c>
    </row>
    <row r="17" spans="1:11" x14ac:dyDescent="0.25">
      <c r="A17" s="5">
        <f>A16+$C$1</f>
        <v>-0.89999999999999925</v>
      </c>
      <c r="B17">
        <f>IF(ABS(A17)&lt;$C$2/4,1,0)</f>
        <v>1</v>
      </c>
      <c r="C17" s="3">
        <f t="array" ref="C17">MMULT(D17:K17,TRANSPOSE($D$5:$K$5))</f>
        <v>0.85167999447855469</v>
      </c>
      <c r="D17" s="3">
        <v>1</v>
      </c>
      <c r="E17" s="3">
        <f>COS(2*PI()*E$3/$C$2*$A17)</f>
        <v>0.15643446504023201</v>
      </c>
      <c r="F17" s="3">
        <f>COS(2*PI()*F$3/$C$2*$A17)</f>
        <v>-0.95105651629515287</v>
      </c>
      <c r="G17" s="3">
        <f>COS(2*PI()*G$3/$C$2*$A17)</f>
        <v>-0.45399049973955008</v>
      </c>
      <c r="H17" s="3">
        <f>COS(2*PI()*H$3/$C$2*$A17)</f>
        <v>0.80901699437494468</v>
      </c>
      <c r="I17" s="3">
        <f>COS(2*PI()*I$3/$C$2*$A17)</f>
        <v>0.70710678118655212</v>
      </c>
      <c r="J17" s="3">
        <f>COS(2*PI()*J$3/$C$2*$A17)</f>
        <v>-0.58778525229246714</v>
      </c>
      <c r="K17" s="3">
        <f>COS(2*PI()*K$3/$C$2*$A17)</f>
        <v>-0.89100652418837167</v>
      </c>
    </row>
    <row r="18" spans="1:11" x14ac:dyDescent="0.25">
      <c r="A18" s="5">
        <f>A17+$C$1</f>
        <v>-0.79999999999999927</v>
      </c>
      <c r="B18">
        <f>IF(ABS(A18)&lt;$C$2/4,1,0)</f>
        <v>1</v>
      </c>
      <c r="C18" s="3">
        <f t="array" ref="C18">MMULT(D18:K18,TRANSPOSE($D$5:$K$5))</f>
        <v>1.0507715965795865</v>
      </c>
      <c r="D18" s="3">
        <v>1</v>
      </c>
      <c r="E18" s="3">
        <f>COS(2*PI()*E$3/$C$2*$A18)</f>
        <v>0.30901699437494851</v>
      </c>
      <c r="F18" s="3">
        <f>COS(2*PI()*F$3/$C$2*$A18)</f>
        <v>-0.80901699437494601</v>
      </c>
      <c r="G18" s="3">
        <f>COS(2*PI()*G$3/$C$2*$A18)</f>
        <v>-0.80901699437494956</v>
      </c>
      <c r="H18" s="3">
        <f>COS(2*PI()*H$3/$C$2*$A18)</f>
        <v>0.30901699437494301</v>
      </c>
      <c r="I18" s="3">
        <f>COS(2*PI()*I$3/$C$2*$A18)</f>
        <v>1</v>
      </c>
      <c r="J18" s="3">
        <f>COS(2*PI()*J$3/$C$2*$A18)</f>
        <v>0.30901699437495445</v>
      </c>
      <c r="K18" s="3">
        <f>COS(2*PI()*K$3/$C$2*$A18)</f>
        <v>-0.80901699437494201</v>
      </c>
    </row>
    <row r="19" spans="1:11" x14ac:dyDescent="0.25">
      <c r="A19" s="5">
        <f>A18+$C$1</f>
        <v>-0.69999999999999929</v>
      </c>
      <c r="B19">
        <f>IF(ABS(A19)&lt;$C$2/4,1,0)</f>
        <v>1</v>
      </c>
      <c r="C19" s="3">
        <f t="array" ref="C19">MMULT(D19:K19,TRANSPOSE($D$5:$K$5))</f>
        <v>1.0664410390764418</v>
      </c>
      <c r="D19" s="3">
        <v>1</v>
      </c>
      <c r="E19" s="3">
        <f>COS(2*PI()*E$3/$C$2*$A19)</f>
        <v>0.4539904997395478</v>
      </c>
      <c r="F19" s="3">
        <f>COS(2*PI()*F$3/$C$2*$A19)</f>
        <v>-0.58778525229247125</v>
      </c>
      <c r="G19" s="3">
        <f>COS(2*PI()*G$3/$C$2*$A19)</f>
        <v>-0.98768834059513833</v>
      </c>
      <c r="H19" s="3">
        <f>COS(2*PI()*H$3/$C$2*$A19)</f>
        <v>-0.30901699437495184</v>
      </c>
      <c r="I19" s="3">
        <f>COS(2*PI()*I$3/$C$2*$A19)</f>
        <v>0.70710678118654358</v>
      </c>
      <c r="J19" s="3">
        <f>COS(2*PI()*J$3/$C$2*$A19)</f>
        <v>0.95105651629515586</v>
      </c>
      <c r="K19" s="3">
        <f>COS(2*PI()*K$3/$C$2*$A19)</f>
        <v>0.15643446504023906</v>
      </c>
    </row>
    <row r="20" spans="1:11" x14ac:dyDescent="0.25">
      <c r="A20" s="5">
        <f>A19+$C$1</f>
        <v>-0.59999999999999931</v>
      </c>
      <c r="B20">
        <f>IF(ABS(A20)&lt;$C$2/4,1,0)</f>
        <v>1</v>
      </c>
      <c r="C20" s="3">
        <f t="array" ref="C20">MMULT(D20:K20,TRANSPOSE($D$5:$K$5))</f>
        <v>0.99438683820415508</v>
      </c>
      <c r="D20" s="3">
        <v>1</v>
      </c>
      <c r="E20" s="3">
        <f>COS(2*PI()*E$3/$C$2*$A20)</f>
        <v>0.58778525229247403</v>
      </c>
      <c r="F20" s="3">
        <f>COS(2*PI()*F$3/$C$2*$A20)</f>
        <v>-0.30901699437494523</v>
      </c>
      <c r="G20" s="3">
        <f>COS(2*PI()*G$3/$C$2*$A20)</f>
        <v>-0.95105651629515253</v>
      </c>
      <c r="H20" s="3">
        <f>COS(2*PI()*H$3/$C$2*$A20)</f>
        <v>-0.80901699437495012</v>
      </c>
      <c r="I20" s="3">
        <f>COS(2*PI()*I$3/$C$2*$A20)</f>
        <v>-5.5128427864370444E-15</v>
      </c>
      <c r="J20" s="3">
        <f>COS(2*PI()*J$3/$C$2*$A20)</f>
        <v>0.80901699437494368</v>
      </c>
      <c r="K20" s="3">
        <f>COS(2*PI()*K$3/$C$2*$A20)</f>
        <v>0.95105651629515608</v>
      </c>
    </row>
    <row r="21" spans="1:11" x14ac:dyDescent="0.25">
      <c r="A21" s="5">
        <f>A20+$C$1</f>
        <v>-0.49999999999999933</v>
      </c>
      <c r="B21">
        <f>IF(ABS(A21)&lt;$C$2/4,1,0)</f>
        <v>1</v>
      </c>
      <c r="C21" s="3">
        <f t="array" ref="C21">MMULT(D21:K21,TRANSPOSE($D$5:$K$5))</f>
        <v>0.95406296547010017</v>
      </c>
      <c r="D21" s="3">
        <v>1</v>
      </c>
      <c r="E21" s="3">
        <f>COS(2*PI()*E$3/$C$2*$A21)</f>
        <v>0.70710678118654824</v>
      </c>
      <c r="F21" s="3">
        <f>COS(2*PI()*F$3/$C$2*$A21)</f>
        <v>2.0596588670707128E-15</v>
      </c>
      <c r="G21" s="3">
        <f>COS(2*PI()*G$3/$C$2*$A21)</f>
        <v>-0.70710678118654524</v>
      </c>
      <c r="H21" s="3">
        <f>COS(2*PI()*H$3/$C$2*$A21)</f>
        <v>-1</v>
      </c>
      <c r="I21" s="3">
        <f>COS(2*PI()*I$3/$C$2*$A21)</f>
        <v>-0.70710678118655135</v>
      </c>
      <c r="J21" s="3">
        <f>COS(2*PI()*J$3/$C$2*$A21)</f>
        <v>-6.4010212061371696E-15</v>
      </c>
      <c r="K21" s="3">
        <f>COS(2*PI()*K$3/$C$2*$A21)</f>
        <v>0.70710678118654235</v>
      </c>
    </row>
    <row r="22" spans="1:11" x14ac:dyDescent="0.25">
      <c r="A22" s="5">
        <f>A21+$C$1</f>
        <v>-0.39999999999999936</v>
      </c>
      <c r="B22">
        <f>IF(ABS(A22)&lt;$C$2/4,1,0)</f>
        <v>1</v>
      </c>
      <c r="C22" s="3">
        <f t="array" ref="C22">MMULT(D22:K22,TRANSPOSE($D$5:$K$5))</f>
        <v>0.98283701612229557</v>
      </c>
      <c r="D22" s="3">
        <v>1</v>
      </c>
      <c r="E22" s="3">
        <f>COS(2*PI()*E$3/$C$2*$A22)</f>
        <v>0.80901699437494801</v>
      </c>
      <c r="F22" s="3">
        <f>COS(2*PI()*F$3/$C$2*$A22)</f>
        <v>0.30901699437494939</v>
      </c>
      <c r="G22" s="3">
        <f>COS(2*PI()*G$3/$C$2*$A22)</f>
        <v>-0.3090169943749444</v>
      </c>
      <c r="H22" s="3">
        <f>COS(2*PI()*H$3/$C$2*$A22)</f>
        <v>-0.80901699437494501</v>
      </c>
      <c r="I22" s="3">
        <f>COS(2*PI()*I$3/$C$2*$A22)</f>
        <v>-1</v>
      </c>
      <c r="J22" s="3">
        <f>COS(2*PI()*J$3/$C$2*$A22)</f>
        <v>-0.80901699437495111</v>
      </c>
      <c r="K22" s="3">
        <f>COS(2*PI()*K$3/$C$2*$A22)</f>
        <v>-0.30901699437495433</v>
      </c>
    </row>
    <row r="23" spans="1:11" x14ac:dyDescent="0.25">
      <c r="A23" s="5">
        <f>A22+$C$1</f>
        <v>-0.29999999999999938</v>
      </c>
      <c r="B23">
        <f>IF(ABS(A23)&lt;$C$2/4,1,0)</f>
        <v>1</v>
      </c>
      <c r="C23" s="3">
        <f t="array" ref="C23">MMULT(D23:K23,TRANSPOSE($D$5:$K$5))</f>
        <v>1.0281339165880103</v>
      </c>
      <c r="D23" s="3">
        <v>1</v>
      </c>
      <c r="E23" s="3">
        <f>COS(2*PI()*E$3/$C$2*$A23)</f>
        <v>0.89100652418836834</v>
      </c>
      <c r="F23" s="3">
        <f>COS(2*PI()*F$3/$C$2*$A23)</f>
        <v>0.5877852522924748</v>
      </c>
      <c r="G23" s="3">
        <f>COS(2*PI()*G$3/$C$2*$A23)</f>
        <v>0.15643446504023378</v>
      </c>
      <c r="H23" s="3">
        <f>COS(2*PI()*H$3/$C$2*$A23)</f>
        <v>-0.30901699437494357</v>
      </c>
      <c r="I23" s="3">
        <f>COS(2*PI()*I$3/$C$2*$A23)</f>
        <v>-0.70710678118654402</v>
      </c>
      <c r="J23" s="3">
        <f>COS(2*PI()*J$3/$C$2*$A23)</f>
        <v>-0.95105651629515175</v>
      </c>
      <c r="K23" s="3">
        <f>COS(2*PI()*K$3/$C$2*$A23)</f>
        <v>-0.98768834059513877</v>
      </c>
    </row>
    <row r="24" spans="1:11" x14ac:dyDescent="0.25">
      <c r="A24" s="5">
        <f>A23+$C$1</f>
        <v>-0.19999999999999937</v>
      </c>
      <c r="B24">
        <f>IF(ABS(A24)&lt;$C$2/4,1,0)</f>
        <v>1</v>
      </c>
      <c r="C24" s="3">
        <f t="array" ref="C24">MMULT(D24:K24,TRANSPOSE($D$5:$K$5))</f>
        <v>1.0293193264189076</v>
      </c>
      <c r="D24" s="3">
        <v>1</v>
      </c>
      <c r="E24" s="3">
        <f>COS(2*PI()*E$3/$C$2*$A24)</f>
        <v>0.95105651629515386</v>
      </c>
      <c r="F24" s="3">
        <f>COS(2*PI()*F$3/$C$2*$A24)</f>
        <v>0.80901699437494856</v>
      </c>
      <c r="G24" s="3">
        <f>COS(2*PI()*G$3/$C$2*$A24)</f>
        <v>0.58778525229247558</v>
      </c>
      <c r="H24" s="3">
        <f>COS(2*PI()*H$3/$C$2*$A24)</f>
        <v>0.30901699437495128</v>
      </c>
      <c r="I24" s="3">
        <f>COS(2*PI()*I$3/$C$2*$A24)</f>
        <v>4.9462387310961198E-15</v>
      </c>
      <c r="J24" s="3">
        <f>COS(2*PI()*J$3/$C$2*$A24)</f>
        <v>-0.30901699437494168</v>
      </c>
      <c r="K24" s="3">
        <f>COS(2*PI()*K$3/$C$2*$A24)</f>
        <v>-0.58778525229246736</v>
      </c>
    </row>
    <row r="25" spans="1:11" x14ac:dyDescent="0.25">
      <c r="A25" s="5">
        <f>A24+$C$1</f>
        <v>-9.9999999999999367E-2</v>
      </c>
      <c r="B25">
        <f>IF(ABS(A25)&lt;$C$2/4,1,0)</f>
        <v>1</v>
      </c>
      <c r="C25" s="3">
        <f t="array" ref="C25">MMULT(D25:K25,TRANSPOSE($D$5:$K$5))</f>
        <v>0.99047229037759665</v>
      </c>
      <c r="D25" s="3">
        <v>1</v>
      </c>
      <c r="E25" s="3">
        <f>COS(2*PI()*E$3/$C$2*$A25)</f>
        <v>0.98768834059513788</v>
      </c>
      <c r="F25" s="3">
        <f>COS(2*PI()*F$3/$C$2*$A25)</f>
        <v>0.9510565162951542</v>
      </c>
      <c r="G25" s="3">
        <f>COS(2*PI()*G$3/$C$2*$A25)</f>
        <v>0.89100652418836923</v>
      </c>
      <c r="H25" s="3">
        <f>COS(2*PI()*H$3/$C$2*$A25)</f>
        <v>0.80901699437494978</v>
      </c>
      <c r="I25" s="3">
        <f>COS(2*PI()*I$3/$C$2*$A25)</f>
        <v>0.70710678118655113</v>
      </c>
      <c r="J25" s="3">
        <f>COS(2*PI()*J$3/$C$2*$A25)</f>
        <v>0.58778525229247802</v>
      </c>
      <c r="K25" s="3">
        <f>COS(2*PI()*K$3/$C$2*$A25)</f>
        <v>0.45399049973955297</v>
      </c>
    </row>
    <row r="26" spans="1:11" x14ac:dyDescent="0.25">
      <c r="A26" s="5">
        <f>A25+$C$1</f>
        <v>6.3837823915946501E-16</v>
      </c>
      <c r="B26">
        <f>IF(ABS(A26)&lt;$C$2/4,1,0)</f>
        <v>1</v>
      </c>
      <c r="C26" s="3">
        <f t="array" ref="C26">MMULT(D26:K26,TRANSPOSE($D$5:$K$5))</f>
        <v>0.96677855402885771</v>
      </c>
      <c r="D26" s="3">
        <v>1</v>
      </c>
      <c r="E26" s="3">
        <f>COS(2*PI()*E$3/$C$2*$A26)</f>
        <v>1</v>
      </c>
      <c r="F26" s="3">
        <f>COS(2*PI()*F$3/$C$2*$A26)</f>
        <v>1</v>
      </c>
      <c r="G26" s="3">
        <f>COS(2*PI()*G$3/$C$2*$A26)</f>
        <v>1</v>
      </c>
      <c r="H26" s="3">
        <f>COS(2*PI()*H$3/$C$2*$A26)</f>
        <v>1</v>
      </c>
      <c r="I26" s="3">
        <f>COS(2*PI()*I$3/$C$2*$A26)</f>
        <v>1</v>
      </c>
      <c r="J26" s="3">
        <f>COS(2*PI()*J$3/$C$2*$A26)</f>
        <v>1</v>
      </c>
      <c r="K26" s="3">
        <f>COS(2*PI()*K$3/$C$2*$A26)</f>
        <v>1</v>
      </c>
    </row>
    <row r="27" spans="1:11" x14ac:dyDescent="0.25">
      <c r="A27" s="5">
        <f>A26+$C$1</f>
        <v>0.10000000000000064</v>
      </c>
      <c r="B27">
        <f>IF(ABS(A27)&lt;$C$2/4,1,0)</f>
        <v>1</v>
      </c>
      <c r="C27" s="3">
        <f t="array" ref="C27">MMULT(D27:K27,TRANSPOSE($D$5:$K$5))</f>
        <v>0.99047229037759699</v>
      </c>
      <c r="D27" s="3">
        <v>1</v>
      </c>
      <c r="E27" s="3">
        <f>COS(2*PI()*E$3/$C$2*$A27)</f>
        <v>0.98768834059513755</v>
      </c>
      <c r="F27" s="3">
        <f>COS(2*PI()*F$3/$C$2*$A27)</f>
        <v>0.95105651629515298</v>
      </c>
      <c r="G27" s="3">
        <f>COS(2*PI()*G$3/$C$2*$A27)</f>
        <v>0.89100652418836646</v>
      </c>
      <c r="H27" s="3">
        <f>COS(2*PI()*H$3/$C$2*$A27)</f>
        <v>0.80901699437494512</v>
      </c>
      <c r="I27" s="3">
        <f>COS(2*PI()*I$3/$C$2*$A27)</f>
        <v>0.70710678118654391</v>
      </c>
      <c r="J27" s="3">
        <f>COS(2*PI()*J$3/$C$2*$A27)</f>
        <v>0.58778525229246825</v>
      </c>
      <c r="K27" s="3">
        <f>COS(2*PI()*K$3/$C$2*$A27)</f>
        <v>0.45399049973954048</v>
      </c>
    </row>
    <row r="28" spans="1:11" x14ac:dyDescent="0.25">
      <c r="A28" s="5">
        <f>A27+$C$1</f>
        <v>0.20000000000000065</v>
      </c>
      <c r="B28">
        <f>IF(ABS(A28)&lt;$C$2/4,1,0)</f>
        <v>1</v>
      </c>
      <c r="C28" s="3">
        <f t="array" ref="C28">MMULT(D28:K28,TRANSPOSE($D$5:$K$5))</f>
        <v>1.029319326418908</v>
      </c>
      <c r="D28" s="3">
        <v>1</v>
      </c>
      <c r="E28" s="3">
        <f>COS(2*PI()*E$3/$C$2*$A28)</f>
        <v>0.95105651629515331</v>
      </c>
      <c r="F28" s="3">
        <f>COS(2*PI()*F$3/$C$2*$A28)</f>
        <v>0.80901699437494623</v>
      </c>
      <c r="G28" s="3">
        <f>COS(2*PI()*G$3/$C$2*$A28)</f>
        <v>0.58778525229247069</v>
      </c>
      <c r="H28" s="3">
        <f>COS(2*PI()*H$3/$C$2*$A28)</f>
        <v>0.30901699437494368</v>
      </c>
      <c r="I28" s="3">
        <f>COS(2*PI()*I$3/$C$2*$A28)</f>
        <v>-5.0457684905302891E-15</v>
      </c>
      <c r="J28" s="3">
        <f>COS(2*PI()*J$3/$C$2*$A28)</f>
        <v>-0.30901699437495328</v>
      </c>
      <c r="K28" s="3">
        <f>COS(2*PI()*K$3/$C$2*$A28)</f>
        <v>-0.5877852522924788</v>
      </c>
    </row>
    <row r="29" spans="1:11" x14ac:dyDescent="0.25">
      <c r="A29" s="5">
        <f>A28+$C$1</f>
        <v>0.30000000000000066</v>
      </c>
      <c r="B29">
        <f>IF(ABS(A29)&lt;$C$2/4,1,0)</f>
        <v>1</v>
      </c>
      <c r="C29" s="3">
        <f t="array" ref="C29">MMULT(D29:K29,TRANSPOSE($D$5:$K$5))</f>
        <v>1.0281339165880099</v>
      </c>
      <c r="D29" s="3">
        <v>1</v>
      </c>
      <c r="E29" s="3">
        <f>COS(2*PI()*E$3/$C$2*$A29)</f>
        <v>0.89100652418836734</v>
      </c>
      <c r="F29" s="3">
        <f>COS(2*PI()*F$3/$C$2*$A29)</f>
        <v>0.58778525229247147</v>
      </c>
      <c r="G29" s="3">
        <f>COS(2*PI()*G$3/$C$2*$A29)</f>
        <v>0.15643446504022784</v>
      </c>
      <c r="H29" s="3">
        <f>COS(2*PI()*H$3/$C$2*$A29)</f>
        <v>-0.30901699437495139</v>
      </c>
      <c r="I29" s="3">
        <f>COS(2*PI()*I$3/$C$2*$A29)</f>
        <v>-0.70710678118655124</v>
      </c>
      <c r="J29" s="3">
        <f>COS(2*PI()*J$3/$C$2*$A29)</f>
        <v>-0.95105651629515542</v>
      </c>
      <c r="K29" s="3">
        <f>COS(2*PI()*K$3/$C$2*$A29)</f>
        <v>-0.98768834059513666</v>
      </c>
    </row>
    <row r="30" spans="1:11" x14ac:dyDescent="0.25">
      <c r="A30" s="5">
        <f>A29+$C$1</f>
        <v>0.40000000000000069</v>
      </c>
      <c r="B30">
        <f>IF(ABS(A30)&lt;$C$2/4,1,0)</f>
        <v>1</v>
      </c>
      <c r="C30" s="3">
        <f t="array" ref="C30">MMULT(D30:K30,TRANSPOSE($D$5:$K$5))</f>
        <v>0.98283701612229502</v>
      </c>
      <c r="D30" s="3">
        <v>1</v>
      </c>
      <c r="E30" s="3">
        <f>COS(2*PI()*E$3/$C$2*$A30)</f>
        <v>0.80901699437494679</v>
      </c>
      <c r="F30" s="3">
        <f>COS(2*PI()*F$3/$C$2*$A30)</f>
        <v>0.30901699437494534</v>
      </c>
      <c r="G30" s="3">
        <f>COS(2*PI()*G$3/$C$2*$A30)</f>
        <v>-0.3090169943749505</v>
      </c>
      <c r="H30" s="3">
        <f>COS(2*PI()*H$3/$C$2*$A30)</f>
        <v>-0.80901699437495</v>
      </c>
      <c r="I30" s="3">
        <f>COS(2*PI()*I$3/$C$2*$A30)</f>
        <v>-1</v>
      </c>
      <c r="J30" s="3">
        <f>COS(2*PI()*J$3/$C$2*$A30)</f>
        <v>-0.80901699437494357</v>
      </c>
      <c r="K30" s="3">
        <f>COS(2*PI()*K$3/$C$2*$A30)</f>
        <v>-0.30901699437493996</v>
      </c>
    </row>
    <row r="31" spans="1:11" x14ac:dyDescent="0.25">
      <c r="A31" s="5">
        <f>A30+$C$1</f>
        <v>0.50000000000000067</v>
      </c>
      <c r="B31">
        <f>IF(ABS(A31)&lt;$C$2/4,1,0)</f>
        <v>1</v>
      </c>
      <c r="C31" s="3">
        <f t="array" ref="C31">MMULT(D31:K31,TRANSPOSE($D$5:$K$5))</f>
        <v>0.95406296547010028</v>
      </c>
      <c r="D31" s="3">
        <v>1</v>
      </c>
      <c r="E31" s="3">
        <f>COS(2*PI()*E$3/$C$2*$A31)</f>
        <v>0.7071067811865468</v>
      </c>
      <c r="F31" s="3">
        <f>COS(2*PI()*F$3/$C$2*$A31)</f>
        <v>-1.9371440215798508E-15</v>
      </c>
      <c r="G31" s="3">
        <f>COS(2*PI()*G$3/$C$2*$A31)</f>
        <v>-0.70710678118654968</v>
      </c>
      <c r="H31" s="3">
        <f>COS(2*PI()*H$3/$C$2*$A31)</f>
        <v>-1</v>
      </c>
      <c r="I31" s="3">
        <f>COS(2*PI()*I$3/$C$2*$A31)</f>
        <v>-0.70710678118654391</v>
      </c>
      <c r="J31" s="3">
        <f>COS(2*PI()*J$3/$C$2*$A31)</f>
        <v>6.0334766696645836E-15</v>
      </c>
      <c r="K31" s="3">
        <f>COS(2*PI()*K$3/$C$2*$A31)</f>
        <v>0.70710678118655235</v>
      </c>
    </row>
    <row r="32" spans="1:11" x14ac:dyDescent="0.25">
      <c r="A32" s="5">
        <f>A31+$C$1</f>
        <v>0.60000000000000064</v>
      </c>
      <c r="B32">
        <f>IF(ABS(A32)&lt;$C$2/4,1,0)</f>
        <v>1</v>
      </c>
      <c r="C32" s="3">
        <f t="array" ref="C32">MMULT(D32:K32,TRANSPOSE($D$5:$K$5))</f>
        <v>0.99438683820415641</v>
      </c>
      <c r="D32" s="3">
        <v>1</v>
      </c>
      <c r="E32" s="3">
        <f>COS(2*PI()*E$3/$C$2*$A32)</f>
        <v>0.58778525229247236</v>
      </c>
      <c r="F32" s="3">
        <f>COS(2*PI()*F$3/$C$2*$A32)</f>
        <v>-0.30901699437494923</v>
      </c>
      <c r="G32" s="3">
        <f>COS(2*PI()*G$3/$C$2*$A32)</f>
        <v>-0.95105651629515453</v>
      </c>
      <c r="H32" s="3">
        <f>COS(2*PI()*H$3/$C$2*$A32)</f>
        <v>-0.80901699437494512</v>
      </c>
      <c r="I32" s="3">
        <f>COS(2*PI()*I$3/$C$2*$A32)</f>
        <v>5.1452982499644584E-15</v>
      </c>
      <c r="J32" s="3">
        <f>COS(2*PI()*J$3/$C$2*$A32)</f>
        <v>0.809016994374951</v>
      </c>
      <c r="K32" s="3">
        <f>COS(2*PI()*K$3/$C$2*$A32)</f>
        <v>0.95105651629515142</v>
      </c>
    </row>
    <row r="33" spans="1:11" x14ac:dyDescent="0.25">
      <c r="A33" s="5">
        <f>A32+$C$1</f>
        <v>0.70000000000000062</v>
      </c>
      <c r="B33">
        <f>IF(ABS(A33)&lt;$C$2/4,1,0)</f>
        <v>1</v>
      </c>
      <c r="C33" s="3">
        <f t="array" ref="C33">MMULT(D33:K33,TRANSPOSE($D$5:$K$5))</f>
        <v>1.0664410390764425</v>
      </c>
      <c r="D33" s="3">
        <v>1</v>
      </c>
      <c r="E33" s="3">
        <f>COS(2*PI()*E$3/$C$2*$A33)</f>
        <v>0.45399049973954603</v>
      </c>
      <c r="F33" s="3">
        <f>COS(2*PI()*F$3/$C$2*$A33)</f>
        <v>-0.58778525229247447</v>
      </c>
      <c r="G33" s="3">
        <f>COS(2*PI()*G$3/$C$2*$A33)</f>
        <v>-0.98768834059513722</v>
      </c>
      <c r="H33" s="3">
        <f>COS(2*PI()*H$3/$C$2*$A33)</f>
        <v>-0.30901699437494423</v>
      </c>
      <c r="I33" s="3">
        <f>COS(2*PI()*I$3/$C$2*$A33)</f>
        <v>0.70710678118655046</v>
      </c>
      <c r="J33" s="3">
        <f>COS(2*PI()*J$3/$C$2*$A33)</f>
        <v>0.95105651629515175</v>
      </c>
      <c r="K33" s="3">
        <f>COS(2*PI()*K$3/$C$2*$A33)</f>
        <v>0.15643446504022415</v>
      </c>
    </row>
    <row r="34" spans="1:11" x14ac:dyDescent="0.25">
      <c r="A34" s="5">
        <f>A33+$C$1</f>
        <v>0.8000000000000006</v>
      </c>
      <c r="B34">
        <f>IF(ABS(A34)&lt;$C$2/4,1,0)</f>
        <v>1</v>
      </c>
      <c r="C34" s="3">
        <f t="array" ref="C34">MMULT(D34:K34,TRANSPOSE($D$5:$K$5))</f>
        <v>1.0507715965795852</v>
      </c>
      <c r="D34" s="3">
        <v>1</v>
      </c>
      <c r="E34" s="3">
        <f>COS(2*PI()*E$3/$C$2*$A34)</f>
        <v>0.30901699437494662</v>
      </c>
      <c r="F34" s="3">
        <f>COS(2*PI()*F$3/$C$2*$A34)</f>
        <v>-0.80901699437494845</v>
      </c>
      <c r="G34" s="3">
        <f>COS(2*PI()*G$3/$C$2*$A34)</f>
        <v>-0.8090169943749459</v>
      </c>
      <c r="H34" s="3">
        <f>COS(2*PI()*H$3/$C$2*$A34)</f>
        <v>0.30901699437495062</v>
      </c>
      <c r="I34" s="3">
        <f>COS(2*PI()*I$3/$C$2*$A34)</f>
        <v>1</v>
      </c>
      <c r="J34" s="3">
        <f>COS(2*PI()*J$3/$C$2*$A34)</f>
        <v>0.30901699437494262</v>
      </c>
      <c r="K34" s="3">
        <f>COS(2*PI()*K$3/$C$2*$A34)</f>
        <v>-0.80901699437495145</v>
      </c>
    </row>
    <row r="35" spans="1:11" x14ac:dyDescent="0.25">
      <c r="A35" s="5">
        <f>A34+$C$1</f>
        <v>0.90000000000000058</v>
      </c>
      <c r="B35">
        <f>IF(ABS(A35)&lt;$C$2/4,1,0)</f>
        <v>1</v>
      </c>
      <c r="C35" s="3">
        <f t="array" ref="C35">MMULT(D35:K35,TRANSPOSE($D$5:$K$5))</f>
        <v>0.85167999447855081</v>
      </c>
      <c r="D35" s="3">
        <v>1</v>
      </c>
      <c r="E35" s="3">
        <f>COS(2*PI()*E$3/$C$2*$A35)</f>
        <v>0.15643446504023004</v>
      </c>
      <c r="F35" s="3">
        <f>COS(2*PI()*F$3/$C$2*$A35)</f>
        <v>-0.95105651629515409</v>
      </c>
      <c r="G35" s="3">
        <f>COS(2*PI()*G$3/$C$2*$A35)</f>
        <v>-0.45399049973954458</v>
      </c>
      <c r="H35" s="3">
        <f>COS(2*PI()*H$3/$C$2*$A35)</f>
        <v>0.80901699437494934</v>
      </c>
      <c r="I35" s="3">
        <f>COS(2*PI()*I$3/$C$2*$A35)</f>
        <v>0.70710678118654458</v>
      </c>
      <c r="J35" s="3">
        <f>COS(2*PI()*J$3/$C$2*$A35)</f>
        <v>-0.58778525229247713</v>
      </c>
      <c r="K35" s="3">
        <f>COS(2*PI()*K$3/$C$2*$A35)</f>
        <v>-0.89100652418836523</v>
      </c>
    </row>
    <row r="36" spans="1:11" x14ac:dyDescent="0.25">
      <c r="A36" s="5">
        <f>A35+$C$1</f>
        <v>1.0000000000000007</v>
      </c>
      <c r="B36">
        <f>IF(ABS(A36)&lt;$C$2/4,1,0)</f>
        <v>0</v>
      </c>
      <c r="C36" s="3">
        <f t="array" ref="C36">MMULT(D36:K36,TRANSPOSE($D$5:$K$5))</f>
        <v>0.50061521196242575</v>
      </c>
      <c r="D36" s="3">
        <v>1</v>
      </c>
      <c r="E36" s="3">
        <f>COS(2*PI()*E$3/$C$2*$A36)</f>
        <v>-1.0489656018797255E-15</v>
      </c>
      <c r="F36" s="3">
        <f>COS(2*PI()*F$3/$C$2*$A36)</f>
        <v>-1</v>
      </c>
      <c r="G36" s="3">
        <f>COS(2*PI()*G$3/$C$2*$A36)</f>
        <v>3.3689414105642079E-15</v>
      </c>
      <c r="H36" s="3">
        <f>COS(2*PI()*H$3/$C$2*$A36)</f>
        <v>1</v>
      </c>
      <c r="I36" s="3">
        <f>COS(2*PI()*I$3/$C$2*$A36)</f>
        <v>-5.0227834044735964E-15</v>
      </c>
      <c r="J36" s="3">
        <f>COS(2*PI()*J$3/$C$2*$A36)</f>
        <v>-1</v>
      </c>
      <c r="K36" s="3">
        <f>COS(2*PI()*K$3/$C$2*$A36)</f>
        <v>6.6766253983829849E-15</v>
      </c>
    </row>
    <row r="37" spans="1:11" x14ac:dyDescent="0.25">
      <c r="A37" s="5">
        <f>A36+$C$1</f>
        <v>1.1000000000000008</v>
      </c>
      <c r="B37">
        <f>IF(ABS(A37)&lt;$C$2/4,1,0)</f>
        <v>0</v>
      </c>
      <c r="C37" s="3">
        <f t="array" ref="C37">MMULT(D37:K37,TRANSPOSE($D$5:$K$5))</f>
        <v>0.14888556932287728</v>
      </c>
      <c r="D37" s="3">
        <v>1</v>
      </c>
      <c r="E37" s="3">
        <f>COS(2*PI()*E$3/$C$2*$A37)</f>
        <v>-0.1564344650402319</v>
      </c>
      <c r="F37" s="3">
        <f>COS(2*PI()*F$3/$C$2*$A37)</f>
        <v>-0.95105651629515298</v>
      </c>
      <c r="G37" s="3">
        <f>COS(2*PI()*G$3/$C$2*$A37)</f>
        <v>0.4539904997395498</v>
      </c>
      <c r="H37" s="3">
        <f>COS(2*PI()*H$3/$C$2*$A37)</f>
        <v>0.80901699437494501</v>
      </c>
      <c r="I37" s="3">
        <f>COS(2*PI()*I$3/$C$2*$A37)</f>
        <v>-0.70710678118655168</v>
      </c>
      <c r="J37" s="3">
        <f>COS(2*PI()*J$3/$C$2*$A37)</f>
        <v>-0.5877852522924677</v>
      </c>
      <c r="K37" s="3">
        <f>COS(2*PI()*K$3/$C$2*$A37)</f>
        <v>0.89100652418837123</v>
      </c>
    </row>
    <row r="38" spans="1:11" x14ac:dyDescent="0.25">
      <c r="A38" s="5">
        <f>A37+$C$1</f>
        <v>1.2000000000000008</v>
      </c>
      <c r="B38">
        <f>IF(ABS(A38)&lt;$C$2/4,1,0)</f>
        <v>0</v>
      </c>
      <c r="C38" s="3">
        <f t="array" ref="C38">MMULT(D38:K38,TRANSPOSE($D$5:$K$5))</f>
        <v>-5.153204038571934E-2</v>
      </c>
      <c r="D38" s="3">
        <v>1</v>
      </c>
      <c r="E38" s="3">
        <f>COS(2*PI()*E$3/$C$2*$A38)</f>
        <v>-0.30901699437494862</v>
      </c>
      <c r="F38" s="3">
        <f>COS(2*PI()*F$3/$C$2*$A38)</f>
        <v>-0.8090169943749459</v>
      </c>
      <c r="G38" s="3">
        <f>COS(2*PI()*G$3/$C$2*$A38)</f>
        <v>0.80901699437494934</v>
      </c>
      <c r="H38" s="3">
        <f>COS(2*PI()*H$3/$C$2*$A38)</f>
        <v>0.30901699437494262</v>
      </c>
      <c r="I38" s="3">
        <f>COS(2*PI()*I$3/$C$2*$A38)</f>
        <v>-1</v>
      </c>
      <c r="J38" s="3">
        <f>COS(2*PI()*J$3/$C$2*$A38)</f>
        <v>0.30901699437495378</v>
      </c>
      <c r="K38" s="3">
        <f>COS(2*PI()*K$3/$C$2*$A38)</f>
        <v>0.80901699437494246</v>
      </c>
    </row>
    <row r="39" spans="1:11" x14ac:dyDescent="0.25">
      <c r="A39" s="5">
        <f>A38+$C$1</f>
        <v>1.3000000000000009</v>
      </c>
      <c r="B39">
        <f>IF(ABS(A39)&lt;$C$2/4,1,0)</f>
        <v>0</v>
      </c>
      <c r="C39" s="3">
        <f t="array" ref="C39">MMULT(D39:K39,TRANSPOSE($D$5:$K$5))</f>
        <v>-6.7804974504050042E-2</v>
      </c>
      <c r="D39" s="3">
        <v>1</v>
      </c>
      <c r="E39" s="3">
        <f>COS(2*PI()*E$3/$C$2*$A39)</f>
        <v>-0.45399049973954791</v>
      </c>
      <c r="F39" s="3">
        <f>COS(2*PI()*F$3/$C$2*$A39)</f>
        <v>-0.58778525229247114</v>
      </c>
      <c r="G39" s="3">
        <f>COS(2*PI()*G$3/$C$2*$A39)</f>
        <v>0.98768834059513844</v>
      </c>
      <c r="H39" s="3">
        <f>COS(2*PI()*H$3/$C$2*$A39)</f>
        <v>-0.30901699437495217</v>
      </c>
      <c r="I39" s="3">
        <f>COS(2*PI()*I$3/$C$2*$A39)</f>
        <v>-0.70710678118654213</v>
      </c>
      <c r="J39" s="3">
        <f>COS(2*PI()*J$3/$C$2*$A39)</f>
        <v>0.9510565162951562</v>
      </c>
      <c r="K39" s="3">
        <f>COS(2*PI()*K$3/$C$2*$A39)</f>
        <v>-0.15643446504023997</v>
      </c>
    </row>
    <row r="40" spans="1:11" x14ac:dyDescent="0.25">
      <c r="A40" s="5">
        <f>A39+$C$1</f>
        <v>1.400000000000001</v>
      </c>
      <c r="B40">
        <f>IF(ABS(A40)&lt;$C$2/4,1,0)</f>
        <v>0</v>
      </c>
      <c r="C40" s="3">
        <f t="array" ref="C40">MMULT(D40:K40,TRANSPOSE($D$5:$K$5))</f>
        <v>5.1431816771206895E-3</v>
      </c>
      <c r="D40" s="3">
        <v>1</v>
      </c>
      <c r="E40" s="3">
        <f>COS(2*PI()*E$3/$C$2*$A40)</f>
        <v>-0.58778525229247447</v>
      </c>
      <c r="F40" s="3">
        <f>COS(2*PI()*F$3/$C$2*$A40)</f>
        <v>-0.30901699437494423</v>
      </c>
      <c r="G40" s="3">
        <f>COS(2*PI()*G$3/$C$2*$A40)</f>
        <v>0.95105651629515231</v>
      </c>
      <c r="H40" s="3">
        <f>COS(2*PI()*H$3/$C$2*$A40)</f>
        <v>-0.80901699437495145</v>
      </c>
      <c r="I40" s="3">
        <f>COS(2*PI()*I$3/$C$2*$A40)</f>
        <v>8.4529822377832353E-15</v>
      </c>
      <c r="J40" s="3">
        <f>COS(2*PI()*J$3/$C$2*$A40)</f>
        <v>0.80901699437494246</v>
      </c>
      <c r="K40" s="3">
        <f>COS(2*PI()*K$3/$C$2*$A40)</f>
        <v>-0.95105651629515664</v>
      </c>
    </row>
    <row r="41" spans="1:11" x14ac:dyDescent="0.25">
      <c r="A41" s="5">
        <f>A40+$C$1</f>
        <v>1.5000000000000011</v>
      </c>
      <c r="B41">
        <f>IF(ABS(A41)&lt;$C$2/4,1,0)</f>
        <v>0</v>
      </c>
      <c r="C41" s="3">
        <f t="array" ref="C41">MMULT(D41:K41,TRANSPOSE($D$5:$K$5))</f>
        <v>4.7167458454757144E-2</v>
      </c>
      <c r="D41" s="3">
        <v>1</v>
      </c>
      <c r="E41" s="3">
        <f>COS(2*PI()*E$3/$C$2*$A41)</f>
        <v>-0.70710678118654868</v>
      </c>
      <c r="F41" s="3">
        <f>COS(2*PI()*F$3/$C$2*$A41)</f>
        <v>3.3689414105642079E-15</v>
      </c>
      <c r="G41" s="3">
        <f>COS(2*PI()*G$3/$C$2*$A41)</f>
        <v>0.70710678118654391</v>
      </c>
      <c r="H41" s="3">
        <f>COS(2*PI()*H$3/$C$2*$A41)</f>
        <v>-1</v>
      </c>
      <c r="I41" s="3">
        <f>COS(2*PI()*I$3/$C$2*$A41)</f>
        <v>0.7071067811865529</v>
      </c>
      <c r="J41" s="3">
        <f>COS(2*PI()*J$3/$C$2*$A41)</f>
        <v>-1.0106824231692624E-14</v>
      </c>
      <c r="K41" s="3">
        <f>COS(2*PI()*K$3/$C$2*$A41)</f>
        <v>-0.7071067811865398</v>
      </c>
    </row>
    <row r="42" spans="1:11" x14ac:dyDescent="0.25">
      <c r="A42" s="5">
        <f>A41+$C$1</f>
        <v>1.6000000000000012</v>
      </c>
      <c r="B42">
        <f>IF(ABS(A42)&lt;$C$2/4,1,0)</f>
        <v>0</v>
      </c>
      <c r="C42" s="3">
        <f t="array" ref="C42">MMULT(D42:K42,TRANSPOSE($D$5:$K$5))</f>
        <v>1.9153851608693748E-2</v>
      </c>
      <c r="D42" s="3">
        <v>1</v>
      </c>
      <c r="E42" s="3">
        <f>COS(2*PI()*E$3/$C$2*$A42)</f>
        <v>-0.80901699437494845</v>
      </c>
      <c r="F42" s="3">
        <f>COS(2*PI()*F$3/$C$2*$A42)</f>
        <v>0.30901699437495062</v>
      </c>
      <c r="G42" s="3">
        <f>COS(2*PI()*G$3/$C$2*$A42)</f>
        <v>0.30901699437494262</v>
      </c>
      <c r="H42" s="3">
        <f>COS(2*PI()*H$3/$C$2*$A42)</f>
        <v>-0.80901699437494345</v>
      </c>
      <c r="I42" s="3">
        <f>COS(2*PI()*I$3/$C$2*$A42)</f>
        <v>1</v>
      </c>
      <c r="J42" s="3">
        <f>COS(2*PI()*J$3/$C$2*$A42)</f>
        <v>-0.80901699437495334</v>
      </c>
      <c r="K42" s="3">
        <f>COS(2*PI()*K$3/$C$2*$A42)</f>
        <v>0.30901699437496027</v>
      </c>
    </row>
    <row r="43" spans="1:11" x14ac:dyDescent="0.25">
      <c r="A43" s="5">
        <f>A42+$C$1</f>
        <v>1.7000000000000013</v>
      </c>
      <c r="B43">
        <f>IF(ABS(A43)&lt;$C$2/4,1,0)</f>
        <v>0</v>
      </c>
      <c r="C43" s="3">
        <f t="array" ref="C43">MMULT(D43:K43,TRANSPOSE($D$5:$K$5))</f>
        <v>-2.7709941397850893E-2</v>
      </c>
      <c r="D43" s="3">
        <v>1</v>
      </c>
      <c r="E43" s="3">
        <f>COS(2*PI()*E$3/$C$2*$A43)</f>
        <v>-0.89100652418836879</v>
      </c>
      <c r="F43" s="3">
        <f>COS(2*PI()*F$3/$C$2*$A43)</f>
        <v>0.58778525229247658</v>
      </c>
      <c r="G43" s="3">
        <f>COS(2*PI()*G$3/$C$2*$A43)</f>
        <v>-0.1564344650402367</v>
      </c>
      <c r="H43" s="3">
        <f>COS(2*PI()*H$3/$C$2*$A43)</f>
        <v>-0.30901699437493935</v>
      </c>
      <c r="I43" s="3">
        <f>COS(2*PI()*I$3/$C$2*$A43)</f>
        <v>0.70710678118654102</v>
      </c>
      <c r="J43" s="3">
        <f>COS(2*PI()*J$3/$C$2*$A43)</f>
        <v>-0.95105651629514987</v>
      </c>
      <c r="K43" s="3">
        <f>COS(2*PI()*K$3/$C$2*$A43)</f>
        <v>0.98768834059513966</v>
      </c>
    </row>
    <row r="44" spans="1:11" x14ac:dyDescent="0.25">
      <c r="A44" s="5">
        <f>A43+$C$1</f>
        <v>1.8000000000000014</v>
      </c>
      <c r="B44">
        <f>IF(ABS(A44)&lt;$C$2/4,1,0)</f>
        <v>0</v>
      </c>
      <c r="C44" s="3">
        <f t="array" ref="C44">MMULT(D44:K44,TRANSPOSE($D$5:$K$5))</f>
        <v>-3.2540618074754599E-2</v>
      </c>
      <c r="D44" s="3">
        <v>1</v>
      </c>
      <c r="E44" s="3">
        <f>COS(2*PI()*E$3/$C$2*$A44)</f>
        <v>-0.9510565162951542</v>
      </c>
      <c r="F44" s="3">
        <f>COS(2*PI()*F$3/$C$2*$A44)</f>
        <v>0.80901699437494989</v>
      </c>
      <c r="G44" s="3">
        <f>COS(2*PI()*G$3/$C$2*$A44)</f>
        <v>-0.58778525229247858</v>
      </c>
      <c r="H44" s="3">
        <f>COS(2*PI()*H$3/$C$2*$A44)</f>
        <v>0.30901699437495544</v>
      </c>
      <c r="I44" s="3">
        <f>COS(2*PI()*I$3/$C$2*$A44)</f>
        <v>-1.0106824231692624E-14</v>
      </c>
      <c r="J44" s="3">
        <f>COS(2*PI()*J$3/$C$2*$A44)</f>
        <v>-0.30901699437493452</v>
      </c>
      <c r="K44" s="3">
        <f>COS(2*PI()*K$3/$C$2*$A44)</f>
        <v>0.58778525229246081</v>
      </c>
    </row>
    <row r="45" spans="1:11" x14ac:dyDescent="0.25">
      <c r="A45" s="5">
        <f>A44+$C$1</f>
        <v>1.9000000000000015</v>
      </c>
      <c r="B45">
        <f>IF(ABS(A45)&lt;$C$2/4,1,0)</f>
        <v>0</v>
      </c>
      <c r="C45" s="3">
        <f t="array" ref="C45">MMULT(D45:K45,TRANSPOSE($D$5:$K$5))</f>
        <v>2.5195625092772483E-3</v>
      </c>
      <c r="D45" s="3">
        <v>1</v>
      </c>
      <c r="E45" s="3">
        <f>COS(2*PI()*E$3/$C$2*$A45)</f>
        <v>-0.9876883405951381</v>
      </c>
      <c r="F45" s="3">
        <f>COS(2*PI()*F$3/$C$2*$A45)</f>
        <v>0.95105651629515486</v>
      </c>
      <c r="G45" s="3">
        <f>COS(2*PI()*G$3/$C$2*$A45)</f>
        <v>-0.89100652418837056</v>
      </c>
      <c r="H45" s="3">
        <f>COS(2*PI()*H$3/$C$2*$A45)</f>
        <v>0.80901699437495234</v>
      </c>
      <c r="I45" s="3">
        <f>COS(2*PI()*I$3/$C$2*$A45)</f>
        <v>-0.70710678118655523</v>
      </c>
      <c r="J45" s="3">
        <f>COS(2*PI()*J$3/$C$2*$A45)</f>
        <v>0.58778525229248257</v>
      </c>
      <c r="K45" s="3">
        <f>COS(2*PI()*K$3/$C$2*$A45)</f>
        <v>-0.45399049973955952</v>
      </c>
    </row>
    <row r="46" spans="1:11" x14ac:dyDescent="0.25">
      <c r="A46" s="5">
        <f>A45+$C$1</f>
        <v>2.0000000000000013</v>
      </c>
      <c r="B46">
        <f>IF(ABS(A46)&lt;$C$2/4,1,0)</f>
        <v>0</v>
      </c>
      <c r="C46" s="3">
        <f t="array" ref="C46">MMULT(D46:K46,TRANSPOSE($D$5:$K$5))</f>
        <v>2.4608478497142476E-2</v>
      </c>
      <c r="D46" s="3">
        <v>1</v>
      </c>
      <c r="E46" s="3">
        <f>COS(2*PI()*E$3/$C$2*$A46)</f>
        <v>-1</v>
      </c>
      <c r="F46" s="3">
        <f>COS(2*PI()*F$3/$C$2*$A46)</f>
        <v>1</v>
      </c>
      <c r="G46" s="3">
        <f>COS(2*PI()*G$3/$C$2*$A46)</f>
        <v>-1</v>
      </c>
      <c r="H46" s="3">
        <f>COS(2*PI()*H$3/$C$2*$A46)</f>
        <v>1</v>
      </c>
      <c r="I46" s="3">
        <f>COS(2*PI()*I$3/$C$2*$A46)</f>
        <v>-1</v>
      </c>
      <c r="J46" s="3">
        <f>COS(2*PI()*J$3/$C$2*$A46)</f>
        <v>1</v>
      </c>
      <c r="K46" s="3">
        <f>COS(2*PI()*K$3/$C$2*$A46)</f>
        <v>-1</v>
      </c>
    </row>
    <row r="47" spans="1:11" x14ac:dyDescent="0.25">
      <c r="A47" s="5"/>
    </row>
    <row r="48" spans="1:1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B27" sqref="B27"/>
    </sheetView>
  </sheetViews>
  <sheetFormatPr defaultRowHeight="15" x14ac:dyDescent="0.25"/>
  <sheetData>
    <row r="1" spans="1:18" x14ac:dyDescent="0.25">
      <c r="B1" t="s">
        <v>25</v>
      </c>
      <c r="I1" s="1" t="s">
        <v>2</v>
      </c>
      <c r="J1" s="1" t="s">
        <v>3</v>
      </c>
      <c r="K1" s="1" t="s">
        <v>9</v>
      </c>
      <c r="L1" s="1" t="s">
        <v>4</v>
      </c>
    </row>
    <row r="2" spans="1:18" x14ac:dyDescent="0.25">
      <c r="A2" s="9"/>
      <c r="H2" t="s">
        <v>24</v>
      </c>
      <c r="I2" s="1">
        <v>0</v>
      </c>
      <c r="J2" s="1">
        <v>1</v>
      </c>
      <c r="K2" s="1">
        <v>2</v>
      </c>
      <c r="L2" s="1">
        <v>3</v>
      </c>
      <c r="M2" t="s">
        <v>23</v>
      </c>
      <c r="O2" s="9" t="s">
        <v>22</v>
      </c>
      <c r="P2" t="s">
        <v>21</v>
      </c>
    </row>
    <row r="3" spans="1:18" x14ac:dyDescent="0.25">
      <c r="A3" s="1"/>
      <c r="B3" t="s">
        <v>20</v>
      </c>
      <c r="H3" s="8">
        <v>9.9</v>
      </c>
      <c r="I3" s="3">
        <f>I12*$H3^I2</f>
        <v>4.1300000000046566</v>
      </c>
      <c r="J3" s="3">
        <f>J12*$H3^J2</f>
        <v>-4.1744999999500578</v>
      </c>
      <c r="K3" s="3">
        <f>K12*$H3^K2</f>
        <v>-0.98009999806032289</v>
      </c>
      <c r="L3" s="3">
        <f>L12*$H3^L2</f>
        <v>1.6171649998882192</v>
      </c>
      <c r="M3" s="7">
        <f>SUM(I3:L3)</f>
        <v>0.59256500188249506</v>
      </c>
      <c r="O3" s="1">
        <v>0.33</v>
      </c>
      <c r="P3" t="s">
        <v>0</v>
      </c>
      <c r="Q3" t="s">
        <v>1</v>
      </c>
    </row>
    <row r="4" spans="1:18" x14ac:dyDescent="0.25">
      <c r="A4" t="s">
        <v>19</v>
      </c>
      <c r="B4" t="s">
        <v>0</v>
      </c>
      <c r="C4" t="s">
        <v>1</v>
      </c>
      <c r="D4" t="s">
        <v>19</v>
      </c>
      <c r="Q4" s="3">
        <f>M3</f>
        <v>0.59256500188249506</v>
      </c>
    </row>
    <row r="5" spans="1:18" x14ac:dyDescent="0.25">
      <c r="A5">
        <v>1</v>
      </c>
      <c r="B5" s="5">
        <v>1</v>
      </c>
      <c r="C5" s="4">
        <v>9.4</v>
      </c>
      <c r="D5">
        <f t="shared" ref="D5:D25" si="0">A5</f>
        <v>1</v>
      </c>
      <c r="I5" s="1" t="s">
        <v>2</v>
      </c>
      <c r="J5" s="1" t="s">
        <v>3</v>
      </c>
      <c r="K5" s="1" t="s">
        <v>9</v>
      </c>
      <c r="L5" s="1" t="s">
        <v>4</v>
      </c>
      <c r="O5" s="5"/>
      <c r="P5" s="3">
        <v>2</v>
      </c>
      <c r="Q5" s="3">
        <f t="dataTable" ref="Q5:Q25" dt2D="0" dtr="0" r1="H3"/>
        <v>7.3099999999813008</v>
      </c>
      <c r="R5" s="3"/>
    </row>
    <row r="6" spans="1:18" x14ac:dyDescent="0.25">
      <c r="A6">
        <f t="shared" ref="A6:A25" si="1">A5+1</f>
        <v>2</v>
      </c>
      <c r="B6" s="5">
        <v>2</v>
      </c>
      <c r="C6" s="4">
        <v>7.31</v>
      </c>
      <c r="D6">
        <f t="shared" si="0"/>
        <v>2</v>
      </c>
      <c r="G6" s="1" t="s">
        <v>18</v>
      </c>
      <c r="H6" s="1" t="s">
        <v>0</v>
      </c>
      <c r="I6" s="1">
        <v>0</v>
      </c>
      <c r="J6" s="1">
        <v>1</v>
      </c>
      <c r="K6" s="1">
        <v>2</v>
      </c>
      <c r="L6" s="1">
        <v>3</v>
      </c>
      <c r="M6" s="1" t="s">
        <v>1</v>
      </c>
      <c r="P6" s="3">
        <f t="shared" ref="P6:P25" si="2">P5+$O$3</f>
        <v>2.33</v>
      </c>
      <c r="Q6" s="3">
        <v>6.5537538499786052</v>
      </c>
      <c r="R6" s="3"/>
    </row>
    <row r="7" spans="1:18" x14ac:dyDescent="0.25">
      <c r="A7">
        <f t="shared" si="1"/>
        <v>3</v>
      </c>
      <c r="B7" s="5">
        <v>3</v>
      </c>
      <c r="C7" s="4">
        <v>5.15</v>
      </c>
      <c r="D7">
        <f t="shared" si="0"/>
        <v>3</v>
      </c>
      <c r="F7" t="s">
        <v>17</v>
      </c>
      <c r="G7">
        <f>VLOOKUP(H7,$B$5:$D$25,3)</f>
        <v>9</v>
      </c>
      <c r="H7">
        <f>VLOOKUP(H3,$B$5:$C$25,1)</f>
        <v>9</v>
      </c>
      <c r="I7">
        <f t="shared" ref="I7:L10" si="3">$H7^I$6</f>
        <v>1</v>
      </c>
      <c r="J7">
        <f t="shared" si="3"/>
        <v>9</v>
      </c>
      <c r="K7">
        <f t="shared" si="3"/>
        <v>81</v>
      </c>
      <c r="L7">
        <f t="shared" si="3"/>
        <v>729</v>
      </c>
      <c r="M7" s="4">
        <f>VLOOKUP(G7,$A$5:$C$25,3)</f>
        <v>0.74</v>
      </c>
      <c r="P7" s="3">
        <f t="shared" si="2"/>
        <v>2.66</v>
      </c>
      <c r="Q7" s="3">
        <v>5.8366027999772108</v>
      </c>
      <c r="R7" s="3"/>
    </row>
    <row r="8" spans="1:18" x14ac:dyDescent="0.25">
      <c r="A8">
        <f t="shared" si="1"/>
        <v>4</v>
      </c>
      <c r="B8" s="5">
        <v>4</v>
      </c>
      <c r="C8" s="4">
        <v>3.55</v>
      </c>
      <c r="D8">
        <f t="shared" si="0"/>
        <v>4</v>
      </c>
      <c r="F8" t="s">
        <v>16</v>
      </c>
      <c r="G8">
        <f>IF(ISERROR(VLOOKUP(G7+1,$A$5:$C$25,3)),G7-3,G7+1)</f>
        <v>10</v>
      </c>
      <c r="H8">
        <f>VLOOKUP(G8,$A$5:$C$25,2)</f>
        <v>10</v>
      </c>
      <c r="I8">
        <f t="shared" si="3"/>
        <v>1</v>
      </c>
      <c r="J8">
        <f t="shared" si="3"/>
        <v>10</v>
      </c>
      <c r="K8">
        <f t="shared" si="3"/>
        <v>100</v>
      </c>
      <c r="L8">
        <f t="shared" si="3"/>
        <v>1000</v>
      </c>
      <c r="M8" s="4">
        <f>VLOOKUP(G8,$A$5:$C$25,3)</f>
        <v>0.57999999999999996</v>
      </c>
      <c r="P8" s="3">
        <f t="shared" si="2"/>
        <v>2.99</v>
      </c>
      <c r="Q8" s="3">
        <v>5.1693279499771085</v>
      </c>
      <c r="R8" s="3"/>
    </row>
    <row r="9" spans="1:18" x14ac:dyDescent="0.25">
      <c r="A9">
        <f t="shared" si="1"/>
        <v>5</v>
      </c>
      <c r="B9" s="5">
        <v>5</v>
      </c>
      <c r="C9" s="4">
        <v>2.81</v>
      </c>
      <c r="D9">
        <f t="shared" si="0"/>
        <v>5</v>
      </c>
      <c r="F9" t="s">
        <v>15</v>
      </c>
      <c r="G9">
        <f>IF(ISERROR(VLOOKUP(G8+1,$A$5:$C$25,3)),G8-3,G8+1)</f>
        <v>7</v>
      </c>
      <c r="H9">
        <f>VLOOKUP(G9,$A$5:$C$25,2)</f>
        <v>7</v>
      </c>
      <c r="I9">
        <f t="shared" si="3"/>
        <v>1</v>
      </c>
      <c r="J9">
        <f t="shared" si="3"/>
        <v>7</v>
      </c>
      <c r="K9">
        <f t="shared" si="3"/>
        <v>49</v>
      </c>
      <c r="L9">
        <f t="shared" si="3"/>
        <v>343</v>
      </c>
      <c r="M9" s="4">
        <f>VLOOKUP(G9,$A$5:$C$25,3)</f>
        <v>1.26</v>
      </c>
      <c r="P9" s="3">
        <f t="shared" si="2"/>
        <v>3.3200000000000003</v>
      </c>
      <c r="Q9" s="3">
        <v>4.4902060799240964</v>
      </c>
      <c r="R9" s="3"/>
    </row>
    <row r="10" spans="1:18" x14ac:dyDescent="0.25">
      <c r="A10">
        <f t="shared" si="1"/>
        <v>6</v>
      </c>
      <c r="B10" s="5">
        <v>6</v>
      </c>
      <c r="C10" s="4">
        <v>2.04</v>
      </c>
      <c r="D10">
        <f t="shared" si="0"/>
        <v>6</v>
      </c>
      <c r="F10" t="s">
        <v>14</v>
      </c>
      <c r="G10">
        <f>IF(ISERROR(VLOOKUP(G9+1,$A$5:$C$25,3)),G9-3,G9+1)</f>
        <v>8</v>
      </c>
      <c r="H10">
        <f>VLOOKUP(G10,$A$5:$C$25,2)</f>
        <v>8</v>
      </c>
      <c r="I10">
        <f t="shared" si="3"/>
        <v>1</v>
      </c>
      <c r="J10">
        <f t="shared" si="3"/>
        <v>8</v>
      </c>
      <c r="K10">
        <f t="shared" si="3"/>
        <v>64</v>
      </c>
      <c r="L10">
        <f t="shared" si="3"/>
        <v>512</v>
      </c>
      <c r="M10" s="4">
        <f>VLOOKUP(G10,$A$5:$C$25,3)</f>
        <v>0.97</v>
      </c>
      <c r="P10" s="3">
        <f t="shared" si="2"/>
        <v>3.6500000000000004</v>
      </c>
      <c r="Q10" s="3">
        <v>3.9666181249048291</v>
      </c>
      <c r="R10" s="3"/>
    </row>
    <row r="11" spans="1:18" x14ac:dyDescent="0.25">
      <c r="A11">
        <f t="shared" si="1"/>
        <v>7</v>
      </c>
      <c r="B11" s="5">
        <v>7</v>
      </c>
      <c r="C11" s="4">
        <v>1.26</v>
      </c>
      <c r="D11">
        <f t="shared" si="0"/>
        <v>7</v>
      </c>
      <c r="P11" s="3">
        <f t="shared" si="2"/>
        <v>3.9800000000000004</v>
      </c>
      <c r="Q11" s="3">
        <v>3.5706065198874981</v>
      </c>
      <c r="R11" s="3"/>
    </row>
    <row r="12" spans="1:18" ht="17.25" x14ac:dyDescent="0.25">
      <c r="A12">
        <f t="shared" si="1"/>
        <v>8</v>
      </c>
      <c r="B12" s="5">
        <v>8</v>
      </c>
      <c r="C12" s="4">
        <v>0.97</v>
      </c>
      <c r="D12">
        <f t="shared" si="0"/>
        <v>8</v>
      </c>
      <c r="H12" s="6" t="s">
        <v>12</v>
      </c>
      <c r="I12" s="3">
        <f t="array" ref="I12:L12">TRANSPOSE(MMULT(MINVERSE(MMULT(TRANSPOSE(I7:L10),I7:L10)),MMULT(TRANSPOSE(I7:L10),M7:M10)))</f>
        <v>4.1300000000046566</v>
      </c>
      <c r="J12" s="3">
        <v>-0.421666666661622</v>
      </c>
      <c r="K12" s="3">
        <v>-9.9999999802093953E-3</v>
      </c>
      <c r="L12" s="3">
        <v>1.666666666551464E-3</v>
      </c>
      <c r="M12" t="s">
        <v>13</v>
      </c>
      <c r="P12" s="3">
        <f t="shared" si="2"/>
        <v>4.3100000000000005</v>
      </c>
      <c r="Q12" s="3">
        <v>3.3250134697989377</v>
      </c>
      <c r="R12" s="3"/>
    </row>
    <row r="13" spans="1:18" ht="17.25" x14ac:dyDescent="0.25">
      <c r="A13">
        <f t="shared" si="1"/>
        <v>9</v>
      </c>
      <c r="B13" s="5">
        <v>9</v>
      </c>
      <c r="C13" s="4">
        <v>0.74</v>
      </c>
      <c r="D13">
        <f t="shared" si="0"/>
        <v>9</v>
      </c>
      <c r="H13" s="6" t="s">
        <v>12</v>
      </c>
      <c r="I13" s="3">
        <f t="array" ref="I13:L13">TRANSPOSE(MMULT(MINVERSE(I7:L10),M7:M10))</f>
        <v>4.1300000000000523</v>
      </c>
      <c r="J13" s="3">
        <v>-0.42166666666668107</v>
      </c>
      <c r="K13" s="3">
        <v>-9.9999999999980105E-3</v>
      </c>
      <c r="L13" s="3">
        <v>1.6666666666666496E-3</v>
      </c>
      <c r="M13" t="s">
        <v>11</v>
      </c>
      <c r="P13" s="3">
        <f t="shared" si="2"/>
        <v>4.6400000000000006</v>
      </c>
      <c r="Q13" s="3">
        <v>3.0809004797734225</v>
      </c>
      <c r="R13" s="3"/>
    </row>
    <row r="14" spans="1:18" x14ac:dyDescent="0.25">
      <c r="A14">
        <f t="shared" si="1"/>
        <v>10</v>
      </c>
      <c r="B14" s="5">
        <v>10</v>
      </c>
      <c r="C14" s="4">
        <v>0.57999999999999996</v>
      </c>
      <c r="D14">
        <f t="shared" si="0"/>
        <v>10</v>
      </c>
      <c r="P14" s="3">
        <f t="shared" si="2"/>
        <v>4.9700000000000006</v>
      </c>
      <c r="Q14" s="3">
        <v>2.8327364097459444</v>
      </c>
      <c r="R14" s="3"/>
    </row>
    <row r="15" spans="1:18" x14ac:dyDescent="0.25">
      <c r="A15">
        <f t="shared" si="1"/>
        <v>11</v>
      </c>
      <c r="B15" s="5"/>
      <c r="C15" s="4" t="e">
        <f t="shared" ref="C15:C25" si="4">LN(B15)</f>
        <v>#NUM!</v>
      </c>
      <c r="D15">
        <f t="shared" si="0"/>
        <v>11</v>
      </c>
      <c r="P15" s="3">
        <f t="shared" si="2"/>
        <v>5.3000000000000007</v>
      </c>
      <c r="Q15" s="3">
        <v>2.6097999992573193</v>
      </c>
      <c r="R15" s="3"/>
    </row>
    <row r="16" spans="1:18" x14ac:dyDescent="0.25">
      <c r="A16">
        <f t="shared" si="1"/>
        <v>12</v>
      </c>
      <c r="B16" s="5"/>
      <c r="C16" s="4" t="e">
        <f t="shared" si="4"/>
        <v>#NUM!</v>
      </c>
      <c r="D16">
        <f t="shared" si="0"/>
        <v>12</v>
      </c>
      <c r="P16" s="3">
        <f t="shared" si="2"/>
        <v>5.6300000000000008</v>
      </c>
      <c r="Q16" s="3">
        <v>2.3526777492721447</v>
      </c>
      <c r="R16" s="3"/>
    </row>
    <row r="17" spans="1:18" x14ac:dyDescent="0.25">
      <c r="A17">
        <f t="shared" si="1"/>
        <v>13</v>
      </c>
      <c r="B17" s="5"/>
      <c r="C17" s="4" t="e">
        <f t="shared" si="4"/>
        <v>#NUM!</v>
      </c>
      <c r="D17">
        <f t="shared" si="0"/>
        <v>13</v>
      </c>
      <c r="P17" s="3">
        <f t="shared" si="2"/>
        <v>5.9600000000000009</v>
      </c>
      <c r="Q17" s="3">
        <v>2.0743199992869705</v>
      </c>
      <c r="R17" s="3"/>
    </row>
    <row r="18" spans="1:18" x14ac:dyDescent="0.25">
      <c r="A18">
        <f t="shared" si="1"/>
        <v>14</v>
      </c>
      <c r="B18" s="5"/>
      <c r="C18" s="4" t="e">
        <f t="shared" si="4"/>
        <v>#NUM!</v>
      </c>
      <c r="D18">
        <f t="shared" si="0"/>
        <v>14</v>
      </c>
      <c r="P18" s="3">
        <f t="shared" si="2"/>
        <v>6.2900000000000009</v>
      </c>
      <c r="Q18" s="3">
        <v>1.7381214552612256</v>
      </c>
      <c r="R18" s="3"/>
    </row>
    <row r="19" spans="1:18" x14ac:dyDescent="0.25">
      <c r="A19">
        <f t="shared" si="1"/>
        <v>15</v>
      </c>
      <c r="B19" s="5"/>
      <c r="C19" s="4" t="e">
        <f t="shared" si="4"/>
        <v>#NUM!</v>
      </c>
      <c r="D19">
        <f t="shared" si="0"/>
        <v>15</v>
      </c>
      <c r="P19" s="3">
        <f t="shared" si="2"/>
        <v>6.620000000000001</v>
      </c>
      <c r="Q19" s="3">
        <v>1.4753771602742631</v>
      </c>
      <c r="R19" s="3"/>
    </row>
    <row r="20" spans="1:18" x14ac:dyDescent="0.25">
      <c r="A20">
        <f t="shared" si="1"/>
        <v>16</v>
      </c>
      <c r="B20" s="5"/>
      <c r="C20" s="4" t="e">
        <f t="shared" si="4"/>
        <v>#NUM!</v>
      </c>
      <c r="D20">
        <f t="shared" si="0"/>
        <v>16</v>
      </c>
      <c r="P20" s="3">
        <f t="shared" si="2"/>
        <v>6.9500000000000011</v>
      </c>
      <c r="Q20" s="3">
        <v>1.2837881252943362</v>
      </c>
      <c r="R20" s="3"/>
    </row>
    <row r="21" spans="1:18" x14ac:dyDescent="0.25">
      <c r="A21">
        <f t="shared" si="1"/>
        <v>17</v>
      </c>
      <c r="B21" s="5"/>
      <c r="C21" s="4" t="e">
        <f t="shared" si="4"/>
        <v>#NUM!</v>
      </c>
      <c r="D21">
        <f t="shared" si="0"/>
        <v>17</v>
      </c>
      <c r="P21" s="3">
        <f t="shared" si="2"/>
        <v>7.2800000000000011</v>
      </c>
      <c r="Q21" s="3">
        <v>1.1733299210363537</v>
      </c>
      <c r="R21" s="3"/>
    </row>
    <row r="22" spans="1:18" x14ac:dyDescent="0.25">
      <c r="A22">
        <f t="shared" si="1"/>
        <v>18</v>
      </c>
      <c r="B22" s="5"/>
      <c r="C22" s="4" t="e">
        <f t="shared" si="4"/>
        <v>#NUM!</v>
      </c>
      <c r="D22">
        <f t="shared" si="0"/>
        <v>18</v>
      </c>
      <c r="P22" s="3">
        <f t="shared" si="2"/>
        <v>7.6100000000000012</v>
      </c>
      <c r="Q22" s="3">
        <v>1.0765141361330055</v>
      </c>
      <c r="R22" s="3"/>
    </row>
    <row r="23" spans="1:18" x14ac:dyDescent="0.25">
      <c r="A23">
        <f t="shared" si="1"/>
        <v>19</v>
      </c>
      <c r="B23" s="5"/>
      <c r="C23" s="4" t="e">
        <f t="shared" si="4"/>
        <v>#NUM!</v>
      </c>
      <c r="D23">
        <f t="shared" si="0"/>
        <v>19</v>
      </c>
      <c r="P23" s="3">
        <f t="shared" si="2"/>
        <v>7.9400000000000013</v>
      </c>
      <c r="Q23" s="3">
        <v>0.98580764123384867</v>
      </c>
      <c r="R23" s="3"/>
    </row>
    <row r="24" spans="1:18" x14ac:dyDescent="0.25">
      <c r="A24">
        <f t="shared" si="1"/>
        <v>20</v>
      </c>
      <c r="B24" s="5"/>
      <c r="C24" s="4" t="e">
        <f t="shared" si="4"/>
        <v>#NUM!</v>
      </c>
      <c r="D24">
        <f t="shared" si="0"/>
        <v>20</v>
      </c>
      <c r="P24" s="3">
        <f t="shared" si="2"/>
        <v>8.2700000000000014</v>
      </c>
      <c r="Q24" s="3">
        <v>0.90156980633881012</v>
      </c>
      <c r="R24" s="3"/>
    </row>
    <row r="25" spans="1:18" x14ac:dyDescent="0.25">
      <c r="A25">
        <f t="shared" si="1"/>
        <v>21</v>
      </c>
      <c r="B25" s="5"/>
      <c r="C25" s="4" t="e">
        <f t="shared" si="4"/>
        <v>#NUM!</v>
      </c>
      <c r="D25">
        <f t="shared" si="0"/>
        <v>21</v>
      </c>
      <c r="P25" s="3">
        <f t="shared" si="2"/>
        <v>8.6000000000000014</v>
      </c>
      <c r="Q25" s="3">
        <v>0.82416000144781487</v>
      </c>
      <c r="R2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C14" sqref="C14"/>
    </sheetView>
  </sheetViews>
  <sheetFormatPr defaultRowHeight="15" x14ac:dyDescent="0.25"/>
  <sheetData>
    <row r="2" spans="2:6" x14ac:dyDescent="0.25">
      <c r="B2" t="s">
        <v>39</v>
      </c>
    </row>
    <row r="3" spans="2:6" x14ac:dyDescent="0.25">
      <c r="B3" t="s">
        <v>38</v>
      </c>
    </row>
    <row r="4" spans="2:6" x14ac:dyDescent="0.25">
      <c r="B4" t="s">
        <v>37</v>
      </c>
      <c r="E4" t="s">
        <v>36</v>
      </c>
    </row>
    <row r="5" spans="2:6" x14ac:dyDescent="0.25">
      <c r="B5" t="s">
        <v>35</v>
      </c>
      <c r="E5" t="s">
        <v>34</v>
      </c>
    </row>
    <row r="7" spans="2:6" x14ac:dyDescent="0.25">
      <c r="B7" s="11" t="s">
        <v>33</v>
      </c>
      <c r="C7" s="11" t="s">
        <v>32</v>
      </c>
      <c r="D7" s="11" t="s">
        <v>31</v>
      </c>
      <c r="E7" s="12" t="s">
        <v>30</v>
      </c>
      <c r="F7" s="12" t="s">
        <v>29</v>
      </c>
    </row>
    <row r="8" spans="2:6" x14ac:dyDescent="0.25">
      <c r="B8" s="11">
        <v>0</v>
      </c>
      <c r="C8" s="11">
        <v>1</v>
      </c>
      <c r="D8" s="11">
        <f>LN(C8)</f>
        <v>0</v>
      </c>
      <c r="E8" s="12">
        <f>D8</f>
        <v>0</v>
      </c>
      <c r="F8" s="12">
        <f>(D9-E8)/(C9-C8)</f>
        <v>0.358351893845611</v>
      </c>
    </row>
    <row r="9" spans="2:6" x14ac:dyDescent="0.25">
      <c r="B9" s="11">
        <v>1</v>
      </c>
      <c r="C9" s="11">
        <v>6</v>
      </c>
      <c r="D9" s="11">
        <f>LN(C9)</f>
        <v>1.791759469228055</v>
      </c>
    </row>
    <row r="11" spans="2:6" x14ac:dyDescent="0.25">
      <c r="C11" t="s">
        <v>0</v>
      </c>
      <c r="D11" t="s">
        <v>28</v>
      </c>
    </row>
    <row r="12" spans="2:6" x14ac:dyDescent="0.25">
      <c r="C12" s="11">
        <v>2</v>
      </c>
      <c r="D12" s="12">
        <f>F8*(C12-C8)+E8</f>
        <v>0.358351893845611</v>
      </c>
    </row>
    <row r="14" spans="2:6" x14ac:dyDescent="0.25">
      <c r="B14" t="s">
        <v>27</v>
      </c>
      <c r="C14" s="11">
        <v>2</v>
      </c>
      <c r="D14" s="11">
        <f>LN(C14)</f>
        <v>0.69314718055994529</v>
      </c>
    </row>
    <row r="15" spans="2:6" x14ac:dyDescent="0.25">
      <c r="C15" t="s">
        <v>26</v>
      </c>
      <c r="D15" s="10">
        <f>ABS(D12/D14-1)</f>
        <v>0.48300749985576874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C14" sqref="C14"/>
    </sheetView>
  </sheetViews>
  <sheetFormatPr defaultRowHeight="15" x14ac:dyDescent="0.25"/>
  <sheetData>
    <row r="2" spans="2:7" x14ac:dyDescent="0.25">
      <c r="B2" t="s">
        <v>39</v>
      </c>
    </row>
    <row r="3" spans="2:7" x14ac:dyDescent="0.25">
      <c r="B3" t="s">
        <v>38</v>
      </c>
    </row>
    <row r="4" spans="2:7" x14ac:dyDescent="0.25">
      <c r="B4" t="s">
        <v>37</v>
      </c>
      <c r="G4" t="s">
        <v>36</v>
      </c>
    </row>
    <row r="5" spans="2:7" x14ac:dyDescent="0.25">
      <c r="B5" t="s">
        <v>35</v>
      </c>
      <c r="G5" t="s">
        <v>34</v>
      </c>
    </row>
    <row r="6" spans="2:7" x14ac:dyDescent="0.25">
      <c r="B6" t="s">
        <v>43</v>
      </c>
      <c r="G6" t="s">
        <v>42</v>
      </c>
    </row>
    <row r="8" spans="2:7" x14ac:dyDescent="0.25">
      <c r="B8" s="11" t="s">
        <v>33</v>
      </c>
      <c r="C8" s="11" t="s">
        <v>32</v>
      </c>
      <c r="D8" s="11" t="s">
        <v>31</v>
      </c>
      <c r="E8" s="14" t="s">
        <v>30</v>
      </c>
      <c r="F8" s="14" t="s">
        <v>29</v>
      </c>
      <c r="G8" s="14" t="s">
        <v>41</v>
      </c>
    </row>
    <row r="9" spans="2:7" x14ac:dyDescent="0.25">
      <c r="B9" s="11">
        <v>0</v>
      </c>
      <c r="C9" s="11">
        <v>1</v>
      </c>
      <c r="D9" s="11">
        <f>LN(C9)</f>
        <v>0</v>
      </c>
      <c r="E9" s="13">
        <f>D9</f>
        <v>0</v>
      </c>
      <c r="F9" s="13">
        <f>(E10-E9)/(C10-C9)</f>
        <v>0.46209812037329684</v>
      </c>
      <c r="G9" s="13">
        <f>(F10-F9)/(C11-C9)</f>
        <v>-5.1873113263842932E-2</v>
      </c>
    </row>
    <row r="10" spans="2:7" x14ac:dyDescent="0.25">
      <c r="B10" s="11">
        <v>1</v>
      </c>
      <c r="C10" s="11">
        <v>4</v>
      </c>
      <c r="D10" s="11">
        <f>LN(C10)</f>
        <v>1.3862943611198906</v>
      </c>
      <c r="E10" s="12">
        <f>D10</f>
        <v>1.3862943611198906</v>
      </c>
      <c r="F10" s="12">
        <f>(E11-E10)/(C11-C10)</f>
        <v>0.20273255405408219</v>
      </c>
    </row>
    <row r="11" spans="2:7" x14ac:dyDescent="0.25">
      <c r="B11" s="11">
        <v>2</v>
      </c>
      <c r="C11" s="11">
        <v>6</v>
      </c>
      <c r="D11" s="11">
        <f>LN(C11)</f>
        <v>1.791759469228055</v>
      </c>
      <c r="E11" s="12">
        <f>D11</f>
        <v>1.791759469228055</v>
      </c>
    </row>
    <row r="13" spans="2:7" x14ac:dyDescent="0.25">
      <c r="C13" t="s">
        <v>0</v>
      </c>
      <c r="D13" t="s">
        <v>40</v>
      </c>
    </row>
    <row r="14" spans="2:7" x14ac:dyDescent="0.25">
      <c r="C14" s="11">
        <v>2</v>
      </c>
      <c r="D14" s="12">
        <f>E9+F9*(C14-C9)+G9*(C14-C9)*(C14-C10)</f>
        <v>0.56584434690098273</v>
      </c>
    </row>
    <row r="16" spans="2:7" x14ac:dyDescent="0.25">
      <c r="B16" t="s">
        <v>27</v>
      </c>
      <c r="C16" s="11">
        <v>2</v>
      </c>
      <c r="D16" s="11">
        <f>LN(C16)</f>
        <v>0.69314718055994529</v>
      </c>
    </row>
    <row r="17" spans="3:4" x14ac:dyDescent="0.25">
      <c r="C17" t="s">
        <v>26</v>
      </c>
      <c r="D17" s="10">
        <f>ABS(D14/D16-1)</f>
        <v>0.18365916681089789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C14" sqref="C14"/>
    </sheetView>
  </sheetViews>
  <sheetFormatPr defaultRowHeight="15" x14ac:dyDescent="0.25"/>
  <sheetData>
    <row r="2" spans="2:9" x14ac:dyDescent="0.25">
      <c r="B2" t="s">
        <v>39</v>
      </c>
    </row>
    <row r="3" spans="2:9" x14ac:dyDescent="0.25">
      <c r="B3" t="s">
        <v>38</v>
      </c>
    </row>
    <row r="4" spans="2:9" x14ac:dyDescent="0.25">
      <c r="B4" t="s">
        <v>37</v>
      </c>
      <c r="I4" t="s">
        <v>36</v>
      </c>
    </row>
    <row r="5" spans="2:9" x14ac:dyDescent="0.25">
      <c r="B5" t="s">
        <v>35</v>
      </c>
      <c r="I5" t="s">
        <v>34</v>
      </c>
    </row>
    <row r="6" spans="2:9" x14ac:dyDescent="0.25">
      <c r="B6" t="s">
        <v>43</v>
      </c>
      <c r="I6" t="s">
        <v>42</v>
      </c>
    </row>
    <row r="7" spans="2:9" x14ac:dyDescent="0.25">
      <c r="B7" t="s">
        <v>46</v>
      </c>
      <c r="I7" t="s">
        <v>45</v>
      </c>
    </row>
    <row r="9" spans="2:9" x14ac:dyDescent="0.25">
      <c r="B9" s="11" t="s">
        <v>33</v>
      </c>
      <c r="C9" s="11" t="s">
        <v>32</v>
      </c>
      <c r="D9" s="11" t="s">
        <v>31</v>
      </c>
      <c r="E9" s="14" t="s">
        <v>30</v>
      </c>
      <c r="F9" s="14" t="s">
        <v>29</v>
      </c>
      <c r="G9" s="14" t="s">
        <v>41</v>
      </c>
      <c r="H9" s="14" t="s">
        <v>44</v>
      </c>
    </row>
    <row r="10" spans="2:9" x14ac:dyDescent="0.25">
      <c r="B10" s="11">
        <v>0</v>
      </c>
      <c r="C10" s="11">
        <v>1</v>
      </c>
      <c r="D10" s="11">
        <f>LN(C10)</f>
        <v>0</v>
      </c>
      <c r="E10" s="13">
        <f>D10</f>
        <v>0</v>
      </c>
      <c r="F10" s="13">
        <f>(E11-E10)/(C11-C10)</f>
        <v>0.46209812037329684</v>
      </c>
      <c r="G10" s="13">
        <f>(F11-F10)/(C12-C10)</f>
        <v>-5.1873113263842932E-2</v>
      </c>
      <c r="H10" s="13">
        <f>(G11-G10)/(C13-C10)</f>
        <v>7.8655290009288538E-3</v>
      </c>
    </row>
    <row r="11" spans="2:9" x14ac:dyDescent="0.25">
      <c r="B11" s="11">
        <v>1</v>
      </c>
      <c r="C11" s="11">
        <v>4</v>
      </c>
      <c r="D11" s="11">
        <f>LN(C11)</f>
        <v>1.3862943611198906</v>
      </c>
      <c r="E11" s="12">
        <f>D11</f>
        <v>1.3862943611198906</v>
      </c>
      <c r="F11" s="12">
        <f>(E12-E11)/(C12-C11)</f>
        <v>0.20273255405408219</v>
      </c>
      <c r="G11" s="12">
        <f>(F12-F11)/(C13-C11)</f>
        <v>-2.0410997260127517E-2</v>
      </c>
    </row>
    <row r="12" spans="2:9" x14ac:dyDescent="0.25">
      <c r="B12" s="11">
        <v>2</v>
      </c>
      <c r="C12" s="11">
        <v>6</v>
      </c>
      <c r="D12" s="11">
        <f>LN(C12)</f>
        <v>1.791759469228055</v>
      </c>
      <c r="E12" s="12">
        <f>D12</f>
        <v>1.791759469228055</v>
      </c>
      <c r="F12" s="12">
        <f>(E13-E12)/(C13-C12)</f>
        <v>0.18232155679395468</v>
      </c>
    </row>
    <row r="13" spans="2:9" x14ac:dyDescent="0.25">
      <c r="B13" s="11">
        <v>3</v>
      </c>
      <c r="C13" s="11">
        <v>5</v>
      </c>
      <c r="D13" s="11">
        <f>LN(C13)</f>
        <v>1.6094379124341003</v>
      </c>
      <c r="E13" s="12">
        <f>D13</f>
        <v>1.6094379124341003</v>
      </c>
    </row>
    <row r="15" spans="2:9" x14ac:dyDescent="0.25">
      <c r="C15" t="s">
        <v>0</v>
      </c>
      <c r="D15" t="s">
        <v>40</v>
      </c>
    </row>
    <row r="16" spans="2:9" x14ac:dyDescent="0.25">
      <c r="C16" s="11">
        <v>2</v>
      </c>
      <c r="D16" s="12">
        <f>E10+F10*(C16-C10)+G10*(C16-C10)*(C16-C11)+H10*(C16-C12)*(C16-C11)*(C16-C10)</f>
        <v>0.62876857890841353</v>
      </c>
    </row>
    <row r="18" spans="2:4" x14ac:dyDescent="0.25">
      <c r="B18" t="s">
        <v>27</v>
      </c>
      <c r="C18" s="11">
        <v>2</v>
      </c>
      <c r="D18" s="11">
        <f>LN(C18)</f>
        <v>0.69314718055994529</v>
      </c>
    </row>
    <row r="19" spans="2:4" x14ac:dyDescent="0.25">
      <c r="C19" t="s">
        <v>26</v>
      </c>
      <c r="D19" s="10">
        <f>ABS(D16/D18-1)</f>
        <v>9.2878689342030918E-2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C14" sqref="C14"/>
    </sheetView>
  </sheetViews>
  <sheetFormatPr defaultRowHeight="15" x14ac:dyDescent="0.25"/>
  <sheetData>
    <row r="2" spans="2:13" x14ac:dyDescent="0.25">
      <c r="B2" t="s">
        <v>39</v>
      </c>
    </row>
    <row r="3" spans="2:13" x14ac:dyDescent="0.25">
      <c r="B3" t="s">
        <v>38</v>
      </c>
    </row>
    <row r="4" spans="2:13" x14ac:dyDescent="0.25">
      <c r="B4" t="s">
        <v>37</v>
      </c>
      <c r="I4" t="s">
        <v>36</v>
      </c>
    </row>
    <row r="5" spans="2:13" x14ac:dyDescent="0.25">
      <c r="B5" t="s">
        <v>35</v>
      </c>
      <c r="I5" t="s">
        <v>34</v>
      </c>
    </row>
    <row r="6" spans="2:13" x14ac:dyDescent="0.25">
      <c r="B6" t="s">
        <v>43</v>
      </c>
      <c r="I6" t="s">
        <v>42</v>
      </c>
    </row>
    <row r="7" spans="2:13" x14ac:dyDescent="0.25">
      <c r="B7" t="s">
        <v>46</v>
      </c>
      <c r="I7" t="s">
        <v>45</v>
      </c>
    </row>
    <row r="9" spans="2:13" x14ac:dyDescent="0.25">
      <c r="B9" s="11" t="s">
        <v>33</v>
      </c>
      <c r="C9" s="11" t="s">
        <v>32</v>
      </c>
      <c r="D9" s="11" t="s">
        <v>31</v>
      </c>
      <c r="E9" s="14" t="s">
        <v>30</v>
      </c>
      <c r="F9" s="14" t="s">
        <v>29</v>
      </c>
      <c r="G9" s="14" t="s">
        <v>41</v>
      </c>
      <c r="H9" s="14" t="s">
        <v>44</v>
      </c>
      <c r="I9" s="14" t="s">
        <v>48</v>
      </c>
    </row>
    <row r="10" spans="2:13" x14ac:dyDescent="0.25">
      <c r="B10" s="11">
        <v>0</v>
      </c>
      <c r="C10" s="11">
        <v>1</v>
      </c>
      <c r="D10" s="11">
        <f>LN(C10)</f>
        <v>0</v>
      </c>
      <c r="E10" s="13">
        <f>D10</f>
        <v>0</v>
      </c>
      <c r="F10" s="13">
        <f>(E11-E10)/(C11-C10)</f>
        <v>0.46209812037329684</v>
      </c>
      <c r="G10" s="13">
        <f>(F11-F10)/(C12-C10)</f>
        <v>-5.1873113263842932E-2</v>
      </c>
      <c r="H10" s="13">
        <f>(G11-G10)/(C13-C10)</f>
        <v>7.8655290009288538E-3</v>
      </c>
      <c r="I10" s="13">
        <f>(H11-H10)/(C14-C10)</f>
        <v>-1.9563872823547563E-3</v>
      </c>
      <c r="M10" s="11"/>
    </row>
    <row r="11" spans="2:13" x14ac:dyDescent="0.25">
      <c r="B11" s="11">
        <v>1</v>
      </c>
      <c r="C11" s="11">
        <v>4</v>
      </c>
      <c r="D11" s="11">
        <f>LN(C11)</f>
        <v>1.3862943611198906</v>
      </c>
      <c r="E11" s="12">
        <f>D11</f>
        <v>1.3862943611198906</v>
      </c>
      <c r="F11" s="12">
        <f>(E12-E11)/(C12-C11)</f>
        <v>0.20273255405408219</v>
      </c>
      <c r="G11" s="12">
        <f>(F12-F11)/(C13-C11)</f>
        <v>-2.0410997260127517E-2</v>
      </c>
      <c r="H11" s="12">
        <f>(G12-G11)/(C14-C11)</f>
        <v>3.9527544362193412E-3</v>
      </c>
      <c r="M11" s="11"/>
    </row>
    <row r="12" spans="2:13" x14ac:dyDescent="0.25">
      <c r="B12" s="11">
        <v>2</v>
      </c>
      <c r="C12" s="11">
        <v>6</v>
      </c>
      <c r="D12" s="11">
        <f>LN(C12)</f>
        <v>1.791759469228055</v>
      </c>
      <c r="E12" s="12">
        <f>D12</f>
        <v>1.791759469228055</v>
      </c>
      <c r="F12" s="12">
        <f>(E13-E12)/(C13-C12)</f>
        <v>0.18232155679395468</v>
      </c>
      <c r="G12" s="12">
        <f>(F13-F12)/(C14-C12)</f>
        <v>-2.4363751696346858E-2</v>
      </c>
      <c r="M12" s="11"/>
    </row>
    <row r="13" spans="2:13" x14ac:dyDescent="0.25">
      <c r="B13" s="11">
        <v>3</v>
      </c>
      <c r="C13" s="11">
        <v>5</v>
      </c>
      <c r="D13" s="11">
        <f>LN(C13)</f>
        <v>1.6094379124341003</v>
      </c>
      <c r="E13" s="12">
        <f>D13</f>
        <v>1.6094379124341003</v>
      </c>
      <c r="F13" s="12">
        <f>(E14-E13)/(C14-C13)</f>
        <v>0.25541281188299525</v>
      </c>
      <c r="M13" s="11"/>
    </row>
    <row r="14" spans="2:13" x14ac:dyDescent="0.25">
      <c r="B14" s="11">
        <v>4</v>
      </c>
      <c r="C14" s="11">
        <v>3</v>
      </c>
      <c r="D14" s="11">
        <f>LN(C14)</f>
        <v>1.0986122886681098</v>
      </c>
      <c r="E14" s="12">
        <f>D14</f>
        <v>1.0986122886681098</v>
      </c>
      <c r="M14" s="11"/>
    </row>
    <row r="16" spans="2:13" x14ac:dyDescent="0.25">
      <c r="C16" t="s">
        <v>0</v>
      </c>
      <c r="D16" t="s">
        <v>47</v>
      </c>
    </row>
    <row r="17" spans="2:4" x14ac:dyDescent="0.25">
      <c r="C17" s="11">
        <v>2</v>
      </c>
      <c r="D17" s="12">
        <f>E10+F10*(C17-C10)+G10*(C17-C10)*(C17-C11)+H10*(C17-C12)*(C17-C11)*(C17-C10)+I10*(C17-C13)*(C17-C12)*(C17-C11)*(C17-C10)</f>
        <v>0.67572187368492764</v>
      </c>
    </row>
    <row r="19" spans="2:4" x14ac:dyDescent="0.25">
      <c r="B19" t="s">
        <v>27</v>
      </c>
      <c r="C19" s="11">
        <v>2</v>
      </c>
      <c r="D19" s="11">
        <f>LN(C19)</f>
        <v>0.69314718055994529</v>
      </c>
    </row>
    <row r="20" spans="2:4" x14ac:dyDescent="0.25">
      <c r="C20" t="s">
        <v>26</v>
      </c>
      <c r="D20" s="10">
        <f>ABS(D17/D19-1)</f>
        <v>2.513940381455626E-2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8" sqref="C8:E8"/>
    </sheetView>
  </sheetViews>
  <sheetFormatPr defaultRowHeight="15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/>
    </row>
    <row r="3" spans="2:7" x14ac:dyDescent="0.25">
      <c r="B3" s="1">
        <v>1</v>
      </c>
      <c r="C3" s="1">
        <v>1</v>
      </c>
      <c r="D3" s="1">
        <f>B3</f>
        <v>1</v>
      </c>
      <c r="E3" s="1">
        <f>B3^2</f>
        <v>1</v>
      </c>
      <c r="F3" s="1">
        <v>3</v>
      </c>
    </row>
    <row r="4" spans="2:7" x14ac:dyDescent="0.25">
      <c r="B4" s="1">
        <v>3</v>
      </c>
      <c r="C4" s="1">
        <v>1</v>
      </c>
      <c r="D4" s="1">
        <f>B4</f>
        <v>3</v>
      </c>
      <c r="E4" s="1">
        <f>B4^2</f>
        <v>9</v>
      </c>
      <c r="F4" s="1">
        <v>2</v>
      </c>
    </row>
    <row r="5" spans="2:7" x14ac:dyDescent="0.25">
      <c r="B5" s="1">
        <v>4</v>
      </c>
      <c r="C5" s="1">
        <v>1</v>
      </c>
      <c r="D5" s="1">
        <f>B5</f>
        <v>4</v>
      </c>
      <c r="E5" s="1">
        <f>B5^2</f>
        <v>16</v>
      </c>
      <c r="F5" s="1">
        <v>1</v>
      </c>
    </row>
    <row r="6" spans="2:7" x14ac:dyDescent="0.25">
      <c r="B6" s="1"/>
      <c r="C6" s="1"/>
      <c r="D6" s="1"/>
      <c r="E6" s="1"/>
      <c r="F6" s="1"/>
    </row>
    <row r="7" spans="2:7" x14ac:dyDescent="0.25">
      <c r="B7" s="1"/>
      <c r="C7" s="1" t="s">
        <v>5</v>
      </c>
      <c r="D7" s="1" t="s">
        <v>6</v>
      </c>
      <c r="E7" s="1" t="s">
        <v>7</v>
      </c>
      <c r="F7" s="1"/>
    </row>
    <row r="8" spans="2:7" x14ac:dyDescent="0.25">
      <c r="B8" s="1"/>
      <c r="C8" s="1">
        <f t="array" ref="C8:E8">TRANSPOSE(MMULT(MINVERSE(MMULT(TRANSPOSE(C3:E5),C3:E5)),MMULT(TRANSPOSE(C3:E5),F3:F5)))</f>
        <v>3.0000000000000142</v>
      </c>
      <c r="D8" s="1">
        <v>0.16666666666665719</v>
      </c>
      <c r="E8" s="1">
        <v>-0.16666666666666963</v>
      </c>
      <c r="F8" s="1"/>
    </row>
    <row r="10" spans="2:7" x14ac:dyDescent="0.25">
      <c r="B10" s="1" t="s">
        <v>0</v>
      </c>
      <c r="C10" s="1" t="s">
        <v>8</v>
      </c>
    </row>
    <row r="11" spans="2:7" x14ac:dyDescent="0.25">
      <c r="B11" s="1">
        <v>0</v>
      </c>
      <c r="C11" s="2">
        <f>$C$8+B11*$D$8+B11^2*$E$8</f>
        <v>3.0000000000000142</v>
      </c>
    </row>
    <row r="12" spans="2:7" x14ac:dyDescent="0.25">
      <c r="B12" s="1">
        <v>1</v>
      </c>
      <c r="C12" s="2">
        <f t="shared" ref="C12:C18" si="0">$C$8+B12*$D$8+B12^2*$E$8</f>
        <v>3.0000000000000018</v>
      </c>
    </row>
    <row r="13" spans="2:7" x14ac:dyDescent="0.25">
      <c r="B13" s="1">
        <v>2</v>
      </c>
      <c r="C13" s="2">
        <f t="shared" si="0"/>
        <v>2.6666666666666501</v>
      </c>
    </row>
    <row r="14" spans="2:7" x14ac:dyDescent="0.25">
      <c r="B14" s="1">
        <v>3</v>
      </c>
      <c r="C14" s="2">
        <f t="shared" si="0"/>
        <v>1.9999999999999591</v>
      </c>
    </row>
    <row r="15" spans="2:7" x14ac:dyDescent="0.25">
      <c r="B15" s="1">
        <v>4</v>
      </c>
      <c r="C15" s="2">
        <f t="shared" si="0"/>
        <v>0.99999999999992895</v>
      </c>
    </row>
    <row r="16" spans="2:7" x14ac:dyDescent="0.25">
      <c r="B16" s="1">
        <v>5</v>
      </c>
      <c r="C16" s="2">
        <f t="shared" si="0"/>
        <v>-0.33333333333344051</v>
      </c>
    </row>
    <row r="17" spans="2:3" x14ac:dyDescent="0.25">
      <c r="B17" s="1">
        <v>6</v>
      </c>
      <c r="C17" s="2">
        <f t="shared" si="0"/>
        <v>-2.0000000000001492</v>
      </c>
    </row>
    <row r="18" spans="2:3" x14ac:dyDescent="0.25">
      <c r="B18" s="1">
        <v>7</v>
      </c>
      <c r="C18" s="2">
        <f t="shared" si="0"/>
        <v>-4.0000000000001972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C9" sqref="C9"/>
    </sheetView>
  </sheetViews>
  <sheetFormatPr defaultRowHeight="15" x14ac:dyDescent="0.25"/>
  <sheetData>
    <row r="2" spans="2:8" x14ac:dyDescent="0.25">
      <c r="B2" s="2" t="s">
        <v>0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1</v>
      </c>
      <c r="H2" s="1"/>
    </row>
    <row r="3" spans="2:8" x14ac:dyDescent="0.25">
      <c r="B3" s="2">
        <v>1</v>
      </c>
      <c r="C3" s="2">
        <v>1</v>
      </c>
      <c r="D3" s="2">
        <f>B3</f>
        <v>1</v>
      </c>
      <c r="E3" s="2">
        <f>B3^2</f>
        <v>1</v>
      </c>
      <c r="F3" s="2">
        <f>B3^3</f>
        <v>1</v>
      </c>
      <c r="G3" s="2">
        <v>3</v>
      </c>
    </row>
    <row r="4" spans="2:8" x14ac:dyDescent="0.25">
      <c r="B4" s="2">
        <v>3</v>
      </c>
      <c r="C4" s="2">
        <v>1</v>
      </c>
      <c r="D4" s="2">
        <f>B4</f>
        <v>3</v>
      </c>
      <c r="E4" s="2">
        <f>B4^2</f>
        <v>9</v>
      </c>
      <c r="F4" s="2">
        <f>B4^3</f>
        <v>27</v>
      </c>
      <c r="G4" s="2">
        <v>2</v>
      </c>
    </row>
    <row r="5" spans="2:8" x14ac:dyDescent="0.25">
      <c r="B5" s="2">
        <v>4</v>
      </c>
      <c r="C5" s="2">
        <v>1</v>
      </c>
      <c r="D5" s="2">
        <f>B5</f>
        <v>4</v>
      </c>
      <c r="E5" s="2">
        <f>B5^2</f>
        <v>16</v>
      </c>
      <c r="F5" s="2">
        <f>B5^3</f>
        <v>64</v>
      </c>
      <c r="G5" s="2">
        <v>1</v>
      </c>
    </row>
    <row r="6" spans="2:8" x14ac:dyDescent="0.25">
      <c r="B6" s="2">
        <v>4.5</v>
      </c>
      <c r="C6" s="2">
        <v>1</v>
      </c>
      <c r="D6" s="2">
        <f>B6</f>
        <v>4.5</v>
      </c>
      <c r="E6" s="2">
        <f>B6^2</f>
        <v>20.25</v>
      </c>
      <c r="F6" s="2">
        <f>B6^3</f>
        <v>91.125</v>
      </c>
      <c r="G6" s="2">
        <v>3</v>
      </c>
    </row>
    <row r="7" spans="2:8" x14ac:dyDescent="0.25">
      <c r="B7" s="2"/>
      <c r="C7" s="2"/>
      <c r="D7" s="2"/>
      <c r="E7" s="2"/>
      <c r="F7" s="2"/>
      <c r="G7" s="2"/>
    </row>
    <row r="8" spans="2:8" x14ac:dyDescent="0.25">
      <c r="B8" s="2"/>
      <c r="C8" s="2" t="s">
        <v>5</v>
      </c>
      <c r="D8" s="2" t="s">
        <v>6</v>
      </c>
      <c r="E8" s="2" t="s">
        <v>7</v>
      </c>
      <c r="F8" s="2" t="s">
        <v>10</v>
      </c>
      <c r="G8" s="2"/>
    </row>
    <row r="9" spans="2:8" x14ac:dyDescent="0.25">
      <c r="B9" s="2"/>
      <c r="C9" s="2">
        <f t="array" ref="C9:F9">TRANSPOSE(MMULT(MINVERSE(MMULT(TRANSPOSE(C3:F6),C3:F6)),MMULT(TRANSPOSE(C3:F6),G3:G6)))</f>
        <v>-8.9999999999763531</v>
      </c>
      <c r="D9" s="2">
        <v>19.166666666603305</v>
      </c>
      <c r="E9" s="2">
        <v>-8.1666666666410492</v>
      </c>
      <c r="F9" s="2">
        <v>0.9999999999969873</v>
      </c>
      <c r="G9" s="2"/>
    </row>
    <row r="10" spans="2:8" x14ac:dyDescent="0.25">
      <c r="B10" s="3"/>
      <c r="C10" s="3"/>
      <c r="D10" s="3"/>
      <c r="E10" s="3"/>
      <c r="F10" s="3"/>
      <c r="G10" s="3"/>
    </row>
    <row r="11" spans="2:8" x14ac:dyDescent="0.25">
      <c r="B11" s="2" t="s">
        <v>0</v>
      </c>
      <c r="C11" s="2" t="s">
        <v>2</v>
      </c>
      <c r="D11" s="2" t="s">
        <v>3</v>
      </c>
      <c r="E11" s="2" t="s">
        <v>9</v>
      </c>
      <c r="F11" s="2" t="s">
        <v>4</v>
      </c>
      <c r="G11" s="2" t="s">
        <v>8</v>
      </c>
    </row>
    <row r="12" spans="2:8" x14ac:dyDescent="0.25">
      <c r="B12" s="2">
        <v>0</v>
      </c>
      <c r="C12" s="2">
        <v>1</v>
      </c>
      <c r="D12" s="2">
        <f t="shared" ref="D12:D19" si="0">B12</f>
        <v>0</v>
      </c>
      <c r="E12" s="2">
        <f t="shared" ref="E12:E19" si="1">B12^2</f>
        <v>0</v>
      </c>
      <c r="F12" s="2">
        <f t="shared" ref="F12:F19" si="2">B12^3</f>
        <v>0</v>
      </c>
      <c r="G12" s="2">
        <f>SUMPRODUCT($C$9:$F$9,C12:F12)</f>
        <v>-8.9999999999763531</v>
      </c>
    </row>
    <row r="13" spans="2:8" x14ac:dyDescent="0.25">
      <c r="B13" s="2">
        <f>B12+0.5</f>
        <v>0.5</v>
      </c>
      <c r="C13" s="2">
        <v>1</v>
      </c>
      <c r="D13" s="2">
        <f t="shared" si="0"/>
        <v>0.5</v>
      </c>
      <c r="E13" s="2">
        <f t="shared" si="1"/>
        <v>0.25</v>
      </c>
      <c r="F13" s="2">
        <f t="shared" si="2"/>
        <v>0.125</v>
      </c>
      <c r="G13" s="2">
        <f t="shared" ref="G13:G19" si="3">SUMPRODUCT($C$9:$F$9,C13:F13)</f>
        <v>-1.3333333333353394</v>
      </c>
    </row>
    <row r="14" spans="2:8" x14ac:dyDescent="0.25">
      <c r="B14" s="2">
        <f t="shared" ref="B14:B19" si="4">B13+0.5</f>
        <v>1</v>
      </c>
      <c r="C14" s="2">
        <v>1</v>
      </c>
      <c r="D14" s="2">
        <f t="shared" si="0"/>
        <v>1</v>
      </c>
      <c r="E14" s="2">
        <f t="shared" si="1"/>
        <v>1</v>
      </c>
      <c r="F14" s="2">
        <f t="shared" si="2"/>
        <v>1</v>
      </c>
      <c r="G14" s="2">
        <f t="shared" si="3"/>
        <v>2.9999999999828901</v>
      </c>
    </row>
    <row r="15" spans="2:8" x14ac:dyDescent="0.25">
      <c r="B15" s="2">
        <f t="shared" si="4"/>
        <v>1.5</v>
      </c>
      <c r="C15" s="2">
        <v>1</v>
      </c>
      <c r="D15" s="2">
        <f t="shared" si="0"/>
        <v>1.5</v>
      </c>
      <c r="E15" s="2">
        <f t="shared" si="1"/>
        <v>2.25</v>
      </c>
      <c r="F15" s="2">
        <f t="shared" si="2"/>
        <v>3.375</v>
      </c>
      <c r="G15" s="2">
        <f t="shared" si="3"/>
        <v>4.749999999976076</v>
      </c>
    </row>
    <row r="16" spans="2:8" x14ac:dyDescent="0.25">
      <c r="B16" s="2">
        <f t="shared" si="4"/>
        <v>2</v>
      </c>
      <c r="C16" s="2">
        <v>1</v>
      </c>
      <c r="D16" s="2">
        <f t="shared" si="0"/>
        <v>2</v>
      </c>
      <c r="E16" s="2">
        <f t="shared" si="1"/>
        <v>4</v>
      </c>
      <c r="F16" s="2">
        <f t="shared" si="2"/>
        <v>8</v>
      </c>
      <c r="G16" s="2">
        <f t="shared" si="3"/>
        <v>4.6666666666419587</v>
      </c>
    </row>
    <row r="17" spans="2:7" x14ac:dyDescent="0.25">
      <c r="B17" s="2">
        <f t="shared" si="4"/>
        <v>2.5</v>
      </c>
      <c r="C17" s="2">
        <v>1</v>
      </c>
      <c r="D17" s="2">
        <f t="shared" si="0"/>
        <v>2.5</v>
      </c>
      <c r="E17" s="2">
        <f t="shared" si="1"/>
        <v>6.25</v>
      </c>
      <c r="F17" s="2">
        <f t="shared" si="2"/>
        <v>15.625</v>
      </c>
      <c r="G17" s="2">
        <f t="shared" si="3"/>
        <v>3.4999999999782787</v>
      </c>
    </row>
    <row r="18" spans="2:7" x14ac:dyDescent="0.25">
      <c r="B18" s="2">
        <f t="shared" si="4"/>
        <v>3</v>
      </c>
      <c r="C18" s="2">
        <v>1</v>
      </c>
      <c r="D18" s="2">
        <f t="shared" si="0"/>
        <v>3</v>
      </c>
      <c r="E18" s="2">
        <f t="shared" si="1"/>
        <v>9</v>
      </c>
      <c r="F18" s="2">
        <f t="shared" si="2"/>
        <v>27</v>
      </c>
      <c r="G18" s="2">
        <f t="shared" si="3"/>
        <v>1.9999999999827764</v>
      </c>
    </row>
    <row r="19" spans="2:7" x14ac:dyDescent="0.25">
      <c r="B19" s="2">
        <f t="shared" si="4"/>
        <v>3.5</v>
      </c>
      <c r="C19" s="2">
        <v>1</v>
      </c>
      <c r="D19" s="2">
        <f t="shared" si="0"/>
        <v>3.5</v>
      </c>
      <c r="E19" s="2">
        <f t="shared" si="1"/>
        <v>12.25</v>
      </c>
      <c r="F19" s="2">
        <f t="shared" si="2"/>
        <v>42.875</v>
      </c>
      <c r="G19" s="2">
        <f t="shared" si="3"/>
        <v>0.91666666665319241</v>
      </c>
    </row>
    <row r="20" spans="2:7" x14ac:dyDescent="0.25">
      <c r="B20" s="2">
        <f>B19+0.5</f>
        <v>4</v>
      </c>
      <c r="C20" s="2">
        <v>1</v>
      </c>
      <c r="D20" s="2">
        <f>B20</f>
        <v>4</v>
      </c>
      <c r="E20" s="2">
        <f>B20^2</f>
        <v>16</v>
      </c>
      <c r="F20" s="2">
        <f>B20^3</f>
        <v>64</v>
      </c>
      <c r="G20" s="2">
        <f>SUMPRODUCT($C$9:$F$9,C20:F20)</f>
        <v>0.99999999998726707</v>
      </c>
    </row>
    <row r="21" spans="2:7" x14ac:dyDescent="0.25">
      <c r="B21" s="2">
        <f>B20+0.5</f>
        <v>4.5</v>
      </c>
      <c r="C21" s="2">
        <v>1</v>
      </c>
      <c r="D21" s="2">
        <f>B21</f>
        <v>4.5</v>
      </c>
      <c r="E21" s="2">
        <f>B21^2</f>
        <v>20.25</v>
      </c>
      <c r="F21" s="2">
        <f>B21^3</f>
        <v>91.125</v>
      </c>
      <c r="G21" s="2">
        <f>SUMPRODUCT($C$9:$F$9,C21:F21)</f>
        <v>2.999999999982748</v>
      </c>
    </row>
    <row r="22" spans="2:7" x14ac:dyDescent="0.25">
      <c r="B22" s="2">
        <f>B21+0.5</f>
        <v>5</v>
      </c>
      <c r="C22" s="2">
        <v>1</v>
      </c>
      <c r="D22" s="2">
        <f>B22</f>
        <v>5</v>
      </c>
      <c r="E22" s="2">
        <f>B22^2</f>
        <v>25</v>
      </c>
      <c r="F22" s="2">
        <f>B22^3</f>
        <v>125</v>
      </c>
      <c r="G22" s="2">
        <f>SUMPRODUCT($C$9:$F$9,C22:F22)</f>
        <v>7.6666666666373544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E9" sqref="E9"/>
    </sheetView>
  </sheetViews>
  <sheetFormatPr defaultRowHeight="15" x14ac:dyDescent="0.25"/>
  <sheetData>
    <row r="2" spans="2:8" x14ac:dyDescent="0.25">
      <c r="B2" s="2" t="s">
        <v>0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1</v>
      </c>
      <c r="H2" s="1"/>
    </row>
    <row r="3" spans="2:8" x14ac:dyDescent="0.25">
      <c r="B3" s="2">
        <v>1</v>
      </c>
      <c r="C3" s="2">
        <v>1</v>
      </c>
      <c r="D3" s="2">
        <f>B3</f>
        <v>1</v>
      </c>
      <c r="E3" s="2">
        <f>B3^2</f>
        <v>1</v>
      </c>
      <c r="F3" s="2">
        <f>B3^3</f>
        <v>1</v>
      </c>
      <c r="G3" s="2">
        <v>3</v>
      </c>
    </row>
    <row r="4" spans="2:8" x14ac:dyDescent="0.25">
      <c r="B4" s="2">
        <v>3</v>
      </c>
      <c r="C4" s="2">
        <v>1</v>
      </c>
      <c r="D4" s="2">
        <f>B4</f>
        <v>3</v>
      </c>
      <c r="E4" s="2">
        <f>B4^2</f>
        <v>9</v>
      </c>
      <c r="F4" s="2">
        <f>B4^3</f>
        <v>27</v>
      </c>
      <c r="G4" s="2">
        <v>2</v>
      </c>
    </row>
    <row r="5" spans="2:8" x14ac:dyDescent="0.25">
      <c r="B5" s="2">
        <v>4</v>
      </c>
      <c r="C5" s="2">
        <v>1</v>
      </c>
      <c r="D5" s="2">
        <f>B5</f>
        <v>4</v>
      </c>
      <c r="E5" s="2">
        <f>B5^2</f>
        <v>16</v>
      </c>
      <c r="F5" s="2">
        <f>B5^3</f>
        <v>64</v>
      </c>
      <c r="G5" s="2">
        <v>1</v>
      </c>
    </row>
    <row r="6" spans="2:8" x14ac:dyDescent="0.25">
      <c r="B6" s="2">
        <v>4.5</v>
      </c>
      <c r="C6" s="2">
        <v>1</v>
      </c>
      <c r="D6" s="2">
        <f>B6</f>
        <v>4.5</v>
      </c>
      <c r="E6" s="2">
        <f>B6^2</f>
        <v>20.25</v>
      </c>
      <c r="F6" s="2">
        <f>B6^3</f>
        <v>91.125</v>
      </c>
      <c r="G6" s="2">
        <v>3</v>
      </c>
    </row>
    <row r="7" spans="2:8" x14ac:dyDescent="0.25">
      <c r="B7" s="2"/>
      <c r="C7" s="2"/>
      <c r="D7" s="2"/>
      <c r="E7" s="2"/>
      <c r="F7" s="2"/>
      <c r="G7" s="2"/>
    </row>
    <row r="8" spans="2:8" x14ac:dyDescent="0.25">
      <c r="B8" s="2"/>
      <c r="C8" s="2" t="s">
        <v>5</v>
      </c>
      <c r="D8" s="2" t="s">
        <v>6</v>
      </c>
      <c r="E8" s="2" t="s">
        <v>7</v>
      </c>
      <c r="F8" s="2" t="s">
        <v>10</v>
      </c>
      <c r="G8" s="2"/>
    </row>
    <row r="9" spans="2:8" x14ac:dyDescent="0.25">
      <c r="B9" s="2"/>
      <c r="C9" s="2">
        <f t="array" ref="C9:F9">TRANSPOSE(MMULT(MINVERSE(C3:F6),G3:G6))</f>
        <v>-9</v>
      </c>
      <c r="D9" s="2">
        <v>19.166666666666661</v>
      </c>
      <c r="E9" s="2">
        <v>-8.1666666666666661</v>
      </c>
      <c r="F9" s="2">
        <v>1</v>
      </c>
      <c r="G9" s="2"/>
    </row>
    <row r="10" spans="2:8" x14ac:dyDescent="0.25">
      <c r="B10" s="3"/>
      <c r="C10" s="3"/>
      <c r="D10" s="3"/>
      <c r="E10" s="3"/>
      <c r="F10" s="3"/>
      <c r="G10" s="3"/>
    </row>
    <row r="11" spans="2:8" x14ac:dyDescent="0.25">
      <c r="B11" s="2" t="s">
        <v>0</v>
      </c>
      <c r="C11" s="2" t="s">
        <v>2</v>
      </c>
      <c r="D11" s="2" t="s">
        <v>3</v>
      </c>
      <c r="E11" s="2" t="s">
        <v>9</v>
      </c>
      <c r="F11" s="2" t="s">
        <v>4</v>
      </c>
      <c r="G11" s="2" t="s">
        <v>8</v>
      </c>
    </row>
    <row r="12" spans="2:8" x14ac:dyDescent="0.25">
      <c r="B12" s="2">
        <v>0</v>
      </c>
      <c r="C12" s="2">
        <v>1</v>
      </c>
      <c r="D12" s="2">
        <f t="shared" ref="D12:D22" si="0">B12</f>
        <v>0</v>
      </c>
      <c r="E12" s="2">
        <f t="shared" ref="E12:E22" si="1">B12^2</f>
        <v>0</v>
      </c>
      <c r="F12" s="2">
        <f t="shared" ref="F12:F22" si="2">B12^3</f>
        <v>0</v>
      </c>
      <c r="G12" s="2">
        <f>SUMPRODUCT($C$9:$F$9,C12:F12)</f>
        <v>-9</v>
      </c>
    </row>
    <row r="13" spans="2:8" x14ac:dyDescent="0.25">
      <c r="B13" s="2">
        <f>B12+0.5</f>
        <v>0.5</v>
      </c>
      <c r="C13" s="2">
        <v>1</v>
      </c>
      <c r="D13" s="2">
        <f t="shared" si="0"/>
        <v>0.5</v>
      </c>
      <c r="E13" s="2">
        <f t="shared" si="1"/>
        <v>0.25</v>
      </c>
      <c r="F13" s="2">
        <f t="shared" si="2"/>
        <v>0.125</v>
      </c>
      <c r="G13" s="2">
        <f t="shared" ref="G13:G22" si="3">SUMPRODUCT($C$9:$F$9,C13:F13)</f>
        <v>-1.3333333333333361</v>
      </c>
    </row>
    <row r="14" spans="2:8" x14ac:dyDescent="0.25">
      <c r="B14" s="2">
        <f t="shared" ref="B14:B22" si="4">B13+0.5</f>
        <v>1</v>
      </c>
      <c r="C14" s="2">
        <v>1</v>
      </c>
      <c r="D14" s="2">
        <f t="shared" si="0"/>
        <v>1</v>
      </c>
      <c r="E14" s="2">
        <f t="shared" si="1"/>
        <v>1</v>
      </c>
      <c r="F14" s="2">
        <f t="shared" si="2"/>
        <v>1</v>
      </c>
      <c r="G14" s="2">
        <f t="shared" si="3"/>
        <v>2.9999999999999947</v>
      </c>
    </row>
    <row r="15" spans="2:8" x14ac:dyDescent="0.25">
      <c r="B15" s="2">
        <f t="shared" si="4"/>
        <v>1.5</v>
      </c>
      <c r="C15" s="2">
        <v>1</v>
      </c>
      <c r="D15" s="2">
        <f t="shared" si="0"/>
        <v>1.5</v>
      </c>
      <c r="E15" s="2">
        <f t="shared" si="1"/>
        <v>2.25</v>
      </c>
      <c r="F15" s="2">
        <f t="shared" si="2"/>
        <v>3.375</v>
      </c>
      <c r="G15" s="2">
        <f t="shared" si="3"/>
        <v>4.7499999999999929</v>
      </c>
    </row>
    <row r="16" spans="2:8" x14ac:dyDescent="0.25">
      <c r="B16" s="2">
        <f t="shared" si="4"/>
        <v>2</v>
      </c>
      <c r="C16" s="2">
        <v>1</v>
      </c>
      <c r="D16" s="2">
        <f t="shared" si="0"/>
        <v>2</v>
      </c>
      <c r="E16" s="2">
        <f t="shared" si="1"/>
        <v>4</v>
      </c>
      <c r="F16" s="2">
        <f t="shared" si="2"/>
        <v>8</v>
      </c>
      <c r="G16" s="2">
        <f t="shared" si="3"/>
        <v>4.6666666666666572</v>
      </c>
    </row>
    <row r="17" spans="2:7" x14ac:dyDescent="0.25">
      <c r="B17" s="2">
        <f t="shared" si="4"/>
        <v>2.5</v>
      </c>
      <c r="C17" s="2">
        <v>1</v>
      </c>
      <c r="D17" s="2">
        <f t="shared" si="0"/>
        <v>2.5</v>
      </c>
      <c r="E17" s="2">
        <f t="shared" si="1"/>
        <v>6.25</v>
      </c>
      <c r="F17" s="2">
        <f t="shared" si="2"/>
        <v>15.625</v>
      </c>
      <c r="G17" s="2">
        <f t="shared" si="3"/>
        <v>3.4999999999999858</v>
      </c>
    </row>
    <row r="18" spans="2:7" x14ac:dyDescent="0.25">
      <c r="B18" s="2">
        <f t="shared" si="4"/>
        <v>3</v>
      </c>
      <c r="C18" s="2">
        <v>1</v>
      </c>
      <c r="D18" s="2">
        <f t="shared" si="0"/>
        <v>3</v>
      </c>
      <c r="E18" s="2">
        <f t="shared" si="1"/>
        <v>9</v>
      </c>
      <c r="F18" s="2">
        <f t="shared" si="2"/>
        <v>27</v>
      </c>
      <c r="G18" s="2">
        <f t="shared" si="3"/>
        <v>1.9999999999999858</v>
      </c>
    </row>
    <row r="19" spans="2:7" x14ac:dyDescent="0.25">
      <c r="B19" s="2">
        <f t="shared" si="4"/>
        <v>3.5</v>
      </c>
      <c r="C19" s="2">
        <v>1</v>
      </c>
      <c r="D19" s="2">
        <f t="shared" si="0"/>
        <v>3.5</v>
      </c>
      <c r="E19" s="2">
        <f t="shared" si="1"/>
        <v>12.25</v>
      </c>
      <c r="F19" s="2">
        <f t="shared" si="2"/>
        <v>42.875</v>
      </c>
      <c r="G19" s="2">
        <f t="shared" si="3"/>
        <v>0.91666666666665719</v>
      </c>
    </row>
    <row r="20" spans="2:7" x14ac:dyDescent="0.25">
      <c r="B20" s="2">
        <f t="shared" si="4"/>
        <v>4</v>
      </c>
      <c r="C20" s="2">
        <v>1</v>
      </c>
      <c r="D20" s="2">
        <f t="shared" si="0"/>
        <v>4</v>
      </c>
      <c r="E20" s="2">
        <f t="shared" si="1"/>
        <v>16</v>
      </c>
      <c r="F20" s="2">
        <f t="shared" si="2"/>
        <v>64</v>
      </c>
      <c r="G20" s="2">
        <f t="shared" si="3"/>
        <v>0.99999999999998579</v>
      </c>
    </row>
    <row r="21" spans="2:7" x14ac:dyDescent="0.25">
      <c r="B21" s="2">
        <f t="shared" si="4"/>
        <v>4.5</v>
      </c>
      <c r="C21" s="2">
        <v>1</v>
      </c>
      <c r="D21" s="2">
        <f t="shared" si="0"/>
        <v>4.5</v>
      </c>
      <c r="E21" s="2">
        <f t="shared" si="1"/>
        <v>20.25</v>
      </c>
      <c r="F21" s="2">
        <f t="shared" si="2"/>
        <v>91.125</v>
      </c>
      <c r="G21" s="2">
        <f t="shared" si="3"/>
        <v>2.9999999999999716</v>
      </c>
    </row>
    <row r="22" spans="2:7" x14ac:dyDescent="0.25">
      <c r="B22" s="2">
        <f t="shared" si="4"/>
        <v>5</v>
      </c>
      <c r="C22" s="2">
        <v>1</v>
      </c>
      <c r="D22" s="2">
        <f t="shared" si="0"/>
        <v>5</v>
      </c>
      <c r="E22" s="2">
        <f t="shared" si="1"/>
        <v>25</v>
      </c>
      <c r="F22" s="2">
        <f t="shared" si="2"/>
        <v>125</v>
      </c>
      <c r="G22" s="2">
        <f t="shared" si="3"/>
        <v>7.666666666666643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regr.simples - solver</vt:lpstr>
      <vt:lpstr>regr.simples -matricial</vt:lpstr>
      <vt:lpstr>regr.múltipla-solver</vt:lpstr>
      <vt:lpstr>regr.múltipla-matricial</vt:lpstr>
      <vt:lpstr>discrim-solver</vt:lpstr>
      <vt:lpstr>discrim-matricial</vt:lpstr>
      <vt:lpstr>série de fourier - solver</vt:lpstr>
      <vt:lpstr>série de fourier - matricial</vt:lpstr>
      <vt:lpstr>spline cúbico via matrizes</vt:lpstr>
      <vt:lpstr>newton-Linear</vt:lpstr>
      <vt:lpstr>newton-Quadrática</vt:lpstr>
      <vt:lpstr>newton-Cúbica</vt:lpstr>
      <vt:lpstr>newton-Quarto Grau</vt:lpstr>
      <vt:lpstr>matrizes v.1</vt:lpstr>
      <vt:lpstr>matrizes v.2</vt:lpstr>
      <vt:lpstr>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2010-04-02T20:33:00Z</dcterms:created>
  <dcterms:modified xsi:type="dcterms:W3CDTF">2017-09-26T00:17:19Z</dcterms:modified>
</cp:coreProperties>
</file>