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  <sheet name="Plan1 (2)" sheetId="2" r:id="rId2"/>
    <sheet name="Plan1 (3)" sheetId="3" r:id="rId3"/>
    <sheet name="Plan1 (4)" sheetId="5" r:id="rId4"/>
    <sheet name="Planilha3" sheetId="4" r:id="rId5"/>
    <sheet name="Planilha3 (2)" sheetId="7" r:id="rId6"/>
    <sheet name="Planilha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D11" i="7"/>
  <c r="D8" i="7"/>
  <c r="D9" i="7"/>
  <c r="D10" i="7"/>
  <c r="D7" i="7"/>
  <c r="B7" i="7"/>
  <c r="C6" i="7"/>
  <c r="C8" i="4"/>
  <c r="C9" i="4"/>
  <c r="C10" i="4"/>
  <c r="C11" i="4"/>
  <c r="C12" i="4"/>
  <c r="C13" i="4"/>
  <c r="C14" i="4"/>
  <c r="C7" i="4"/>
  <c r="D8" i="4"/>
  <c r="D9" i="4"/>
  <c r="D10" i="4"/>
  <c r="D11" i="4"/>
  <c r="D12" i="4"/>
  <c r="D13" i="4"/>
  <c r="D14" i="4"/>
  <c r="D7" i="4"/>
  <c r="C6" i="4"/>
  <c r="G23" i="6"/>
  <c r="G22" i="6"/>
  <c r="E22" i="6"/>
  <c r="G21" i="6"/>
  <c r="F21" i="6"/>
  <c r="E21" i="6"/>
  <c r="D21" i="6"/>
  <c r="C21" i="6"/>
  <c r="G9" i="6"/>
  <c r="G8" i="6"/>
  <c r="F8" i="6"/>
  <c r="G7" i="6"/>
  <c r="F7" i="6"/>
  <c r="E7" i="6"/>
  <c r="C5" i="6"/>
  <c r="G6" i="6"/>
  <c r="F6" i="6"/>
  <c r="E6" i="6"/>
  <c r="D6" i="6"/>
  <c r="G5" i="6"/>
  <c r="F5" i="6"/>
  <c r="E5" i="6"/>
  <c r="D5" i="6"/>
  <c r="B8" i="4"/>
  <c r="B9" i="4"/>
  <c r="B10" i="4"/>
  <c r="B11" i="4"/>
  <c r="B12" i="4"/>
  <c r="B13" i="4"/>
  <c r="B14" i="4"/>
  <c r="B7" i="4"/>
  <c r="E7" i="4"/>
  <c r="E6" i="4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9" i="5"/>
  <c r="B23" i="5"/>
  <c r="B22" i="5"/>
  <c r="B21" i="5"/>
  <c r="B20" i="5"/>
  <c r="B19" i="5"/>
  <c r="B18" i="5"/>
  <c r="B17" i="5"/>
  <c r="B16" i="5"/>
  <c r="B15" i="5"/>
  <c r="B14" i="5"/>
  <c r="B8" i="7" l="1"/>
  <c r="C7" i="7"/>
  <c r="E6" i="7"/>
  <c r="E7" i="7"/>
  <c r="E8" i="4"/>
  <c r="C8" i="7" l="1"/>
  <c r="B9" i="7"/>
  <c r="E8" i="7"/>
  <c r="E9" i="4"/>
  <c r="C9" i="7" l="1"/>
  <c r="B10" i="7"/>
  <c r="E10" i="4"/>
  <c r="C10" i="7" l="1"/>
  <c r="B11" i="7"/>
  <c r="E9" i="7"/>
  <c r="E10" i="7"/>
  <c r="E11" i="4"/>
  <c r="C11" i="7" l="1"/>
  <c r="B12" i="7"/>
  <c r="E12" i="4"/>
  <c r="C12" i="7" l="1"/>
  <c r="B13" i="7"/>
  <c r="E13" i="4"/>
  <c r="C13" i="7" l="1"/>
  <c r="B14" i="7"/>
  <c r="C14" i="7" s="1"/>
  <c r="E14" i="4"/>
</calcChain>
</file>

<file path=xl/sharedStrings.xml><?xml version="1.0" encoding="utf-8"?>
<sst xmlns="http://schemas.openxmlformats.org/spreadsheetml/2006/main" count="76" uniqueCount="41">
  <si>
    <t>Exemplo</t>
  </si>
  <si>
    <t>t</t>
  </si>
  <si>
    <t>Res.Possível</t>
  </si>
  <si>
    <t>Res.Econômica</t>
  </si>
  <si>
    <t>C.Clássicos</t>
  </si>
  <si>
    <t>C.Quânticos</t>
  </si>
  <si>
    <t>Comparativo de Desempenho - Algoritmo de Grover</t>
  </si>
  <si>
    <t>Q.C.</t>
  </si>
  <si>
    <t>C.C.</t>
  </si>
  <si>
    <t>Quântico</t>
  </si>
  <si>
    <t>Clássico</t>
  </si>
  <si>
    <t>Desempenho Relativo</t>
  </si>
  <si>
    <t>kB</t>
  </si>
  <si>
    <t>Mb</t>
  </si>
  <si>
    <t>Gb</t>
  </si>
  <si>
    <t>Byte</t>
  </si>
  <si>
    <t>Tb</t>
  </si>
  <si>
    <t>Pb</t>
  </si>
  <si>
    <t>Hb</t>
  </si>
  <si>
    <t>Octab</t>
  </si>
  <si>
    <t>Heptab</t>
  </si>
  <si>
    <t xml:space="preserve">&lt;-A partir de Terabytes de informação </t>
  </si>
  <si>
    <t xml:space="preserve">   um computador quântico seria econom.</t>
  </si>
  <si>
    <t>Fator CC/CQ =</t>
  </si>
  <si>
    <t>Quantum</t>
  </si>
  <si>
    <t>Algoritmo</t>
  </si>
  <si>
    <t>n3</t>
  </si>
  <si>
    <t>n2</t>
  </si>
  <si>
    <t>n</t>
  </si>
  <si>
    <t>2^n</t>
  </si>
  <si>
    <t>n.log2(n)</t>
  </si>
  <si>
    <t>log2(n)</t>
  </si>
  <si>
    <t>Infinito</t>
  </si>
  <si>
    <t xml:space="preserve">   viável em uma busca não estruturada</t>
  </si>
  <si>
    <t>N // Ops/$-&gt;</t>
  </si>
  <si>
    <t>&lt;- C.Clássicos são hoje 1M de vezes mais rápidos por $</t>
  </si>
  <si>
    <t>n^3</t>
  </si>
  <si>
    <t>n^2</t>
  </si>
  <si>
    <t>Comparativo de Desempenho - Algoritmo de Shor (log(n)^3)</t>
  </si>
  <si>
    <t>No.bits</t>
  </si>
  <si>
    <t xml:space="preserve">         - Algoritmo Clássico (2^(n/2)) (existem melhores)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</si>
</sst>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E+00"/>
    <numFmt numFmtId="165" formatCode="0E+00"/>
    <numFmt numFmtId="166" formatCode="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  <xf numFmtId="164" fontId="0" fillId="2" borderId="0" xfId="0" applyNumberFormat="1" applyFill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horizontal="right"/>
    </xf>
    <xf numFmtId="0" fontId="0" fillId="2" borderId="1" xfId="0" applyFill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Res.Possível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Plan1!$A$3:$A$23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xVal>
          <c:yVal>
            <c:numRef>
              <c:f>Plan1!$B$3:$B$23</c:f>
              <c:numCache>
                <c:formatCode>General</c:formatCode>
                <c:ptCount val="21"/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3-403A-A307-4757AE30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53968"/>
        <c:axId val="280440240"/>
      </c:scatterChart>
      <c:valAx>
        <c:axId val="280453968"/>
        <c:scaling>
          <c:orientation val="minMax"/>
          <c:max val="2040"/>
          <c:min val="20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40240"/>
        <c:crosses val="autoZero"/>
        <c:crossBetween val="midCat"/>
      </c:valAx>
      <c:valAx>
        <c:axId val="280440240"/>
        <c:scaling>
          <c:orientation val="minMax"/>
          <c:max val="1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'Plan1 (2)'!$C$2</c:f>
              <c:strCache>
                <c:ptCount val="1"/>
                <c:pt idx="0">
                  <c:v>Res.Econômica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'Plan1 (2)'!$A$3:$A$23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xVal>
          <c:yVal>
            <c:numRef>
              <c:f>'Plan1 (2)'!$C$3:$C$23</c:f>
              <c:numCache>
                <c:formatCode>General</c:formatCode>
                <c:ptCount val="2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B7-42AD-971A-BE43308A0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53968"/>
        <c:axId val="280440240"/>
      </c:scatterChart>
      <c:valAx>
        <c:axId val="280453968"/>
        <c:scaling>
          <c:orientation val="minMax"/>
          <c:max val="2040"/>
          <c:min val="20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40240"/>
        <c:crosses val="autoZero"/>
        <c:crossBetween val="midCat"/>
      </c:valAx>
      <c:valAx>
        <c:axId val="280440240"/>
        <c:scaling>
          <c:orientation val="minMax"/>
          <c:max val="1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Região de Vantagem Quântica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'Plan1 (3)'!$B$2</c:f>
              <c:strCache>
                <c:ptCount val="1"/>
                <c:pt idx="0">
                  <c:v>Res.Possível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'Plan1 (3)'!$A$3:$A$23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xVal>
          <c:yVal>
            <c:numRef>
              <c:f>'Plan1 (3)'!$B$3:$B$23</c:f>
              <c:numCache>
                <c:formatCode>General</c:formatCode>
                <c:ptCount val="21"/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5-4D7A-A996-17A651F57E6C}"/>
            </c:ext>
          </c:extLst>
        </c:ser>
        <c:ser>
          <c:idx val="1"/>
          <c:order val="1"/>
          <c:tx>
            <c:strRef>
              <c:f>'Plan1 (3)'!$C$2</c:f>
              <c:strCache>
                <c:ptCount val="1"/>
                <c:pt idx="0">
                  <c:v>Res.Econômica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'Plan1 (3)'!$A$3:$A$23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xVal>
          <c:yVal>
            <c:numRef>
              <c:f>'Plan1 (3)'!$C$3:$C$23</c:f>
              <c:numCache>
                <c:formatCode>General</c:formatCode>
                <c:ptCount val="2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75-4D7A-A996-17A651F5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53968"/>
        <c:axId val="280440240"/>
      </c:scatterChart>
      <c:valAx>
        <c:axId val="280453968"/>
        <c:scaling>
          <c:orientation val="minMax"/>
          <c:max val="2040"/>
          <c:min val="20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40240"/>
        <c:crosses val="autoZero"/>
        <c:crossBetween val="midCat"/>
      </c:valAx>
      <c:valAx>
        <c:axId val="280440240"/>
        <c:scaling>
          <c:orientation val="minMax"/>
          <c:max val="1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Quântico x Clássico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'Plan1 (4)'!$B$2</c:f>
              <c:strCache>
                <c:ptCount val="1"/>
                <c:pt idx="0">
                  <c:v>C.Clássicos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'Plan1 (4)'!$A$3:$A$23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xVal>
          <c:yVal>
            <c:numRef>
              <c:f>'Plan1 (4)'!$B$3:$B$23</c:f>
              <c:numCache>
                <c:formatCode>General</c:formatCode>
                <c:ptCount val="21"/>
                <c:pt idx="1">
                  <c:v>10</c:v>
                </c:pt>
                <c:pt idx="2">
                  <c:v>70</c:v>
                </c:pt>
                <c:pt idx="3">
                  <c:v>120</c:v>
                </c:pt>
                <c:pt idx="4">
                  <c:v>160</c:v>
                </c:pt>
                <c:pt idx="5">
                  <c:v>190</c:v>
                </c:pt>
                <c:pt idx="6">
                  <c:v>210</c:v>
                </c:pt>
                <c:pt idx="7">
                  <c:v>220</c:v>
                </c:pt>
                <c:pt idx="8">
                  <c:v>229</c:v>
                </c:pt>
                <c:pt idx="9">
                  <c:v>237</c:v>
                </c:pt>
                <c:pt idx="10">
                  <c:v>243</c:v>
                </c:pt>
                <c:pt idx="11">
                  <c:v>248.5</c:v>
                </c:pt>
                <c:pt idx="12">
                  <c:v>253.5</c:v>
                </c:pt>
                <c:pt idx="13">
                  <c:v>257.5</c:v>
                </c:pt>
                <c:pt idx="14">
                  <c:v>260.5</c:v>
                </c:pt>
                <c:pt idx="15">
                  <c:v>263.39999999999998</c:v>
                </c:pt>
                <c:pt idx="16">
                  <c:v>266.2</c:v>
                </c:pt>
                <c:pt idx="17">
                  <c:v>268.89999999999998</c:v>
                </c:pt>
                <c:pt idx="18">
                  <c:v>271.5</c:v>
                </c:pt>
                <c:pt idx="19">
                  <c:v>274</c:v>
                </c:pt>
                <c:pt idx="20">
                  <c:v>276.39999999999998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6-415B-8C8B-ED26785BEB95}"/>
            </c:ext>
          </c:extLst>
        </c:ser>
        <c:ser>
          <c:idx val="1"/>
          <c:order val="1"/>
          <c:tx>
            <c:strRef>
              <c:f>'Plan1 (4)'!$C$2</c:f>
              <c:strCache>
                <c:ptCount val="1"/>
                <c:pt idx="0">
                  <c:v>C.Quânticos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'Plan1 (4)'!$A$3:$A$23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xVal>
          <c:yVal>
            <c:numRef>
              <c:f>'Plan1 (4)'!$C$3:$C$23</c:f>
              <c:numCache>
                <c:formatCode>General</c:formatCode>
                <c:ptCount val="21"/>
                <c:pt idx="4">
                  <c:v>1</c:v>
                </c:pt>
                <c:pt idx="5">
                  <c:v>30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150</c:v>
                </c:pt>
                <c:pt idx="10">
                  <c:v>180</c:v>
                </c:pt>
                <c:pt idx="11">
                  <c:v>210</c:v>
                </c:pt>
                <c:pt idx="12">
                  <c:v>240</c:v>
                </c:pt>
                <c:pt idx="13">
                  <c:v>270</c:v>
                </c:pt>
                <c:pt idx="14">
                  <c:v>300</c:v>
                </c:pt>
                <c:pt idx="15">
                  <c:v>330</c:v>
                </c:pt>
                <c:pt idx="16">
                  <c:v>360</c:v>
                </c:pt>
                <c:pt idx="17">
                  <c:v>390</c:v>
                </c:pt>
                <c:pt idx="18">
                  <c:v>420</c:v>
                </c:pt>
                <c:pt idx="19">
                  <c:v>450</c:v>
                </c:pt>
                <c:pt idx="2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6-415B-8C8B-ED26785B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53968"/>
        <c:axId val="280440240"/>
      </c:scatterChart>
      <c:valAx>
        <c:axId val="280453968"/>
        <c:scaling>
          <c:orientation val="minMax"/>
          <c:max val="204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40240"/>
        <c:crosses val="autoZero"/>
        <c:crossBetween val="midCat"/>
      </c:valAx>
      <c:valAx>
        <c:axId val="28044024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7761</xdr:rowOff>
    </xdr:from>
    <xdr:to>
      <xdr:col>10</xdr:col>
      <xdr:colOff>395111</xdr:colOff>
      <xdr:row>16</xdr:row>
      <xdr:rowOff>83961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7761</xdr:rowOff>
    </xdr:from>
    <xdr:to>
      <xdr:col>10</xdr:col>
      <xdr:colOff>395111</xdr:colOff>
      <xdr:row>16</xdr:row>
      <xdr:rowOff>83961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7761</xdr:rowOff>
    </xdr:from>
    <xdr:to>
      <xdr:col>10</xdr:col>
      <xdr:colOff>395111</xdr:colOff>
      <xdr:row>16</xdr:row>
      <xdr:rowOff>83961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7761</xdr:rowOff>
    </xdr:from>
    <xdr:to>
      <xdr:col>10</xdr:col>
      <xdr:colOff>395111</xdr:colOff>
      <xdr:row>16</xdr:row>
      <xdr:rowOff>83961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zoomScale="270" zoomScaleNormal="270" workbookViewId="0">
      <selection activeCell="A2" sqref="A2:C2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2020</v>
      </c>
      <c r="C3">
        <v>200</v>
      </c>
    </row>
    <row r="4" spans="1:3" x14ac:dyDescent="0.25">
      <c r="A4">
        <v>2021</v>
      </c>
      <c r="C4">
        <v>190</v>
      </c>
    </row>
    <row r="5" spans="1:3" x14ac:dyDescent="0.25">
      <c r="A5">
        <v>2022</v>
      </c>
      <c r="C5">
        <v>180</v>
      </c>
    </row>
    <row r="6" spans="1:3" x14ac:dyDescent="0.25">
      <c r="A6">
        <v>2023</v>
      </c>
      <c r="C6">
        <v>170</v>
      </c>
    </row>
    <row r="7" spans="1:3" x14ac:dyDescent="0.25">
      <c r="A7">
        <v>2024</v>
      </c>
      <c r="B7">
        <v>10</v>
      </c>
      <c r="C7">
        <v>160</v>
      </c>
    </row>
    <row r="8" spans="1:3" x14ac:dyDescent="0.25">
      <c r="A8">
        <v>2025</v>
      </c>
      <c r="B8">
        <v>20</v>
      </c>
      <c r="C8">
        <v>150</v>
      </c>
    </row>
    <row r="9" spans="1:3" x14ac:dyDescent="0.25">
      <c r="A9">
        <v>2026</v>
      </c>
      <c r="B9">
        <v>30</v>
      </c>
      <c r="C9">
        <v>140</v>
      </c>
    </row>
    <row r="10" spans="1:3" x14ac:dyDescent="0.25">
      <c r="A10">
        <v>2027</v>
      </c>
      <c r="B10">
        <v>40</v>
      </c>
      <c r="C10">
        <v>130</v>
      </c>
    </row>
    <row r="11" spans="1:3" x14ac:dyDescent="0.25">
      <c r="A11">
        <v>2028</v>
      </c>
      <c r="B11">
        <v>50</v>
      </c>
      <c r="C11">
        <v>120</v>
      </c>
    </row>
    <row r="12" spans="1:3" x14ac:dyDescent="0.25">
      <c r="A12">
        <v>2029</v>
      </c>
      <c r="B12">
        <v>60</v>
      </c>
      <c r="C12">
        <v>110</v>
      </c>
    </row>
    <row r="13" spans="1:3" x14ac:dyDescent="0.25">
      <c r="A13">
        <v>2030</v>
      </c>
      <c r="B13">
        <v>70</v>
      </c>
      <c r="C13">
        <v>100</v>
      </c>
    </row>
    <row r="14" spans="1:3" x14ac:dyDescent="0.25">
      <c r="A14">
        <v>2031</v>
      </c>
      <c r="B14">
        <v>80</v>
      </c>
      <c r="C14">
        <v>90</v>
      </c>
    </row>
    <row r="15" spans="1:3" x14ac:dyDescent="0.25">
      <c r="A15">
        <v>2032</v>
      </c>
      <c r="B15">
        <v>90</v>
      </c>
      <c r="C15">
        <v>80</v>
      </c>
    </row>
    <row r="16" spans="1:3" x14ac:dyDescent="0.25">
      <c r="A16">
        <v>2033</v>
      </c>
      <c r="B16">
        <v>100</v>
      </c>
      <c r="C16">
        <v>70</v>
      </c>
    </row>
    <row r="17" spans="1:3" x14ac:dyDescent="0.25">
      <c r="A17">
        <v>2034</v>
      </c>
      <c r="B17">
        <v>110</v>
      </c>
      <c r="C17">
        <v>60</v>
      </c>
    </row>
    <row r="18" spans="1:3" x14ac:dyDescent="0.25">
      <c r="A18">
        <v>2035</v>
      </c>
      <c r="B18">
        <v>120</v>
      </c>
      <c r="C18">
        <v>50</v>
      </c>
    </row>
    <row r="19" spans="1:3" x14ac:dyDescent="0.25">
      <c r="A19">
        <v>2036</v>
      </c>
      <c r="B19">
        <v>130</v>
      </c>
      <c r="C19">
        <v>40</v>
      </c>
    </row>
    <row r="20" spans="1:3" x14ac:dyDescent="0.25">
      <c r="A20">
        <v>2037</v>
      </c>
      <c r="B20">
        <v>140</v>
      </c>
      <c r="C20">
        <v>30</v>
      </c>
    </row>
    <row r="21" spans="1:3" x14ac:dyDescent="0.25">
      <c r="A21">
        <v>2038</v>
      </c>
      <c r="B21">
        <v>150</v>
      </c>
      <c r="C21">
        <v>20</v>
      </c>
    </row>
    <row r="22" spans="1:3" x14ac:dyDescent="0.25">
      <c r="A22">
        <v>2039</v>
      </c>
      <c r="B22">
        <v>160</v>
      </c>
      <c r="C22">
        <v>10</v>
      </c>
    </row>
    <row r="23" spans="1:3" x14ac:dyDescent="0.25">
      <c r="A23">
        <v>2040</v>
      </c>
      <c r="B23">
        <v>170</v>
      </c>
      <c r="C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270" zoomScaleNormal="270" workbookViewId="0">
      <selection activeCell="A2" sqref="A2:C2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2020</v>
      </c>
      <c r="C3">
        <v>200</v>
      </c>
    </row>
    <row r="4" spans="1:3" x14ac:dyDescent="0.25">
      <c r="A4">
        <v>2021</v>
      </c>
      <c r="C4">
        <v>190</v>
      </c>
    </row>
    <row r="5" spans="1:3" x14ac:dyDescent="0.25">
      <c r="A5">
        <v>2022</v>
      </c>
      <c r="C5">
        <v>180</v>
      </c>
    </row>
    <row r="6" spans="1:3" x14ac:dyDescent="0.25">
      <c r="A6">
        <v>2023</v>
      </c>
      <c r="C6">
        <v>170</v>
      </c>
    </row>
    <row r="7" spans="1:3" x14ac:dyDescent="0.25">
      <c r="A7">
        <v>2024</v>
      </c>
      <c r="B7">
        <v>10</v>
      </c>
      <c r="C7">
        <v>160</v>
      </c>
    </row>
    <row r="8" spans="1:3" x14ac:dyDescent="0.25">
      <c r="A8">
        <v>2025</v>
      </c>
      <c r="B8">
        <v>20</v>
      </c>
      <c r="C8">
        <v>150</v>
      </c>
    </row>
    <row r="9" spans="1:3" x14ac:dyDescent="0.25">
      <c r="A9">
        <v>2026</v>
      </c>
      <c r="B9">
        <v>30</v>
      </c>
      <c r="C9">
        <v>140</v>
      </c>
    </row>
    <row r="10" spans="1:3" x14ac:dyDescent="0.25">
      <c r="A10">
        <v>2027</v>
      </c>
      <c r="B10">
        <v>40</v>
      </c>
      <c r="C10">
        <v>130</v>
      </c>
    </row>
    <row r="11" spans="1:3" x14ac:dyDescent="0.25">
      <c r="A11">
        <v>2028</v>
      </c>
      <c r="B11">
        <v>50</v>
      </c>
      <c r="C11">
        <v>120</v>
      </c>
    </row>
    <row r="12" spans="1:3" x14ac:dyDescent="0.25">
      <c r="A12">
        <v>2029</v>
      </c>
      <c r="B12">
        <v>60</v>
      </c>
      <c r="C12">
        <v>110</v>
      </c>
    </row>
    <row r="13" spans="1:3" x14ac:dyDescent="0.25">
      <c r="A13">
        <v>2030</v>
      </c>
      <c r="B13">
        <v>70</v>
      </c>
      <c r="C13">
        <v>100</v>
      </c>
    </row>
    <row r="14" spans="1:3" x14ac:dyDescent="0.25">
      <c r="A14">
        <v>2031</v>
      </c>
      <c r="B14">
        <v>80</v>
      </c>
      <c r="C14">
        <v>90</v>
      </c>
    </row>
    <row r="15" spans="1:3" x14ac:dyDescent="0.25">
      <c r="A15">
        <v>2032</v>
      </c>
      <c r="B15">
        <v>90</v>
      </c>
      <c r="C15">
        <v>80</v>
      </c>
    </row>
    <row r="16" spans="1:3" x14ac:dyDescent="0.25">
      <c r="A16">
        <v>2033</v>
      </c>
      <c r="B16">
        <v>100</v>
      </c>
      <c r="C16">
        <v>70</v>
      </c>
    </row>
    <row r="17" spans="1:3" x14ac:dyDescent="0.25">
      <c r="A17">
        <v>2034</v>
      </c>
      <c r="B17">
        <v>110</v>
      </c>
      <c r="C17">
        <v>60</v>
      </c>
    </row>
    <row r="18" spans="1:3" x14ac:dyDescent="0.25">
      <c r="A18">
        <v>2035</v>
      </c>
      <c r="B18">
        <v>120</v>
      </c>
      <c r="C18">
        <v>50</v>
      </c>
    </row>
    <row r="19" spans="1:3" x14ac:dyDescent="0.25">
      <c r="A19">
        <v>2036</v>
      </c>
      <c r="B19">
        <v>130</v>
      </c>
      <c r="C19">
        <v>40</v>
      </c>
    </row>
    <row r="20" spans="1:3" x14ac:dyDescent="0.25">
      <c r="A20">
        <v>2037</v>
      </c>
      <c r="B20">
        <v>140</v>
      </c>
      <c r="C20">
        <v>30</v>
      </c>
    </row>
    <row r="21" spans="1:3" x14ac:dyDescent="0.25">
      <c r="A21">
        <v>2038</v>
      </c>
      <c r="B21">
        <v>150</v>
      </c>
      <c r="C21">
        <v>20</v>
      </c>
    </row>
    <row r="22" spans="1:3" x14ac:dyDescent="0.25">
      <c r="A22">
        <v>2039</v>
      </c>
      <c r="B22">
        <v>160</v>
      </c>
      <c r="C22">
        <v>10</v>
      </c>
    </row>
    <row r="23" spans="1:3" x14ac:dyDescent="0.25">
      <c r="A23">
        <v>2040</v>
      </c>
      <c r="B23">
        <v>170</v>
      </c>
      <c r="C2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270" zoomScaleNormal="270" workbookViewId="0">
      <selection activeCell="A2" sqref="A2:C2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2020</v>
      </c>
      <c r="C3">
        <v>200</v>
      </c>
    </row>
    <row r="4" spans="1:3" x14ac:dyDescent="0.25">
      <c r="A4">
        <v>2021</v>
      </c>
      <c r="C4">
        <v>190</v>
      </c>
    </row>
    <row r="5" spans="1:3" x14ac:dyDescent="0.25">
      <c r="A5">
        <v>2022</v>
      </c>
      <c r="C5">
        <v>180</v>
      </c>
    </row>
    <row r="6" spans="1:3" x14ac:dyDescent="0.25">
      <c r="A6">
        <v>2023</v>
      </c>
      <c r="C6">
        <v>170</v>
      </c>
    </row>
    <row r="7" spans="1:3" x14ac:dyDescent="0.25">
      <c r="A7">
        <v>2024</v>
      </c>
      <c r="B7">
        <v>10</v>
      </c>
      <c r="C7">
        <v>160</v>
      </c>
    </row>
    <row r="8" spans="1:3" x14ac:dyDescent="0.25">
      <c r="A8">
        <v>2025</v>
      </c>
      <c r="B8">
        <v>20</v>
      </c>
      <c r="C8">
        <v>150</v>
      </c>
    </row>
    <row r="9" spans="1:3" x14ac:dyDescent="0.25">
      <c r="A9">
        <v>2026</v>
      </c>
      <c r="B9">
        <v>30</v>
      </c>
      <c r="C9">
        <v>140</v>
      </c>
    </row>
    <row r="10" spans="1:3" x14ac:dyDescent="0.25">
      <c r="A10">
        <v>2027</v>
      </c>
      <c r="B10">
        <v>40</v>
      </c>
      <c r="C10">
        <v>130</v>
      </c>
    </row>
    <row r="11" spans="1:3" x14ac:dyDescent="0.25">
      <c r="A11">
        <v>2028</v>
      </c>
      <c r="B11">
        <v>50</v>
      </c>
      <c r="C11">
        <v>120</v>
      </c>
    </row>
    <row r="12" spans="1:3" x14ac:dyDescent="0.25">
      <c r="A12">
        <v>2029</v>
      </c>
      <c r="B12">
        <v>60</v>
      </c>
      <c r="C12">
        <v>110</v>
      </c>
    </row>
    <row r="13" spans="1:3" x14ac:dyDescent="0.25">
      <c r="A13">
        <v>2030</v>
      </c>
      <c r="B13">
        <v>70</v>
      </c>
      <c r="C13">
        <v>100</v>
      </c>
    </row>
    <row r="14" spans="1:3" x14ac:dyDescent="0.25">
      <c r="A14">
        <v>2031</v>
      </c>
      <c r="B14">
        <v>80</v>
      </c>
      <c r="C14">
        <v>90</v>
      </c>
    </row>
    <row r="15" spans="1:3" x14ac:dyDescent="0.25">
      <c r="A15">
        <v>2032</v>
      </c>
      <c r="B15">
        <v>90</v>
      </c>
      <c r="C15">
        <v>80</v>
      </c>
    </row>
    <row r="16" spans="1:3" x14ac:dyDescent="0.25">
      <c r="A16">
        <v>2033</v>
      </c>
      <c r="B16">
        <v>100</v>
      </c>
      <c r="C16">
        <v>70</v>
      </c>
    </row>
    <row r="17" spans="1:3" x14ac:dyDescent="0.25">
      <c r="A17">
        <v>2034</v>
      </c>
      <c r="B17">
        <v>110</v>
      </c>
      <c r="C17">
        <v>60</v>
      </c>
    </row>
    <row r="18" spans="1:3" x14ac:dyDescent="0.25">
      <c r="A18">
        <v>2035</v>
      </c>
      <c r="B18">
        <v>120</v>
      </c>
      <c r="C18">
        <v>50</v>
      </c>
    </row>
    <row r="19" spans="1:3" x14ac:dyDescent="0.25">
      <c r="A19">
        <v>2036</v>
      </c>
      <c r="B19">
        <v>130</v>
      </c>
      <c r="C19">
        <v>40</v>
      </c>
    </row>
    <row r="20" spans="1:3" x14ac:dyDescent="0.25">
      <c r="A20">
        <v>2037</v>
      </c>
      <c r="B20">
        <v>140</v>
      </c>
      <c r="C20">
        <v>30</v>
      </c>
    </row>
    <row r="21" spans="1:3" x14ac:dyDescent="0.25">
      <c r="A21">
        <v>2038</v>
      </c>
      <c r="B21">
        <v>150</v>
      </c>
      <c r="C21">
        <v>20</v>
      </c>
    </row>
    <row r="22" spans="1:3" x14ac:dyDescent="0.25">
      <c r="A22">
        <v>2039</v>
      </c>
      <c r="B22">
        <v>160</v>
      </c>
      <c r="C22">
        <v>10</v>
      </c>
    </row>
    <row r="23" spans="1:3" x14ac:dyDescent="0.25">
      <c r="A23">
        <v>2040</v>
      </c>
      <c r="B23">
        <v>170</v>
      </c>
      <c r="C2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270" zoomScaleNormal="270"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4</v>
      </c>
      <c r="C2" t="s">
        <v>5</v>
      </c>
    </row>
    <row r="3" spans="1:3" x14ac:dyDescent="0.25">
      <c r="A3">
        <v>2020</v>
      </c>
    </row>
    <row r="4" spans="1:3" x14ac:dyDescent="0.25">
      <c r="A4">
        <v>2021</v>
      </c>
      <c r="B4">
        <v>10</v>
      </c>
    </row>
    <row r="5" spans="1:3" x14ac:dyDescent="0.25">
      <c r="A5">
        <v>2022</v>
      </c>
      <c r="B5">
        <v>70</v>
      </c>
    </row>
    <row r="6" spans="1:3" x14ac:dyDescent="0.25">
      <c r="A6">
        <v>2023</v>
      </c>
      <c r="B6">
        <v>120</v>
      </c>
    </row>
    <row r="7" spans="1:3" x14ac:dyDescent="0.25">
      <c r="A7">
        <v>2024</v>
      </c>
      <c r="B7">
        <v>160</v>
      </c>
      <c r="C7">
        <v>1</v>
      </c>
    </row>
    <row r="8" spans="1:3" x14ac:dyDescent="0.25">
      <c r="A8">
        <v>2025</v>
      </c>
      <c r="B8">
        <v>190</v>
      </c>
      <c r="C8">
        <v>30</v>
      </c>
    </row>
    <row r="9" spans="1:3" x14ac:dyDescent="0.25">
      <c r="A9">
        <v>2026</v>
      </c>
      <c r="B9">
        <v>210</v>
      </c>
      <c r="C9">
        <f>C8+30</f>
        <v>60</v>
      </c>
    </row>
    <row r="10" spans="1:3" x14ac:dyDescent="0.25">
      <c r="A10">
        <v>2027</v>
      </c>
      <c r="B10">
        <v>220</v>
      </c>
      <c r="C10">
        <f t="shared" ref="C10:C23" si="0">C9+30</f>
        <v>90</v>
      </c>
    </row>
    <row r="11" spans="1:3" x14ac:dyDescent="0.25">
      <c r="A11">
        <v>2028</v>
      </c>
      <c r="B11">
        <v>229</v>
      </c>
      <c r="C11">
        <f t="shared" si="0"/>
        <v>120</v>
      </c>
    </row>
    <row r="12" spans="1:3" x14ac:dyDescent="0.25">
      <c r="A12">
        <v>2029</v>
      </c>
      <c r="B12">
        <v>237</v>
      </c>
      <c r="C12">
        <f t="shared" si="0"/>
        <v>150</v>
      </c>
    </row>
    <row r="13" spans="1:3" x14ac:dyDescent="0.25">
      <c r="A13">
        <v>2030</v>
      </c>
      <c r="B13">
        <v>243</v>
      </c>
      <c r="C13">
        <f t="shared" si="0"/>
        <v>180</v>
      </c>
    </row>
    <row r="14" spans="1:3" x14ac:dyDescent="0.25">
      <c r="A14">
        <v>2031</v>
      </c>
      <c r="B14">
        <f>B13+5.5</f>
        <v>248.5</v>
      </c>
      <c r="C14">
        <f t="shared" si="0"/>
        <v>210</v>
      </c>
    </row>
    <row r="15" spans="1:3" x14ac:dyDescent="0.25">
      <c r="A15">
        <v>2032</v>
      </c>
      <c r="B15">
        <f>B14+5</f>
        <v>253.5</v>
      </c>
      <c r="C15">
        <f t="shared" si="0"/>
        <v>240</v>
      </c>
    </row>
    <row r="16" spans="1:3" x14ac:dyDescent="0.25">
      <c r="A16">
        <v>2033</v>
      </c>
      <c r="B16">
        <f>B15+4</f>
        <v>257.5</v>
      </c>
      <c r="C16">
        <f t="shared" si="0"/>
        <v>270</v>
      </c>
    </row>
    <row r="17" spans="1:3" x14ac:dyDescent="0.25">
      <c r="A17">
        <v>2034</v>
      </c>
      <c r="B17">
        <f>B16+3</f>
        <v>260.5</v>
      </c>
      <c r="C17">
        <f t="shared" si="0"/>
        <v>300</v>
      </c>
    </row>
    <row r="18" spans="1:3" x14ac:dyDescent="0.25">
      <c r="A18">
        <v>2035</v>
      </c>
      <c r="B18">
        <f>B17+2.9</f>
        <v>263.39999999999998</v>
      </c>
      <c r="C18">
        <f t="shared" si="0"/>
        <v>330</v>
      </c>
    </row>
    <row r="19" spans="1:3" x14ac:dyDescent="0.25">
      <c r="A19">
        <v>2036</v>
      </c>
      <c r="B19">
        <f>B18+2.8</f>
        <v>266.2</v>
      </c>
      <c r="C19">
        <f t="shared" si="0"/>
        <v>360</v>
      </c>
    </row>
    <row r="20" spans="1:3" x14ac:dyDescent="0.25">
      <c r="A20">
        <v>2037</v>
      </c>
      <c r="B20">
        <f>B19+2.7</f>
        <v>268.89999999999998</v>
      </c>
      <c r="C20">
        <f t="shared" si="0"/>
        <v>390</v>
      </c>
    </row>
    <row r="21" spans="1:3" x14ac:dyDescent="0.25">
      <c r="A21">
        <v>2038</v>
      </c>
      <c r="B21">
        <f>B20+2.6</f>
        <v>271.5</v>
      </c>
      <c r="C21">
        <f t="shared" si="0"/>
        <v>420</v>
      </c>
    </row>
    <row r="22" spans="1:3" x14ac:dyDescent="0.25">
      <c r="A22">
        <v>2039</v>
      </c>
      <c r="B22">
        <f>B21+2.5</f>
        <v>274</v>
      </c>
      <c r="C22">
        <f t="shared" si="0"/>
        <v>450</v>
      </c>
    </row>
    <row r="23" spans="1:3" x14ac:dyDescent="0.25">
      <c r="A23">
        <v>2040</v>
      </c>
      <c r="B23">
        <f>B22+2.4</f>
        <v>276.39999999999998</v>
      </c>
      <c r="C23">
        <f t="shared" si="0"/>
        <v>480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290" zoomScaleNormal="290" workbookViewId="0">
      <selection sqref="A1:I14"/>
    </sheetView>
  </sheetViews>
  <sheetFormatPr defaultRowHeight="15" x14ac:dyDescent="0.25"/>
  <cols>
    <col min="2" max="2" width="12.7109375" bestFit="1" customWidth="1"/>
  </cols>
  <sheetData>
    <row r="1" spans="1:6" x14ac:dyDescent="0.25">
      <c r="B1" t="s">
        <v>6</v>
      </c>
    </row>
    <row r="2" spans="1:6" x14ac:dyDescent="0.25">
      <c r="A2" t="s">
        <v>7</v>
      </c>
      <c r="B2" t="s">
        <v>8</v>
      </c>
    </row>
    <row r="3" spans="1:6" x14ac:dyDescent="0.25">
      <c r="A3">
        <v>1</v>
      </c>
      <c r="B3" s="1">
        <v>1000000</v>
      </c>
      <c r="C3" t="s">
        <v>35</v>
      </c>
    </row>
    <row r="5" spans="1:6" x14ac:dyDescent="0.25">
      <c r="B5" s="15" t="s">
        <v>34</v>
      </c>
      <c r="C5" t="s">
        <v>9</v>
      </c>
      <c r="D5" t="s">
        <v>10</v>
      </c>
      <c r="E5" t="s">
        <v>11</v>
      </c>
    </row>
    <row r="6" spans="1:6" x14ac:dyDescent="0.25">
      <c r="A6" t="s">
        <v>15</v>
      </c>
      <c r="B6">
        <v>1</v>
      </c>
      <c r="C6" s="2">
        <f>B3</f>
        <v>1000000</v>
      </c>
      <c r="D6" s="2">
        <v>1</v>
      </c>
      <c r="E6" s="2">
        <f>D6/C6</f>
        <v>9.9999999999999995E-7</v>
      </c>
    </row>
    <row r="7" spans="1:6" x14ac:dyDescent="0.25">
      <c r="A7" t="s">
        <v>12</v>
      </c>
      <c r="B7" s="3">
        <f>B6*1000</f>
        <v>1000</v>
      </c>
      <c r="C7" s="2">
        <f>C$6*SQRT(B7)</f>
        <v>31622776.601683792</v>
      </c>
      <c r="D7" s="2">
        <f>B7</f>
        <v>1000</v>
      </c>
      <c r="E7" s="2">
        <f t="shared" ref="E7:E14" si="0">D7/C7</f>
        <v>3.1622776601683795E-5</v>
      </c>
    </row>
    <row r="8" spans="1:6" x14ac:dyDescent="0.25">
      <c r="A8" t="s">
        <v>13</v>
      </c>
      <c r="B8" s="3">
        <f t="shared" ref="B8:B14" si="1">B7*1000</f>
        <v>1000000</v>
      </c>
      <c r="C8" s="2">
        <f t="shared" ref="C8:C14" si="2">C$6*SQRT(B8)</f>
        <v>1000000000</v>
      </c>
      <c r="D8" s="2">
        <f t="shared" ref="D8:D14" si="3">B8</f>
        <v>1000000</v>
      </c>
      <c r="E8" s="2">
        <f t="shared" si="0"/>
        <v>1E-3</v>
      </c>
    </row>
    <row r="9" spans="1:6" x14ac:dyDescent="0.25">
      <c r="A9" t="s">
        <v>14</v>
      </c>
      <c r="B9" s="3">
        <f t="shared" si="1"/>
        <v>1000000000</v>
      </c>
      <c r="C9" s="2">
        <f t="shared" si="2"/>
        <v>31622776601.683792</v>
      </c>
      <c r="D9" s="2">
        <f t="shared" si="3"/>
        <v>1000000000</v>
      </c>
      <c r="E9" s="2">
        <f t="shared" si="0"/>
        <v>3.1622776601683791E-2</v>
      </c>
    </row>
    <row r="10" spans="1:6" x14ac:dyDescent="0.25">
      <c r="A10" s="4" t="s">
        <v>16</v>
      </c>
      <c r="B10" s="5">
        <f t="shared" si="1"/>
        <v>1000000000000</v>
      </c>
      <c r="C10" s="6">
        <f t="shared" si="2"/>
        <v>1000000000000</v>
      </c>
      <c r="D10" s="6">
        <f t="shared" si="3"/>
        <v>1000000000000</v>
      </c>
      <c r="E10" s="6">
        <f t="shared" si="0"/>
        <v>1</v>
      </c>
      <c r="F10" s="4" t="s">
        <v>21</v>
      </c>
    </row>
    <row r="11" spans="1:6" x14ac:dyDescent="0.25">
      <c r="A11" t="s">
        <v>17</v>
      </c>
      <c r="B11" s="3">
        <f t="shared" si="1"/>
        <v>1000000000000000</v>
      </c>
      <c r="C11" s="2">
        <f t="shared" si="2"/>
        <v>31622776601683.793</v>
      </c>
      <c r="D11" s="2">
        <f t="shared" si="3"/>
        <v>1000000000000000</v>
      </c>
      <c r="E11" s="2">
        <f t="shared" si="0"/>
        <v>31.622776601683793</v>
      </c>
      <c r="F11" s="4" t="s">
        <v>22</v>
      </c>
    </row>
    <row r="12" spans="1:6" x14ac:dyDescent="0.25">
      <c r="A12" t="s">
        <v>18</v>
      </c>
      <c r="B12" s="3">
        <f t="shared" si="1"/>
        <v>1E+18</v>
      </c>
      <c r="C12" s="2">
        <f t="shared" si="2"/>
        <v>1000000000000000</v>
      </c>
      <c r="D12" s="2">
        <f t="shared" si="3"/>
        <v>1E+18</v>
      </c>
      <c r="E12" s="2">
        <f t="shared" si="0"/>
        <v>1000</v>
      </c>
      <c r="F12" s="4" t="s">
        <v>33</v>
      </c>
    </row>
    <row r="13" spans="1:6" x14ac:dyDescent="0.25">
      <c r="A13" t="s">
        <v>20</v>
      </c>
      <c r="B13" s="3">
        <f t="shared" si="1"/>
        <v>1E+21</v>
      </c>
      <c r="C13" s="2">
        <f t="shared" si="2"/>
        <v>3.1622776601683792E+16</v>
      </c>
      <c r="D13" s="2">
        <f t="shared" si="3"/>
        <v>1E+21</v>
      </c>
      <c r="E13" s="2">
        <f t="shared" si="0"/>
        <v>31622.776601683796</v>
      </c>
    </row>
    <row r="14" spans="1:6" x14ac:dyDescent="0.25">
      <c r="A14" t="s">
        <v>19</v>
      </c>
      <c r="B14" s="3">
        <f t="shared" si="1"/>
        <v>9.9999999999999998E+23</v>
      </c>
      <c r="C14" s="2">
        <f t="shared" si="2"/>
        <v>1E+18</v>
      </c>
      <c r="D14" s="2">
        <f t="shared" si="3"/>
        <v>9.9999999999999998E+23</v>
      </c>
      <c r="E14" s="2">
        <f t="shared" si="0"/>
        <v>1000000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280" zoomScaleNormal="280" workbookViewId="0">
      <selection sqref="A1:H14"/>
    </sheetView>
  </sheetViews>
  <sheetFormatPr defaultRowHeight="15" x14ac:dyDescent="0.25"/>
  <cols>
    <col min="2" max="2" width="12.7109375" bestFit="1" customWidth="1"/>
    <col min="6" max="7" width="9.42578125" customWidth="1"/>
  </cols>
  <sheetData>
    <row r="1" spans="1:6" x14ac:dyDescent="0.25">
      <c r="B1" t="s">
        <v>38</v>
      </c>
    </row>
    <row r="2" spans="1:6" x14ac:dyDescent="0.25">
      <c r="A2" t="s">
        <v>7</v>
      </c>
      <c r="B2" t="s">
        <v>8</v>
      </c>
      <c r="D2" t="s">
        <v>40</v>
      </c>
    </row>
    <row r="3" spans="1:6" x14ac:dyDescent="0.25">
      <c r="A3">
        <v>1</v>
      </c>
      <c r="B3" s="1">
        <v>1000000</v>
      </c>
      <c r="C3" t="s">
        <v>35</v>
      </c>
    </row>
    <row r="5" spans="1:6" x14ac:dyDescent="0.25">
      <c r="B5" t="s">
        <v>39</v>
      </c>
      <c r="C5" t="s">
        <v>9</v>
      </c>
      <c r="D5" t="s">
        <v>10</v>
      </c>
      <c r="E5" t="s">
        <v>11</v>
      </c>
    </row>
    <row r="6" spans="1:6" x14ac:dyDescent="0.25">
      <c r="B6">
        <v>1</v>
      </c>
      <c r="C6" s="2">
        <f>B3</f>
        <v>1000000</v>
      </c>
      <c r="D6" s="2">
        <v>1</v>
      </c>
      <c r="E6" s="2">
        <f>D6/C6</f>
        <v>9.9999999999999995E-7</v>
      </c>
    </row>
    <row r="7" spans="1:6" x14ac:dyDescent="0.25">
      <c r="B7">
        <f>B6*4</f>
        <v>4</v>
      </c>
      <c r="C7" s="2">
        <f>C$6*(LOG(B7,2)^3)</f>
        <v>8000000</v>
      </c>
      <c r="D7" s="2">
        <f>2^(B7/2)</f>
        <v>4</v>
      </c>
      <c r="E7" s="2">
        <f t="shared" ref="E7:E14" si="0">D7/C7</f>
        <v>4.9999999999999998E-7</v>
      </c>
    </row>
    <row r="8" spans="1:6" x14ac:dyDescent="0.25">
      <c r="B8">
        <f t="shared" ref="B8:B14" si="1">B7*4</f>
        <v>16</v>
      </c>
      <c r="C8" s="2">
        <f>C$6*(LOG(B8,2)^3)</f>
        <v>64000000</v>
      </c>
      <c r="D8" s="2">
        <f t="shared" ref="D8:D10" si="2">2^(B8/2)</f>
        <v>256</v>
      </c>
      <c r="E8" s="2">
        <f t="shared" si="0"/>
        <v>3.9999999999999998E-6</v>
      </c>
    </row>
    <row r="9" spans="1:6" x14ac:dyDescent="0.25">
      <c r="B9">
        <f t="shared" si="1"/>
        <v>64</v>
      </c>
      <c r="C9" s="2">
        <f>C$6*(LOG(B9,2)^3)</f>
        <v>216000000</v>
      </c>
      <c r="D9" s="2">
        <f t="shared" si="2"/>
        <v>4294967296</v>
      </c>
      <c r="E9" s="2">
        <f t="shared" si="0"/>
        <v>19.884107851851851</v>
      </c>
    </row>
    <row r="10" spans="1:6" x14ac:dyDescent="0.25">
      <c r="B10">
        <f t="shared" si="1"/>
        <v>256</v>
      </c>
      <c r="C10" s="2">
        <f>C$6*(LOG(B10,2)^3)</f>
        <v>512000000</v>
      </c>
      <c r="D10" s="2">
        <f t="shared" si="2"/>
        <v>3.4028236692093846E+38</v>
      </c>
      <c r="E10" s="19">
        <f t="shared" si="0"/>
        <v>6.6461399789245791E+29</v>
      </c>
      <c r="F10" s="4"/>
    </row>
    <row r="11" spans="1:6" x14ac:dyDescent="0.25">
      <c r="B11">
        <f t="shared" si="1"/>
        <v>1024</v>
      </c>
      <c r="C11" s="2">
        <f>C$6*(LOG(B11,2)^3)</f>
        <v>1000000000</v>
      </c>
      <c r="D11" s="2">
        <f>2^(B11/2)</f>
        <v>1.3407807929942597E+154</v>
      </c>
      <c r="E11" s="19">
        <f t="shared" si="0"/>
        <v>1.3407807929942598E+145</v>
      </c>
      <c r="F11" s="4"/>
    </row>
    <row r="12" spans="1:6" x14ac:dyDescent="0.25">
      <c r="B12">
        <f t="shared" si="1"/>
        <v>4096</v>
      </c>
      <c r="C12" s="2">
        <f>C$6*(LOG(B12,2)^3)</f>
        <v>1728000000</v>
      </c>
      <c r="D12" s="2"/>
      <c r="E12" s="2"/>
      <c r="F12" s="4"/>
    </row>
    <row r="13" spans="1:6" x14ac:dyDescent="0.25">
      <c r="B13">
        <f t="shared" si="1"/>
        <v>16384</v>
      </c>
      <c r="C13" s="2">
        <f>C$6*(LOG(B13,2)^3)</f>
        <v>2744000000</v>
      </c>
      <c r="D13" s="2"/>
      <c r="E13" s="2"/>
    </row>
    <row r="14" spans="1:6" x14ac:dyDescent="0.25">
      <c r="B14">
        <f t="shared" si="1"/>
        <v>65536</v>
      </c>
      <c r="C14" s="2">
        <f>C$6*(LOG(B14,2)^3)</f>
        <v>4096000000</v>
      </c>
      <c r="D14" s="2"/>
      <c r="E14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zoomScale="300" zoomScaleNormal="300" workbookViewId="0">
      <selection activeCell="A12" sqref="A12:G18"/>
    </sheetView>
  </sheetViews>
  <sheetFormatPr defaultRowHeight="15" x14ac:dyDescent="0.25"/>
  <cols>
    <col min="1" max="1" width="13.28515625" bestFit="1" customWidth="1"/>
    <col min="3" max="7" width="9.140625" customWidth="1"/>
  </cols>
  <sheetData>
    <row r="1" spans="1:7" x14ac:dyDescent="0.25">
      <c r="A1" t="s">
        <v>23</v>
      </c>
      <c r="B1" s="1">
        <v>1000000</v>
      </c>
      <c r="D1" s="8">
        <v>36</v>
      </c>
    </row>
    <row r="3" spans="1:7" x14ac:dyDescent="0.25">
      <c r="A3" s="7" t="s">
        <v>25</v>
      </c>
      <c r="B3" s="7" t="s">
        <v>24</v>
      </c>
      <c r="C3" s="7"/>
      <c r="D3" s="7"/>
      <c r="E3" s="7"/>
      <c r="F3" s="7"/>
      <c r="G3" s="7"/>
    </row>
    <row r="4" spans="1:7" x14ac:dyDescent="0.25">
      <c r="A4" s="7" t="s">
        <v>10</v>
      </c>
      <c r="B4" s="7" t="s">
        <v>29</v>
      </c>
      <c r="C4" s="7" t="s">
        <v>26</v>
      </c>
      <c r="D4" s="7" t="s">
        <v>27</v>
      </c>
      <c r="E4" s="7" t="s">
        <v>30</v>
      </c>
      <c r="F4" s="7" t="s">
        <v>28</v>
      </c>
      <c r="G4" s="7" t="s">
        <v>31</v>
      </c>
    </row>
    <row r="5" spans="1:7" x14ac:dyDescent="0.25">
      <c r="A5" s="7" t="s">
        <v>29</v>
      </c>
      <c r="C5">
        <f>$B$1-2^($D$1)/$D$1^3</f>
        <v>-472896.87791495188</v>
      </c>
      <c r="D5">
        <f>$B$1-2^($D$1)/$D$1^2</f>
        <v>-52024287.604938269</v>
      </c>
      <c r="E5">
        <f>$B$1-2^($D$1)/($D$1*LOG($D$1,2))</f>
        <v>-368226701.20847744</v>
      </c>
      <c r="F5">
        <f>$B$1-2^($D$1)/($D$1)</f>
        <v>-1907874353.7777777</v>
      </c>
      <c r="G5">
        <f>$B$1-2^($D$1)/(LOG($D$1,2))</f>
        <v>-13291161243.505188</v>
      </c>
    </row>
    <row r="6" spans="1:7" x14ac:dyDescent="0.25">
      <c r="A6" s="7" t="s">
        <v>26</v>
      </c>
      <c r="D6">
        <f>$B$1-($D$1^3)/$D$1^2</f>
        <v>999964</v>
      </c>
      <c r="E6">
        <f>$B$1-($D$1^3)/($D$1*LOG($D$1,2))</f>
        <v>999749.319380912</v>
      </c>
      <c r="F6">
        <f>$B$1-($D$1^3)/($D$1)</f>
        <v>998704</v>
      </c>
      <c r="G6">
        <f>$B$1-($D$1^3)/(LOG($D$1,2))</f>
        <v>990975.49771283264</v>
      </c>
    </row>
    <row r="7" spans="1:7" x14ac:dyDescent="0.25">
      <c r="A7" s="7" t="s">
        <v>27</v>
      </c>
      <c r="E7">
        <f>$B$1-($D$1^2)/($D$1*LOG($D$1,2))</f>
        <v>999993.03664946975</v>
      </c>
      <c r="F7">
        <f>$B$1-($D$1^2)/($D$1)</f>
        <v>999964</v>
      </c>
      <c r="G7">
        <f>$B$1-($D$1^2)/(LOG($D$1,2))</f>
        <v>999749.319380912</v>
      </c>
    </row>
    <row r="8" spans="1:7" x14ac:dyDescent="0.25">
      <c r="A8" s="7" t="s">
        <v>30</v>
      </c>
      <c r="F8">
        <f>$B$1-($D$1*LOG($D$1,2))/($D$1)</f>
        <v>999994.83007499855</v>
      </c>
      <c r="G8" s="1">
        <f>$B$1-($D$1*LOG($D$1,2))/(LOG($D$1,2))</f>
        <v>999964</v>
      </c>
    </row>
    <row r="9" spans="1:7" x14ac:dyDescent="0.25">
      <c r="A9" s="7" t="s">
        <v>28</v>
      </c>
      <c r="G9" s="1">
        <f>$B$1-($D$1)/(LOG($D$1,2))</f>
        <v>999993.03664946975</v>
      </c>
    </row>
    <row r="10" spans="1:7" x14ac:dyDescent="0.25">
      <c r="A10" s="7" t="s">
        <v>31</v>
      </c>
    </row>
    <row r="12" spans="1:7" x14ac:dyDescent="0.25">
      <c r="A12" s="11" t="s">
        <v>25</v>
      </c>
      <c r="B12" s="10" t="s">
        <v>24</v>
      </c>
      <c r="C12" s="10"/>
      <c r="D12" s="10"/>
      <c r="E12" s="10"/>
      <c r="F12" s="10"/>
      <c r="G12" s="10"/>
    </row>
    <row r="13" spans="1:7" x14ac:dyDescent="0.25">
      <c r="A13" s="10" t="s">
        <v>10</v>
      </c>
      <c r="B13" s="10" t="s">
        <v>29</v>
      </c>
      <c r="C13" s="10" t="s">
        <v>36</v>
      </c>
      <c r="D13" s="10" t="s">
        <v>37</v>
      </c>
      <c r="E13" s="10" t="s">
        <v>30</v>
      </c>
      <c r="F13" s="10" t="s">
        <v>28</v>
      </c>
      <c r="G13" s="10" t="s">
        <v>31</v>
      </c>
    </row>
    <row r="14" spans="1:7" x14ac:dyDescent="0.25">
      <c r="A14" s="10" t="s">
        <v>29</v>
      </c>
      <c r="B14" s="9"/>
      <c r="C14" s="16">
        <v>36</v>
      </c>
      <c r="D14" s="16">
        <v>30</v>
      </c>
      <c r="E14" s="16">
        <v>27</v>
      </c>
      <c r="F14" s="16">
        <v>25</v>
      </c>
      <c r="G14" s="16">
        <v>23</v>
      </c>
    </row>
    <row r="15" spans="1:7" x14ac:dyDescent="0.25">
      <c r="A15" s="10" t="s">
        <v>36</v>
      </c>
      <c r="B15" s="9"/>
      <c r="C15" s="9"/>
      <c r="D15" s="17">
        <v>1000000</v>
      </c>
      <c r="E15" s="16">
        <v>3427</v>
      </c>
      <c r="F15" s="16">
        <v>1000</v>
      </c>
      <c r="G15" s="16">
        <v>197</v>
      </c>
    </row>
    <row r="16" spans="1:7" x14ac:dyDescent="0.25">
      <c r="A16" s="10" t="s">
        <v>37</v>
      </c>
      <c r="B16" s="9"/>
      <c r="C16" s="9"/>
      <c r="D16" s="9"/>
      <c r="E16" s="18">
        <v>25000000</v>
      </c>
      <c r="F16" s="17">
        <v>1000000</v>
      </c>
      <c r="G16" s="16">
        <v>3427</v>
      </c>
    </row>
    <row r="17" spans="1:7" x14ac:dyDescent="0.25">
      <c r="A17" s="10" t="s">
        <v>30</v>
      </c>
      <c r="B17" s="9"/>
      <c r="C17" s="9"/>
      <c r="D17" s="9"/>
      <c r="E17" s="9"/>
      <c r="F17" s="9" t="s">
        <v>32</v>
      </c>
      <c r="G17" s="17">
        <v>1000000</v>
      </c>
    </row>
    <row r="18" spans="1:7" x14ac:dyDescent="0.25">
      <c r="A18" s="10" t="s">
        <v>28</v>
      </c>
      <c r="B18" s="9"/>
      <c r="C18" s="9"/>
      <c r="D18" s="9"/>
      <c r="E18" s="9"/>
      <c r="F18" s="9"/>
      <c r="G18" s="18">
        <v>25000000</v>
      </c>
    </row>
    <row r="19" spans="1:7" x14ac:dyDescent="0.25">
      <c r="A19" s="12"/>
      <c r="B19" s="13"/>
      <c r="C19" s="13"/>
      <c r="D19" s="13"/>
      <c r="E19" s="13"/>
      <c r="F19" s="13"/>
      <c r="G19" s="14"/>
    </row>
    <row r="21" spans="1:7" x14ac:dyDescent="0.25">
      <c r="C21">
        <f>C14/23</f>
        <v>1.5652173913043479</v>
      </c>
      <c r="D21">
        <f>D14/20</f>
        <v>1.5</v>
      </c>
      <c r="E21">
        <f>E14/18</f>
        <v>1.5</v>
      </c>
      <c r="F21">
        <f>25/17</f>
        <v>1.4705882352941178</v>
      </c>
      <c r="G21">
        <f>23/15</f>
        <v>1.5333333333333334</v>
      </c>
    </row>
    <row r="22" spans="1:7" x14ac:dyDescent="0.25">
      <c r="D22">
        <v>1</v>
      </c>
      <c r="E22">
        <f>3427/2819</f>
        <v>1.215679318907414</v>
      </c>
      <c r="F22">
        <v>1</v>
      </c>
      <c r="G22">
        <f>197/173</f>
        <v>1.1387283236994219</v>
      </c>
    </row>
    <row r="23" spans="1:7" x14ac:dyDescent="0.25">
      <c r="E23">
        <v>2.5</v>
      </c>
      <c r="F23">
        <v>1</v>
      </c>
      <c r="G23">
        <f>3427/2819</f>
        <v>1.215679318907414</v>
      </c>
    </row>
    <row r="24" spans="1:7" x14ac:dyDescent="0.25">
      <c r="G24">
        <v>1</v>
      </c>
    </row>
    <row r="25" spans="1:7" x14ac:dyDescent="0.25">
      <c r="G25">
        <v>2.5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Plan1 (2)</vt:lpstr>
      <vt:lpstr>Plan1 (3)</vt:lpstr>
      <vt:lpstr>Plan1 (4)</vt:lpstr>
      <vt:lpstr>Planilha3</vt:lpstr>
      <vt:lpstr>Planilha3 (2)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2024-03-10T05:14:11Z</dcterms:modified>
</cp:coreProperties>
</file>