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mateu\Dropbox\GV_2025_1S\MBA - online - Métodos e Ferramentas de Data Science\MBA online - Métodos e Ferramentas de Data Science\Aula 1\"/>
    </mc:Choice>
  </mc:AlternateContent>
  <xr:revisionPtr revIDLastSave="0" documentId="13_ncr:1_{B8141B67-93E4-428D-9742-DB461DD9345C}" xr6:coauthVersionLast="47" xr6:coauthVersionMax="47" xr10:uidLastSave="{00000000-0000-0000-0000-000000000000}"/>
  <bookViews>
    <workbookView xWindow="735" yWindow="735" windowWidth="28035" windowHeight="11925" xr2:uid="{00000000-000D-0000-FFFF-FFFF00000000}"/>
  </bookViews>
  <sheets>
    <sheet name="Dados" sheetId="2" r:id="rId1"/>
    <sheet name="Perguntas" sheetId="5" r:id="rId2"/>
  </sheets>
  <definedNames>
    <definedName name="_xlnm._FilterDatabase" localSheetId="0" hidden="1">Dados!$A$1:$I$101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C6" i="5"/>
  <c r="E5" i="5"/>
  <c r="E4" i="5"/>
  <c r="E3" i="5"/>
  <c r="O23" i="2"/>
  <c r="I73" i="2" s="1"/>
  <c r="O18" i="2"/>
  <c r="I33" i="2" s="1"/>
  <c r="O14" i="2"/>
  <c r="O12" i="2"/>
  <c r="P9" i="2"/>
  <c r="P8" i="2"/>
  <c r="I79" i="2" l="1"/>
  <c r="I84" i="2"/>
  <c r="I4" i="2"/>
  <c r="H59" i="2"/>
  <c r="H83" i="2"/>
  <c r="H5" i="2"/>
  <c r="H6" i="2"/>
  <c r="H10" i="2"/>
  <c r="I17" i="2"/>
  <c r="H94" i="2"/>
  <c r="I9" i="2"/>
  <c r="I86" i="2"/>
  <c r="H11" i="2"/>
  <c r="I10" i="2"/>
  <c r="H97" i="2"/>
  <c r="I94" i="2"/>
  <c r="H12" i="2"/>
  <c r="I27" i="2"/>
  <c r="I45" i="2"/>
  <c r="H32" i="2"/>
  <c r="I98" i="2"/>
  <c r="H18" i="2"/>
  <c r="H21" i="2"/>
  <c r="I71" i="2"/>
  <c r="I42" i="2"/>
  <c r="H13" i="2"/>
  <c r="H95" i="2"/>
  <c r="I44" i="2"/>
  <c r="H77" i="2"/>
  <c r="H22" i="2"/>
  <c r="I67" i="2"/>
  <c r="H64" i="2"/>
  <c r="I60" i="2"/>
  <c r="I72" i="2"/>
  <c r="H47" i="2"/>
  <c r="I34" i="2"/>
  <c r="H33" i="2"/>
  <c r="H43" i="2"/>
  <c r="I29" i="2"/>
  <c r="I56" i="2"/>
  <c r="I80" i="2"/>
  <c r="I50" i="2"/>
  <c r="I23" i="2"/>
  <c r="H76" i="2"/>
  <c r="H17" i="2"/>
  <c r="H19" i="2"/>
  <c r="I2" i="2"/>
  <c r="I91" i="2"/>
  <c r="I96" i="2"/>
  <c r="I36" i="2"/>
  <c r="I30" i="2"/>
  <c r="H74" i="2"/>
  <c r="H9" i="2"/>
  <c r="H63" i="2"/>
  <c r="I3" i="2"/>
  <c r="I57" i="2"/>
  <c r="I70" i="2"/>
  <c r="I99" i="2"/>
  <c r="I31" i="2"/>
  <c r="I24" i="2"/>
  <c r="H60" i="2"/>
  <c r="I97" i="2"/>
  <c r="I35" i="2"/>
  <c r="I75" i="2"/>
  <c r="I78" i="2"/>
  <c r="H42" i="2"/>
  <c r="H93" i="2"/>
  <c r="I43" i="2"/>
  <c r="I85" i="2"/>
  <c r="I68" i="2"/>
  <c r="H86" i="2"/>
  <c r="H55" i="2"/>
  <c r="H34" i="2"/>
  <c r="I76" i="2"/>
  <c r="I82" i="2"/>
  <c r="I12" i="2"/>
  <c r="I32" i="2"/>
  <c r="I38" i="2"/>
  <c r="I11" i="2"/>
  <c r="H67" i="2"/>
  <c r="H92" i="2"/>
  <c r="H56" i="2"/>
  <c r="I74" i="2"/>
  <c r="I20" i="2"/>
  <c r="I93" i="2"/>
  <c r="I19" i="2"/>
  <c r="I40" i="2"/>
  <c r="I5" i="2"/>
  <c r="H4" i="2"/>
  <c r="H14" i="2"/>
  <c r="H78" i="2"/>
  <c r="I77" i="2"/>
  <c r="I65" i="2"/>
  <c r="I55" i="2"/>
  <c r="I63" i="2"/>
  <c r="I39" i="2"/>
  <c r="I59" i="2"/>
  <c r="I49" i="2"/>
  <c r="H85" i="2"/>
  <c r="H15" i="2"/>
  <c r="H38" i="2"/>
  <c r="I22" i="2"/>
  <c r="I89" i="2"/>
  <c r="I14" i="2"/>
  <c r="I95" i="2"/>
  <c r="I66" i="2"/>
  <c r="H40" i="2"/>
  <c r="I48" i="2"/>
  <c r="H73" i="2"/>
  <c r="H20" i="2"/>
  <c r="H45" i="2"/>
  <c r="H39" i="2"/>
  <c r="I13" i="2"/>
  <c r="I6" i="2"/>
  <c r="I15" i="2"/>
  <c r="I47" i="2"/>
  <c r="I52" i="2"/>
  <c r="I16" i="2"/>
  <c r="H27" i="2"/>
  <c r="I64" i="2"/>
  <c r="H79" i="2"/>
  <c r="H65" i="2"/>
  <c r="H98" i="2"/>
  <c r="H49" i="2"/>
  <c r="I88" i="2"/>
  <c r="I25" i="2"/>
  <c r="I51" i="2"/>
  <c r="I37" i="2"/>
  <c r="I54" i="2"/>
  <c r="H35" i="2"/>
  <c r="I21" i="2"/>
  <c r="I83" i="2"/>
  <c r="I18" i="2"/>
  <c r="H84" i="2"/>
  <c r="H16" i="2"/>
  <c r="H71" i="2"/>
  <c r="H44" i="2"/>
  <c r="I8" i="2"/>
  <c r="I90" i="2"/>
  <c r="I53" i="2"/>
  <c r="I26" i="2"/>
  <c r="I101" i="2"/>
  <c r="H72" i="2"/>
  <c r="H89" i="2"/>
  <c r="H24" i="2"/>
  <c r="H48" i="2"/>
  <c r="I81" i="2"/>
  <c r="I7" i="2"/>
  <c r="I58" i="2"/>
  <c r="I28" i="2"/>
  <c r="I61" i="2"/>
  <c r="I92" i="2"/>
  <c r="H82" i="2"/>
  <c r="I41" i="2"/>
  <c r="H75" i="2"/>
  <c r="H41" i="2"/>
  <c r="H68" i="2"/>
  <c r="H52" i="2"/>
  <c r="I87" i="2"/>
  <c r="I46" i="2"/>
  <c r="I69" i="2"/>
  <c r="I100" i="2"/>
  <c r="I62" i="2"/>
  <c r="H88" i="2"/>
  <c r="H25" i="2"/>
  <c r="H51" i="2"/>
  <c r="H37" i="2"/>
  <c r="H54" i="2"/>
  <c r="H8" i="2"/>
  <c r="H90" i="2"/>
  <c r="H53" i="2"/>
  <c r="H26" i="2"/>
  <c r="H101" i="2"/>
  <c r="H81" i="2"/>
  <c r="H7" i="2"/>
  <c r="H58" i="2"/>
  <c r="H28" i="2"/>
  <c r="H61" i="2"/>
  <c r="H87" i="2"/>
  <c r="H46" i="2"/>
  <c r="H69" i="2"/>
  <c r="H100" i="2"/>
  <c r="H62" i="2"/>
  <c r="H66" i="2"/>
  <c r="H80" i="2"/>
  <c r="H50" i="2"/>
  <c r="H23" i="2"/>
  <c r="H29" i="2"/>
  <c r="H2" i="2"/>
  <c r="H91" i="2"/>
  <c r="H96" i="2"/>
  <c r="H36" i="2"/>
  <c r="H30" i="2"/>
  <c r="H3" i="2"/>
  <c r="H57" i="2"/>
  <c r="H70" i="2"/>
  <c r="H99" i="2"/>
  <c r="H31" i="2"/>
  <c r="P10" i="2"/>
  <c r="T8" i="2" s="1"/>
  <c r="T6" i="2" l="1"/>
  <c r="M21" i="2"/>
  <c r="T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Chico</author>
  </authors>
  <commentList>
    <comment ref="B1" authorId="0" shapeId="0" xr:uid="{00000000-0006-0000-0000-000001000000}">
      <text>
        <r>
          <rPr>
            <sz val="8"/>
            <color indexed="81"/>
            <rFont val="Tahoma"/>
            <family val="2"/>
          </rPr>
          <t>0 = masc; 1 = fem</t>
        </r>
      </text>
    </comment>
  </commentList>
</comments>
</file>

<file path=xl/sharedStrings.xml><?xml version="1.0" encoding="utf-8"?>
<sst xmlns="http://schemas.openxmlformats.org/spreadsheetml/2006/main" count="42" uniqueCount="38">
  <si>
    <t>Sexo</t>
  </si>
  <si>
    <t>Idade</t>
  </si>
  <si>
    <t>Renda</t>
  </si>
  <si>
    <t>Eletrônicos</t>
  </si>
  <si>
    <t>Obs</t>
  </si>
  <si>
    <t>Satisfação</t>
  </si>
  <si>
    <t>Qual é a proporção de homens e mulheres dessa amostra?</t>
  </si>
  <si>
    <t>Qual é a idade média? Qual é o desvio padrão da variável idade?</t>
  </si>
  <si>
    <t>Qual é a mediana da variável renda?</t>
  </si>
  <si>
    <t>Quantos clientes gastam acima da média em Eletrônicos?</t>
  </si>
  <si>
    <t>Vestuário</t>
  </si>
  <si>
    <r>
      <t xml:space="preserve">Quantos clientes gastam acima da média em </t>
    </r>
    <r>
      <rPr>
        <b/>
        <u/>
        <sz val="10"/>
        <color rgb="FF000000"/>
        <rFont val="Arial"/>
        <family val="2"/>
      </rPr>
      <t>Eletrônicos E Vestuário</t>
    </r>
    <r>
      <rPr>
        <sz val="10"/>
        <color indexed="8"/>
        <rFont val="Arial"/>
        <family val="2"/>
      </rPr>
      <t>?</t>
    </r>
  </si>
  <si>
    <t>Quantos clientes gastam acima da média em Eletrônicos E Vestuário?</t>
  </si>
  <si>
    <t>Contagem de homens</t>
  </si>
  <si>
    <t>Contagem de mulheres</t>
  </si>
  <si>
    <t>=CONT.SE(B2:B101;0)</t>
  </si>
  <si>
    <t>=CONT.SE(B2:B101;1)</t>
  </si>
  <si>
    <t>Soma de clientes</t>
  </si>
  <si>
    <t>homens</t>
  </si>
  <si>
    <t>mulheres</t>
  </si>
  <si>
    <t>Idade média</t>
  </si>
  <si>
    <t>=MÉDIA(C2:C101)</t>
  </si>
  <si>
    <t>Desvio-padrão</t>
  </si>
  <si>
    <t>Mediana de renda</t>
  </si>
  <si>
    <t>=DESVPAD.P(C2:C101)</t>
  </si>
  <si>
    <t>Média em eletrônicos</t>
  </si>
  <si>
    <t>=MÉDIA(E2:E101)</t>
  </si>
  <si>
    <t>Elet_mais_q_media?</t>
  </si>
  <si>
    <t>Soma de quantos clientes gastam mais que a média em eletrônicos:</t>
  </si>
  <si>
    <t>=SOMA(H2:H101)</t>
  </si>
  <si>
    <t>Média em vestuário</t>
  </si>
  <si>
    <t>=MÉDIA(F2:F101)</t>
  </si>
  <si>
    <t>Elet_&amp;_Vest_acima_media?</t>
  </si>
  <si>
    <t>=SE(E(E2&gt;$N$18;F2&gt;$N$23);1;0)</t>
  </si>
  <si>
    <t>Homens: 30%; Mulheres: 70%</t>
  </si>
  <si>
    <t>Idade média:</t>
  </si>
  <si>
    <t>Desvio padrão da idade:</t>
  </si>
  <si>
    <t>Mediana de renda: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</si>
</sst>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9" x14ac:knownFonts="1">
    <font>
      <sz val="10"/>
      <name val="Arial"/>
    </font>
    <font>
      <sz val="8"/>
      <color indexed="81"/>
      <name val="Tahoma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60"/>
      <name val="Arial"/>
      <family val="2"/>
    </font>
    <font>
      <b/>
      <u/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ck">
        <color indexed="16"/>
      </left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horizontal="right"/>
    </xf>
    <xf numFmtId="0" fontId="3" fillId="0" borderId="0" xfId="0" applyFont="1"/>
    <xf numFmtId="0" fontId="3" fillId="0" borderId="0" xfId="0" quotePrefix="1" applyFont="1"/>
    <xf numFmtId="164" fontId="0" fillId="0" borderId="0" xfId="1" applyNumberFormat="1" applyFont="1"/>
    <xf numFmtId="165" fontId="0" fillId="0" borderId="0" xfId="0" applyNumberFormat="1"/>
    <xf numFmtId="0" fontId="3" fillId="2" borderId="0" xfId="0" applyFont="1" applyFill="1"/>
    <xf numFmtId="0" fontId="0" fillId="2" borderId="0" xfId="0" applyFill="1"/>
    <xf numFmtId="165" fontId="0" fillId="2" borderId="0" xfId="0" applyNumberFormat="1" applyFill="1"/>
    <xf numFmtId="0" fontId="3" fillId="2" borderId="0" xfId="0" quotePrefix="1" applyFont="1" applyFill="1"/>
    <xf numFmtId="0" fontId="0" fillId="0" borderId="0" xfId="0" quotePrefix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7" fillId="0" borderId="0" xfId="0" applyFont="1"/>
    <xf numFmtId="0" fontId="8" fillId="3" borderId="2" xfId="0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/>
  <dimension ref="A1:U102"/>
  <sheetViews>
    <sheetView tabSelected="1" zoomScale="150" zoomScaleNormal="150" workbookViewId="0"/>
  </sheetViews>
  <sheetFormatPr defaultRowHeight="12.75" x14ac:dyDescent="0.2"/>
  <cols>
    <col min="1" max="1" width="4.42578125" bestFit="1" customWidth="1"/>
    <col min="2" max="2" width="5.7109375" bestFit="1" customWidth="1"/>
    <col min="3" max="3" width="6.140625" bestFit="1" customWidth="1"/>
    <col min="4" max="4" width="6.85546875" bestFit="1" customWidth="1"/>
    <col min="5" max="5" width="11" bestFit="1" customWidth="1"/>
    <col min="6" max="6" width="10.42578125" bestFit="1" customWidth="1"/>
    <col min="7" max="7" width="10.7109375" customWidth="1"/>
    <col min="8" max="8" width="21.140625" style="15" customWidth="1"/>
    <col min="9" max="9" width="27.7109375" style="15" customWidth="1"/>
    <col min="10" max="10" width="0.85546875" style="15" customWidth="1"/>
    <col min="11" max="11" width="31.85546875" style="15" customWidth="1"/>
    <col min="12" max="12" width="1.85546875" customWidth="1"/>
  </cols>
  <sheetData>
    <row r="1" spans="1:21" ht="14.25" thickTop="1" thickBot="1" x14ac:dyDescent="0.25">
      <c r="A1" s="4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10</v>
      </c>
      <c r="G1" s="4" t="s">
        <v>5</v>
      </c>
      <c r="H1" s="14" t="s">
        <v>27</v>
      </c>
      <c r="I1" s="14" t="s">
        <v>32</v>
      </c>
      <c r="J1" s="14"/>
      <c r="K1" s="14"/>
    </row>
    <row r="2" spans="1:21" ht="14.25" thickTop="1" thickBot="1" x14ac:dyDescent="0.25">
      <c r="A2" s="3">
        <v>100</v>
      </c>
      <c r="B2" s="3">
        <v>1</v>
      </c>
      <c r="C2" s="3">
        <v>38</v>
      </c>
      <c r="D2" s="3">
        <v>8450</v>
      </c>
      <c r="E2" s="3">
        <v>6731</v>
      </c>
      <c r="F2" s="3">
        <v>2676</v>
      </c>
      <c r="G2" s="3">
        <v>2</v>
      </c>
      <c r="H2" s="15">
        <f t="shared" ref="H2:H33" si="0">IF(E2&gt;$O$18,1,0)</f>
        <v>1</v>
      </c>
      <c r="I2" s="15">
        <f t="shared" ref="I2:I33" si="1">IF(AND(E2&gt;$O$18,F2&gt;$O$23),1,0)</f>
        <v>1</v>
      </c>
      <c r="K2" s="16" t="s">
        <v>33</v>
      </c>
      <c r="M2" t="s">
        <v>6</v>
      </c>
    </row>
    <row r="3" spans="1:21" ht="14.25" thickTop="1" thickBot="1" x14ac:dyDescent="0.25">
      <c r="A3" s="3">
        <v>99</v>
      </c>
      <c r="B3" s="3">
        <v>0</v>
      </c>
      <c r="C3" s="3">
        <v>40</v>
      </c>
      <c r="D3" s="3">
        <v>7250</v>
      </c>
      <c r="E3" s="3">
        <v>3126</v>
      </c>
      <c r="F3" s="3">
        <v>2075</v>
      </c>
      <c r="G3" s="3">
        <v>4</v>
      </c>
      <c r="H3" s="15">
        <f t="shared" si="0"/>
        <v>1</v>
      </c>
      <c r="I3" s="15">
        <f t="shared" si="1"/>
        <v>1</v>
      </c>
      <c r="M3" t="s">
        <v>7</v>
      </c>
    </row>
    <row r="4" spans="1:21" ht="14.25" thickTop="1" thickBot="1" x14ac:dyDescent="0.25">
      <c r="A4" s="3">
        <v>75</v>
      </c>
      <c r="B4" s="3">
        <v>1</v>
      </c>
      <c r="C4" s="3">
        <v>53</v>
      </c>
      <c r="D4" s="3">
        <v>3632</v>
      </c>
      <c r="E4" s="3">
        <v>0</v>
      </c>
      <c r="F4" s="3">
        <v>1994</v>
      </c>
      <c r="G4" s="3">
        <v>3</v>
      </c>
      <c r="H4" s="15">
        <f t="shared" si="0"/>
        <v>0</v>
      </c>
      <c r="I4" s="15">
        <f t="shared" si="1"/>
        <v>0</v>
      </c>
      <c r="M4" t="s">
        <v>8</v>
      </c>
    </row>
    <row r="5" spans="1:21" ht="14.25" thickTop="1" thickBot="1" x14ac:dyDescent="0.25">
      <c r="A5" s="3">
        <v>74</v>
      </c>
      <c r="B5" s="3">
        <v>1</v>
      </c>
      <c r="C5" s="3">
        <v>51</v>
      </c>
      <c r="D5" s="3">
        <v>3617</v>
      </c>
      <c r="E5" s="3">
        <v>0</v>
      </c>
      <c r="F5" s="3">
        <v>1989</v>
      </c>
      <c r="G5" s="3">
        <v>1</v>
      </c>
      <c r="H5" s="15">
        <f t="shared" si="0"/>
        <v>0</v>
      </c>
      <c r="I5" s="15">
        <f t="shared" si="1"/>
        <v>0</v>
      </c>
      <c r="M5" t="s">
        <v>9</v>
      </c>
    </row>
    <row r="6" spans="1:21" ht="16.5" thickTop="1" thickBot="1" x14ac:dyDescent="0.25">
      <c r="A6" s="3">
        <v>66</v>
      </c>
      <c r="B6" s="3">
        <v>1</v>
      </c>
      <c r="C6" s="3">
        <v>48</v>
      </c>
      <c r="D6" s="3">
        <v>3494</v>
      </c>
      <c r="E6" s="3">
        <v>0</v>
      </c>
      <c r="F6" s="3">
        <v>1946</v>
      </c>
      <c r="G6" s="3">
        <v>4</v>
      </c>
      <c r="H6" s="15">
        <f t="shared" si="0"/>
        <v>0</v>
      </c>
      <c r="I6" s="15">
        <f t="shared" si="1"/>
        <v>0</v>
      </c>
      <c r="M6" s="17" t="s">
        <v>12</v>
      </c>
      <c r="T6" s="18">
        <f>SUM(I2:I101)</f>
        <v>14</v>
      </c>
    </row>
    <row r="7" spans="1:21" ht="14.25" thickTop="1" thickBot="1" x14ac:dyDescent="0.25">
      <c r="A7" s="3">
        <v>63</v>
      </c>
      <c r="B7" s="3">
        <v>1</v>
      </c>
      <c r="C7" s="3">
        <v>50</v>
      </c>
      <c r="D7" s="3">
        <v>3433</v>
      </c>
      <c r="E7" s="3">
        <v>0</v>
      </c>
      <c r="F7" s="3">
        <v>1924</v>
      </c>
      <c r="G7" s="3">
        <v>3</v>
      </c>
      <c r="H7" s="15">
        <f t="shared" si="0"/>
        <v>0</v>
      </c>
      <c r="I7" s="15">
        <f t="shared" si="1"/>
        <v>0</v>
      </c>
    </row>
    <row r="8" spans="1:21" ht="14.25" thickTop="1" thickBot="1" x14ac:dyDescent="0.25">
      <c r="A8" s="3">
        <v>84</v>
      </c>
      <c r="B8" s="3">
        <v>1</v>
      </c>
      <c r="C8" s="3">
        <v>40</v>
      </c>
      <c r="D8" s="3">
        <v>3825</v>
      </c>
      <c r="E8" s="3">
        <v>1020</v>
      </c>
      <c r="F8" s="3">
        <v>1909</v>
      </c>
      <c r="G8" s="3">
        <v>2</v>
      </c>
      <c r="H8" s="15">
        <f t="shared" si="0"/>
        <v>0</v>
      </c>
      <c r="I8" s="15">
        <f t="shared" si="1"/>
        <v>0</v>
      </c>
      <c r="M8" s="5" t="s">
        <v>13</v>
      </c>
      <c r="P8">
        <f>COUNTIF(B2:B101,0)</f>
        <v>30</v>
      </c>
      <c r="Q8" s="6" t="s">
        <v>15</v>
      </c>
      <c r="T8" s="7">
        <f>P8/P10</f>
        <v>0.3</v>
      </c>
      <c r="U8" s="5" t="s">
        <v>18</v>
      </c>
    </row>
    <row r="9" spans="1:21" ht="14.25" thickTop="1" thickBot="1" x14ac:dyDescent="0.25">
      <c r="A9" s="3">
        <v>57</v>
      </c>
      <c r="B9" s="3">
        <v>1</v>
      </c>
      <c r="C9" s="3">
        <v>49</v>
      </c>
      <c r="D9" s="3">
        <v>3335</v>
      </c>
      <c r="E9" s="3">
        <v>999</v>
      </c>
      <c r="F9" s="3">
        <v>1890</v>
      </c>
      <c r="G9" s="3">
        <v>5</v>
      </c>
      <c r="H9" s="15">
        <f t="shared" si="0"/>
        <v>0</v>
      </c>
      <c r="I9" s="15">
        <f t="shared" si="1"/>
        <v>0</v>
      </c>
      <c r="M9" s="5" t="s">
        <v>14</v>
      </c>
      <c r="P9">
        <f>COUNTIF(B2:B101,1)</f>
        <v>70</v>
      </c>
      <c r="Q9" s="6" t="s">
        <v>16</v>
      </c>
      <c r="T9" s="7">
        <f>P9/P10</f>
        <v>0.7</v>
      </c>
      <c r="U9" s="5" t="s">
        <v>19</v>
      </c>
    </row>
    <row r="10" spans="1:21" ht="14.25" thickTop="1" thickBot="1" x14ac:dyDescent="0.25">
      <c r="A10" s="3">
        <v>56</v>
      </c>
      <c r="B10" s="3">
        <v>1</v>
      </c>
      <c r="C10" s="3">
        <v>28</v>
      </c>
      <c r="D10" s="3">
        <v>3332</v>
      </c>
      <c r="E10" s="3">
        <v>0</v>
      </c>
      <c r="F10" s="3">
        <v>1889</v>
      </c>
      <c r="G10" s="3">
        <v>4</v>
      </c>
      <c r="H10" s="15">
        <f t="shared" si="0"/>
        <v>0</v>
      </c>
      <c r="I10" s="15">
        <f t="shared" si="1"/>
        <v>0</v>
      </c>
      <c r="M10" s="5" t="s">
        <v>17</v>
      </c>
      <c r="P10">
        <f>P9+P8</f>
        <v>100</v>
      </c>
    </row>
    <row r="11" spans="1:21" ht="14.25" thickTop="1" thickBot="1" x14ac:dyDescent="0.25">
      <c r="A11" s="3">
        <v>54</v>
      </c>
      <c r="B11" s="3">
        <v>1</v>
      </c>
      <c r="C11" s="3">
        <v>49</v>
      </c>
      <c r="D11" s="3">
        <v>3324</v>
      </c>
      <c r="E11" s="3">
        <v>999</v>
      </c>
      <c r="F11" s="3">
        <v>1886</v>
      </c>
      <c r="G11" s="3">
        <v>1</v>
      </c>
      <c r="H11" s="15">
        <f t="shared" si="0"/>
        <v>0</v>
      </c>
      <c r="I11" s="15">
        <f t="shared" si="1"/>
        <v>0</v>
      </c>
    </row>
    <row r="12" spans="1:21" ht="14.25" thickTop="1" thickBot="1" x14ac:dyDescent="0.25">
      <c r="A12" s="3">
        <v>52</v>
      </c>
      <c r="B12" s="3">
        <v>1</v>
      </c>
      <c r="C12" s="3">
        <v>58</v>
      </c>
      <c r="D12" s="3">
        <v>3296</v>
      </c>
      <c r="E12" s="3">
        <v>0</v>
      </c>
      <c r="F12" s="3">
        <v>1876</v>
      </c>
      <c r="G12" s="3">
        <v>1</v>
      </c>
      <c r="H12" s="15">
        <f t="shared" si="0"/>
        <v>0</v>
      </c>
      <c r="I12" s="15">
        <f t="shared" si="1"/>
        <v>0</v>
      </c>
      <c r="M12" s="5" t="s">
        <v>20</v>
      </c>
      <c r="O12" s="8">
        <f>AVERAGE(C2:C101)</f>
        <v>42.55</v>
      </c>
      <c r="P12" s="6" t="s">
        <v>21</v>
      </c>
    </row>
    <row r="13" spans="1:21" ht="14.25" thickTop="1" thickBot="1" x14ac:dyDescent="0.25">
      <c r="A13" s="3">
        <v>86</v>
      </c>
      <c r="B13" s="3">
        <v>1</v>
      </c>
      <c r="C13" s="3">
        <v>28</v>
      </c>
      <c r="D13" s="3">
        <v>3904</v>
      </c>
      <c r="E13" s="3">
        <v>1539</v>
      </c>
      <c r="F13" s="3">
        <v>1859</v>
      </c>
      <c r="G13" s="3">
        <v>5</v>
      </c>
      <c r="H13" s="15">
        <f t="shared" si="0"/>
        <v>0</v>
      </c>
      <c r="I13" s="15">
        <f t="shared" si="1"/>
        <v>0</v>
      </c>
    </row>
    <row r="14" spans="1:21" ht="14.25" thickTop="1" thickBot="1" x14ac:dyDescent="0.25">
      <c r="A14" s="3">
        <v>48</v>
      </c>
      <c r="B14" s="3">
        <v>1</v>
      </c>
      <c r="C14" s="3">
        <v>47</v>
      </c>
      <c r="D14" s="3">
        <v>3225</v>
      </c>
      <c r="E14" s="3">
        <v>999</v>
      </c>
      <c r="F14" s="3">
        <v>1851</v>
      </c>
      <c r="G14" s="3">
        <v>3</v>
      </c>
      <c r="H14" s="15">
        <f t="shared" si="0"/>
        <v>0</v>
      </c>
      <c r="I14" s="15">
        <f t="shared" si="1"/>
        <v>0</v>
      </c>
      <c r="M14" s="9" t="s">
        <v>22</v>
      </c>
      <c r="N14" s="10"/>
      <c r="O14" s="11">
        <f>_xlfn.STDEV.P(C2:C101)</f>
        <v>15.6284196257971</v>
      </c>
      <c r="P14" s="12" t="s">
        <v>24</v>
      </c>
      <c r="Q14" s="10"/>
      <c r="R14" s="10"/>
    </row>
    <row r="15" spans="1:21" ht="14.25" thickTop="1" thickBot="1" x14ac:dyDescent="0.25">
      <c r="A15" s="3">
        <v>46</v>
      </c>
      <c r="B15" s="3">
        <v>1</v>
      </c>
      <c r="C15" s="3">
        <v>48</v>
      </c>
      <c r="D15" s="3">
        <v>3189</v>
      </c>
      <c r="E15" s="3">
        <v>0</v>
      </c>
      <c r="F15" s="3">
        <v>1839</v>
      </c>
      <c r="G15" s="3">
        <v>4</v>
      </c>
      <c r="H15" s="15">
        <f t="shared" si="0"/>
        <v>0</v>
      </c>
      <c r="I15" s="15">
        <f t="shared" si="1"/>
        <v>0</v>
      </c>
    </row>
    <row r="16" spans="1:21" ht="14.25" thickTop="1" thickBot="1" x14ac:dyDescent="0.25">
      <c r="A16" s="3">
        <v>69</v>
      </c>
      <c r="B16" s="3">
        <v>1</v>
      </c>
      <c r="C16" s="3">
        <v>26</v>
      </c>
      <c r="D16" s="3">
        <v>3525</v>
      </c>
      <c r="E16" s="3">
        <v>885</v>
      </c>
      <c r="F16" s="3">
        <v>1824</v>
      </c>
      <c r="G16" s="3">
        <v>1</v>
      </c>
      <c r="H16" s="15">
        <f t="shared" si="0"/>
        <v>0</v>
      </c>
      <c r="I16" s="15">
        <f t="shared" si="1"/>
        <v>0</v>
      </c>
      <c r="M16" s="5" t="s">
        <v>23</v>
      </c>
      <c r="O16">
        <v>3251</v>
      </c>
    </row>
    <row r="17" spans="1:16" ht="14.25" thickTop="1" thickBot="1" x14ac:dyDescent="0.25">
      <c r="A17" s="3">
        <v>58</v>
      </c>
      <c r="B17" s="3">
        <v>1</v>
      </c>
      <c r="C17" s="3">
        <v>34</v>
      </c>
      <c r="D17" s="3">
        <v>3359</v>
      </c>
      <c r="E17" s="3">
        <v>619</v>
      </c>
      <c r="F17" s="3">
        <v>1806</v>
      </c>
      <c r="G17" s="3">
        <v>2</v>
      </c>
      <c r="H17" s="15">
        <f t="shared" si="0"/>
        <v>0</v>
      </c>
      <c r="I17" s="15">
        <f t="shared" si="1"/>
        <v>0</v>
      </c>
    </row>
    <row r="18" spans="1:16" ht="14.25" thickTop="1" thickBot="1" x14ac:dyDescent="0.25">
      <c r="A18" s="3">
        <v>47</v>
      </c>
      <c r="B18" s="3">
        <v>1</v>
      </c>
      <c r="C18" s="3">
        <v>32</v>
      </c>
      <c r="D18" s="3">
        <v>3191</v>
      </c>
      <c r="E18" s="3">
        <v>494</v>
      </c>
      <c r="F18" s="3">
        <v>1765</v>
      </c>
      <c r="G18" s="3">
        <v>1</v>
      </c>
      <c r="H18" s="15">
        <f t="shared" si="0"/>
        <v>0</v>
      </c>
      <c r="I18" s="15">
        <f t="shared" si="1"/>
        <v>0</v>
      </c>
      <c r="M18" t="s">
        <v>25</v>
      </c>
      <c r="O18">
        <f>AVERAGE(E2:E101)</f>
        <v>2207.11</v>
      </c>
      <c r="P18" s="13" t="s">
        <v>26</v>
      </c>
    </row>
    <row r="19" spans="1:16" ht="14.25" thickTop="1" thickBot="1" x14ac:dyDescent="0.25">
      <c r="A19" s="3">
        <v>31</v>
      </c>
      <c r="B19" s="3">
        <v>1</v>
      </c>
      <c r="C19" s="3">
        <v>60</v>
      </c>
      <c r="D19" s="3">
        <v>2978</v>
      </c>
      <c r="E19" s="3">
        <v>0</v>
      </c>
      <c r="F19" s="3">
        <v>1765</v>
      </c>
      <c r="G19" s="3">
        <v>1</v>
      </c>
      <c r="H19" s="15">
        <f t="shared" si="0"/>
        <v>0</v>
      </c>
      <c r="I19" s="15">
        <f t="shared" si="1"/>
        <v>0</v>
      </c>
    </row>
    <row r="20" spans="1:16" ht="14.25" thickTop="1" thickBot="1" x14ac:dyDescent="0.25">
      <c r="A20" s="3">
        <v>71</v>
      </c>
      <c r="B20" s="3">
        <v>1</v>
      </c>
      <c r="C20" s="3">
        <v>27</v>
      </c>
      <c r="D20" s="3">
        <v>3552</v>
      </c>
      <c r="E20" s="3">
        <v>1350</v>
      </c>
      <c r="F20" s="3">
        <v>1764</v>
      </c>
      <c r="G20" s="3">
        <v>4</v>
      </c>
      <c r="H20" s="15">
        <f t="shared" si="0"/>
        <v>0</v>
      </c>
      <c r="I20" s="15">
        <f t="shared" si="1"/>
        <v>0</v>
      </c>
      <c r="M20" t="s">
        <v>28</v>
      </c>
    </row>
    <row r="21" spans="1:16" ht="14.25" thickTop="1" thickBot="1" x14ac:dyDescent="0.25">
      <c r="A21" s="3">
        <v>29</v>
      </c>
      <c r="B21" s="3">
        <v>1</v>
      </c>
      <c r="C21" s="3">
        <v>52</v>
      </c>
      <c r="D21" s="3">
        <v>2966</v>
      </c>
      <c r="E21" s="3">
        <v>0</v>
      </c>
      <c r="F21" s="3">
        <v>1761</v>
      </c>
      <c r="G21" s="3">
        <v>3</v>
      </c>
      <c r="H21" s="15">
        <f t="shared" si="0"/>
        <v>0</v>
      </c>
      <c r="I21" s="15">
        <f t="shared" si="1"/>
        <v>0</v>
      </c>
      <c r="M21">
        <f>SUM(H2:H101)</f>
        <v>51</v>
      </c>
      <c r="N21" s="13" t="s">
        <v>29</v>
      </c>
    </row>
    <row r="22" spans="1:16" ht="14.25" thickTop="1" thickBot="1" x14ac:dyDescent="0.25">
      <c r="A22" s="3">
        <v>88</v>
      </c>
      <c r="B22" s="3">
        <v>1</v>
      </c>
      <c r="C22" s="3">
        <v>35</v>
      </c>
      <c r="D22" s="3">
        <v>3967</v>
      </c>
      <c r="E22" s="3">
        <v>2350</v>
      </c>
      <c r="F22" s="3">
        <v>1759</v>
      </c>
      <c r="G22" s="3">
        <v>4</v>
      </c>
      <c r="H22" s="15">
        <f t="shared" si="0"/>
        <v>1</v>
      </c>
      <c r="I22" s="15">
        <f t="shared" si="1"/>
        <v>1</v>
      </c>
    </row>
    <row r="23" spans="1:16" ht="14.25" thickTop="1" thickBot="1" x14ac:dyDescent="0.25">
      <c r="A23" s="3">
        <v>41</v>
      </c>
      <c r="B23" s="3">
        <v>1</v>
      </c>
      <c r="C23" s="3">
        <v>44</v>
      </c>
      <c r="D23" s="3">
        <v>3106</v>
      </c>
      <c r="E23" s="3">
        <v>462</v>
      </c>
      <c r="F23" s="3">
        <v>1740</v>
      </c>
      <c r="G23" s="3">
        <v>4</v>
      </c>
      <c r="H23" s="15">
        <f t="shared" si="0"/>
        <v>0</v>
      </c>
      <c r="I23" s="15">
        <f t="shared" si="1"/>
        <v>0</v>
      </c>
      <c r="M23" t="s">
        <v>30</v>
      </c>
      <c r="O23">
        <f>AVERAGE(F2:F101)</f>
        <v>1329.92</v>
      </c>
      <c r="P23" s="13" t="s">
        <v>31</v>
      </c>
    </row>
    <row r="24" spans="1:16" ht="14.25" thickTop="1" thickBot="1" x14ac:dyDescent="0.25">
      <c r="A24" s="3">
        <v>34</v>
      </c>
      <c r="B24" s="3">
        <v>1</v>
      </c>
      <c r="C24" s="3">
        <v>18</v>
      </c>
      <c r="D24" s="3">
        <v>3015</v>
      </c>
      <c r="E24" s="3">
        <v>413</v>
      </c>
      <c r="F24" s="3">
        <v>1716</v>
      </c>
      <c r="G24" s="3">
        <v>4</v>
      </c>
      <c r="H24" s="15">
        <f t="shared" si="0"/>
        <v>0</v>
      </c>
      <c r="I24" s="15">
        <f t="shared" si="1"/>
        <v>0</v>
      </c>
    </row>
    <row r="25" spans="1:16" ht="14.25" thickTop="1" thickBot="1" x14ac:dyDescent="0.25">
      <c r="A25" s="3">
        <v>65</v>
      </c>
      <c r="B25" s="3">
        <v>1</v>
      </c>
      <c r="C25" s="3">
        <v>24</v>
      </c>
      <c r="D25" s="3">
        <v>3457</v>
      </c>
      <c r="E25" s="3">
        <v>1556</v>
      </c>
      <c r="F25" s="3">
        <v>1700</v>
      </c>
      <c r="G25" s="3">
        <v>1</v>
      </c>
      <c r="H25" s="15">
        <f t="shared" si="0"/>
        <v>0</v>
      </c>
      <c r="I25" s="15">
        <f t="shared" si="1"/>
        <v>0</v>
      </c>
    </row>
    <row r="26" spans="1:16" ht="14.25" thickTop="1" thickBot="1" x14ac:dyDescent="0.25">
      <c r="A26" s="3">
        <v>24</v>
      </c>
      <c r="B26" s="3">
        <v>1</v>
      </c>
      <c r="C26" s="3">
        <v>95</v>
      </c>
      <c r="D26" s="3">
        <v>2780</v>
      </c>
      <c r="E26" s="3">
        <v>0</v>
      </c>
      <c r="F26" s="3">
        <v>1695</v>
      </c>
      <c r="G26" s="3">
        <v>4</v>
      </c>
      <c r="H26" s="15">
        <f t="shared" si="0"/>
        <v>0</v>
      </c>
      <c r="I26" s="15">
        <f t="shared" si="1"/>
        <v>0</v>
      </c>
    </row>
    <row r="27" spans="1:16" ht="14.25" thickTop="1" thickBot="1" x14ac:dyDescent="0.25">
      <c r="A27" s="3">
        <v>38</v>
      </c>
      <c r="B27" s="3">
        <v>1</v>
      </c>
      <c r="C27" s="3">
        <v>61</v>
      </c>
      <c r="D27" s="3">
        <v>3079</v>
      </c>
      <c r="E27" s="3">
        <v>750</v>
      </c>
      <c r="F27" s="3">
        <v>1688</v>
      </c>
      <c r="G27" s="3">
        <v>5</v>
      </c>
      <c r="H27" s="15">
        <f t="shared" si="0"/>
        <v>0</v>
      </c>
      <c r="I27" s="15">
        <f t="shared" si="1"/>
        <v>0</v>
      </c>
    </row>
    <row r="28" spans="1:16" ht="14.25" thickTop="1" thickBot="1" x14ac:dyDescent="0.25">
      <c r="A28" s="3">
        <v>23</v>
      </c>
      <c r="B28" s="3">
        <v>1</v>
      </c>
      <c r="C28" s="3">
        <v>20</v>
      </c>
      <c r="D28" s="3">
        <v>2775</v>
      </c>
      <c r="E28" s="3">
        <v>93</v>
      </c>
      <c r="F28" s="3">
        <v>1680</v>
      </c>
      <c r="G28" s="3">
        <v>3</v>
      </c>
      <c r="H28" s="15">
        <f t="shared" si="0"/>
        <v>0</v>
      </c>
      <c r="I28" s="15">
        <f t="shared" si="1"/>
        <v>0</v>
      </c>
    </row>
    <row r="29" spans="1:16" ht="14.25" thickTop="1" thickBot="1" x14ac:dyDescent="0.25">
      <c r="A29" s="3">
        <v>21</v>
      </c>
      <c r="B29" s="3">
        <v>1</v>
      </c>
      <c r="C29" s="3">
        <v>61</v>
      </c>
      <c r="D29" s="3">
        <v>2734</v>
      </c>
      <c r="E29" s="3">
        <v>0</v>
      </c>
      <c r="F29" s="3">
        <v>1679</v>
      </c>
      <c r="G29" s="3">
        <v>3</v>
      </c>
      <c r="H29" s="15">
        <f t="shared" si="0"/>
        <v>0</v>
      </c>
      <c r="I29" s="15">
        <f t="shared" si="1"/>
        <v>0</v>
      </c>
    </row>
    <row r="30" spans="1:16" ht="14.25" thickTop="1" thickBot="1" x14ac:dyDescent="0.25">
      <c r="A30" s="3">
        <v>20</v>
      </c>
      <c r="B30" s="3">
        <v>1</v>
      </c>
      <c r="C30" s="3">
        <v>56</v>
      </c>
      <c r="D30" s="3">
        <v>2724</v>
      </c>
      <c r="E30" s="3">
        <v>0</v>
      </c>
      <c r="F30" s="3">
        <v>1676</v>
      </c>
      <c r="G30" s="3">
        <v>2</v>
      </c>
      <c r="H30" s="15">
        <f t="shared" si="0"/>
        <v>0</v>
      </c>
      <c r="I30" s="15">
        <f t="shared" si="1"/>
        <v>0</v>
      </c>
    </row>
    <row r="31" spans="1:16" ht="14.25" thickTop="1" thickBot="1" x14ac:dyDescent="0.25">
      <c r="A31" s="3">
        <v>19</v>
      </c>
      <c r="B31" s="3">
        <v>1</v>
      </c>
      <c r="C31" s="3">
        <v>24</v>
      </c>
      <c r="D31" s="3">
        <v>2637</v>
      </c>
      <c r="E31" s="3">
        <v>0</v>
      </c>
      <c r="F31" s="3">
        <v>1645</v>
      </c>
      <c r="G31" s="3">
        <v>4</v>
      </c>
      <c r="H31" s="15">
        <f t="shared" si="0"/>
        <v>0</v>
      </c>
      <c r="I31" s="15">
        <f t="shared" si="1"/>
        <v>0</v>
      </c>
    </row>
    <row r="32" spans="1:16" ht="14.25" thickTop="1" thickBot="1" x14ac:dyDescent="0.25">
      <c r="A32" s="3">
        <v>32</v>
      </c>
      <c r="B32" s="3">
        <v>1</v>
      </c>
      <c r="C32" s="3">
        <v>22</v>
      </c>
      <c r="D32" s="3">
        <v>2982</v>
      </c>
      <c r="E32" s="3">
        <v>999</v>
      </c>
      <c r="F32" s="3">
        <v>1632</v>
      </c>
      <c r="G32" s="3">
        <v>5</v>
      </c>
      <c r="H32" s="15">
        <f t="shared" si="0"/>
        <v>0</v>
      </c>
      <c r="I32" s="15">
        <f t="shared" si="1"/>
        <v>0</v>
      </c>
    </row>
    <row r="33" spans="1:9" ht="14.25" thickTop="1" thickBot="1" x14ac:dyDescent="0.25">
      <c r="A33" s="3">
        <v>18</v>
      </c>
      <c r="B33" s="3">
        <v>1</v>
      </c>
      <c r="C33" s="3">
        <v>65</v>
      </c>
      <c r="D33" s="3">
        <v>2595</v>
      </c>
      <c r="E33" s="3">
        <v>0</v>
      </c>
      <c r="F33" s="3">
        <v>1630</v>
      </c>
      <c r="G33" s="3">
        <v>5</v>
      </c>
      <c r="H33" s="15">
        <f t="shared" si="0"/>
        <v>0</v>
      </c>
      <c r="I33" s="15">
        <f t="shared" si="1"/>
        <v>0</v>
      </c>
    </row>
    <row r="34" spans="1:9" ht="14.25" thickTop="1" thickBot="1" x14ac:dyDescent="0.25">
      <c r="A34" s="3">
        <v>16</v>
      </c>
      <c r="B34" s="3">
        <v>1</v>
      </c>
      <c r="C34" s="3">
        <v>55</v>
      </c>
      <c r="D34" s="3">
        <v>2576</v>
      </c>
      <c r="E34" s="3">
        <v>0</v>
      </c>
      <c r="F34" s="3">
        <v>1624</v>
      </c>
      <c r="G34" s="3">
        <v>3</v>
      </c>
      <c r="H34" s="15">
        <f t="shared" ref="H34:H65" si="2">IF(E34&gt;$O$18,1,0)</f>
        <v>0</v>
      </c>
      <c r="I34" s="15">
        <f t="shared" ref="I34:I65" si="3">IF(AND(E34&gt;$O$18,F34&gt;$O$23),1,0)</f>
        <v>0</v>
      </c>
    </row>
    <row r="35" spans="1:9" ht="14.25" thickTop="1" thickBot="1" x14ac:dyDescent="0.25">
      <c r="A35" s="3">
        <v>13</v>
      </c>
      <c r="B35" s="3">
        <v>1</v>
      </c>
      <c r="C35" s="3">
        <v>57</v>
      </c>
      <c r="D35" s="3">
        <v>2517</v>
      </c>
      <c r="E35" s="3">
        <v>0</v>
      </c>
      <c r="F35" s="3">
        <v>1603</v>
      </c>
      <c r="G35" s="3">
        <v>2</v>
      </c>
      <c r="H35" s="15">
        <f t="shared" si="2"/>
        <v>0</v>
      </c>
      <c r="I35" s="15">
        <f t="shared" si="3"/>
        <v>0</v>
      </c>
    </row>
    <row r="36" spans="1:9" ht="14.25" thickTop="1" thickBot="1" x14ac:dyDescent="0.25">
      <c r="A36" s="3">
        <v>40</v>
      </c>
      <c r="B36" s="3">
        <v>1</v>
      </c>
      <c r="C36" s="3">
        <v>38</v>
      </c>
      <c r="D36" s="3">
        <v>3101</v>
      </c>
      <c r="E36" s="3">
        <v>1412</v>
      </c>
      <c r="F36" s="3">
        <v>1596</v>
      </c>
      <c r="G36" s="3">
        <v>3</v>
      </c>
      <c r="H36" s="15">
        <f t="shared" si="2"/>
        <v>0</v>
      </c>
      <c r="I36" s="15">
        <f t="shared" si="3"/>
        <v>0</v>
      </c>
    </row>
    <row r="37" spans="1:9" ht="14.25" thickTop="1" thickBot="1" x14ac:dyDescent="0.25">
      <c r="A37" s="3">
        <v>25</v>
      </c>
      <c r="B37" s="3">
        <v>1</v>
      </c>
      <c r="C37" s="3">
        <v>28</v>
      </c>
      <c r="D37" s="3">
        <v>2857</v>
      </c>
      <c r="E37" s="3">
        <v>941</v>
      </c>
      <c r="F37" s="3">
        <v>1581</v>
      </c>
      <c r="G37" s="3">
        <v>5</v>
      </c>
      <c r="H37" s="15">
        <f t="shared" si="2"/>
        <v>0</v>
      </c>
      <c r="I37" s="15">
        <f t="shared" si="3"/>
        <v>0</v>
      </c>
    </row>
    <row r="38" spans="1:9" ht="14.25" thickTop="1" thickBot="1" x14ac:dyDescent="0.25">
      <c r="A38" s="3">
        <v>12</v>
      </c>
      <c r="B38" s="3">
        <v>1</v>
      </c>
      <c r="C38" s="3">
        <v>63</v>
      </c>
      <c r="D38" s="3">
        <v>2517</v>
      </c>
      <c r="E38" s="3">
        <v>152</v>
      </c>
      <c r="F38" s="3">
        <v>1580</v>
      </c>
      <c r="G38" s="3">
        <v>2</v>
      </c>
      <c r="H38" s="15">
        <f t="shared" si="2"/>
        <v>0</v>
      </c>
      <c r="I38" s="15">
        <f t="shared" si="3"/>
        <v>0</v>
      </c>
    </row>
    <row r="39" spans="1:9" ht="14.25" thickTop="1" thickBot="1" x14ac:dyDescent="0.25">
      <c r="A39" s="3">
        <v>10</v>
      </c>
      <c r="B39" s="3">
        <v>1</v>
      </c>
      <c r="C39" s="3">
        <v>57</v>
      </c>
      <c r="D39" s="3">
        <v>2432</v>
      </c>
      <c r="E39" s="3">
        <v>0</v>
      </c>
      <c r="F39" s="3">
        <v>1573</v>
      </c>
      <c r="G39" s="3">
        <v>1</v>
      </c>
      <c r="H39" s="15">
        <f t="shared" si="2"/>
        <v>0</v>
      </c>
      <c r="I39" s="15">
        <f t="shared" si="3"/>
        <v>0</v>
      </c>
    </row>
    <row r="40" spans="1:9" ht="14.25" thickTop="1" thickBot="1" x14ac:dyDescent="0.25">
      <c r="A40" s="3">
        <v>11</v>
      </c>
      <c r="B40" s="3">
        <v>1</v>
      </c>
      <c r="C40" s="3">
        <v>58</v>
      </c>
      <c r="D40" s="3">
        <v>2433</v>
      </c>
      <c r="E40" s="3">
        <v>0</v>
      </c>
      <c r="F40" s="3">
        <v>1573</v>
      </c>
      <c r="G40" s="3">
        <v>2</v>
      </c>
      <c r="H40" s="15">
        <f t="shared" si="2"/>
        <v>0</v>
      </c>
      <c r="I40" s="15">
        <f t="shared" si="3"/>
        <v>0</v>
      </c>
    </row>
    <row r="41" spans="1:9" ht="14.25" thickTop="1" thickBot="1" x14ac:dyDescent="0.25">
      <c r="A41" s="3">
        <v>67</v>
      </c>
      <c r="B41" s="3">
        <v>1</v>
      </c>
      <c r="C41" s="3">
        <v>32</v>
      </c>
      <c r="D41" s="3">
        <v>3499</v>
      </c>
      <c r="E41" s="3">
        <v>2632</v>
      </c>
      <c r="F41" s="3">
        <v>1553</v>
      </c>
      <c r="G41" s="3">
        <v>4</v>
      </c>
      <c r="H41" s="15">
        <f t="shared" si="2"/>
        <v>1</v>
      </c>
      <c r="I41" s="15">
        <f t="shared" si="3"/>
        <v>1</v>
      </c>
    </row>
    <row r="42" spans="1:9" ht="14.25" thickTop="1" thickBot="1" x14ac:dyDescent="0.25">
      <c r="A42" s="3">
        <v>78</v>
      </c>
      <c r="B42" s="3">
        <v>1</v>
      </c>
      <c r="C42" s="3">
        <v>41</v>
      </c>
      <c r="D42" s="3">
        <v>3671</v>
      </c>
      <c r="E42" s="3">
        <v>3093</v>
      </c>
      <c r="F42" s="3">
        <v>1544</v>
      </c>
      <c r="G42" s="3">
        <v>5</v>
      </c>
      <c r="H42" s="15">
        <f t="shared" si="2"/>
        <v>1</v>
      </c>
      <c r="I42" s="15">
        <f t="shared" si="3"/>
        <v>1</v>
      </c>
    </row>
    <row r="43" spans="1:9" ht="14.25" thickTop="1" thickBot="1" x14ac:dyDescent="0.25">
      <c r="A43" s="3">
        <v>93</v>
      </c>
      <c r="B43" s="3">
        <v>1</v>
      </c>
      <c r="C43" s="3">
        <v>39</v>
      </c>
      <c r="D43" s="3">
        <v>4081</v>
      </c>
      <c r="E43" s="3">
        <v>4097</v>
      </c>
      <c r="F43" s="3">
        <v>1537</v>
      </c>
      <c r="G43" s="3">
        <v>4</v>
      </c>
      <c r="H43" s="15">
        <f t="shared" si="2"/>
        <v>1</v>
      </c>
      <c r="I43" s="15">
        <f t="shared" si="3"/>
        <v>1</v>
      </c>
    </row>
    <row r="44" spans="1:9" ht="14.25" thickTop="1" thickBot="1" x14ac:dyDescent="0.25">
      <c r="A44" s="3">
        <v>8</v>
      </c>
      <c r="B44" s="3">
        <v>1</v>
      </c>
      <c r="C44" s="3">
        <v>58</v>
      </c>
      <c r="D44" s="3">
        <v>2300</v>
      </c>
      <c r="E44" s="3">
        <v>999</v>
      </c>
      <c r="F44" s="3">
        <v>1527</v>
      </c>
      <c r="G44" s="3">
        <v>4</v>
      </c>
      <c r="H44" s="15">
        <f t="shared" si="2"/>
        <v>0</v>
      </c>
      <c r="I44" s="15">
        <f t="shared" si="3"/>
        <v>0</v>
      </c>
    </row>
    <row r="45" spans="1:9" ht="14.25" thickTop="1" thickBot="1" x14ac:dyDescent="0.25">
      <c r="A45" s="3">
        <v>37</v>
      </c>
      <c r="B45" s="3">
        <v>1</v>
      </c>
      <c r="C45" s="3">
        <v>30</v>
      </c>
      <c r="D45" s="3">
        <v>3070</v>
      </c>
      <c r="E45" s="3">
        <v>1880</v>
      </c>
      <c r="F45" s="3">
        <v>1515</v>
      </c>
      <c r="G45" s="3">
        <v>4</v>
      </c>
      <c r="H45" s="15">
        <f t="shared" si="2"/>
        <v>0</v>
      </c>
      <c r="I45" s="15">
        <f t="shared" si="3"/>
        <v>0</v>
      </c>
    </row>
    <row r="46" spans="1:9" ht="14.25" thickTop="1" thickBot="1" x14ac:dyDescent="0.25">
      <c r="A46" s="3">
        <v>62</v>
      </c>
      <c r="B46" s="3">
        <v>1</v>
      </c>
      <c r="C46" s="3">
        <v>36</v>
      </c>
      <c r="D46" s="3">
        <v>3401</v>
      </c>
      <c r="E46" s="3">
        <v>2680</v>
      </c>
      <c r="F46" s="3">
        <v>1511</v>
      </c>
      <c r="G46" s="3">
        <v>1</v>
      </c>
      <c r="H46" s="15">
        <f t="shared" si="2"/>
        <v>1</v>
      </c>
      <c r="I46" s="15">
        <f t="shared" si="3"/>
        <v>1</v>
      </c>
    </row>
    <row r="47" spans="1:9" ht="14.25" thickTop="1" thickBot="1" x14ac:dyDescent="0.25">
      <c r="A47" s="3">
        <v>26</v>
      </c>
      <c r="B47" s="3">
        <v>1</v>
      </c>
      <c r="C47" s="3">
        <v>49</v>
      </c>
      <c r="D47" s="3">
        <v>2887</v>
      </c>
      <c r="E47" s="3">
        <v>1490</v>
      </c>
      <c r="F47" s="3">
        <v>1509</v>
      </c>
      <c r="G47" s="3">
        <v>1</v>
      </c>
      <c r="H47" s="15">
        <f t="shared" si="2"/>
        <v>0</v>
      </c>
      <c r="I47" s="15">
        <f t="shared" si="3"/>
        <v>0</v>
      </c>
    </row>
    <row r="48" spans="1:9" ht="14.25" thickTop="1" thickBot="1" x14ac:dyDescent="0.25">
      <c r="A48" s="3">
        <v>7</v>
      </c>
      <c r="B48" s="3">
        <v>1</v>
      </c>
      <c r="C48" s="3">
        <v>62</v>
      </c>
      <c r="D48" s="3">
        <v>2199</v>
      </c>
      <c r="E48" s="3">
        <v>0</v>
      </c>
      <c r="F48" s="3">
        <v>1491</v>
      </c>
      <c r="G48" s="3">
        <v>5</v>
      </c>
      <c r="H48" s="15">
        <f t="shared" si="2"/>
        <v>0</v>
      </c>
      <c r="I48" s="15">
        <f t="shared" si="3"/>
        <v>0</v>
      </c>
    </row>
    <row r="49" spans="1:9" ht="14.25" thickTop="1" thickBot="1" x14ac:dyDescent="0.25">
      <c r="A49" s="3">
        <v>9</v>
      </c>
      <c r="B49" s="3">
        <v>1</v>
      </c>
      <c r="C49" s="3">
        <v>18</v>
      </c>
      <c r="D49" s="3">
        <v>2354</v>
      </c>
      <c r="E49" s="3">
        <v>497</v>
      </c>
      <c r="F49" s="3">
        <v>1471</v>
      </c>
      <c r="G49" s="3">
        <v>3</v>
      </c>
      <c r="H49" s="15">
        <f t="shared" si="2"/>
        <v>0</v>
      </c>
      <c r="I49" s="15">
        <f t="shared" si="3"/>
        <v>0</v>
      </c>
    </row>
    <row r="50" spans="1:9" ht="14.25" thickTop="1" thickBot="1" x14ac:dyDescent="0.25">
      <c r="A50" s="3">
        <v>61</v>
      </c>
      <c r="B50" s="3">
        <v>1</v>
      </c>
      <c r="C50" s="3">
        <v>47</v>
      </c>
      <c r="D50" s="3">
        <v>3387</v>
      </c>
      <c r="E50" s="3">
        <v>2974</v>
      </c>
      <c r="F50" s="3">
        <v>1462</v>
      </c>
      <c r="G50" s="3">
        <v>5</v>
      </c>
      <c r="H50" s="15">
        <f t="shared" si="2"/>
        <v>1</v>
      </c>
      <c r="I50" s="15">
        <f t="shared" si="3"/>
        <v>1</v>
      </c>
    </row>
    <row r="51" spans="1:9" ht="14.25" thickTop="1" thickBot="1" x14ac:dyDescent="0.25">
      <c r="A51" s="3">
        <v>45</v>
      </c>
      <c r="B51" s="3">
        <v>1</v>
      </c>
      <c r="C51" s="3">
        <v>38</v>
      </c>
      <c r="D51" s="3">
        <v>3182</v>
      </c>
      <c r="E51" s="3">
        <v>2577</v>
      </c>
      <c r="F51" s="3">
        <v>1450</v>
      </c>
      <c r="G51" s="3">
        <v>1</v>
      </c>
      <c r="H51" s="15">
        <f t="shared" si="2"/>
        <v>1</v>
      </c>
      <c r="I51" s="15">
        <f t="shared" si="3"/>
        <v>1</v>
      </c>
    </row>
    <row r="52" spans="1:9" ht="14.25" thickTop="1" thickBot="1" x14ac:dyDescent="0.25">
      <c r="A52" s="3">
        <v>6</v>
      </c>
      <c r="B52" s="3">
        <v>1</v>
      </c>
      <c r="C52" s="3">
        <v>65</v>
      </c>
      <c r="D52" s="3">
        <v>2113</v>
      </c>
      <c r="E52" s="3">
        <v>152</v>
      </c>
      <c r="F52" s="3">
        <v>1438</v>
      </c>
      <c r="G52" s="3">
        <v>3</v>
      </c>
      <c r="H52" s="15">
        <f t="shared" si="2"/>
        <v>0</v>
      </c>
      <c r="I52" s="15">
        <f t="shared" si="3"/>
        <v>0</v>
      </c>
    </row>
    <row r="53" spans="1:9" ht="14.25" thickTop="1" thickBot="1" x14ac:dyDescent="0.25">
      <c r="A53" s="3">
        <v>44</v>
      </c>
      <c r="B53" s="3">
        <v>1</v>
      </c>
      <c r="C53" s="3">
        <v>36</v>
      </c>
      <c r="D53" s="3">
        <v>3156</v>
      </c>
      <c r="E53" s="3">
        <v>2613</v>
      </c>
      <c r="F53" s="3">
        <v>1435</v>
      </c>
      <c r="G53" s="3">
        <v>3</v>
      </c>
      <c r="H53" s="15">
        <f t="shared" si="2"/>
        <v>1</v>
      </c>
      <c r="I53" s="15">
        <f t="shared" si="3"/>
        <v>1</v>
      </c>
    </row>
    <row r="54" spans="1:9" ht="14.25" thickTop="1" thickBot="1" x14ac:dyDescent="0.25">
      <c r="A54" s="3">
        <v>5</v>
      </c>
      <c r="B54" s="3">
        <v>1</v>
      </c>
      <c r="C54" s="3">
        <v>66</v>
      </c>
      <c r="D54" s="3">
        <v>1961</v>
      </c>
      <c r="E54" s="3">
        <v>999</v>
      </c>
      <c r="F54" s="3">
        <v>1408</v>
      </c>
      <c r="G54" s="3">
        <v>2</v>
      </c>
      <c r="H54" s="15">
        <f t="shared" si="2"/>
        <v>0</v>
      </c>
      <c r="I54" s="15">
        <f t="shared" si="3"/>
        <v>0</v>
      </c>
    </row>
    <row r="55" spans="1:9" ht="14.25" thickTop="1" thickBot="1" x14ac:dyDescent="0.25">
      <c r="A55" s="3">
        <v>50</v>
      </c>
      <c r="B55" s="3">
        <v>1</v>
      </c>
      <c r="C55" s="3">
        <v>47</v>
      </c>
      <c r="D55" s="3">
        <v>3274</v>
      </c>
      <c r="E55" s="3">
        <v>3149</v>
      </c>
      <c r="F55" s="3">
        <v>1396</v>
      </c>
      <c r="G55" s="3">
        <v>3</v>
      </c>
      <c r="H55" s="15">
        <f t="shared" si="2"/>
        <v>1</v>
      </c>
      <c r="I55" s="15">
        <f t="shared" si="3"/>
        <v>1</v>
      </c>
    </row>
    <row r="56" spans="1:9" ht="14.25" thickTop="1" thickBot="1" x14ac:dyDescent="0.25">
      <c r="A56" s="3">
        <v>15</v>
      </c>
      <c r="B56" s="3">
        <v>1</v>
      </c>
      <c r="C56" s="3">
        <v>21</v>
      </c>
      <c r="D56" s="3">
        <v>2566</v>
      </c>
      <c r="E56" s="3">
        <v>1541</v>
      </c>
      <c r="F56" s="3">
        <v>1389</v>
      </c>
      <c r="G56" s="3">
        <v>3</v>
      </c>
      <c r="H56" s="15">
        <f t="shared" si="2"/>
        <v>0</v>
      </c>
      <c r="I56" s="15">
        <f t="shared" si="3"/>
        <v>0</v>
      </c>
    </row>
    <row r="57" spans="1:9" ht="14.25" thickTop="1" thickBot="1" x14ac:dyDescent="0.25">
      <c r="A57" s="3">
        <v>79</v>
      </c>
      <c r="B57" s="3">
        <v>1</v>
      </c>
      <c r="C57" s="3">
        <v>46</v>
      </c>
      <c r="D57" s="3">
        <v>3698</v>
      </c>
      <c r="E57" s="3">
        <v>4363</v>
      </c>
      <c r="F57" s="3">
        <v>1363</v>
      </c>
      <c r="G57" s="3">
        <v>1</v>
      </c>
      <c r="H57" s="15">
        <f t="shared" si="2"/>
        <v>1</v>
      </c>
      <c r="I57" s="15">
        <f t="shared" si="3"/>
        <v>1</v>
      </c>
    </row>
    <row r="58" spans="1:9" ht="14.25" thickTop="1" thickBot="1" x14ac:dyDescent="0.25">
      <c r="A58" s="3">
        <v>43</v>
      </c>
      <c r="B58" s="3">
        <v>1</v>
      </c>
      <c r="C58" s="3">
        <v>46</v>
      </c>
      <c r="D58" s="3">
        <v>3130</v>
      </c>
      <c r="E58" s="3">
        <v>3119</v>
      </c>
      <c r="F58" s="3">
        <v>1350</v>
      </c>
      <c r="G58" s="3">
        <v>3</v>
      </c>
      <c r="H58" s="15">
        <f t="shared" si="2"/>
        <v>1</v>
      </c>
      <c r="I58" s="15">
        <f t="shared" si="3"/>
        <v>1</v>
      </c>
    </row>
    <row r="59" spans="1:9" ht="14.25" thickTop="1" thickBot="1" x14ac:dyDescent="0.25">
      <c r="A59" s="3">
        <v>89</v>
      </c>
      <c r="B59" s="3">
        <v>1</v>
      </c>
      <c r="C59" s="3">
        <v>30</v>
      </c>
      <c r="D59" s="3">
        <v>3986</v>
      </c>
      <c r="E59" s="3">
        <v>5230</v>
      </c>
      <c r="F59" s="3">
        <v>1334</v>
      </c>
      <c r="G59" s="3">
        <v>4</v>
      </c>
      <c r="H59" s="15">
        <f t="shared" si="2"/>
        <v>1</v>
      </c>
      <c r="I59" s="15">
        <f t="shared" si="3"/>
        <v>1</v>
      </c>
    </row>
    <row r="60" spans="1:9" ht="14.25" thickTop="1" thickBot="1" x14ac:dyDescent="0.25">
      <c r="A60" s="3">
        <v>17</v>
      </c>
      <c r="B60" s="3">
        <v>1</v>
      </c>
      <c r="C60" s="3">
        <v>18</v>
      </c>
      <c r="D60" s="3">
        <v>2577</v>
      </c>
      <c r="E60" s="3">
        <v>1932</v>
      </c>
      <c r="F60" s="3">
        <v>1334</v>
      </c>
      <c r="G60" s="3">
        <v>1</v>
      </c>
      <c r="H60" s="15">
        <f t="shared" si="2"/>
        <v>0</v>
      </c>
      <c r="I60" s="15">
        <f t="shared" si="3"/>
        <v>0</v>
      </c>
    </row>
    <row r="61" spans="1:9" ht="14.25" thickTop="1" thickBot="1" x14ac:dyDescent="0.25">
      <c r="A61" s="3">
        <v>3</v>
      </c>
      <c r="B61" s="3">
        <v>1</v>
      </c>
      <c r="C61" s="3">
        <v>65</v>
      </c>
      <c r="D61" s="3">
        <v>1722</v>
      </c>
      <c r="E61" s="3">
        <v>0</v>
      </c>
      <c r="F61" s="3">
        <v>1324</v>
      </c>
      <c r="G61" s="3">
        <v>1</v>
      </c>
      <c r="H61" s="15">
        <f t="shared" si="2"/>
        <v>0</v>
      </c>
      <c r="I61" s="15">
        <f t="shared" si="3"/>
        <v>0</v>
      </c>
    </row>
    <row r="62" spans="1:9" ht="14.25" thickTop="1" thickBot="1" x14ac:dyDescent="0.25">
      <c r="A62" s="3">
        <v>2</v>
      </c>
      <c r="B62" s="3">
        <v>1</v>
      </c>
      <c r="C62" s="3">
        <v>68</v>
      </c>
      <c r="D62" s="3">
        <v>1670</v>
      </c>
      <c r="E62" s="3">
        <v>999</v>
      </c>
      <c r="F62" s="3">
        <v>1306</v>
      </c>
      <c r="G62" s="3">
        <v>4</v>
      </c>
      <c r="H62" s="15">
        <f t="shared" si="2"/>
        <v>0</v>
      </c>
      <c r="I62" s="15">
        <f t="shared" si="3"/>
        <v>0</v>
      </c>
    </row>
    <row r="63" spans="1:9" ht="14.25" thickTop="1" thickBot="1" x14ac:dyDescent="0.25">
      <c r="A63" s="3">
        <v>30</v>
      </c>
      <c r="B63" s="3">
        <v>1</v>
      </c>
      <c r="C63" s="3">
        <v>54</v>
      </c>
      <c r="D63" s="3">
        <v>2972</v>
      </c>
      <c r="E63" s="3">
        <v>3058</v>
      </c>
      <c r="F63" s="3">
        <v>1304</v>
      </c>
      <c r="G63" s="3">
        <v>3</v>
      </c>
      <c r="H63" s="15">
        <f t="shared" si="2"/>
        <v>1</v>
      </c>
      <c r="I63" s="15">
        <f t="shared" si="3"/>
        <v>0</v>
      </c>
    </row>
    <row r="64" spans="1:9" ht="14.25" thickTop="1" thickBot="1" x14ac:dyDescent="0.25">
      <c r="A64" s="3">
        <v>27</v>
      </c>
      <c r="B64" s="3">
        <v>1</v>
      </c>
      <c r="C64" s="3">
        <v>51</v>
      </c>
      <c r="D64" s="3">
        <v>2921</v>
      </c>
      <c r="E64" s="3">
        <v>2980</v>
      </c>
      <c r="F64" s="3">
        <v>1298</v>
      </c>
      <c r="G64" s="3">
        <v>2</v>
      </c>
      <c r="H64" s="15">
        <f t="shared" si="2"/>
        <v>1</v>
      </c>
      <c r="I64" s="15">
        <f t="shared" si="3"/>
        <v>0</v>
      </c>
    </row>
    <row r="65" spans="1:9" ht="14.25" thickTop="1" thickBot="1" x14ac:dyDescent="0.25">
      <c r="A65" s="3">
        <v>70</v>
      </c>
      <c r="B65" s="3">
        <v>1</v>
      </c>
      <c r="C65" s="3">
        <v>46</v>
      </c>
      <c r="D65" s="3">
        <v>3544</v>
      </c>
      <c r="E65" s="3">
        <v>4465</v>
      </c>
      <c r="F65" s="3">
        <v>1294</v>
      </c>
      <c r="G65" s="3">
        <v>4</v>
      </c>
      <c r="H65" s="15">
        <f t="shared" si="2"/>
        <v>1</v>
      </c>
      <c r="I65" s="15">
        <f t="shared" si="3"/>
        <v>0</v>
      </c>
    </row>
    <row r="66" spans="1:9" ht="14.25" thickTop="1" thickBot="1" x14ac:dyDescent="0.25">
      <c r="A66" s="3">
        <v>1</v>
      </c>
      <c r="B66" s="3">
        <v>1</v>
      </c>
      <c r="C66" s="3">
        <v>64</v>
      </c>
      <c r="D66" s="3">
        <v>1600</v>
      </c>
      <c r="E66" s="3">
        <v>152</v>
      </c>
      <c r="F66" s="3">
        <v>1258</v>
      </c>
      <c r="G66" s="3">
        <v>1</v>
      </c>
      <c r="H66" s="15">
        <f t="shared" ref="H66:H101" si="4">IF(E66&gt;$O$18,1,0)</f>
        <v>0</v>
      </c>
      <c r="I66" s="15">
        <f t="shared" ref="I66:I101" si="5">IF(AND(E66&gt;$O$18,F66&gt;$O$23),1,0)</f>
        <v>0</v>
      </c>
    </row>
    <row r="67" spans="1:9" ht="14.25" thickTop="1" thickBot="1" x14ac:dyDescent="0.25">
      <c r="A67" s="3">
        <v>76</v>
      </c>
      <c r="B67" s="3">
        <v>1</v>
      </c>
      <c r="C67" s="3">
        <v>48</v>
      </c>
      <c r="D67" s="3">
        <v>3636</v>
      </c>
      <c r="E67" s="3">
        <v>5439</v>
      </c>
      <c r="F67" s="3">
        <v>1180</v>
      </c>
      <c r="G67" s="3">
        <v>3</v>
      </c>
      <c r="H67" s="15">
        <f t="shared" si="4"/>
        <v>1</v>
      </c>
      <c r="I67" s="15">
        <f t="shared" si="5"/>
        <v>0</v>
      </c>
    </row>
    <row r="68" spans="1:9" ht="14.25" thickTop="1" thickBot="1" x14ac:dyDescent="0.25">
      <c r="A68" s="3">
        <v>33</v>
      </c>
      <c r="B68" s="3">
        <v>1</v>
      </c>
      <c r="C68" s="3">
        <v>44</v>
      </c>
      <c r="D68" s="3">
        <v>2985</v>
      </c>
      <c r="E68" s="3">
        <v>4055</v>
      </c>
      <c r="F68" s="3">
        <v>1159</v>
      </c>
      <c r="G68" s="3">
        <v>3</v>
      </c>
      <c r="H68" s="15">
        <f t="shared" si="4"/>
        <v>1</v>
      </c>
      <c r="I68" s="15">
        <f t="shared" si="5"/>
        <v>0</v>
      </c>
    </row>
    <row r="69" spans="1:9" ht="14.25" thickTop="1" thickBot="1" x14ac:dyDescent="0.25">
      <c r="A69" s="3">
        <v>42</v>
      </c>
      <c r="B69" s="3">
        <v>1</v>
      </c>
      <c r="C69" s="3">
        <v>42</v>
      </c>
      <c r="D69" s="3">
        <v>3113</v>
      </c>
      <c r="E69" s="3">
        <v>4707</v>
      </c>
      <c r="F69" s="3">
        <v>1106</v>
      </c>
      <c r="G69" s="3">
        <v>5</v>
      </c>
      <c r="H69" s="15">
        <f t="shared" si="4"/>
        <v>1</v>
      </c>
      <c r="I69" s="15">
        <f t="shared" si="5"/>
        <v>0</v>
      </c>
    </row>
    <row r="70" spans="1:9" ht="14.25" thickTop="1" thickBot="1" x14ac:dyDescent="0.25">
      <c r="A70" s="3">
        <v>59</v>
      </c>
      <c r="B70" s="3">
        <v>1</v>
      </c>
      <c r="C70" s="3">
        <v>43</v>
      </c>
      <c r="D70" s="3">
        <v>3373</v>
      </c>
      <c r="E70" s="3">
        <v>5490</v>
      </c>
      <c r="F70" s="3">
        <v>1080</v>
      </c>
      <c r="G70" s="3">
        <v>4</v>
      </c>
      <c r="H70" s="15">
        <f t="shared" si="4"/>
        <v>1</v>
      </c>
      <c r="I70" s="15">
        <f t="shared" si="5"/>
        <v>0</v>
      </c>
    </row>
    <row r="71" spans="1:9" ht="14.25" thickTop="1" thickBot="1" x14ac:dyDescent="0.25">
      <c r="A71" s="3">
        <v>35</v>
      </c>
      <c r="B71" s="3">
        <v>1</v>
      </c>
      <c r="C71" s="3">
        <v>41</v>
      </c>
      <c r="D71" s="3">
        <v>3020</v>
      </c>
      <c r="E71" s="3">
        <v>4785</v>
      </c>
      <c r="F71" s="3">
        <v>1062</v>
      </c>
      <c r="G71" s="3">
        <v>2</v>
      </c>
      <c r="H71" s="15">
        <f t="shared" si="4"/>
        <v>1</v>
      </c>
      <c r="I71" s="15">
        <f t="shared" si="5"/>
        <v>0</v>
      </c>
    </row>
    <row r="72" spans="1:9" ht="14.25" thickTop="1" thickBot="1" x14ac:dyDescent="0.25">
      <c r="A72" s="3">
        <v>95</v>
      </c>
      <c r="B72" s="3">
        <v>0</v>
      </c>
      <c r="C72" s="3">
        <v>54</v>
      </c>
      <c r="D72" s="3">
        <v>4098</v>
      </c>
      <c r="E72" s="3">
        <v>3114</v>
      </c>
      <c r="F72" s="3">
        <v>971</v>
      </c>
      <c r="G72" s="3">
        <v>5</v>
      </c>
      <c r="H72" s="15">
        <f t="shared" si="4"/>
        <v>1</v>
      </c>
      <c r="I72" s="15">
        <f t="shared" si="5"/>
        <v>0</v>
      </c>
    </row>
    <row r="73" spans="1:9" ht="14.25" thickTop="1" thickBot="1" x14ac:dyDescent="0.25">
      <c r="A73" s="3">
        <v>98</v>
      </c>
      <c r="B73" s="3">
        <v>0</v>
      </c>
      <c r="C73" s="3">
        <v>46</v>
      </c>
      <c r="D73" s="3">
        <v>4281</v>
      </c>
      <c r="E73" s="3">
        <v>3628</v>
      </c>
      <c r="F73" s="3">
        <v>958</v>
      </c>
      <c r="G73" s="3">
        <v>5</v>
      </c>
      <c r="H73" s="15">
        <f t="shared" si="4"/>
        <v>1</v>
      </c>
      <c r="I73" s="15">
        <f t="shared" si="5"/>
        <v>0</v>
      </c>
    </row>
    <row r="74" spans="1:9" ht="14.25" thickTop="1" thickBot="1" x14ac:dyDescent="0.25">
      <c r="A74" s="3">
        <v>91</v>
      </c>
      <c r="B74" s="3">
        <v>0</v>
      </c>
      <c r="C74" s="3">
        <v>27</v>
      </c>
      <c r="D74" s="3">
        <v>4045</v>
      </c>
      <c r="E74" s="3">
        <v>3124</v>
      </c>
      <c r="F74" s="3">
        <v>951</v>
      </c>
      <c r="G74" s="3">
        <v>2</v>
      </c>
      <c r="H74" s="15">
        <f t="shared" si="4"/>
        <v>1</v>
      </c>
      <c r="I74" s="15">
        <f t="shared" si="5"/>
        <v>0</v>
      </c>
    </row>
    <row r="75" spans="1:9" ht="14.25" thickTop="1" thickBot="1" x14ac:dyDescent="0.25">
      <c r="A75" s="3">
        <v>94</v>
      </c>
      <c r="B75" s="3">
        <v>0</v>
      </c>
      <c r="C75" s="3">
        <v>21</v>
      </c>
      <c r="D75" s="3">
        <v>4087</v>
      </c>
      <c r="E75" s="3">
        <v>3516</v>
      </c>
      <c r="F75" s="3">
        <v>907</v>
      </c>
      <c r="G75" s="3">
        <v>4</v>
      </c>
      <c r="H75" s="15">
        <f t="shared" si="4"/>
        <v>1</v>
      </c>
      <c r="I75" s="15">
        <f t="shared" si="5"/>
        <v>0</v>
      </c>
    </row>
    <row r="76" spans="1:9" ht="14.25" thickTop="1" thickBot="1" x14ac:dyDescent="0.25">
      <c r="A76" s="3">
        <v>92</v>
      </c>
      <c r="B76" s="3">
        <v>0</v>
      </c>
      <c r="C76" s="3">
        <v>20</v>
      </c>
      <c r="D76" s="3">
        <v>4077</v>
      </c>
      <c r="E76" s="3">
        <v>3543</v>
      </c>
      <c r="F76" s="3">
        <v>899</v>
      </c>
      <c r="G76" s="3">
        <v>1</v>
      </c>
      <c r="H76" s="15">
        <f t="shared" si="4"/>
        <v>1</v>
      </c>
      <c r="I76" s="15">
        <f t="shared" si="5"/>
        <v>0</v>
      </c>
    </row>
    <row r="77" spans="1:9" ht="14.25" thickTop="1" thickBot="1" x14ac:dyDescent="0.25">
      <c r="A77" s="3">
        <v>90</v>
      </c>
      <c r="B77" s="3">
        <v>0</v>
      </c>
      <c r="C77" s="3">
        <v>56</v>
      </c>
      <c r="D77" s="3">
        <v>4001</v>
      </c>
      <c r="E77" s="3">
        <v>3373</v>
      </c>
      <c r="F77" s="3">
        <v>898</v>
      </c>
      <c r="G77" s="3">
        <v>5</v>
      </c>
      <c r="H77" s="15">
        <f t="shared" si="4"/>
        <v>1</v>
      </c>
      <c r="I77" s="15">
        <f t="shared" si="5"/>
        <v>0</v>
      </c>
    </row>
    <row r="78" spans="1:9" ht="14.25" thickTop="1" thickBot="1" x14ac:dyDescent="0.25">
      <c r="A78" s="3">
        <v>14</v>
      </c>
      <c r="B78" s="3">
        <v>1</v>
      </c>
      <c r="C78" s="3">
        <v>63</v>
      </c>
      <c r="D78" s="3">
        <v>2541</v>
      </c>
      <c r="E78" s="3">
        <v>4850</v>
      </c>
      <c r="F78" s="3">
        <v>884</v>
      </c>
      <c r="G78" s="3">
        <v>3</v>
      </c>
      <c r="H78" s="15">
        <f t="shared" si="4"/>
        <v>1</v>
      </c>
      <c r="I78" s="15">
        <f t="shared" si="5"/>
        <v>0</v>
      </c>
    </row>
    <row r="79" spans="1:9" ht="14.25" thickTop="1" thickBot="1" x14ac:dyDescent="0.25">
      <c r="A79" s="3">
        <v>97</v>
      </c>
      <c r="B79" s="3">
        <v>0</v>
      </c>
      <c r="C79" s="3">
        <v>23</v>
      </c>
      <c r="D79" s="3">
        <v>4191</v>
      </c>
      <c r="E79" s="3">
        <v>3989</v>
      </c>
      <c r="F79" s="3">
        <v>872</v>
      </c>
      <c r="G79" s="3">
        <v>2</v>
      </c>
      <c r="H79" s="15">
        <f t="shared" si="4"/>
        <v>1</v>
      </c>
      <c r="I79" s="15">
        <f t="shared" si="5"/>
        <v>0</v>
      </c>
    </row>
    <row r="80" spans="1:9" ht="14.25" thickTop="1" thickBot="1" x14ac:dyDescent="0.25">
      <c r="A80" s="3">
        <v>81</v>
      </c>
      <c r="B80" s="3">
        <v>0</v>
      </c>
      <c r="C80" s="3">
        <v>24</v>
      </c>
      <c r="D80" s="3">
        <v>3739</v>
      </c>
      <c r="E80" s="3">
        <v>3172</v>
      </c>
      <c r="F80" s="3">
        <v>836</v>
      </c>
      <c r="G80" s="3">
        <v>2</v>
      </c>
      <c r="H80" s="15">
        <f t="shared" si="4"/>
        <v>1</v>
      </c>
      <c r="I80" s="15">
        <f t="shared" si="5"/>
        <v>0</v>
      </c>
    </row>
    <row r="81" spans="1:9" ht="14.25" thickTop="1" thickBot="1" x14ac:dyDescent="0.25">
      <c r="A81" s="3">
        <v>83</v>
      </c>
      <c r="B81" s="3">
        <v>0</v>
      </c>
      <c r="C81" s="3">
        <v>51</v>
      </c>
      <c r="D81" s="3">
        <v>3796</v>
      </c>
      <c r="E81" s="3">
        <v>3613</v>
      </c>
      <c r="F81" s="3">
        <v>790</v>
      </c>
      <c r="G81" s="3">
        <v>4</v>
      </c>
      <c r="H81" s="15">
        <f t="shared" si="4"/>
        <v>1</v>
      </c>
      <c r="I81" s="15">
        <f t="shared" si="5"/>
        <v>0</v>
      </c>
    </row>
    <row r="82" spans="1:9" ht="14.25" thickTop="1" thickBot="1" x14ac:dyDescent="0.25">
      <c r="A82" s="3">
        <v>72</v>
      </c>
      <c r="B82" s="3">
        <v>0</v>
      </c>
      <c r="C82" s="3">
        <v>30</v>
      </c>
      <c r="D82" s="3">
        <v>3594</v>
      </c>
      <c r="E82" s="3">
        <v>3195</v>
      </c>
      <c r="F82" s="3">
        <v>782</v>
      </c>
      <c r="G82" s="3">
        <v>3</v>
      </c>
      <c r="H82" s="15">
        <f t="shared" si="4"/>
        <v>1</v>
      </c>
      <c r="I82" s="15">
        <f t="shared" si="5"/>
        <v>0</v>
      </c>
    </row>
    <row r="83" spans="1:9" ht="14.25" thickTop="1" thickBot="1" x14ac:dyDescent="0.25">
      <c r="A83" s="3">
        <v>87</v>
      </c>
      <c r="B83" s="3">
        <v>0</v>
      </c>
      <c r="C83" s="3">
        <v>42</v>
      </c>
      <c r="D83" s="3">
        <v>3931</v>
      </c>
      <c r="E83" s="3">
        <v>4077</v>
      </c>
      <c r="F83" s="3">
        <v>768</v>
      </c>
      <c r="G83" s="3">
        <v>3</v>
      </c>
      <c r="H83" s="15">
        <f t="shared" si="4"/>
        <v>1</v>
      </c>
      <c r="I83" s="15">
        <f t="shared" si="5"/>
        <v>0</v>
      </c>
    </row>
    <row r="84" spans="1:9" ht="14.25" thickTop="1" thickBot="1" x14ac:dyDescent="0.25">
      <c r="A84" s="3">
        <v>96</v>
      </c>
      <c r="B84" s="3">
        <v>0</v>
      </c>
      <c r="C84" s="3">
        <v>26</v>
      </c>
      <c r="D84" s="3">
        <v>4114</v>
      </c>
      <c r="E84" s="3">
        <v>4674</v>
      </c>
      <c r="F84" s="3">
        <v>742</v>
      </c>
      <c r="G84" s="3">
        <v>5</v>
      </c>
      <c r="H84" s="15">
        <f t="shared" si="4"/>
        <v>1</v>
      </c>
      <c r="I84" s="15">
        <f t="shared" si="5"/>
        <v>0</v>
      </c>
    </row>
    <row r="85" spans="1:9" ht="14.25" thickTop="1" thickBot="1" x14ac:dyDescent="0.25">
      <c r="A85" s="3">
        <v>73</v>
      </c>
      <c r="B85" s="3">
        <v>0</v>
      </c>
      <c r="C85" s="3">
        <v>21</v>
      </c>
      <c r="D85" s="3">
        <v>3612</v>
      </c>
      <c r="E85" s="3">
        <v>3516</v>
      </c>
      <c r="F85" s="3">
        <v>740</v>
      </c>
      <c r="G85" s="3">
        <v>3</v>
      </c>
      <c r="H85" s="15">
        <f t="shared" si="4"/>
        <v>1</v>
      </c>
      <c r="I85" s="15">
        <f t="shared" si="5"/>
        <v>0</v>
      </c>
    </row>
    <row r="86" spans="1:9" ht="14.25" thickTop="1" thickBot="1" x14ac:dyDescent="0.25">
      <c r="A86" s="3">
        <v>77</v>
      </c>
      <c r="B86" s="3">
        <v>0</v>
      </c>
      <c r="C86" s="3">
        <v>22</v>
      </c>
      <c r="D86" s="3">
        <v>3651</v>
      </c>
      <c r="E86" s="3">
        <v>3627</v>
      </c>
      <c r="F86" s="3">
        <v>737</v>
      </c>
      <c r="G86" s="3">
        <v>1</v>
      </c>
      <c r="H86" s="15">
        <f t="shared" si="4"/>
        <v>1</v>
      </c>
      <c r="I86" s="15">
        <f t="shared" si="5"/>
        <v>0</v>
      </c>
    </row>
    <row r="87" spans="1:9" ht="14.25" thickTop="1" thickBot="1" x14ac:dyDescent="0.25">
      <c r="A87" s="3">
        <v>82</v>
      </c>
      <c r="B87" s="3">
        <v>0</v>
      </c>
      <c r="C87" s="3">
        <v>27</v>
      </c>
      <c r="D87" s="3">
        <v>3789</v>
      </c>
      <c r="E87" s="3">
        <v>4078</v>
      </c>
      <c r="F87" s="3">
        <v>718</v>
      </c>
      <c r="G87" s="3">
        <v>5</v>
      </c>
      <c r="H87" s="15">
        <f t="shared" si="4"/>
        <v>1</v>
      </c>
      <c r="I87" s="15">
        <f t="shared" si="5"/>
        <v>0</v>
      </c>
    </row>
    <row r="88" spans="1:9" ht="14.25" thickTop="1" thickBot="1" x14ac:dyDescent="0.25">
      <c r="A88" s="3">
        <v>85</v>
      </c>
      <c r="B88" s="3">
        <v>0</v>
      </c>
      <c r="C88" s="3">
        <v>45</v>
      </c>
      <c r="D88" s="3">
        <v>3850</v>
      </c>
      <c r="E88" s="3">
        <v>999</v>
      </c>
      <c r="F88" s="3">
        <v>716</v>
      </c>
      <c r="G88" s="3">
        <v>4</v>
      </c>
      <c r="H88" s="15">
        <f t="shared" si="4"/>
        <v>0</v>
      </c>
      <c r="I88" s="15">
        <f t="shared" si="5"/>
        <v>0</v>
      </c>
    </row>
    <row r="89" spans="1:9" ht="14.25" thickTop="1" thickBot="1" x14ac:dyDescent="0.25">
      <c r="A89" s="3">
        <v>68</v>
      </c>
      <c r="B89" s="3">
        <v>0</v>
      </c>
      <c r="C89" s="3">
        <v>49</v>
      </c>
      <c r="D89" s="3">
        <v>3505</v>
      </c>
      <c r="E89" s="3">
        <v>3775</v>
      </c>
      <c r="F89" s="3">
        <v>664</v>
      </c>
      <c r="G89" s="3">
        <v>4</v>
      </c>
      <c r="H89" s="15">
        <f t="shared" si="4"/>
        <v>1</v>
      </c>
      <c r="I89" s="15">
        <f t="shared" si="5"/>
        <v>0</v>
      </c>
    </row>
    <row r="90" spans="1:9" ht="14.25" thickTop="1" thickBot="1" x14ac:dyDescent="0.25">
      <c r="A90" s="3">
        <v>64</v>
      </c>
      <c r="B90" s="3">
        <v>0</v>
      </c>
      <c r="C90" s="3">
        <v>25</v>
      </c>
      <c r="D90" s="3">
        <v>3448</v>
      </c>
      <c r="E90" s="3">
        <v>3777</v>
      </c>
      <c r="F90" s="3">
        <v>643</v>
      </c>
      <c r="G90" s="3">
        <v>5</v>
      </c>
      <c r="H90" s="15">
        <f t="shared" si="4"/>
        <v>1</v>
      </c>
      <c r="I90" s="15">
        <f t="shared" si="5"/>
        <v>0</v>
      </c>
    </row>
    <row r="91" spans="1:9" ht="14.25" thickTop="1" thickBot="1" x14ac:dyDescent="0.25">
      <c r="A91" s="3">
        <v>80</v>
      </c>
      <c r="B91" s="3">
        <v>0</v>
      </c>
      <c r="C91" s="3">
        <v>51</v>
      </c>
      <c r="D91" s="3">
        <v>3722</v>
      </c>
      <c r="E91" s="3">
        <v>4532</v>
      </c>
      <c r="F91" s="3">
        <v>626</v>
      </c>
      <c r="G91" s="3">
        <v>4</v>
      </c>
      <c r="H91" s="15">
        <f t="shared" si="4"/>
        <v>1</v>
      </c>
      <c r="I91" s="15">
        <f t="shared" si="5"/>
        <v>0</v>
      </c>
    </row>
    <row r="92" spans="1:9" ht="14.25" thickTop="1" thickBot="1" x14ac:dyDescent="0.25">
      <c r="A92" s="3">
        <v>49</v>
      </c>
      <c r="B92" s="3">
        <v>0</v>
      </c>
      <c r="C92" s="3">
        <v>25</v>
      </c>
      <c r="D92" s="3">
        <v>3228</v>
      </c>
      <c r="E92" s="3">
        <v>3478</v>
      </c>
      <c r="F92" s="3">
        <v>611</v>
      </c>
      <c r="G92" s="3">
        <v>4</v>
      </c>
      <c r="H92" s="15">
        <f t="shared" si="4"/>
        <v>1</v>
      </c>
      <c r="I92" s="15">
        <f t="shared" si="5"/>
        <v>0</v>
      </c>
    </row>
    <row r="93" spans="1:9" ht="14.25" thickTop="1" thickBot="1" x14ac:dyDescent="0.25">
      <c r="A93" s="3">
        <v>51</v>
      </c>
      <c r="B93" s="3">
        <v>0</v>
      </c>
      <c r="C93" s="3">
        <v>56</v>
      </c>
      <c r="D93" s="3">
        <v>3294</v>
      </c>
      <c r="E93" s="3">
        <v>3699</v>
      </c>
      <c r="F93" s="3">
        <v>601</v>
      </c>
      <c r="G93" s="3">
        <v>4</v>
      </c>
      <c r="H93" s="15">
        <f t="shared" si="4"/>
        <v>1</v>
      </c>
      <c r="I93" s="15">
        <f t="shared" si="5"/>
        <v>0</v>
      </c>
    </row>
    <row r="94" spans="1:9" ht="14.25" thickTop="1" thickBot="1" x14ac:dyDescent="0.25">
      <c r="A94" s="3">
        <v>55</v>
      </c>
      <c r="B94" s="3">
        <v>0</v>
      </c>
      <c r="C94" s="3">
        <v>25</v>
      </c>
      <c r="D94" s="3">
        <v>3332</v>
      </c>
      <c r="E94" s="3">
        <v>3991</v>
      </c>
      <c r="F94" s="3">
        <v>570</v>
      </c>
      <c r="G94" s="3">
        <v>5</v>
      </c>
      <c r="H94" s="15">
        <f t="shared" si="4"/>
        <v>1</v>
      </c>
      <c r="I94" s="15">
        <f t="shared" si="5"/>
        <v>0</v>
      </c>
    </row>
    <row r="95" spans="1:9" ht="14.25" thickTop="1" thickBot="1" x14ac:dyDescent="0.25">
      <c r="A95" s="3">
        <v>28</v>
      </c>
      <c r="B95" s="3">
        <v>0</v>
      </c>
      <c r="C95" s="3">
        <v>19</v>
      </c>
      <c r="D95" s="3">
        <v>2960</v>
      </c>
      <c r="E95" s="3">
        <v>3270</v>
      </c>
      <c r="F95" s="3">
        <v>548</v>
      </c>
      <c r="G95" s="3">
        <v>4</v>
      </c>
      <c r="H95" s="15">
        <f t="shared" si="4"/>
        <v>1</v>
      </c>
      <c r="I95" s="15">
        <f t="shared" si="5"/>
        <v>0</v>
      </c>
    </row>
    <row r="96" spans="1:9" ht="14.25" thickTop="1" thickBot="1" x14ac:dyDescent="0.25">
      <c r="A96" s="3">
        <v>60</v>
      </c>
      <c r="B96" s="3">
        <v>0</v>
      </c>
      <c r="C96" s="3">
        <v>56</v>
      </c>
      <c r="D96" s="3">
        <v>3376</v>
      </c>
      <c r="E96" s="3">
        <v>4269</v>
      </c>
      <c r="F96" s="3">
        <v>544</v>
      </c>
      <c r="G96" s="3">
        <v>5</v>
      </c>
      <c r="H96" s="15">
        <f t="shared" si="4"/>
        <v>1</v>
      </c>
      <c r="I96" s="15">
        <f t="shared" si="5"/>
        <v>0</v>
      </c>
    </row>
    <row r="97" spans="1:9" ht="14.25" thickTop="1" thickBot="1" x14ac:dyDescent="0.25">
      <c r="A97" s="3">
        <v>53</v>
      </c>
      <c r="B97" s="3">
        <v>0</v>
      </c>
      <c r="C97" s="3">
        <v>55</v>
      </c>
      <c r="D97" s="3">
        <v>3297</v>
      </c>
      <c r="E97" s="3">
        <v>4464</v>
      </c>
      <c r="F97" s="3">
        <v>487</v>
      </c>
      <c r="G97" s="3">
        <v>2</v>
      </c>
      <c r="H97" s="15">
        <f t="shared" si="4"/>
        <v>1</v>
      </c>
      <c r="I97" s="15">
        <f t="shared" si="5"/>
        <v>0</v>
      </c>
    </row>
    <row r="98" spans="1:9" ht="14.25" thickTop="1" thickBot="1" x14ac:dyDescent="0.25">
      <c r="A98" s="3">
        <v>36</v>
      </c>
      <c r="B98" s="3">
        <v>0</v>
      </c>
      <c r="C98" s="3">
        <v>53</v>
      </c>
      <c r="D98" s="3">
        <v>3056</v>
      </c>
      <c r="E98" s="3">
        <v>3960</v>
      </c>
      <c r="F98" s="3">
        <v>478</v>
      </c>
      <c r="G98" s="3">
        <v>2</v>
      </c>
      <c r="H98" s="15">
        <f t="shared" si="4"/>
        <v>1</v>
      </c>
      <c r="I98" s="15">
        <f t="shared" si="5"/>
        <v>0</v>
      </c>
    </row>
    <row r="99" spans="1:9" ht="14.25" thickTop="1" thickBot="1" x14ac:dyDescent="0.25">
      <c r="A99" s="3">
        <v>39</v>
      </c>
      <c r="B99" s="3">
        <v>0</v>
      </c>
      <c r="C99" s="3">
        <v>54</v>
      </c>
      <c r="D99" s="3">
        <v>3088</v>
      </c>
      <c r="E99" s="3">
        <v>4368</v>
      </c>
      <c r="F99" s="3">
        <v>428</v>
      </c>
      <c r="G99" s="3">
        <v>3</v>
      </c>
      <c r="H99" s="15">
        <f t="shared" si="4"/>
        <v>1</v>
      </c>
      <c r="I99" s="15">
        <f t="shared" si="5"/>
        <v>0</v>
      </c>
    </row>
    <row r="100" spans="1:9" ht="14.25" thickTop="1" thickBot="1" x14ac:dyDescent="0.25">
      <c r="A100" s="3">
        <v>22</v>
      </c>
      <c r="B100" s="3">
        <v>0</v>
      </c>
      <c r="C100" s="3">
        <v>57</v>
      </c>
      <c r="D100" s="3">
        <v>2771</v>
      </c>
      <c r="E100" s="3">
        <v>3636</v>
      </c>
      <c r="F100" s="3">
        <v>427</v>
      </c>
      <c r="G100" s="3">
        <v>2</v>
      </c>
      <c r="H100" s="15">
        <f t="shared" si="4"/>
        <v>1</v>
      </c>
      <c r="I100" s="15">
        <f t="shared" si="5"/>
        <v>0</v>
      </c>
    </row>
    <row r="101" spans="1:9" ht="14.25" thickTop="1" thickBot="1" x14ac:dyDescent="0.25">
      <c r="A101" s="3">
        <v>4</v>
      </c>
      <c r="B101" s="3">
        <v>0</v>
      </c>
      <c r="C101" s="3">
        <v>2</v>
      </c>
      <c r="D101" s="3">
        <v>1867</v>
      </c>
      <c r="E101" s="3">
        <v>3368</v>
      </c>
      <c r="F101" s="3">
        <v>150</v>
      </c>
      <c r="G101" s="3">
        <v>3</v>
      </c>
      <c r="H101" s="15">
        <f t="shared" si="4"/>
        <v>1</v>
      </c>
      <c r="I101" s="15">
        <f t="shared" si="5"/>
        <v>0</v>
      </c>
    </row>
    <row r="102" spans="1:9" ht="13.5" thickTop="1" x14ac:dyDescent="0.2"/>
  </sheetData>
  <sortState xmlns:xlrd2="http://schemas.microsoft.com/office/spreadsheetml/2017/richdata2" ref="A2:I101">
    <sortCondition descending="1" ref="F2:F101"/>
  </sortState>
  <pageMargins left="0.78740157499999996" right="0.78740157499999996" top="0.984251969" bottom="0.984251969" header="0.49212598499999999" footer="0.49212598499999999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7"/>
  <sheetViews>
    <sheetView showGridLines="0" zoomScale="160" zoomScaleNormal="160" workbookViewId="0">
      <selection activeCell="B8" sqref="B8"/>
    </sheetView>
  </sheetViews>
  <sheetFormatPr defaultRowHeight="12.75" x14ac:dyDescent="0.2"/>
  <cols>
    <col min="2" max="2" width="64.7109375" style="2" customWidth="1"/>
    <col min="4" max="4" width="14.85546875" customWidth="1"/>
  </cols>
  <sheetData>
    <row r="2" spans="2:5" x14ac:dyDescent="0.2">
      <c r="B2" s="2" t="s">
        <v>6</v>
      </c>
      <c r="C2" s="17" t="s">
        <v>34</v>
      </c>
      <c r="D2" s="17"/>
      <c r="E2" s="17"/>
    </row>
    <row r="3" spans="2:5" x14ac:dyDescent="0.2">
      <c r="B3" s="2" t="s">
        <v>7</v>
      </c>
      <c r="C3" s="17" t="s">
        <v>35</v>
      </c>
      <c r="D3" s="17"/>
      <c r="E3" s="17">
        <f>AVERAGE(Dados!C2:C101)</f>
        <v>42.55</v>
      </c>
    </row>
    <row r="4" spans="2:5" x14ac:dyDescent="0.2">
      <c r="C4" s="17" t="s">
        <v>36</v>
      </c>
      <c r="D4" s="17"/>
      <c r="E4" s="17">
        <f>_xlfn.STDEV.S(Dados!C2:C101)</f>
        <v>15.707152716665311</v>
      </c>
    </row>
    <row r="5" spans="2:5" x14ac:dyDescent="0.2">
      <c r="B5" s="1" t="s">
        <v>8</v>
      </c>
      <c r="C5" s="17" t="s">
        <v>37</v>
      </c>
      <c r="D5" s="17"/>
      <c r="E5" s="17">
        <f>MEDIAN(Dados!D2:D101)</f>
        <v>3284</v>
      </c>
    </row>
    <row r="6" spans="2:5" x14ac:dyDescent="0.2">
      <c r="B6" s="2" t="s">
        <v>9</v>
      </c>
      <c r="C6" s="17">
        <f>SUM(Dados!H2:H101)</f>
        <v>51</v>
      </c>
      <c r="D6" s="17"/>
      <c r="E6" s="17"/>
    </row>
    <row r="7" spans="2:5" x14ac:dyDescent="0.2">
      <c r="B7" s="1" t="s">
        <v>11</v>
      </c>
      <c r="C7" s="17">
        <f>SUM(Dados!I2:I101)</f>
        <v>14</v>
      </c>
      <c r="D7" s="17"/>
      <c r="E7" s="17"/>
    </row>
  </sheetData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Perguntas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Chico</dc:creator>
  <cp:lastModifiedBy>Mateus Ponchio</cp:lastModifiedBy>
  <dcterms:created xsi:type="dcterms:W3CDTF">2007-07-30T12:43:02Z</dcterms:created>
  <dcterms:modified xsi:type="dcterms:W3CDTF">2025-04-14T18:45:18Z</dcterms:modified>
</cp:coreProperties>
</file>