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stavo.mirapalheta\Downloads\"/>
    </mc:Choice>
  </mc:AlternateContent>
  <bookViews>
    <workbookView xWindow="0" yWindow="0" windowWidth="24630" windowHeight="12330"/>
  </bookViews>
  <sheets>
    <sheet name="sclomps" sheetId="1" r:id="rId1"/>
  </sheets>
  <definedNames>
    <definedName name="_ATPRand1_Dlg_Results" localSheetId="0" hidden="1">{2;#N/A;"R1C5:R28C5";#N/A;1;#N/A;28;#N/A;1;#N/A;#N/A;-50;#N/A;50;#N/A;#N/A;#N/A;#N/A;#N/A}</definedName>
    <definedName name="_ATPRand1_Dlg_Types" localSheetId="0" hidden="1">{"EXCELHLP.HLP!1794";5;10;5;7;5;7;5;121;14;5;8;5;8;5;8;1;2;24}</definedName>
    <definedName name="_ATPRand1_Range1" localSheetId="0" hidden="1">sclomps!#REF!</definedName>
    <definedName name="Accelerate">#REF!</definedName>
    <definedName name="Age">#REF!</definedName>
    <definedName name="Age_Hired">#REF!</definedName>
    <definedName name="Cylinders">#REF!</definedName>
    <definedName name="Degree">#REF!</definedName>
    <definedName name="Dept">#REF!</definedName>
    <definedName name="Engine_Disp">#REF!</definedName>
    <definedName name="Horsepower">#REF!</definedName>
    <definedName name="Model">#REF!</definedName>
    <definedName name="MPG">#REF!</definedName>
    <definedName name="MS_Hired">#REF!</definedName>
    <definedName name="Origin">#REF!</definedName>
    <definedName name="Rank_Hired">#REF!</definedName>
    <definedName name="Salary">#REF!</definedName>
    <definedName name="Sex">#REF!</definedName>
    <definedName name="solver_adj" localSheetId="0" hidden="1">sclomps!$L$25:$L$27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sclomps!$L$25:$L$27</definedName>
    <definedName name="solver_lhs2" localSheetId="0" hidden="1">sclomps!$L$25:$L$27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sclomps!$J$29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hs1" localSheetId="0" hidden="1">1</definedName>
    <definedName name="solver_rhs2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SPSS">#REF!</definedName>
    <definedName name="Weight">#REF!</definedName>
    <definedName name="Year">#REF!</definedName>
    <definedName name="Years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0" i="1" l="1"/>
  <c r="F8" i="1"/>
  <c r="H7" i="1"/>
  <c r="E8" i="1" s="1"/>
  <c r="I8" i="1" s="1"/>
  <c r="G7" i="1"/>
  <c r="F7" i="1"/>
  <c r="G8" i="1" l="1"/>
  <c r="F9" i="1" s="1"/>
  <c r="H8" i="1"/>
  <c r="E9" i="1" l="1"/>
  <c r="I9" i="1" s="1"/>
  <c r="H9" i="1"/>
  <c r="G9" i="1"/>
  <c r="E10" i="1" l="1"/>
  <c r="I10" i="1" s="1"/>
  <c r="F10" i="1"/>
  <c r="G10" i="1" l="1"/>
  <c r="H10" i="1"/>
  <c r="E11" i="1" l="1"/>
  <c r="I11" i="1" s="1"/>
  <c r="F11" i="1"/>
  <c r="G11" i="1" l="1"/>
  <c r="F12" i="1" s="1"/>
  <c r="H11" i="1"/>
  <c r="G12" i="1" l="1"/>
  <c r="F13" i="1" s="1"/>
  <c r="H12" i="1"/>
  <c r="E12" i="1"/>
  <c r="I12" i="1" s="1"/>
  <c r="E13" i="1" l="1"/>
  <c r="I13" i="1" s="1"/>
  <c r="G13" i="1"/>
  <c r="F14" i="1" s="1"/>
  <c r="H13" i="1"/>
  <c r="E14" i="1" l="1"/>
  <c r="I14" i="1" s="1"/>
  <c r="G14" i="1"/>
  <c r="F15" i="1" s="1"/>
  <c r="H14" i="1"/>
  <c r="G15" i="1" l="1"/>
  <c r="F16" i="1" s="1"/>
  <c r="H15" i="1"/>
  <c r="E15" i="1"/>
  <c r="I15" i="1" s="1"/>
  <c r="E16" i="1" l="1"/>
  <c r="I16" i="1" s="1"/>
  <c r="H16" i="1"/>
  <c r="G16" i="1"/>
  <c r="E17" i="1" l="1"/>
  <c r="I17" i="1" s="1"/>
  <c r="F17" i="1"/>
  <c r="G17" i="1" s="1"/>
  <c r="F18" i="1" s="1"/>
  <c r="H17" i="1" l="1"/>
  <c r="E18" i="1" s="1"/>
  <c r="I18" i="1" s="1"/>
  <c r="G18" i="1"/>
  <c r="F19" i="1" s="1"/>
  <c r="H18" i="1"/>
  <c r="H19" i="1" l="1"/>
  <c r="G19" i="1"/>
  <c r="F20" i="1" s="1"/>
  <c r="E19" i="1"/>
  <c r="I19" i="1" s="1"/>
  <c r="G20" i="1" l="1"/>
  <c r="F21" i="1" s="1"/>
  <c r="H20" i="1"/>
  <c r="E20" i="1"/>
  <c r="I20" i="1" s="1"/>
  <c r="E21" i="1" l="1"/>
  <c r="I21" i="1" s="1"/>
  <c r="G21" i="1"/>
  <c r="H21" i="1"/>
  <c r="F22" i="1"/>
  <c r="E22" i="1" l="1"/>
  <c r="I22" i="1" s="1"/>
  <c r="H22" i="1"/>
  <c r="G22" i="1"/>
  <c r="F23" i="1" s="1"/>
  <c r="E23" i="1" l="1"/>
  <c r="I23" i="1" s="1"/>
  <c r="H23" i="1"/>
  <c r="G23" i="1"/>
  <c r="F24" i="1" s="1"/>
  <c r="E24" i="1" l="1"/>
  <c r="I24" i="1" s="1"/>
  <c r="G24" i="1"/>
  <c r="H24" i="1"/>
  <c r="F25" i="1"/>
  <c r="E25" i="1" l="1"/>
  <c r="I25" i="1" s="1"/>
  <c r="H25" i="1"/>
  <c r="G25" i="1"/>
  <c r="E26" i="1" l="1"/>
  <c r="I26" i="1" s="1"/>
  <c r="F26" i="1"/>
  <c r="H26" i="1" s="1"/>
  <c r="G26" i="1" l="1"/>
  <c r="E27" i="1" s="1"/>
  <c r="I27" i="1" s="1"/>
  <c r="F27" i="1" l="1"/>
  <c r="G27" i="1" s="1"/>
  <c r="F28" i="1" s="1"/>
  <c r="G28" i="1" s="1"/>
  <c r="F29" i="1" s="1"/>
  <c r="H28" i="1" l="1"/>
  <c r="E29" i="1" s="1"/>
  <c r="I29" i="1" s="1"/>
  <c r="H27" i="1"/>
  <c r="E28" i="1" s="1"/>
  <c r="I28" i="1" s="1"/>
  <c r="H29" i="1"/>
  <c r="G29" i="1"/>
  <c r="J29" i="1" l="1"/>
  <c r="E30" i="1"/>
  <c r="F30" i="1"/>
  <c r="G30" i="1" l="1"/>
  <c r="E31" i="1" s="1"/>
  <c r="F31" i="1" l="1"/>
  <c r="G31" i="1" l="1"/>
  <c r="F32" i="1" s="1"/>
  <c r="H31" i="1"/>
  <c r="H32" i="1" l="1"/>
  <c r="G32" i="1"/>
  <c r="F33" i="1"/>
  <c r="E32" i="1"/>
  <c r="E33" i="1" l="1"/>
  <c r="G33" i="1"/>
  <c r="H33" i="1"/>
</calcChain>
</file>

<file path=xl/sharedStrings.xml><?xml version="1.0" encoding="utf-8"?>
<sst xmlns="http://schemas.openxmlformats.org/spreadsheetml/2006/main" count="12" uniqueCount="12">
  <si>
    <t>DATA</t>
  </si>
  <si>
    <t>ANO</t>
  </si>
  <si>
    <t>QUARTER</t>
  </si>
  <si>
    <t>VENDAS</t>
  </si>
  <si>
    <t>gama:</t>
  </si>
  <si>
    <t>beta:</t>
  </si>
  <si>
    <t>alpha:</t>
  </si>
  <si>
    <t>Lt</t>
  </si>
  <si>
    <t>Tt</t>
  </si>
  <si>
    <t>St</t>
  </si>
  <si>
    <t>Ft+1</t>
  </si>
  <si>
    <t>erro^2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</si>
</sst>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.0"/>
  </numFmts>
  <fonts count="4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Calibri"/>
      <family val="2"/>
      <scheme val="minor"/>
    </font>
    <font>
      <b/>
      <i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8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3" xfId="1" applyFont="1" applyBorder="1" applyAlignment="1">
      <alignment horizontal="center"/>
    </xf>
    <xf numFmtId="0" fontId="2" fillId="0" borderId="0" xfId="1" applyFont="1"/>
    <xf numFmtId="0" fontId="2" fillId="0" borderId="3" xfId="1" applyFont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2" fillId="0" borderId="9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10" xfId="1" applyFont="1" applyBorder="1" applyAlignment="1">
      <alignment horizontal="center"/>
    </xf>
    <xf numFmtId="0" fontId="2" fillId="0" borderId="6" xfId="1" applyFont="1" applyBorder="1" applyAlignment="1">
      <alignment horizontal="center"/>
    </xf>
    <xf numFmtId="0" fontId="2" fillId="0" borderId="7" xfId="1" applyFont="1" applyBorder="1" applyAlignment="1">
      <alignment horizontal="center"/>
    </xf>
    <xf numFmtId="0" fontId="2" fillId="0" borderId="0" xfId="1" applyFont="1" applyAlignment="1">
      <alignment horizontal="right"/>
    </xf>
    <xf numFmtId="0" fontId="2" fillId="2" borderId="1" xfId="1" applyFont="1" applyFill="1" applyBorder="1"/>
    <xf numFmtId="0" fontId="2" fillId="0" borderId="0" xfId="1" applyFont="1" applyAlignment="1">
      <alignment horizontal="center"/>
    </xf>
    <xf numFmtId="0" fontId="3" fillId="0" borderId="0" xfId="1" applyFont="1"/>
    <xf numFmtId="0" fontId="2" fillId="0" borderId="2" xfId="1" applyFont="1" applyBorder="1"/>
    <xf numFmtId="0" fontId="2" fillId="0" borderId="3" xfId="1" applyFont="1" applyBorder="1"/>
    <xf numFmtId="165" fontId="2" fillId="0" borderId="0" xfId="1" applyNumberFormat="1" applyFont="1"/>
    <xf numFmtId="3" fontId="2" fillId="0" borderId="0" xfId="1" applyNumberFormat="1" applyFont="1"/>
    <xf numFmtId="3" fontId="2" fillId="3" borderId="0" xfId="1" applyNumberFormat="1" applyFont="1" applyFill="1"/>
  </cellXfs>
  <cellStyles count="2">
    <cellStyle name="Normal" xfId="0" builtinId="0"/>
    <cellStyle name="Normal_TEMPO_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sclomps!$D$1</c:f>
              <c:strCache>
                <c:ptCount val="1"/>
                <c:pt idx="0">
                  <c:v>VENDAS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sclomps!$D$6:$D$33</c:f>
              <c:numCache>
                <c:formatCode>General</c:formatCode>
                <c:ptCount val="28"/>
                <c:pt idx="0">
                  <c:v>1274</c:v>
                </c:pt>
                <c:pt idx="1">
                  <c:v>1140</c:v>
                </c:pt>
                <c:pt idx="2">
                  <c:v>1101</c:v>
                </c:pt>
                <c:pt idx="3">
                  <c:v>1144</c:v>
                </c:pt>
                <c:pt idx="4">
                  <c:v>1284</c:v>
                </c:pt>
                <c:pt idx="5">
                  <c:v>1147</c:v>
                </c:pt>
                <c:pt idx="6">
                  <c:v>1135</c:v>
                </c:pt>
                <c:pt idx="7">
                  <c:v>1123</c:v>
                </c:pt>
                <c:pt idx="8">
                  <c:v>1256</c:v>
                </c:pt>
                <c:pt idx="9">
                  <c:v>1120</c:v>
                </c:pt>
                <c:pt idx="10">
                  <c:v>1077</c:v>
                </c:pt>
                <c:pt idx="11">
                  <c:v>1089</c:v>
                </c:pt>
                <c:pt idx="12">
                  <c:v>1275</c:v>
                </c:pt>
                <c:pt idx="13">
                  <c:v>1130</c:v>
                </c:pt>
                <c:pt idx="14">
                  <c:v>1098</c:v>
                </c:pt>
                <c:pt idx="15">
                  <c:v>1089</c:v>
                </c:pt>
                <c:pt idx="16">
                  <c:v>1219</c:v>
                </c:pt>
                <c:pt idx="17">
                  <c:v>1063</c:v>
                </c:pt>
                <c:pt idx="18">
                  <c:v>1078</c:v>
                </c:pt>
                <c:pt idx="19">
                  <c:v>1102</c:v>
                </c:pt>
                <c:pt idx="20">
                  <c:v>1256</c:v>
                </c:pt>
                <c:pt idx="21">
                  <c:v>1139</c:v>
                </c:pt>
                <c:pt idx="22">
                  <c:v>1095</c:v>
                </c:pt>
                <c:pt idx="23">
                  <c:v>1051</c:v>
                </c:pt>
                <c:pt idx="24">
                  <c:v>1264</c:v>
                </c:pt>
                <c:pt idx="25">
                  <c:v>1148</c:v>
                </c:pt>
                <c:pt idx="26">
                  <c:v>1093</c:v>
                </c:pt>
                <c:pt idx="27">
                  <c:v>1077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A1-448D-A1AF-3271EE97D235}"/>
            </c:ext>
          </c:extLst>
        </c:ser>
        <c:ser>
          <c:idx val="1"/>
          <c:order val="1"/>
          <c:tx>
            <c:strRef>
              <c:f>sclomps!$E$7</c:f>
              <c:strCache>
                <c:ptCount val="1"/>
                <c:pt idx="0">
                  <c:v>Ft+1</c:v>
                </c:pt>
              </c:strCache>
            </c:strRef>
          </c:tx>
          <c:spPr>
            <a:ln w="63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sclomps!$B$8:$B$33</c:f>
              <c:numCache>
                <c:formatCode>General</c:formatCode>
                <c:ptCount val="2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</c:numCache>
            </c:numRef>
          </c:xVal>
          <c:yVal>
            <c:numRef>
              <c:f>sclomps!$E$8:$E$33</c:f>
              <c:numCache>
                <c:formatCode>#.##00</c:formatCode>
                <c:ptCount val="26"/>
                <c:pt idx="0">
                  <c:v>1006</c:v>
                </c:pt>
                <c:pt idx="1">
                  <c:v>990.13878381345319</c:v>
                </c:pt>
                <c:pt idx="2">
                  <c:v>995.21887958104048</c:v>
                </c:pt>
                <c:pt idx="3">
                  <c:v>1158.9955461452569</c:v>
                </c:pt>
                <c:pt idx="4">
                  <c:v>1154.6101041246905</c:v>
                </c:pt>
                <c:pt idx="5">
                  <c:v>1107.2014940548947</c:v>
                </c:pt>
                <c:pt idx="6">
                  <c:v>1107.431146822832</c:v>
                </c:pt>
                <c:pt idx="7">
                  <c:v>1219.6676559861069</c:v>
                </c:pt>
                <c:pt idx="8">
                  <c:v>1166.3307856944616</c:v>
                </c:pt>
                <c:pt idx="9">
                  <c:v>1096.877547423358</c:v>
                </c:pt>
                <c:pt idx="10">
                  <c:v>1071.7641267002559</c:v>
                </c:pt>
                <c:pt idx="11">
                  <c:v>1216.626091374018</c:v>
                </c:pt>
                <c:pt idx="12">
                  <c:v>1175.4747980530728</c:v>
                </c:pt>
                <c:pt idx="13">
                  <c:v>1120.4519702323159</c:v>
                </c:pt>
                <c:pt idx="14">
                  <c:v>1083.8356016349398</c:v>
                </c:pt>
                <c:pt idx="15">
                  <c:v>1175.1566325486747</c:v>
                </c:pt>
                <c:pt idx="16">
                  <c:v>1098.3501748810747</c:v>
                </c:pt>
                <c:pt idx="17">
                  <c:v>1068.6956505452142</c:v>
                </c:pt>
                <c:pt idx="18">
                  <c:v>1077.7238925135705</c:v>
                </c:pt>
                <c:pt idx="19">
                  <c:v>1213.0040702946715</c:v>
                </c:pt>
                <c:pt idx="20">
                  <c:v>1186.7306732688889</c:v>
                </c:pt>
                <c:pt idx="21">
                  <c:v>1127.8054565756222</c:v>
                </c:pt>
                <c:pt idx="22">
                  <c:v>1058.4540136592461</c:v>
                </c:pt>
                <c:pt idx="23">
                  <c:v>1200.1216054034296</c:v>
                </c:pt>
                <c:pt idx="24">
                  <c:v>1182.5612066321862</c:v>
                </c:pt>
                <c:pt idx="25">
                  <c:v>1121.6827694586743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9E-4C1D-A6C5-0AEEC5D7F9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2292448"/>
        <c:axId val="1068988560"/>
      </c:scatterChart>
      <c:valAx>
        <c:axId val="1082292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68988560"/>
        <c:crosses val="autoZero"/>
        <c:crossBetween val="midCat"/>
      </c:valAx>
      <c:valAx>
        <c:axId val="1068988560"/>
        <c:scaling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2292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219075</xdr:colOff>
      <xdr:row>6</xdr:row>
      <xdr:rowOff>19050</xdr:rowOff>
    </xdr:from>
    <xdr:to>
      <xdr:col>16</xdr:col>
      <xdr:colOff>523875</xdr:colOff>
      <xdr:row>23</xdr:row>
      <xdr:rowOff>9525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L33"/>
  <sheetViews>
    <sheetView tabSelected="1" topLeftCell="A4" zoomScale="150" zoomScaleNormal="150" workbookViewId="0">
      <selection activeCell="D26" sqref="D26"/>
    </sheetView>
  </sheetViews>
  <sheetFormatPr defaultColWidth="9.140625" defaultRowHeight="12.75" x14ac:dyDescent="0.2"/>
  <cols>
    <col min="1" max="2" width="9.140625" style="16"/>
    <col min="3" max="3" width="10.5703125" style="16" bestFit="1" customWidth="1"/>
    <col min="4" max="4" width="9.140625" style="16"/>
    <col min="5" max="16384" width="9.140625" style="5"/>
  </cols>
  <sheetData>
    <row r="1" spans="1:9" x14ac:dyDescent="0.2">
      <c r="A1" s="1" t="s">
        <v>1</v>
      </c>
      <c r="B1" s="2" t="s">
        <v>0</v>
      </c>
      <c r="C1" s="3" t="s">
        <v>2</v>
      </c>
      <c r="D1" s="4" t="s">
        <v>3</v>
      </c>
      <c r="F1" s="5" t="s">
        <v>7</v>
      </c>
      <c r="G1" s="5" t="s">
        <v>8</v>
      </c>
      <c r="H1" s="5" t="s">
        <v>9</v>
      </c>
    </row>
    <row r="2" spans="1:9" x14ac:dyDescent="0.2">
      <c r="A2" s="1"/>
      <c r="B2" s="6"/>
      <c r="C2" s="6"/>
      <c r="D2" s="7"/>
      <c r="H2" s="17">
        <v>10</v>
      </c>
    </row>
    <row r="3" spans="1:9" x14ac:dyDescent="0.2">
      <c r="A3" s="8"/>
      <c r="B3" s="9"/>
      <c r="C3" s="9"/>
      <c r="D3" s="10"/>
      <c r="H3" s="17">
        <v>2</v>
      </c>
    </row>
    <row r="4" spans="1:9" x14ac:dyDescent="0.2">
      <c r="A4" s="8"/>
      <c r="B4" s="9"/>
      <c r="C4" s="9"/>
      <c r="D4" s="10"/>
      <c r="H4" s="17">
        <v>1</v>
      </c>
    </row>
    <row r="5" spans="1:9" x14ac:dyDescent="0.2">
      <c r="A5" s="11"/>
      <c r="B5" s="12"/>
      <c r="C5" s="12"/>
      <c r="D5" s="13"/>
      <c r="H5" s="17">
        <v>2</v>
      </c>
    </row>
    <row r="6" spans="1:9" x14ac:dyDescent="0.2">
      <c r="A6" s="1">
        <v>1986</v>
      </c>
      <c r="B6" s="6">
        <v>1</v>
      </c>
      <c r="C6" s="6">
        <v>1</v>
      </c>
      <c r="D6" s="7">
        <v>1274</v>
      </c>
      <c r="E6" s="18"/>
      <c r="F6" s="19"/>
      <c r="G6" s="19"/>
      <c r="H6" s="19">
        <v>10</v>
      </c>
    </row>
    <row r="7" spans="1:9" x14ac:dyDescent="0.2">
      <c r="A7" s="8">
        <v>1986</v>
      </c>
      <c r="B7" s="9">
        <v>2</v>
      </c>
      <c r="C7" s="9">
        <v>2</v>
      </c>
      <c r="D7" s="10">
        <v>1140</v>
      </c>
      <c r="E7" s="20" t="s">
        <v>10</v>
      </c>
      <c r="F7" s="20">
        <f>D7</f>
        <v>1140</v>
      </c>
      <c r="G7" s="20">
        <f>D7-D6</f>
        <v>-134</v>
      </c>
      <c r="H7" s="20">
        <f>$L$27*(D7-F7)+(1-$L$27)*H3</f>
        <v>0</v>
      </c>
      <c r="I7" s="5" t="s">
        <v>11</v>
      </c>
    </row>
    <row r="8" spans="1:9" x14ac:dyDescent="0.2">
      <c r="A8" s="8">
        <v>1986</v>
      </c>
      <c r="B8" s="9">
        <v>3</v>
      </c>
      <c r="C8" s="9">
        <v>3</v>
      </c>
      <c r="D8" s="10">
        <v>1101</v>
      </c>
      <c r="E8" s="20">
        <f>F7+G7+H7</f>
        <v>1006</v>
      </c>
      <c r="F8" s="20">
        <f>$L$25*(D8-H4)+(1-$L$25)*(F7+G7)</f>
        <v>1059.407572352648</v>
      </c>
      <c r="G8" s="20">
        <f>$L$26*(F8-F7)+(1-$L$26)*G7</f>
        <v>-110.86121618654683</v>
      </c>
      <c r="H8" s="20">
        <f>L27*(D8-F8)+(1-$L$27)*H4</f>
        <v>41.592427647351997</v>
      </c>
      <c r="I8" s="21">
        <f>(E8-D8)^2</f>
        <v>9025</v>
      </c>
    </row>
    <row r="9" spans="1:9" x14ac:dyDescent="0.2">
      <c r="A9" s="11">
        <v>1986</v>
      </c>
      <c r="B9" s="12">
        <v>4</v>
      </c>
      <c r="C9" s="12">
        <v>4</v>
      </c>
      <c r="D9" s="13">
        <v>1144</v>
      </c>
      <c r="E9" s="20">
        <f>F8+G8+H8</f>
        <v>990.13878381345319</v>
      </c>
      <c r="F9" s="20">
        <f>$L$25*(D9-H5)+(1-$L$25)*(F8+G8)</f>
        <v>1058.4600740378282</v>
      </c>
      <c r="G9" s="20">
        <f>$L$26*(F9-F8)+(1-$L$26)*G8</f>
        <v>-63.241194456787788</v>
      </c>
      <c r="H9" s="20">
        <f>L28*(D9-F9)+(1-$L$27)*H5</f>
        <v>0</v>
      </c>
      <c r="I9" s="21">
        <f t="shared" ref="I9:I29" si="0">(E9-D9)^2</f>
        <v>23673.273846403295</v>
      </c>
    </row>
    <row r="10" spans="1:9" x14ac:dyDescent="0.2">
      <c r="A10" s="1">
        <v>1987</v>
      </c>
      <c r="B10" s="6">
        <v>5</v>
      </c>
      <c r="C10" s="6">
        <v>1</v>
      </c>
      <c r="D10" s="7">
        <v>1284</v>
      </c>
      <c r="E10" s="20">
        <f t="shared" ref="E10:E33" si="1">F9+G9+H9</f>
        <v>995.21887958104048</v>
      </c>
      <c r="F10" s="20">
        <f t="shared" ref="F10:F33" si="2">$L$25*(D10-H6)+(1-$L$25)*(F9+G9)</f>
        <v>1153.6127397866558</v>
      </c>
      <c r="G10" s="20">
        <f t="shared" ref="G10:G33" si="3">$L$26*(F10-F9)+(1-$L$26)*G9</f>
        <v>5.3828063586010515</v>
      </c>
      <c r="H10" s="20">
        <f t="shared" ref="H10:H33" si="4">L29*(D10-F10)+(1-$L$27)*H6</f>
        <v>0</v>
      </c>
      <c r="I10" s="21">
        <f t="shared" si="0"/>
        <v>83394.535510429603</v>
      </c>
    </row>
    <row r="11" spans="1:9" x14ac:dyDescent="0.2">
      <c r="A11" s="8">
        <v>1987</v>
      </c>
      <c r="B11" s="9">
        <v>6</v>
      </c>
      <c r="C11" s="9">
        <v>2</v>
      </c>
      <c r="D11" s="10">
        <v>1147</v>
      </c>
      <c r="E11" s="20">
        <f t="shared" si="1"/>
        <v>1158.9955461452569</v>
      </c>
      <c r="F11" s="20">
        <f t="shared" si="2"/>
        <v>1152.1800887126788</v>
      </c>
      <c r="G11" s="20">
        <f t="shared" si="3"/>
        <v>2.4300154120116702</v>
      </c>
      <c r="H11" s="20">
        <f t="shared" si="4"/>
        <v>0</v>
      </c>
      <c r="I11" s="21">
        <f t="shared" si="0"/>
        <v>143.89312732298689</v>
      </c>
    </row>
    <row r="12" spans="1:9" x14ac:dyDescent="0.2">
      <c r="A12" s="8">
        <v>1987</v>
      </c>
      <c r="B12" s="9">
        <v>7</v>
      </c>
      <c r="C12" s="9">
        <v>3</v>
      </c>
      <c r="D12" s="10">
        <v>1135</v>
      </c>
      <c r="E12" s="20">
        <f t="shared" si="1"/>
        <v>1154.6101041246905</v>
      </c>
      <c r="F12" s="20">
        <f t="shared" si="2"/>
        <v>1119.8369270631947</v>
      </c>
      <c r="G12" s="20">
        <f t="shared" si="3"/>
        <v>-12.635433008299922</v>
      </c>
      <c r="H12" s="20">
        <f t="shared" si="4"/>
        <v>0</v>
      </c>
      <c r="I12" s="21">
        <f t="shared" si="0"/>
        <v>384.55618378120147</v>
      </c>
    </row>
    <row r="13" spans="1:9" x14ac:dyDescent="0.2">
      <c r="A13" s="11">
        <v>1987</v>
      </c>
      <c r="B13" s="12">
        <v>8</v>
      </c>
      <c r="C13" s="12">
        <v>4</v>
      </c>
      <c r="D13" s="13">
        <v>1123</v>
      </c>
      <c r="E13" s="20">
        <f t="shared" si="1"/>
        <v>1107.2014940548947</v>
      </c>
      <c r="F13" s="20">
        <f t="shared" si="2"/>
        <v>1116.1776626647559</v>
      </c>
      <c r="G13" s="20">
        <f t="shared" si="3"/>
        <v>-8.746515841923939</v>
      </c>
      <c r="H13" s="20">
        <f t="shared" si="4"/>
        <v>0</v>
      </c>
      <c r="I13" s="21">
        <f t="shared" si="0"/>
        <v>249.59279009752632</v>
      </c>
    </row>
    <row r="14" spans="1:9" x14ac:dyDescent="0.2">
      <c r="A14" s="1">
        <v>1988</v>
      </c>
      <c r="B14" s="6">
        <v>9</v>
      </c>
      <c r="C14" s="6">
        <v>1</v>
      </c>
      <c r="D14" s="7">
        <v>1256</v>
      </c>
      <c r="E14" s="20">
        <f t="shared" si="1"/>
        <v>1107.431146822832</v>
      </c>
      <c r="F14" s="20">
        <f t="shared" si="2"/>
        <v>1191.842867837827</v>
      </c>
      <c r="G14" s="20">
        <f t="shared" si="3"/>
        <v>27.824788148279847</v>
      </c>
      <c r="H14" s="20">
        <f t="shared" si="4"/>
        <v>0</v>
      </c>
      <c r="I14" s="21">
        <f t="shared" si="0"/>
        <v>22072.704134378891</v>
      </c>
    </row>
    <row r="15" spans="1:9" x14ac:dyDescent="0.2">
      <c r="A15" s="8">
        <v>1988</v>
      </c>
      <c r="B15" s="9">
        <v>10</v>
      </c>
      <c r="C15" s="9">
        <v>2</v>
      </c>
      <c r="D15" s="10">
        <v>1120</v>
      </c>
      <c r="E15" s="20">
        <f t="shared" si="1"/>
        <v>1219.6676559861069</v>
      </c>
      <c r="F15" s="20">
        <f t="shared" si="2"/>
        <v>1163.0399161106088</v>
      </c>
      <c r="G15" s="20">
        <f t="shared" si="3"/>
        <v>3.2908695838528121</v>
      </c>
      <c r="H15" s="20">
        <f t="shared" si="4"/>
        <v>0</v>
      </c>
      <c r="I15" s="21">
        <f t="shared" si="0"/>
        <v>9933.6416497649443</v>
      </c>
    </row>
    <row r="16" spans="1:9" x14ac:dyDescent="0.2">
      <c r="A16" s="8">
        <v>1988</v>
      </c>
      <c r="B16" s="9">
        <v>11</v>
      </c>
      <c r="C16" s="9">
        <v>3</v>
      </c>
      <c r="D16" s="10">
        <v>1077</v>
      </c>
      <c r="E16" s="20">
        <f t="shared" si="1"/>
        <v>1166.3307856944616</v>
      </c>
      <c r="F16" s="20">
        <f t="shared" si="2"/>
        <v>1115.5761005849313</v>
      </c>
      <c r="G16" s="20">
        <f t="shared" si="3"/>
        <v>-18.698553161573386</v>
      </c>
      <c r="H16" s="20">
        <f t="shared" si="4"/>
        <v>0</v>
      </c>
      <c r="I16" s="21">
        <f t="shared" si="0"/>
        <v>7979.9892727898268</v>
      </c>
    </row>
    <row r="17" spans="1:12" x14ac:dyDescent="0.2">
      <c r="A17" s="11">
        <v>1988</v>
      </c>
      <c r="B17" s="12">
        <v>12</v>
      </c>
      <c r="C17" s="12">
        <v>4</v>
      </c>
      <c r="D17" s="13">
        <v>1089</v>
      </c>
      <c r="E17" s="20">
        <f t="shared" si="1"/>
        <v>1096.877547423358</v>
      </c>
      <c r="F17" s="20">
        <f t="shared" si="2"/>
        <v>1092.4017954661836</v>
      </c>
      <c r="G17" s="20">
        <f t="shared" si="3"/>
        <v>-20.637668765927607</v>
      </c>
      <c r="H17" s="20">
        <f t="shared" si="4"/>
        <v>0</v>
      </c>
      <c r="I17" s="21">
        <f t="shared" si="0"/>
        <v>62.055753407254421</v>
      </c>
    </row>
    <row r="18" spans="1:12" x14ac:dyDescent="0.2">
      <c r="A18" s="1">
        <v>1989</v>
      </c>
      <c r="B18" s="6">
        <v>13</v>
      </c>
      <c r="C18" s="6">
        <v>1</v>
      </c>
      <c r="D18" s="7">
        <v>1275</v>
      </c>
      <c r="E18" s="20">
        <f t="shared" si="1"/>
        <v>1071.7641267002559</v>
      </c>
      <c r="F18" s="20">
        <f t="shared" si="2"/>
        <v>1187.2357714652526</v>
      </c>
      <c r="G18" s="20">
        <f t="shared" si="3"/>
        <v>29.390319908765331</v>
      </c>
      <c r="H18" s="20">
        <f t="shared" si="4"/>
        <v>0</v>
      </c>
      <c r="I18" s="21">
        <f t="shared" si="0"/>
        <v>41304.820195909626</v>
      </c>
    </row>
    <row r="19" spans="1:12" x14ac:dyDescent="0.2">
      <c r="A19" s="8">
        <v>1989</v>
      </c>
      <c r="B19" s="9">
        <v>14</v>
      </c>
      <c r="C19" s="9">
        <v>2</v>
      </c>
      <c r="D19" s="10">
        <v>1130</v>
      </c>
      <c r="E19" s="20">
        <f t="shared" si="1"/>
        <v>1216.626091374018</v>
      </c>
      <c r="F19" s="20">
        <f t="shared" si="2"/>
        <v>1167.4081207071567</v>
      </c>
      <c r="G19" s="20">
        <f t="shared" si="3"/>
        <v>8.0666773459160037</v>
      </c>
      <c r="H19" s="20">
        <f t="shared" si="4"/>
        <v>0</v>
      </c>
      <c r="I19" s="21">
        <f t="shared" si="0"/>
        <v>7504.0797067397089</v>
      </c>
    </row>
    <row r="20" spans="1:12" x14ac:dyDescent="0.2">
      <c r="A20" s="8">
        <v>1989</v>
      </c>
      <c r="B20" s="9">
        <v>15</v>
      </c>
      <c r="C20" s="9">
        <v>3</v>
      </c>
      <c r="D20" s="10">
        <v>1098</v>
      </c>
      <c r="E20" s="20">
        <f t="shared" si="1"/>
        <v>1175.4747980530728</v>
      </c>
      <c r="F20" s="20">
        <f t="shared" si="2"/>
        <v>1131.4562780261977</v>
      </c>
      <c r="G20" s="20">
        <f t="shared" si="3"/>
        <v>-11.004307793881711</v>
      </c>
      <c r="H20" s="20">
        <f t="shared" si="4"/>
        <v>0</v>
      </c>
      <c r="I20" s="21">
        <f t="shared" si="0"/>
        <v>6002.34433336442</v>
      </c>
    </row>
    <row r="21" spans="1:12" x14ac:dyDescent="0.2">
      <c r="A21" s="11">
        <v>1989</v>
      </c>
      <c r="B21" s="12">
        <v>16</v>
      </c>
      <c r="C21" s="12">
        <v>4</v>
      </c>
      <c r="D21" s="13">
        <v>1089</v>
      </c>
      <c r="E21" s="20">
        <f t="shared" si="1"/>
        <v>1120.4519702323159</v>
      </c>
      <c r="F21" s="20">
        <f t="shared" si="2"/>
        <v>1102.5820407023612</v>
      </c>
      <c r="G21" s="20">
        <f t="shared" si="3"/>
        <v>-18.746439067421338</v>
      </c>
      <c r="H21" s="20">
        <f t="shared" si="4"/>
        <v>0</v>
      </c>
      <c r="I21" s="21">
        <f t="shared" si="0"/>
        <v>989.22643149448822</v>
      </c>
    </row>
    <row r="22" spans="1:12" x14ac:dyDescent="0.2">
      <c r="A22" s="1">
        <v>1990</v>
      </c>
      <c r="B22" s="6">
        <v>17</v>
      </c>
      <c r="C22" s="6">
        <v>1</v>
      </c>
      <c r="D22" s="7">
        <v>1219</v>
      </c>
      <c r="E22" s="20">
        <f t="shared" si="1"/>
        <v>1083.8356016349398</v>
      </c>
      <c r="F22" s="20">
        <f t="shared" si="2"/>
        <v>1160.6313716900897</v>
      </c>
      <c r="G22" s="20">
        <f t="shared" si="3"/>
        <v>14.525260858584952</v>
      </c>
      <c r="H22" s="20">
        <f t="shared" si="4"/>
        <v>0</v>
      </c>
      <c r="I22" s="21">
        <f t="shared" si="0"/>
        <v>18269.414585388677</v>
      </c>
    </row>
    <row r="23" spans="1:12" x14ac:dyDescent="0.2">
      <c r="A23" s="8">
        <v>1990</v>
      </c>
      <c r="B23" s="9">
        <v>18</v>
      </c>
      <c r="C23" s="9">
        <v>2</v>
      </c>
      <c r="D23" s="10">
        <v>1063</v>
      </c>
      <c r="E23" s="20">
        <f t="shared" si="1"/>
        <v>1175.1566325486747</v>
      </c>
      <c r="F23" s="20">
        <f t="shared" si="2"/>
        <v>1111.4330850202418</v>
      </c>
      <c r="G23" s="20">
        <f t="shared" si="3"/>
        <v>-13.082910139167</v>
      </c>
      <c r="H23" s="20">
        <f t="shared" si="4"/>
        <v>0</v>
      </c>
      <c r="I23" s="21">
        <f t="shared" si="0"/>
        <v>12579.110224658432</v>
      </c>
    </row>
    <row r="24" spans="1:12" x14ac:dyDescent="0.2">
      <c r="A24" s="8">
        <v>1990</v>
      </c>
      <c r="B24" s="9">
        <v>19</v>
      </c>
      <c r="C24" s="9">
        <v>3</v>
      </c>
      <c r="D24" s="10">
        <v>1078</v>
      </c>
      <c r="E24" s="20">
        <f t="shared" si="1"/>
        <v>1098.3501748810747</v>
      </c>
      <c r="F24" s="20">
        <f t="shared" si="2"/>
        <v>1086.7879042709681</v>
      </c>
      <c r="G24" s="20">
        <f t="shared" si="3"/>
        <v>-18.092253725753729</v>
      </c>
      <c r="H24" s="20">
        <f t="shared" si="4"/>
        <v>0</v>
      </c>
      <c r="I24" s="21">
        <f t="shared" si="0"/>
        <v>414.12961769032512</v>
      </c>
    </row>
    <row r="25" spans="1:12" x14ac:dyDescent="0.2">
      <c r="A25" s="11">
        <v>1990</v>
      </c>
      <c r="B25" s="12">
        <v>20</v>
      </c>
      <c r="C25" s="12">
        <v>4</v>
      </c>
      <c r="D25" s="13">
        <v>1102</v>
      </c>
      <c r="E25" s="20">
        <f t="shared" si="1"/>
        <v>1068.6956505452142</v>
      </c>
      <c r="F25" s="20">
        <f t="shared" si="2"/>
        <v>1087.618038344835</v>
      </c>
      <c r="G25" s="20">
        <f t="shared" si="3"/>
        <v>-9.8941458312645381</v>
      </c>
      <c r="H25" s="20">
        <f t="shared" si="4"/>
        <v>0</v>
      </c>
      <c r="I25" s="21">
        <f t="shared" si="0"/>
        <v>1109.1796926064899</v>
      </c>
      <c r="K25" s="14" t="s">
        <v>6</v>
      </c>
      <c r="L25" s="15">
        <v>0.56816566332604235</v>
      </c>
    </row>
    <row r="26" spans="1:12" x14ac:dyDescent="0.2">
      <c r="A26" s="1">
        <v>1991</v>
      </c>
      <c r="B26" s="6">
        <v>21</v>
      </c>
      <c r="C26" s="6">
        <v>1</v>
      </c>
      <c r="D26" s="7">
        <v>1256</v>
      </c>
      <c r="E26" s="20">
        <f t="shared" si="1"/>
        <v>1077.7238925135705</v>
      </c>
      <c r="F26" s="20">
        <f t="shared" si="2"/>
        <v>1179.0142553787825</v>
      </c>
      <c r="G26" s="20">
        <f t="shared" si="3"/>
        <v>33.989814915888985</v>
      </c>
      <c r="H26" s="20">
        <f t="shared" si="4"/>
        <v>0</v>
      </c>
      <c r="I26" s="21">
        <f t="shared" si="0"/>
        <v>31782.370500512967</v>
      </c>
      <c r="K26" s="14" t="s">
        <v>5</v>
      </c>
      <c r="L26" s="15">
        <v>0.43324912169137225</v>
      </c>
    </row>
    <row r="27" spans="1:12" x14ac:dyDescent="0.2">
      <c r="A27" s="8">
        <v>1991</v>
      </c>
      <c r="B27" s="9">
        <v>22</v>
      </c>
      <c r="C27" s="9">
        <v>2</v>
      </c>
      <c r="D27" s="10">
        <v>1139</v>
      </c>
      <c r="E27" s="20">
        <f t="shared" si="1"/>
        <v>1213.0040702946715</v>
      </c>
      <c r="F27" s="20">
        <f t="shared" si="2"/>
        <v>1170.9574986068724</v>
      </c>
      <c r="G27" s="20">
        <f t="shared" si="3"/>
        <v>15.773174662016686</v>
      </c>
      <c r="H27" s="20">
        <f t="shared" si="4"/>
        <v>0</v>
      </c>
      <c r="I27" s="21">
        <f t="shared" si="0"/>
        <v>5476.6024201786759</v>
      </c>
      <c r="K27" s="14" t="s">
        <v>4</v>
      </c>
      <c r="L27" s="15">
        <v>1</v>
      </c>
    </row>
    <row r="28" spans="1:12" x14ac:dyDescent="0.2">
      <c r="A28" s="8">
        <v>1991</v>
      </c>
      <c r="B28" s="9">
        <v>23</v>
      </c>
      <c r="C28" s="9">
        <v>3</v>
      </c>
      <c r="D28" s="10">
        <v>1095</v>
      </c>
      <c r="E28" s="20">
        <f t="shared" si="1"/>
        <v>1186.7306732688889</v>
      </c>
      <c r="F28" s="20">
        <f t="shared" si="2"/>
        <v>1134.6124544437262</v>
      </c>
      <c r="G28" s="20">
        <f t="shared" si="3"/>
        <v>-6.806997868103883</v>
      </c>
      <c r="H28" s="20">
        <f t="shared" si="4"/>
        <v>0</v>
      </c>
      <c r="I28" s="21">
        <f t="shared" si="0"/>
        <v>8414.5164183636571</v>
      </c>
    </row>
    <row r="29" spans="1:12" x14ac:dyDescent="0.2">
      <c r="A29" s="11">
        <v>1991</v>
      </c>
      <c r="B29" s="12">
        <v>24</v>
      </c>
      <c r="C29" s="12">
        <v>4</v>
      </c>
      <c r="D29" s="13">
        <v>1051</v>
      </c>
      <c r="E29" s="20">
        <f t="shared" si="1"/>
        <v>1127.8054565756222</v>
      </c>
      <c r="F29" s="20">
        <f t="shared" si="2"/>
        <v>1084.1672333932743</v>
      </c>
      <c r="G29" s="20">
        <f t="shared" si="3"/>
        <v>-25.713219734028236</v>
      </c>
      <c r="H29" s="20">
        <f t="shared" si="4"/>
        <v>0</v>
      </c>
      <c r="I29" s="21">
        <f t="shared" si="0"/>
        <v>5899.0781597897876</v>
      </c>
      <c r="J29" s="22">
        <f>SUM(I8:I29)</f>
        <v>296664.11455507274</v>
      </c>
    </row>
    <row r="30" spans="1:12" x14ac:dyDescent="0.2">
      <c r="A30" s="1">
        <v>1992</v>
      </c>
      <c r="B30" s="6">
        <v>25</v>
      </c>
      <c r="C30" s="6">
        <v>1</v>
      </c>
      <c r="D30" s="7">
        <v>1264</v>
      </c>
      <c r="E30" s="20">
        <f t="shared" si="1"/>
        <v>1058.4540136592461</v>
      </c>
      <c r="F30" s="20">
        <f t="shared" si="2"/>
        <v>1175.2381853325462</v>
      </c>
      <c r="G30" s="20">
        <f t="shared" si="3"/>
        <v>24.883420070883503</v>
      </c>
      <c r="H30" s="20">
        <f>L49*(D30-F30)+(1-$L$27)*H26</f>
        <v>0</v>
      </c>
    </row>
    <row r="31" spans="1:12" x14ac:dyDescent="0.2">
      <c r="A31" s="8">
        <v>1992</v>
      </c>
      <c r="B31" s="9">
        <v>26</v>
      </c>
      <c r="C31" s="9">
        <v>2</v>
      </c>
      <c r="D31" s="10">
        <v>1148</v>
      </c>
      <c r="E31" s="20">
        <f t="shared" si="1"/>
        <v>1200.1216054034296</v>
      </c>
      <c r="F31" s="20">
        <f t="shared" si="2"/>
        <v>1170.5078988957716</v>
      </c>
      <c r="G31" s="20">
        <f t="shared" si="3"/>
        <v>12.053307736414563</v>
      </c>
      <c r="H31" s="20">
        <f t="shared" si="4"/>
        <v>0</v>
      </c>
    </row>
    <row r="32" spans="1:12" x14ac:dyDescent="0.2">
      <c r="A32" s="8">
        <v>1992</v>
      </c>
      <c r="B32" s="9">
        <v>27</v>
      </c>
      <c r="C32" s="9">
        <v>3</v>
      </c>
      <c r="D32" s="10">
        <v>1093</v>
      </c>
      <c r="E32" s="20">
        <f t="shared" si="1"/>
        <v>1182.5612066321862</v>
      </c>
      <c r="F32" s="20">
        <f t="shared" si="2"/>
        <v>1131.6756042577294</v>
      </c>
      <c r="G32" s="20">
        <f t="shared" si="3"/>
        <v>-9.9928347990552293</v>
      </c>
      <c r="H32" s="20">
        <f t="shared" si="4"/>
        <v>0</v>
      </c>
    </row>
    <row r="33" spans="1:8" x14ac:dyDescent="0.2">
      <c r="A33" s="11">
        <v>1992</v>
      </c>
      <c r="B33" s="12">
        <v>28</v>
      </c>
      <c r="C33" s="12">
        <v>4</v>
      </c>
      <c r="D33" s="13">
        <v>1077</v>
      </c>
      <c r="E33" s="20">
        <f t="shared" si="1"/>
        <v>1121.6827694586743</v>
      </c>
      <c r="F33" s="20">
        <f t="shared" si="2"/>
        <v>1096.295554109942</v>
      </c>
      <c r="G33" s="20">
        <f t="shared" si="3"/>
        <v>-20.991823551083172</v>
      </c>
      <c r="H33" s="20">
        <f t="shared" si="4"/>
        <v>0</v>
      </c>
    </row>
  </sheetData>
  <printOptions gridLines="1" gridLinesSet="0"/>
  <pageMargins left="0.75" right="0.75" top="1" bottom="1" header="0.49212598499999999" footer="0.49212598499999999"/>
  <headerFooter alignWithMargins="0">
    <oddHeader>&amp;F</oddHeader>
    <oddFooter>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sclomps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Mirapalheta</dc:creator>
  <cp:lastModifiedBy>Gustavo Mirapalheta</cp:lastModifiedBy>
  <dcterms:created xsi:type="dcterms:W3CDTF">2023-09-20T20:50:59Z</dcterms:created>
  <dcterms:modified xsi:type="dcterms:W3CDTF">2023-09-22T20:06:45Z</dcterms:modified>
</cp:coreProperties>
</file>