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too\OneDrive\Área de Trabalho\Cursos\DIO\Excel com IA - Bootcamp Santander\"/>
    </mc:Choice>
  </mc:AlternateContent>
  <xr:revisionPtr revIDLastSave="0" documentId="8_{8DB6F8B0-9836-4947-AD68-3B1A963E4D9A}" xr6:coauthVersionLast="47" xr6:coauthVersionMax="47" xr10:uidLastSave="{00000000-0000-0000-0000-000000000000}"/>
  <bookViews>
    <workbookView xWindow="-108" yWindow="-108" windowWidth="23256" windowHeight="12456" tabRatio="0" xr2:uid="{D3CFB2BB-098A-42E3-8C58-E458983FF657}"/>
  </bookViews>
  <sheets>
    <sheet name="Simulador de Investimentos" sheetId="1" r:id="rId1"/>
    <sheet name="Tabela de Apoio" sheetId="2" r:id="rId2"/>
  </sheets>
  <definedNames>
    <definedName name="aporteMensal">'Simulador de Investimentos'!$E$26</definedName>
    <definedName name="patrimonioAcumulado">'Simulador de Investimentos'!$E$29</definedName>
    <definedName name="periodoAnos">'Simulador de Investimentos'!$E$27</definedName>
    <definedName name="salario">'Simulador de Investimentos'!$E$19</definedName>
    <definedName name="TXRendimentoCarteira">'Simulador de Investimentos'!$E$20</definedName>
    <definedName name="TXRendimentoMensal">'Simulador de Investimentos'!$E$28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8" i="1" l="1"/>
  <c r="C49" i="1"/>
  <c r="C50" i="1"/>
  <c r="C51" i="1"/>
  <c r="C52" i="1"/>
  <c r="C47" i="1"/>
  <c r="D40" i="1"/>
  <c r="B44" i="1" s="1"/>
  <c r="D34" i="1"/>
  <c r="E34" i="1" s="1"/>
  <c r="D35" i="1"/>
  <c r="E35" i="1" s="1"/>
  <c r="D36" i="1"/>
  <c r="E36" i="1" s="1"/>
  <c r="D37" i="1"/>
  <c r="E37" i="1" s="1"/>
  <c r="D33" i="1"/>
  <c r="E33" i="1" s="1"/>
  <c r="E21" i="1"/>
  <c r="B16" i="1" s="1"/>
  <c r="E29" i="1"/>
  <c r="E30" i="1" s="1"/>
  <c r="B29" i="1"/>
  <c r="D47" i="1" l="1"/>
  <c r="D52" i="1"/>
  <c r="D51" i="1"/>
  <c r="D50" i="1"/>
  <c r="D49" i="1"/>
  <c r="D48" i="1"/>
</calcChain>
</file>

<file path=xl/sharedStrings.xml><?xml version="1.0" encoding="utf-8"?>
<sst xmlns="http://schemas.openxmlformats.org/spreadsheetml/2006/main" count="67" uniqueCount="47">
  <si>
    <t>Investimento Mensal</t>
  </si>
  <si>
    <t>Aporte Mensal</t>
  </si>
  <si>
    <t>Período em Anos</t>
  </si>
  <si>
    <t>Taxa de Rendimento Mensal (%)</t>
  </si>
  <si>
    <t>Aporte Mensal  (R$)</t>
  </si>
  <si>
    <t>Dividendos Mensais</t>
  </si>
  <si>
    <t>Configurações</t>
  </si>
  <si>
    <t>Salário (R$)</t>
  </si>
  <si>
    <t>Rendimento Carteira</t>
  </si>
  <si>
    <t>Sugestão de Investimento</t>
  </si>
  <si>
    <t>Cenários</t>
  </si>
  <si>
    <t>Patrimônio em 2 Anos</t>
  </si>
  <si>
    <t>Patrimônio em 5 Anos</t>
  </si>
  <si>
    <t>Patrimônio em 10 Anos</t>
  </si>
  <si>
    <t>Patrimônio em 20 Anos</t>
  </si>
  <si>
    <t>Patrimônio em 30 Anos</t>
  </si>
  <si>
    <t>Dividendos</t>
  </si>
  <si>
    <t>Perfil</t>
  </si>
  <si>
    <t>Agressivo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</si>
  <si>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</si>
  <si>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</si>
  <si>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</si>
  <si>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</si>
  <si>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</si>
  <si>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</si>
  <si>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</si>
  <si>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</si>
  <si>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</si>
  <si>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Chave</t>
  </si>
  <si>
    <t>Conservador - Papel</t>
  </si>
  <si>
    <t>Conservador - Tijolo</t>
  </si>
  <si>
    <t>Conservador - Híbridos</t>
  </si>
  <si>
    <t>Conservador - FOFs</t>
  </si>
  <si>
    <t>Conservador - Desenvolvimento</t>
  </si>
  <si>
    <t>Conservador - Hotelarias</t>
  </si>
  <si>
    <t>Moderado - Papel</t>
  </si>
  <si>
    <t>Moderado - Tijolo</t>
  </si>
  <si>
    <t>Moderado - Híbridos</t>
  </si>
  <si>
    <t>Moderado - FOFs</t>
  </si>
  <si>
    <t>Moderado - Desenvolvimento</t>
  </si>
  <si>
    <t>Moderado - Hotelarias</t>
  </si>
  <si>
    <t>Agressivo - Papel</t>
  </si>
  <si>
    <t>Agressivo - Tijolo</t>
  </si>
  <si>
    <t>Agressivo - Híbridos</t>
  </si>
  <si>
    <t>Agressivo - FOFs</t>
  </si>
  <si>
    <t>Agressivo - Desenvolvimento</t>
  </si>
  <si>
    <t>Agressivo - Hotelarias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</si>
</sst>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[$R$-416]\ #,##0.00;\-[$R$-416]\ #,##0.00"/>
  </numFmts>
  <fonts count="9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Poppins"/>
    </font>
    <font>
      <sz val="12"/>
      <color theme="1"/>
      <name val="Poppins"/>
    </font>
    <font>
      <sz val="16"/>
      <color theme="1"/>
      <name val="Poppins"/>
    </font>
    <font>
      <b/>
      <sz val="16"/>
      <color theme="1"/>
      <name val="Poppins"/>
    </font>
    <font>
      <b/>
      <sz val="11"/>
      <color theme="1"/>
      <name val="Poppins"/>
    </font>
    <font>
      <b/>
      <sz val="12"/>
      <color theme="1"/>
      <name val="Poppins"/>
    </font>
    <font>
      <b/>
      <sz val="14"/>
      <color theme="1"/>
      <name val="Poppins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theme="0" tint="-0.14996795556505021"/>
      </right>
      <top style="medium">
        <color indexed="64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indexed="64"/>
      </right>
      <top style="medium">
        <color indexed="64"/>
      </top>
      <bottom style="medium">
        <color theme="0" tint="-0.14996795556505021"/>
      </bottom>
      <diagonal/>
    </border>
    <border>
      <left style="medium">
        <color indexed="64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indexed="64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indexed="64"/>
      </left>
      <right style="medium">
        <color theme="0" tint="-0.14996795556505021"/>
      </right>
      <top style="medium">
        <color theme="0" tint="-0.14996795556505021"/>
      </top>
      <bottom style="medium">
        <color indexed="64"/>
      </bottom>
      <diagonal/>
    </border>
    <border>
      <left style="medium">
        <color theme="0" tint="-0.14996795556505021"/>
      </left>
      <right style="medium">
        <color indexed="64"/>
      </right>
      <top style="medium">
        <color theme="0" tint="-0.14996795556505021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indexed="64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0" tint="-0.14996795556505021"/>
      </bottom>
      <diagonal/>
    </border>
    <border>
      <left style="medium">
        <color indexed="64"/>
      </left>
      <right/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indexed="64"/>
      </left>
      <right/>
      <top style="medium">
        <color theme="0" tint="-0.14996795556505021"/>
      </top>
      <bottom style="medium">
        <color indexed="64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168" fontId="6" fillId="3" borderId="11" xfId="0" applyNumberFormat="1" applyFont="1" applyFill="1" applyBorder="1" applyAlignment="1">
      <alignment horizontal="center" vertical="center"/>
    </xf>
    <xf numFmtId="0" fontId="2" fillId="0" borderId="14" xfId="0" applyFont="1" applyBorder="1" applyAlignment="1">
      <alignment horizontal="left" vertical="center" indent="3"/>
    </xf>
    <xf numFmtId="0" fontId="2" fillId="0" borderId="6" xfId="0" applyFont="1" applyBorder="1" applyAlignment="1">
      <alignment horizontal="left" vertical="center" indent="3"/>
    </xf>
    <xf numFmtId="0" fontId="2" fillId="0" borderId="15" xfId="0" applyFont="1" applyBorder="1" applyAlignment="1">
      <alignment horizontal="left" vertical="center" indent="3"/>
    </xf>
    <xf numFmtId="0" fontId="2" fillId="0" borderId="8" xfId="0" applyFont="1" applyBorder="1" applyAlignment="1">
      <alignment horizontal="left" vertical="center" indent="3"/>
    </xf>
    <xf numFmtId="168" fontId="6" fillId="3" borderId="9" xfId="0" applyNumberFormat="1" applyFont="1" applyFill="1" applyBorder="1" applyAlignment="1">
      <alignment horizontal="center" vertical="center"/>
    </xf>
    <xf numFmtId="168" fontId="6" fillId="0" borderId="7" xfId="0" applyNumberFormat="1" applyFont="1" applyBorder="1" applyAlignment="1" applyProtection="1">
      <alignment horizontal="center" vertical="center"/>
      <protection locked="0"/>
    </xf>
    <xf numFmtId="1" fontId="6" fillId="0" borderId="9" xfId="0" applyNumberFormat="1" applyFont="1" applyBorder="1" applyAlignment="1" applyProtection="1">
      <alignment horizontal="center" vertical="center"/>
      <protection locked="0"/>
    </xf>
    <xf numFmtId="10" fontId="6" fillId="0" borderId="9" xfId="0" applyNumberFormat="1" applyFont="1" applyBorder="1" applyAlignment="1" applyProtection="1">
      <alignment horizontal="center" vertical="center"/>
      <protection locked="0"/>
    </xf>
    <xf numFmtId="0" fontId="6" fillId="3" borderId="8" xfId="0" applyFont="1" applyFill="1" applyBorder="1" applyAlignment="1">
      <alignment horizontal="left" vertical="center" indent="3"/>
    </xf>
    <xf numFmtId="0" fontId="6" fillId="3" borderId="14" xfId="0" applyFont="1" applyFill="1" applyBorder="1" applyAlignment="1">
      <alignment horizontal="left" vertical="center" indent="3"/>
    </xf>
    <xf numFmtId="0" fontId="6" fillId="3" borderId="10" xfId="0" applyFont="1" applyFill="1" applyBorder="1" applyAlignment="1">
      <alignment horizontal="left" vertical="center" indent="3"/>
    </xf>
    <xf numFmtId="0" fontId="6" fillId="3" borderId="16" xfId="0" applyFont="1" applyFill="1" applyBorder="1" applyAlignment="1">
      <alignment horizontal="left" vertical="center" indent="3"/>
    </xf>
    <xf numFmtId="0" fontId="3" fillId="0" borderId="0" xfId="0" applyFont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1" fillId="4" borderId="0" xfId="0" applyFont="1" applyFill="1"/>
    <xf numFmtId="0" fontId="6" fillId="3" borderId="6" xfId="0" applyFont="1" applyFill="1" applyBorder="1" applyAlignment="1">
      <alignment horizontal="left" vertical="center" indent="3"/>
    </xf>
    <xf numFmtId="0" fontId="6" fillId="3" borderId="15" xfId="0" applyFont="1" applyFill="1" applyBorder="1" applyAlignment="1">
      <alignment horizontal="left" vertical="center" indent="3"/>
    </xf>
    <xf numFmtId="168" fontId="6" fillId="3" borderId="7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68" fontId="6" fillId="3" borderId="15" xfId="0" applyNumberFormat="1" applyFont="1" applyFill="1" applyBorder="1" applyAlignment="1">
      <alignment horizontal="center" vertical="center"/>
    </xf>
    <xf numFmtId="168" fontId="6" fillId="3" borderId="14" xfId="0" applyNumberFormat="1" applyFont="1" applyFill="1" applyBorder="1" applyAlignment="1">
      <alignment horizontal="center" vertical="center"/>
    </xf>
    <xf numFmtId="168" fontId="6" fillId="3" borderId="1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8" fontId="6" fillId="3" borderId="24" xfId="0" applyNumberFormat="1" applyFont="1" applyFill="1" applyBorder="1" applyAlignment="1">
      <alignment horizontal="center" vertical="center"/>
    </xf>
    <xf numFmtId="168" fontId="6" fillId="3" borderId="25" xfId="0" applyNumberFormat="1" applyFont="1" applyFill="1" applyBorder="1" applyAlignment="1">
      <alignment horizontal="center" vertical="center"/>
    </xf>
    <xf numFmtId="0" fontId="7" fillId="3" borderId="23" xfId="0" applyFont="1" applyFill="1" applyBorder="1" applyAlignment="1">
      <alignment horizontal="left" indent="3"/>
    </xf>
    <xf numFmtId="0" fontId="7" fillId="3" borderId="24" xfId="0" applyFont="1" applyFill="1" applyBorder="1" applyAlignment="1">
      <alignment horizontal="left" indent="3"/>
    </xf>
    <xf numFmtId="0" fontId="0" fillId="0" borderId="13" xfId="0" applyBorder="1" applyAlignment="1">
      <alignment horizontal="left" vertical="center" indent="3"/>
    </xf>
    <xf numFmtId="0" fontId="0" fillId="0" borderId="0" xfId="0" applyAlignment="1">
      <alignment horizontal="left" vertical="center" indent="3"/>
    </xf>
    <xf numFmtId="9" fontId="0" fillId="0" borderId="0" xfId="0" applyNumberFormat="1" applyAlignment="1">
      <alignment horizontal="center" vertical="center"/>
    </xf>
    <xf numFmtId="9" fontId="0" fillId="0" borderId="0" xfId="0" applyNumberFormat="1"/>
    <xf numFmtId="168" fontId="0" fillId="0" borderId="0" xfId="0" applyNumberFormat="1" applyAlignment="1">
      <alignment horizontal="center"/>
    </xf>
    <xf numFmtId="0" fontId="5" fillId="2" borderId="26" xfId="0" applyFont="1" applyFill="1" applyBorder="1" applyAlignment="1">
      <alignment vertical="center"/>
    </xf>
    <xf numFmtId="0" fontId="8" fillId="0" borderId="0" xfId="0" applyFont="1" applyAlignment="1">
      <alignment horizontal="center"/>
    </xf>
    <xf numFmtId="0" fontId="2" fillId="3" borderId="17" xfId="0" applyFont="1" applyFill="1" applyBorder="1" applyAlignment="1">
      <alignment horizontal="left" vertical="center" indent="3"/>
    </xf>
    <xf numFmtId="9" fontId="2" fillId="3" borderId="15" xfId="0" applyNumberFormat="1" applyFont="1" applyFill="1" applyBorder="1" applyAlignment="1">
      <alignment horizontal="center" vertical="center"/>
    </xf>
    <xf numFmtId="168" fontId="6" fillId="3" borderId="15" xfId="0" applyNumberFormat="1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left" vertical="center" indent="3"/>
    </xf>
    <xf numFmtId="9" fontId="2" fillId="3" borderId="14" xfId="0" applyNumberFormat="1" applyFont="1" applyFill="1" applyBorder="1" applyAlignment="1">
      <alignment horizontal="center" vertical="center"/>
    </xf>
    <xf numFmtId="168" fontId="6" fillId="3" borderId="14" xfId="0" applyNumberFormat="1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2" fillId="3" borderId="19" xfId="0" applyFont="1" applyFill="1" applyBorder="1" applyAlignment="1">
      <alignment horizontal="left" vertical="center" indent="3"/>
    </xf>
    <xf numFmtId="9" fontId="2" fillId="3" borderId="16" xfId="0" applyNumberFormat="1" applyFont="1" applyFill="1" applyBorder="1" applyAlignment="1">
      <alignment horizontal="center" vertical="center"/>
    </xf>
    <xf numFmtId="168" fontId="6" fillId="3" borderId="16" xfId="0" applyNumberFormat="1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4" fillId="5" borderId="20" xfId="0" applyFont="1" applyFill="1" applyBorder="1" applyAlignment="1">
      <alignment horizontal="center"/>
    </xf>
    <xf numFmtId="0" fontId="4" fillId="5" borderId="21" xfId="0" applyFont="1" applyFill="1" applyBorder="1" applyAlignment="1">
      <alignment horizontal="center"/>
    </xf>
    <xf numFmtId="0" fontId="4" fillId="5" borderId="21" xfId="0" applyFont="1" applyFill="1" applyBorder="1" applyAlignment="1" applyProtection="1">
      <alignment horizontal="center"/>
      <protection locked="0"/>
    </xf>
    <xf numFmtId="0" fontId="4" fillId="5" borderId="22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3">
    <dxf>
      <font>
        <b/>
        <i val="0"/>
        <color rgb="FFFF5050"/>
      </font>
      <fill>
        <patternFill>
          <bgColor rgb="FFFF9999"/>
        </patternFill>
      </fill>
    </dxf>
    <dxf>
      <font>
        <b/>
        <i val="0"/>
        <color rgb="FFCC9900"/>
      </font>
      <fill>
        <patternFill>
          <bgColor rgb="FFFFFF99"/>
        </patternFill>
      </fill>
    </dxf>
    <dxf>
      <font>
        <b/>
        <i val="0"/>
        <color theme="9" tint="-0.24994659260841701"/>
      </font>
      <fill>
        <patternFill>
          <bgColor rgb="FFCCFF99"/>
        </patternFill>
      </fill>
    </dxf>
  </dxfs>
  <tableStyles count="0" defaultTableStyle="TableStyleMedium2" defaultPivotStyle="PivotStyleLight16"/>
  <colors>
    <mruColors>
      <color rgb="FFCCFF99"/>
      <color rgb="FFFFFF99"/>
      <color rgb="FFCC9900"/>
      <color rgb="FFFF505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50" baseline="0">
                <a:solidFill>
                  <a:sysClr val="windowText" lastClr="000000"/>
                </a:solidFill>
                <a:latin typeface="Poppins" panose="00000500000000000000" pitchFamily="2" charset="0"/>
                <a:ea typeface="+mn-ea"/>
                <a:cs typeface="Poppins" panose="00000500000000000000" pitchFamily="2" charset="0"/>
              </a:defRPr>
            </a:pPr>
            <a:r>
              <a:rPr lang="pt-PT" sz="2400" i="0">
                <a:solidFill>
                  <a:sysClr val="windowText" lastClr="000000"/>
                </a:solidFill>
                <a:latin typeface="Poppins" panose="00000500000000000000" pitchFamily="2" charset="0"/>
                <a:cs typeface="Poppins" panose="00000500000000000000" pitchFamily="2" charset="0"/>
              </a:rPr>
              <a:t>Carteira de Investimentos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50" baseline="0">
              <a:solidFill>
                <a:sysClr val="windowText" lastClr="000000"/>
              </a:solidFill>
              <a:latin typeface="Poppins" panose="00000500000000000000" pitchFamily="2" charset="0"/>
              <a:ea typeface="+mn-ea"/>
              <a:cs typeface="Poppins" panose="00000500000000000000" pitchFamily="2" charset="0"/>
            </a:defRPr>
          </a:pPr>
          <a:endParaRPr lang="pt-PT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'Simulador de Investimentos'!$B$47:$B$52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'Simulador de Investimentos'!$C$47:$C$52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2-4945-87B5-81564EE792C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Poppins" panose="00000500000000000000" pitchFamily="2" charset="0"/>
              <a:ea typeface="+mn-ea"/>
              <a:cs typeface="Poppins" panose="00000500000000000000" pitchFamily="2" charset="0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0</xdr:colOff>
      <xdr:row>14</xdr:row>
      <xdr:rowOff>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6874044-2DA1-9DB0-3BBF-DE273C959F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36380" cy="2560320"/>
        </a:xfrm>
        <a:prstGeom prst="rect">
          <a:avLst/>
        </a:prstGeom>
      </xdr:spPr>
    </xdr:pic>
    <xdr:clientData/>
  </xdr:twoCellAnchor>
  <xdr:twoCellAnchor>
    <xdr:from>
      <xdr:col>1</xdr:col>
      <xdr:colOff>304799</xdr:colOff>
      <xdr:row>52</xdr:row>
      <xdr:rowOff>146957</xdr:rowOff>
    </xdr:from>
    <xdr:to>
      <xdr:col>4</xdr:col>
      <xdr:colOff>957942</xdr:colOff>
      <xdr:row>77</xdr:row>
      <xdr:rowOff>97972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BB89E39-5B19-86D1-D311-A50B344363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9DABD-5A51-4EAB-9D9B-1EF617E16442}">
  <dimension ref="A16:F68"/>
  <sheetViews>
    <sheetView showGridLines="0" showRowColHeaders="0" tabSelected="1" zoomScaleNormal="100" workbookViewId="0">
      <selection activeCell="E20" sqref="E20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ColWidth="0" defaultRowHeight="14.4" x14ac:dyDescent="0.3"/>
  <cols>
    <col min="1" max="1" width="6.33203125" customWidth="1"/>
    <col min="2" max="2" width="38.33203125" bestFit="1" customWidth="1"/>
    <col min="3" max="3" width="33.44140625" bestFit="1" customWidth="1"/>
    <col min="4" max="4" width="27.21875" customWidth="1"/>
    <col min="5" max="5" width="19" bestFit="1" customWidth="1"/>
    <col min="6" max="6" width="8.88671875" customWidth="1"/>
    <col min="7" max="16384" width="8.88671875" hidden="1"/>
  </cols>
  <sheetData>
    <row r="16" spans="2:5" ht="24" x14ac:dyDescent="0.3">
      <c r="B16" s="14" t="str">
        <f>"Com base no seu salário de "&amp;TEXT(salario,"R$#.##0,00")&amp;", sugerimos um investimento mensal de "&amp;TEXT(E21,"R$#.##0,00")&amp;"."</f>
        <v>Com base no seu salário de R$1.200,00, sugerimos um investimento mensal de R$360,00.</v>
      </c>
      <c r="C16" s="14"/>
      <c r="D16" s="14"/>
      <c r="E16" s="14"/>
    </row>
    <row r="17" spans="2:5" ht="15" thickBot="1" x14ac:dyDescent="0.35"/>
    <row r="18" spans="2:5" ht="32.4" thickBot="1" x14ac:dyDescent="0.35">
      <c r="B18" s="18" t="s">
        <v>6</v>
      </c>
      <c r="C18" s="19"/>
      <c r="D18" s="19"/>
      <c r="E18" s="20"/>
    </row>
    <row r="19" spans="2:5" ht="21" thickBot="1" x14ac:dyDescent="0.35">
      <c r="B19" s="3" t="s">
        <v>7</v>
      </c>
      <c r="C19" s="4"/>
      <c r="D19" s="4"/>
      <c r="E19" s="7">
        <v>1200</v>
      </c>
    </row>
    <row r="20" spans="2:5" ht="21" thickBot="1" x14ac:dyDescent="0.35">
      <c r="B20" s="5" t="s">
        <v>8</v>
      </c>
      <c r="C20" s="2"/>
      <c r="D20" s="2"/>
      <c r="E20" s="9">
        <v>0.01</v>
      </c>
    </row>
    <row r="21" spans="2:5" ht="21" thickBot="1" x14ac:dyDescent="0.35">
      <c r="B21" s="12" t="s">
        <v>9</v>
      </c>
      <c r="C21" s="13"/>
      <c r="D21" s="13"/>
      <c r="E21" s="1">
        <f>salario*30%</f>
        <v>360</v>
      </c>
    </row>
    <row r="22" spans="2:5" ht="4.2" customHeight="1" x14ac:dyDescent="0.3"/>
    <row r="23" spans="2:5" ht="4.8" customHeight="1" x14ac:dyDescent="0.3"/>
    <row r="24" spans="2:5" ht="15" thickBot="1" x14ac:dyDescent="0.35"/>
    <row r="25" spans="2:5" ht="32.4" thickBot="1" x14ac:dyDescent="0.35">
      <c r="B25" s="15" t="s">
        <v>0</v>
      </c>
      <c r="C25" s="16"/>
      <c r="D25" s="16"/>
      <c r="E25" s="17"/>
    </row>
    <row r="26" spans="2:5" ht="21" thickBot="1" x14ac:dyDescent="0.35">
      <c r="B26" s="3" t="s">
        <v>4</v>
      </c>
      <c r="C26" s="4"/>
      <c r="D26" s="4"/>
      <c r="E26" s="7">
        <v>360</v>
      </c>
    </row>
    <row r="27" spans="2:5" ht="21" thickBot="1" x14ac:dyDescent="0.35">
      <c r="B27" s="5" t="s">
        <v>2</v>
      </c>
      <c r="C27" s="2"/>
      <c r="D27" s="2"/>
      <c r="E27" s="8">
        <v>4</v>
      </c>
    </row>
    <row r="28" spans="2:5" ht="21" thickBot="1" x14ac:dyDescent="0.35">
      <c r="B28" s="5" t="s">
        <v>3</v>
      </c>
      <c r="C28" s="2"/>
      <c r="D28" s="2"/>
      <c r="E28" s="9">
        <v>0.01</v>
      </c>
    </row>
    <row r="29" spans="2:5" ht="21" thickBot="1" x14ac:dyDescent="0.35">
      <c r="B29" s="10" t="str">
        <f>"Patrimônio Acumulado em "&amp;periodoAnos&amp;" anos"</f>
        <v>Patrimônio Acumulado em 4 anos</v>
      </c>
      <c r="C29" s="11"/>
      <c r="D29" s="11"/>
      <c r="E29" s="6">
        <f>FV(TXRendimentoMensal,periodoAnos*12,aporteMensal*-1)</f>
        <v>22040.13879656875</v>
      </c>
    </row>
    <row r="30" spans="2:5" ht="21" thickBot="1" x14ac:dyDescent="0.35">
      <c r="B30" s="12" t="s">
        <v>5</v>
      </c>
      <c r="C30" s="13"/>
      <c r="D30" s="13"/>
      <c r="E30" s="1">
        <f>patrimonioAcumulado*TXRendimentoMensal</f>
        <v>220.40138796568749</v>
      </c>
    </row>
    <row r="31" spans="2:5" ht="15" thickBot="1" x14ac:dyDescent="0.35"/>
    <row r="32" spans="2:5" ht="32.4" thickBot="1" x14ac:dyDescent="0.35">
      <c r="B32" s="15" t="s">
        <v>10</v>
      </c>
      <c r="C32" s="16"/>
      <c r="D32" s="16"/>
      <c r="E32" s="26" t="s">
        <v>16</v>
      </c>
    </row>
    <row r="33" spans="1:5" ht="21" thickBot="1" x14ac:dyDescent="0.35">
      <c r="A33" s="21">
        <v>2</v>
      </c>
      <c r="B33" s="22" t="s">
        <v>11</v>
      </c>
      <c r="C33" s="23"/>
      <c r="D33" s="27">
        <f>FV(TXRendimentoMensal,$A33*12,aporteMensal*-1)</f>
        <v>9710.44734714894</v>
      </c>
      <c r="E33" s="24">
        <f>D33*TXRendimentoCarteira</f>
        <v>97.104473471489399</v>
      </c>
    </row>
    <row r="34" spans="1:5" ht="21" thickBot="1" x14ac:dyDescent="0.35">
      <c r="A34" s="21">
        <v>5</v>
      </c>
      <c r="B34" s="10" t="s">
        <v>12</v>
      </c>
      <c r="C34" s="11"/>
      <c r="D34" s="28">
        <f>FV(TXRendimentoMensal,$A34*12,aporteMensal*-1)</f>
        <v>29401.081148307287</v>
      </c>
      <c r="E34" s="6">
        <f>D34*TXRendimentoCarteira</f>
        <v>294.01081148307287</v>
      </c>
    </row>
    <row r="35" spans="1:5" ht="21" thickBot="1" x14ac:dyDescent="0.35">
      <c r="A35" s="21">
        <v>10</v>
      </c>
      <c r="B35" s="10" t="s">
        <v>13</v>
      </c>
      <c r="C35" s="11"/>
      <c r="D35" s="28">
        <f>FV(TXRendimentoMensal,$A35*12,aporteMensal*-1)</f>
        <v>82813.928204652111</v>
      </c>
      <c r="E35" s="6">
        <f>D35*TXRendimentoCarteira</f>
        <v>828.13928204652109</v>
      </c>
    </row>
    <row r="36" spans="1:5" ht="21" thickBot="1" x14ac:dyDescent="0.35">
      <c r="A36" s="21">
        <v>20</v>
      </c>
      <c r="B36" s="10" t="s">
        <v>14</v>
      </c>
      <c r="C36" s="11"/>
      <c r="D36" s="28">
        <f>FV(TXRendimentoMensal,$A36*12,aporteMensal*-1)</f>
        <v>356131.93153945066</v>
      </c>
      <c r="E36" s="6">
        <f>D36*TXRendimentoCarteira</f>
        <v>3561.3193153945067</v>
      </c>
    </row>
    <row r="37" spans="1:5" ht="21" thickBot="1" x14ac:dyDescent="0.35">
      <c r="A37" s="21">
        <v>30</v>
      </c>
      <c r="B37" s="12" t="s">
        <v>15</v>
      </c>
      <c r="C37" s="13"/>
      <c r="D37" s="29">
        <f>FV(TXRendimentoMensal,$A37*12,aporteMensal*-1)</f>
        <v>1258187.0877966622</v>
      </c>
      <c r="E37" s="1">
        <f>D37*TXRendimentoCarteira</f>
        <v>12581.870877966623</v>
      </c>
    </row>
    <row r="39" spans="1:5" ht="32.4" thickBot="1" x14ac:dyDescent="1.1499999999999999">
      <c r="B39" s="54" t="s">
        <v>17</v>
      </c>
      <c r="C39" s="55"/>
      <c r="D39" s="56" t="s">
        <v>18</v>
      </c>
      <c r="E39" s="57"/>
    </row>
    <row r="40" spans="1:5" ht="24.6" thickTop="1" x14ac:dyDescent="0.85">
      <c r="B40" s="33" t="s">
        <v>1</v>
      </c>
      <c r="C40" s="34"/>
      <c r="D40" s="31">
        <f>aporteMensal</f>
        <v>360</v>
      </c>
      <c r="E40" s="32"/>
    </row>
    <row r="44" spans="1:5" ht="26.4" x14ac:dyDescent="0.9">
      <c r="B44" s="41" t="str">
        <f>"Sugestão de Carteira com base no perfil "&amp;D39&amp;" e no aporte mensal de "&amp;TEXT(D40,"R$#.##0,00")&amp;"."</f>
        <v>Sugestão de Carteira com base no perfil Agressivo e no aporte mensal de R$360,00.</v>
      </c>
      <c r="C44" s="41"/>
      <c r="D44" s="41"/>
      <c r="E44" s="41"/>
    </row>
    <row r="45" spans="1:5" ht="4.2" customHeight="1" thickBot="1" x14ac:dyDescent="0.35"/>
    <row r="46" spans="1:5" ht="32.4" thickBot="1" x14ac:dyDescent="0.35">
      <c r="B46" s="25" t="s">
        <v>19</v>
      </c>
      <c r="C46" s="40" t="s">
        <v>20</v>
      </c>
      <c r="D46" s="18" t="s">
        <v>21</v>
      </c>
      <c r="E46" s="20"/>
    </row>
    <row r="47" spans="1:5" ht="21" thickBot="1" x14ac:dyDescent="0.75">
      <c r="B47" s="42" t="s">
        <v>22</v>
      </c>
      <c r="C47" s="43">
        <f>VLOOKUP($D$39&amp;" - "&amp;$B47,'Tabela de Apoio'!A1:D20,4,)</f>
        <v>0.5</v>
      </c>
      <c r="D47" s="44">
        <f>$D$40*$C47</f>
        <v>180</v>
      </c>
      <c r="E47" s="45"/>
    </row>
    <row r="48" spans="1:5" ht="21" thickBot="1" x14ac:dyDescent="0.75">
      <c r="B48" s="46" t="s">
        <v>23</v>
      </c>
      <c r="C48" s="47">
        <f>VLOOKUP($D$39&amp;" - "&amp;$B48,'Tabela de Apoio'!A2:D21,4,)</f>
        <v>0.1</v>
      </c>
      <c r="D48" s="48">
        <f t="shared" ref="D48:D51" si="0">$D$40*$C48</f>
        <v>36</v>
      </c>
      <c r="E48" s="49"/>
    </row>
    <row r="49" spans="2:5" ht="21" thickBot="1" x14ac:dyDescent="0.75">
      <c r="B49" s="46" t="s">
        <v>24</v>
      </c>
      <c r="C49" s="47">
        <f>VLOOKUP($D$39&amp;" - "&amp;$B49,'Tabela de Apoio'!A3:D22,4,)</f>
        <v>0.05</v>
      </c>
      <c r="D49" s="48">
        <f t="shared" si="0"/>
        <v>18</v>
      </c>
      <c r="E49" s="49"/>
    </row>
    <row r="50" spans="2:5" ht="21" thickBot="1" x14ac:dyDescent="0.75">
      <c r="B50" s="46" t="s">
        <v>25</v>
      </c>
      <c r="C50" s="47">
        <f>VLOOKUP($D$39&amp;" - "&amp;$B50,'Tabela de Apoio'!A4:D23,4,)</f>
        <v>0.05</v>
      </c>
      <c r="D50" s="48">
        <f t="shared" si="0"/>
        <v>18</v>
      </c>
      <c r="E50" s="49"/>
    </row>
    <row r="51" spans="2:5" ht="21" thickBot="1" x14ac:dyDescent="0.75">
      <c r="B51" s="46" t="s">
        <v>26</v>
      </c>
      <c r="C51" s="47">
        <f>VLOOKUP($D$39&amp;" - "&amp;$B51,'Tabela de Apoio'!A5:D24,4,)</f>
        <v>0.2</v>
      </c>
      <c r="D51" s="48">
        <f t="shared" si="0"/>
        <v>72</v>
      </c>
      <c r="E51" s="49"/>
    </row>
    <row r="52" spans="2:5" ht="21" thickBot="1" x14ac:dyDescent="0.75">
      <c r="B52" s="50" t="s">
        <v>27</v>
      </c>
      <c r="C52" s="51">
        <f>VLOOKUP($D$39&amp;" - "&amp;$B52,'Tabela de Apoio'!A6:D25,4,)</f>
        <v>0.1</v>
      </c>
      <c r="D52" s="52">
        <f>$D$40*$C52</f>
        <v>36</v>
      </c>
      <c r="E52" s="53"/>
    </row>
    <row r="53" spans="2:5" x14ac:dyDescent="0.3">
      <c r="C53" s="38"/>
      <c r="D53" s="39"/>
      <c r="E53" s="30"/>
    </row>
    <row r="65" customFormat="1" x14ac:dyDescent="0.3"/>
    <row r="66" customFormat="1" x14ac:dyDescent="0.3"/>
    <row r="67" customFormat="1" x14ac:dyDescent="0.3"/>
    <row r="68" customFormat="1" x14ac:dyDescent="0.3"/>
  </sheetData>
  <sheetProtection sheet="1" objects="1" scenarios="1" selectLockedCells="1"/>
  <mergeCells count="30">
    <mergeCell ref="D52:E52"/>
    <mergeCell ref="D53:E53"/>
    <mergeCell ref="B44:E44"/>
    <mergeCell ref="D47:E47"/>
    <mergeCell ref="D48:E48"/>
    <mergeCell ref="D49:E49"/>
    <mergeCell ref="D50:E50"/>
    <mergeCell ref="D51:E51"/>
    <mergeCell ref="B40:C40"/>
    <mergeCell ref="D40:E40"/>
    <mergeCell ref="D46:E46"/>
    <mergeCell ref="B39:C39"/>
    <mergeCell ref="D39:E39"/>
    <mergeCell ref="B32:D32"/>
    <mergeCell ref="B33:C33"/>
    <mergeCell ref="B34:C34"/>
    <mergeCell ref="B35:C35"/>
    <mergeCell ref="B36:C36"/>
    <mergeCell ref="B37:C37"/>
    <mergeCell ref="B26:D26"/>
    <mergeCell ref="B27:D27"/>
    <mergeCell ref="B28:D28"/>
    <mergeCell ref="B29:D29"/>
    <mergeCell ref="B30:D30"/>
    <mergeCell ref="B16:E16"/>
    <mergeCell ref="B18:E18"/>
    <mergeCell ref="B19:D19"/>
    <mergeCell ref="B20:D20"/>
    <mergeCell ref="B21:D21"/>
    <mergeCell ref="B25:E25"/>
  </mergeCells>
  <conditionalFormatting sqref="B39:E39">
    <cfRule type="expression" dxfId="2" priority="4">
      <formula>$D$39="Conservador"</formula>
    </cfRule>
    <cfRule type="expression" dxfId="1" priority="5">
      <formula>$D$39="Moderado"</formula>
    </cfRule>
    <cfRule type="expression" dxfId="0" priority="6">
      <formula>$D$39="Agressivo"</formula>
    </cfRule>
  </conditionalFormatting>
  <dataValidations count="2">
    <dataValidation type="decimal" operator="greaterThan" allowBlank="1" showInputMessage="1" showErrorMessage="1" sqref="E19" xr:uid="{4F0C8D67-2938-4159-8CA5-5D0B6CE9BD49}">
      <formula1>0</formula1>
    </dataValidation>
    <dataValidation type="list" allowBlank="1" showInputMessage="1" showErrorMessage="1" sqref="D39:E39" xr:uid="{E4CCFC0D-ADCB-41A8-B4A9-BB3C9283F719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384B-9A96-44F8-B4D0-7CE6761C315D}">
  <dimension ref="A1:D19"/>
  <sheetViews>
    <sheetView workbookViewId="0">
      <selection activeCell="D20" sqref="D20"/>
    </sheetView>
  </sheetViews>
  <sheetFormatPr defaultRowHeight="14.4" x14ac:dyDescent="0.3"/>
  <cols>
    <col min="1" max="1" width="26.6640625" bestFit="1" customWidth="1"/>
    <col min="4" max="4" width="33.44140625" bestFit="1" customWidth="1"/>
  </cols>
  <sheetData>
    <row r="1" spans="1:4" ht="32.4" thickBot="1" x14ac:dyDescent="0.35">
      <c r="A1" s="26" t="s">
        <v>28</v>
      </c>
      <c r="B1" s="15" t="s">
        <v>19</v>
      </c>
      <c r="C1" s="16"/>
      <c r="D1" s="26" t="s">
        <v>20</v>
      </c>
    </row>
    <row r="2" spans="1:4" x14ac:dyDescent="0.3">
      <c r="A2" s="37" t="s">
        <v>29</v>
      </c>
      <c r="B2" s="35" t="s">
        <v>22</v>
      </c>
      <c r="C2" s="35"/>
      <c r="D2" s="37">
        <v>0.3</v>
      </c>
    </row>
    <row r="3" spans="1:4" x14ac:dyDescent="0.3">
      <c r="A3" s="37" t="s">
        <v>30</v>
      </c>
      <c r="B3" s="36" t="s">
        <v>23</v>
      </c>
      <c r="C3" s="36"/>
      <c r="D3" s="37">
        <v>0.5</v>
      </c>
    </row>
    <row r="4" spans="1:4" x14ac:dyDescent="0.3">
      <c r="A4" s="37" t="s">
        <v>31</v>
      </c>
      <c r="B4" s="36" t="s">
        <v>24</v>
      </c>
      <c r="C4" s="36"/>
      <c r="D4" s="37">
        <v>0.1</v>
      </c>
    </row>
    <row r="5" spans="1:4" x14ac:dyDescent="0.3">
      <c r="A5" s="37" t="s">
        <v>32</v>
      </c>
      <c r="B5" s="36" t="s">
        <v>25</v>
      </c>
      <c r="C5" s="36"/>
      <c r="D5" s="37">
        <v>0.1</v>
      </c>
    </row>
    <row r="6" spans="1:4" x14ac:dyDescent="0.3">
      <c r="A6" s="37" t="s">
        <v>33</v>
      </c>
      <c r="B6" s="36" t="s">
        <v>26</v>
      </c>
      <c r="C6" s="36"/>
      <c r="D6" s="37">
        <v>0</v>
      </c>
    </row>
    <row r="7" spans="1:4" ht="15" thickBot="1" x14ac:dyDescent="0.35">
      <c r="A7" s="37" t="s">
        <v>34</v>
      </c>
      <c r="B7" s="36" t="s">
        <v>27</v>
      </c>
      <c r="C7" s="36"/>
      <c r="D7" s="37">
        <v>0</v>
      </c>
    </row>
    <row r="8" spans="1:4" x14ac:dyDescent="0.3">
      <c r="A8" t="s">
        <v>35</v>
      </c>
      <c r="B8" s="35" t="s">
        <v>22</v>
      </c>
      <c r="C8" s="35"/>
      <c r="D8" s="37">
        <v>0.32</v>
      </c>
    </row>
    <row r="9" spans="1:4" x14ac:dyDescent="0.3">
      <c r="A9" t="s">
        <v>36</v>
      </c>
      <c r="B9" s="36" t="s">
        <v>23</v>
      </c>
      <c r="C9" s="36"/>
      <c r="D9" s="37">
        <v>0.35</v>
      </c>
    </row>
    <row r="10" spans="1:4" x14ac:dyDescent="0.3">
      <c r="A10" t="s">
        <v>37</v>
      </c>
      <c r="B10" s="36" t="s">
        <v>24</v>
      </c>
      <c r="C10" s="36"/>
      <c r="D10" s="37">
        <v>0.08</v>
      </c>
    </row>
    <row r="11" spans="1:4" x14ac:dyDescent="0.3">
      <c r="A11" t="s">
        <v>38</v>
      </c>
      <c r="B11" s="36" t="s">
        <v>25</v>
      </c>
      <c r="C11" s="36"/>
      <c r="D11" s="37">
        <v>0.05</v>
      </c>
    </row>
    <row r="12" spans="1:4" x14ac:dyDescent="0.3">
      <c r="A12" t="s">
        <v>39</v>
      </c>
      <c r="B12" s="36" t="s">
        <v>26</v>
      </c>
      <c r="C12" s="36"/>
      <c r="D12" s="37">
        <v>0.1</v>
      </c>
    </row>
    <row r="13" spans="1:4" ht="15" thickBot="1" x14ac:dyDescent="0.35">
      <c r="A13" t="s">
        <v>40</v>
      </c>
      <c r="B13" s="36" t="s">
        <v>27</v>
      </c>
      <c r="C13" s="36"/>
      <c r="D13" s="37">
        <v>0.1</v>
      </c>
    </row>
    <row r="14" spans="1:4" x14ac:dyDescent="0.3">
      <c r="A14" t="s">
        <v>41</v>
      </c>
      <c r="B14" s="35" t="s">
        <v>22</v>
      </c>
      <c r="C14" s="35"/>
      <c r="D14" s="37">
        <v>0.5</v>
      </c>
    </row>
    <row r="15" spans="1:4" x14ac:dyDescent="0.3">
      <c r="A15" t="s">
        <v>42</v>
      </c>
      <c r="B15" s="36" t="s">
        <v>23</v>
      </c>
      <c r="C15" s="36"/>
      <c r="D15" s="37">
        <v>0.1</v>
      </c>
    </row>
    <row r="16" spans="1:4" x14ac:dyDescent="0.3">
      <c r="A16" t="s">
        <v>43</v>
      </c>
      <c r="B16" s="36" t="s">
        <v>24</v>
      </c>
      <c r="C16" s="36"/>
      <c r="D16" s="37">
        <v>0.05</v>
      </c>
    </row>
    <row r="17" spans="1:4" x14ac:dyDescent="0.3">
      <c r="A17" t="s">
        <v>44</v>
      </c>
      <c r="B17" s="36" t="s">
        <v>25</v>
      </c>
      <c r="C17" s="36"/>
      <c r="D17" s="37">
        <v>0.05</v>
      </c>
    </row>
    <row r="18" spans="1:4" x14ac:dyDescent="0.3">
      <c r="A18" t="s">
        <v>45</v>
      </c>
      <c r="B18" s="36" t="s">
        <v>26</v>
      </c>
      <c r="C18" s="36"/>
      <c r="D18" s="37">
        <v>0.2</v>
      </c>
    </row>
    <row r="19" spans="1:4" x14ac:dyDescent="0.3">
      <c r="A19" t="s">
        <v>46</v>
      </c>
      <c r="B19" s="36" t="s">
        <v>27</v>
      </c>
      <c r="C19" s="36"/>
      <c r="D19" s="37">
        <v>0.1</v>
      </c>
    </row>
  </sheetData>
  <mergeCells count="19">
    <mergeCell ref="B19:C19"/>
    <mergeCell ref="B13:C13"/>
    <mergeCell ref="B14:C14"/>
    <mergeCell ref="B15:C15"/>
    <mergeCell ref="B16:C16"/>
    <mergeCell ref="B17:C17"/>
    <mergeCell ref="B18:C18"/>
    <mergeCell ref="B7:C7"/>
    <mergeCell ref="B8:C8"/>
    <mergeCell ref="B9:C9"/>
    <mergeCell ref="B10:C10"/>
    <mergeCell ref="B11:C11"/>
    <mergeCell ref="B12:C12"/>
    <mergeCell ref="B1:C1"/>
    <mergeCell ref="B2:C2"/>
    <mergeCell ref="B3:C3"/>
    <mergeCell ref="B4:C4"/>
    <mergeCell ref="B5:C5"/>
    <mergeCell ref="B6:C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6</vt:i4>
      </vt:variant>
    </vt:vector>
  </HeadingPairs>
  <TitlesOfParts>
    <vt:vector size="8" baseType="lpstr">
      <vt:lpstr>Simulador de Investimentos</vt:lpstr>
      <vt:lpstr>Tabela de Apoio</vt:lpstr>
      <vt:lpstr>aporteMensal</vt:lpstr>
      <vt:lpstr>patrimonioAcumulado</vt:lpstr>
      <vt:lpstr>periodoAnos</vt:lpstr>
      <vt:lpstr>salario</vt:lpstr>
      <vt:lpstr>TXRendimentoCarteira</vt:lpstr>
      <vt:lpstr>TXRendimentoMensal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Oliveira</dc:creator>
  <cp:lastModifiedBy>Gustavo Oliveira</cp:lastModifiedBy>
  <dcterms:created xsi:type="dcterms:W3CDTF">2025-06-01T12:28:31Z</dcterms:created>
  <dcterms:modified xsi:type="dcterms:W3CDTF">2025-06-01T14:31:49Z</dcterms:modified>
</cp:coreProperties>
</file>