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3F4059D8-5304-4AB7-AFA4-02112D0B6222}" xr6:coauthVersionLast="45" xr6:coauthVersionMax="45" xr10:uidLastSave="{00000000-0000-0000-0000-000000000000}"/>
  <bookViews>
    <workbookView xWindow="-120" yWindow="-120" windowWidth="20730" windowHeight="11760" tabRatio="500" firstSheet="2" activeTab="4" xr2:uid="{00000000-000D-0000-FFFF-FFFF00000000}"/>
  </bookViews>
  <sheets>
    <sheet name="Sheet2" sheetId="1" r:id="rId1"/>
    <sheet name="Sheet1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7" i="6" l="1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7" i="6" l="1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33" i="6" l="1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/>
  <c r="B55" i="6"/>
  <c r="H36" i="6"/>
  <c r="I36" i="6"/>
  <c r="G48" i="6"/>
  <c r="I27" i="6"/>
  <c r="G86" i="4"/>
  <c r="I86" i="4"/>
  <c r="K86" i="4"/>
  <c r="J86" i="4" s="1"/>
  <c r="G87" i="4"/>
  <c r="J87" i="4"/>
  <c r="K87" i="4"/>
  <c r="G88" i="4"/>
  <c r="I88" i="4"/>
  <c r="K88" i="4"/>
  <c r="J88" i="4" s="1"/>
  <c r="G89" i="4"/>
  <c r="I89" i="4"/>
  <c r="K89" i="4"/>
  <c r="J89" i="4" s="1"/>
  <c r="G90" i="4"/>
  <c r="I90" i="4"/>
  <c r="J90" i="4"/>
  <c r="K90" i="4"/>
  <c r="G91" i="4"/>
  <c r="I91" i="4"/>
  <c r="K91" i="4"/>
  <c r="J91" i="4" s="1"/>
  <c r="G92" i="4"/>
  <c r="I92" i="4"/>
  <c r="K92" i="4"/>
  <c r="J92" i="4" s="1"/>
  <c r="G93" i="4"/>
  <c r="I93" i="4"/>
  <c r="J93" i="4"/>
  <c r="K93" i="4"/>
  <c r="G94" i="4"/>
  <c r="I94" i="4"/>
  <c r="K94" i="4"/>
  <c r="J94" i="4" s="1"/>
  <c r="G95" i="4"/>
  <c r="I95" i="4"/>
  <c r="K95" i="4"/>
  <c r="J95" i="4" s="1"/>
  <c r="H59" i="6" l="1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I87" i="4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22" i="6" l="1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D31" i="6" l="1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C64" i="6" l="1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C38" i="6" l="1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I58" i="4"/>
  <c r="H68" i="4"/>
  <c r="I68" i="4" s="1"/>
  <c r="E10" i="2"/>
  <c r="D10" i="2"/>
  <c r="H62" i="4"/>
  <c r="I62" i="4" s="1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I57" i="4"/>
  <c r="H67" i="4"/>
  <c r="I67" i="4" s="1"/>
  <c r="C66" i="6" l="1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L86" i="4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B62" i="6" l="1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L87" i="4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C68" i="6" l="1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89" i="4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C42" i="6" l="1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89" i="4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C70" i="6" l="1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90" i="4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B40" i="6" l="1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D92" i="4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9" i="6" l="1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92" i="4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66" i="6" l="1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93" i="4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C47" i="6" l="1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D95" i="4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68" i="6" l="1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L95" i="4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69" i="6" l="1"/>
  <c r="L43" i="6"/>
  <c r="B45" i="6"/>
  <c r="K44" i="6"/>
  <c r="J44" i="6" s="1"/>
  <c r="D44" i="6"/>
  <c r="L95" i="6"/>
  <c r="L21" i="4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46" i="6" l="1"/>
  <c r="K45" i="6"/>
  <c r="J45" i="6" s="1"/>
  <c r="D45" i="6"/>
  <c r="L44" i="6"/>
  <c r="B67" i="4"/>
  <c r="K66" i="4"/>
  <c r="J66" i="4" s="1"/>
  <c r="L65" i="4"/>
  <c r="B90" i="4"/>
  <c r="J22" i="4"/>
  <c r="K22" i="4" s="1"/>
  <c r="L39" i="4"/>
  <c r="K40" i="4"/>
  <c r="J40" i="4" s="1"/>
  <c r="B41" i="4"/>
  <c r="L45" i="6" l="1"/>
  <c r="K46" i="6"/>
  <c r="J46" i="6" s="1"/>
  <c r="J48" i="6" s="1"/>
  <c r="D46" i="6"/>
  <c r="B42" i="4"/>
  <c r="K41" i="4"/>
  <c r="J41" i="4" s="1"/>
  <c r="B91" i="4"/>
  <c r="L66" i="4"/>
  <c r="B68" i="4"/>
  <c r="K67" i="4"/>
  <c r="J67" i="4" s="1"/>
  <c r="L40" i="4"/>
  <c r="L46" i="6" l="1"/>
  <c r="L67" i="4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<sst xmlns="http://schemas.openxmlformats.org/spreadsheetml/2006/main" count="344" uniqueCount="70">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</sst>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40625" defaultRowHeight="12.75" x14ac:dyDescent="0.2"/>
  <cols>
    <col min="1" max="2" width="9.140625" style="1" customWidth="1"/>
    <col min="3" max="3" width="12.140625" style="1"/>
    <col min="4" max="4" width="15.140625" style="1" customWidth="1"/>
    <col min="5" max="5" width="13.5703125" customWidth="1"/>
    <col min="6" max="6" width="13.7109375" customWidth="1"/>
    <col min="7" max="7" width="21.28515625" customWidth="1"/>
    <col min="8" max="8" width="14.140625" customWidth="1"/>
    <col min="9" max="9" width="26.85546875" customWidth="1"/>
    <col min="10" max="10" width="14.5703125" customWidth="1"/>
    <col min="11" max="11" width="27.42578125" customWidth="1"/>
  </cols>
  <sheetData>
    <row r="1" spans="1:11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40625" defaultRowHeight="12.75" x14ac:dyDescent="0.2"/>
  <cols>
    <col min="1" max="1" width="8.42578125" customWidth="1"/>
    <col min="2" max="2" width="4.42578125" customWidth="1"/>
    <col min="8" max="8" width="39.42578125" bestFit="1" customWidth="1"/>
    <col min="9" max="9" width="39.42578125" customWidth="1"/>
    <col min="11" max="11" width="13.140625" customWidth="1"/>
  </cols>
  <sheetData>
    <row r="1" spans="1:12 1025:1025" s="17" customFormat="1" x14ac:dyDescent="0.2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8">
        <f>J3+1</f>
        <v>43900</v>
      </c>
      <c r="J4" s="92">
        <f>I4+D4+D5+D6-1</f>
        <v>43971</v>
      </c>
      <c r="L4" s="86"/>
    </row>
    <row r="5" spans="1:12 1025:1025" s="77" customFormat="1" x14ac:dyDescent="0.2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8"/>
      <c r="J5" s="93"/>
      <c r="L5" s="86"/>
    </row>
    <row r="6" spans="1:12 1025:1025" s="77" customFormat="1" x14ac:dyDescent="0.2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8"/>
      <c r="J6" s="93"/>
      <c r="L6" s="86"/>
    </row>
    <row r="7" spans="1:12 1025:1025" s="80" customFormat="1" x14ac:dyDescent="0.2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8">
        <f>J4+1</f>
        <v>43972</v>
      </c>
      <c r="J7" s="94">
        <f>I7+D7+D8-1</f>
        <v>44020</v>
      </c>
      <c r="L7" s="87"/>
    </row>
    <row r="8" spans="1:12 1025:1025" s="80" customFormat="1" x14ac:dyDescent="0.2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8"/>
      <c r="J8" s="95"/>
      <c r="L8" s="87"/>
    </row>
    <row r="9" spans="1:12 1025:1025" s="83" customFormat="1" x14ac:dyDescent="0.2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8">
        <f>J7+1</f>
        <v>44021</v>
      </c>
      <c r="J9" s="96">
        <f>I9+D9+D10-1</f>
        <v>44068</v>
      </c>
      <c r="L9" s="88"/>
    </row>
    <row r="10" spans="1:12 1025:1025" s="83" customFormat="1" x14ac:dyDescent="0.2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8"/>
      <c r="J10" s="97"/>
      <c r="L10" s="88"/>
    </row>
    <row r="11" spans="1:12 1025:1025" x14ac:dyDescent="0.2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">
      <c r="A13" t="s">
        <v>69</v>
      </c>
    </row>
    <row r="14" spans="1:12 1025:1025" x14ac:dyDescent="0.2">
      <c r="A14" s="85">
        <v>43864</v>
      </c>
    </row>
    <row r="15" spans="1:12 1025:1025" x14ac:dyDescent="0.2">
      <c r="D15" s="85">
        <v>43869</v>
      </c>
    </row>
    <row r="16" spans="1:12 1025:1025" x14ac:dyDescent="0.2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40625" defaultRowHeight="12.75" x14ac:dyDescent="0.2"/>
  <cols>
    <col min="1" max="1" width="7.140625" customWidth="1"/>
    <col min="2" max="4" width="10.85546875" customWidth="1"/>
    <col min="5" max="9" width="16.42578125" customWidth="1"/>
    <col min="10" max="11" width="10.85546875" customWidth="1"/>
    <col min="12" max="12" width="6.7109375" customWidth="1"/>
    <col min="13" max="15" width="7.140625" customWidth="1"/>
    <col min="16" max="24" width="6.7109375" customWidth="1"/>
    <col min="25" max="25" width="7.7109375" customWidth="1"/>
    <col min="26" max="26" width="7.5703125" customWidth="1"/>
    <col min="27" max="30" width="7.7109375" customWidth="1"/>
    <col min="31" max="34" width="10.85546875" customWidth="1"/>
    <col min="35" max="43" width="6.7109375" customWidth="1"/>
    <col min="44" max="44" width="7.7109375" customWidth="1"/>
    <col min="45" max="45" width="7.5703125" customWidth="1"/>
    <col min="46" max="65" width="7.7109375" customWidth="1"/>
    <col min="66" max="74" width="6.140625" customWidth="1"/>
    <col min="75" max="75" width="7.140625" customWidth="1"/>
    <col min="76" max="76" width="7" customWidth="1"/>
    <col min="77" max="95" width="7.140625" customWidth="1"/>
    <col min="96" max="104" width="6.5703125" customWidth="1"/>
    <col min="105" max="105" width="7.5703125" customWidth="1"/>
    <col min="106" max="106" width="7.42578125" customWidth="1"/>
    <col min="107" max="126" width="7.5703125" customWidth="1"/>
    <col min="127" max="135" width="6" customWidth="1"/>
    <col min="136" max="136" width="7" customWidth="1"/>
    <col min="137" max="137" width="6.85546875" customWidth="1"/>
    <col min="138" max="156" width="7" customWidth="1"/>
    <col min="157" max="165" width="5.42578125" customWidth="1"/>
    <col min="166" max="166" width="6.42578125" customWidth="1"/>
    <col min="167" max="167" width="6.28515625" customWidth="1"/>
    <col min="168" max="187" width="6.42578125" customWidth="1"/>
    <col min="188" max="196" width="6.5703125" customWidth="1"/>
    <col min="197" max="197" width="7.5703125" customWidth="1"/>
    <col min="198" max="198" width="7.42578125" customWidth="1"/>
    <col min="199" max="218" width="7.5703125" customWidth="1"/>
    <col min="219" max="227" width="6.140625" customWidth="1"/>
    <col min="228" max="228" width="7.140625" customWidth="1"/>
    <col min="229" max="229" width="7" customWidth="1"/>
    <col min="230" max="248" width="7.140625" customWidth="1"/>
    <col min="249" max="257" width="6.140625" customWidth="1"/>
    <col min="258" max="258" width="7.140625" customWidth="1"/>
    <col min="259" max="259" width="7" customWidth="1"/>
    <col min="260" max="279" width="7.140625" customWidth="1"/>
    <col min="280" max="288" width="6.5703125" customWidth="1"/>
    <col min="289" max="289" width="7.5703125" customWidth="1"/>
    <col min="290" max="290" width="7.42578125" customWidth="1"/>
    <col min="291" max="309" width="7.5703125" customWidth="1"/>
    <col min="310" max="318" width="6.5703125" customWidth="1"/>
    <col min="319" max="319" width="7.5703125" customWidth="1"/>
    <col min="320" max="320" width="7.42578125" customWidth="1"/>
    <col min="321" max="340" width="7.5703125" customWidth="1"/>
  </cols>
  <sheetData>
    <row r="1" spans="1:340" x14ac:dyDescent="0.2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">
      <c r="D5" s="25" t="s">
        <v>19</v>
      </c>
      <c r="E5" t="s">
        <v>20</v>
      </c>
      <c r="K5" t="s">
        <v>20</v>
      </c>
      <c r="AH5" t="s">
        <v>20</v>
      </c>
    </row>
    <row r="6" spans="1:340" x14ac:dyDescent="0.2">
      <c r="E6" s="25" t="s">
        <v>16</v>
      </c>
    </row>
    <row r="7" spans="1:340" x14ac:dyDescent="0.2">
      <c r="F7" s="25" t="s">
        <v>16</v>
      </c>
    </row>
    <row r="8" spans="1:340" x14ac:dyDescent="0.2">
      <c r="G8" s="25" t="s">
        <v>16</v>
      </c>
    </row>
    <row r="9" spans="1:340" x14ac:dyDescent="0.2">
      <c r="H9" s="25" t="s">
        <v>16</v>
      </c>
    </row>
    <row r="10" spans="1:340" x14ac:dyDescent="0.2">
      <c r="I10" s="25" t="s">
        <v>16</v>
      </c>
    </row>
    <row r="11" spans="1:340" x14ac:dyDescent="0.2">
      <c r="J11" s="25" t="s">
        <v>16</v>
      </c>
    </row>
    <row r="12" spans="1:340" x14ac:dyDescent="0.2">
      <c r="K12" s="25" t="s">
        <v>16</v>
      </c>
    </row>
    <row r="13" spans="1:340" x14ac:dyDescent="0.2">
      <c r="L13" s="25" t="s">
        <v>16</v>
      </c>
    </row>
    <row r="14" spans="1:340" x14ac:dyDescent="0.2">
      <c r="M14" s="25" t="s">
        <v>16</v>
      </c>
    </row>
    <row r="15" spans="1:340" x14ac:dyDescent="0.2">
      <c r="N15" s="25" t="s">
        <v>16</v>
      </c>
    </row>
    <row r="16" spans="1:340" x14ac:dyDescent="0.2">
      <c r="O16" s="25" t="s">
        <v>16</v>
      </c>
    </row>
    <row r="17" spans="16:17" x14ac:dyDescent="0.2">
      <c r="P17" s="25" t="s">
        <v>16</v>
      </c>
    </row>
    <row r="18" spans="16:17" x14ac:dyDescent="0.2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opLeftCell="A25" zoomScale="70" zoomScaleNormal="70" workbookViewId="0">
      <selection activeCell="F65" sqref="F65"/>
    </sheetView>
  </sheetViews>
  <sheetFormatPr defaultColWidth="11.85546875" defaultRowHeight="12.75" x14ac:dyDescent="0.2"/>
  <cols>
    <col min="1" max="1" width="24.85546875" style="1" customWidth="1"/>
    <col min="2" max="2" width="17.28515625" style="1" customWidth="1"/>
    <col min="3" max="3" width="14.85546875" customWidth="1"/>
    <col min="4" max="4" width="11.140625" bestFit="1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3.28515625" bestFit="1" customWidth="1"/>
    <col min="10" max="10" width="21.85546875" customWidth="1"/>
    <col min="11" max="11" width="13.42578125" bestFit="1" customWidth="1"/>
    <col min="12" max="12" width="19.5703125" bestFit="1" customWidth="1"/>
    <col min="13" max="13" width="12.140625" bestFit="1" customWidth="1"/>
    <col min="14" max="14" width="15.28515625" bestFit="1" customWidth="1"/>
  </cols>
  <sheetData>
    <row r="1" spans="1:13" s="26" customFormat="1" x14ac:dyDescent="0.2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">
      <c r="A25" s="101" t="s">
        <v>35</v>
      </c>
      <c r="B25" s="101"/>
    </row>
    <row r="26" spans="1:1024" s="31" customFormat="1" x14ac:dyDescent="0.2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">
      <c r="A32" s="19" t="s">
        <v>50</v>
      </c>
      <c r="B32" s="57">
        <f t="shared" si="17"/>
        <v>43913</v>
      </c>
      <c r="C32" s="57">
        <f ca="1">IF(M31="S",TODAY()+A$29,C31+4)</f>
        <v>43942</v>
      </c>
      <c r="D32" s="58">
        <f t="shared" ref="D32:D47" ca="1" si="18">IF(C32="",D31,C32-B32)</f>
        <v>29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43998</v>
      </c>
      <c r="M32" s="63" t="s">
        <v>49</v>
      </c>
      <c r="N32" s="63">
        <f t="shared" si="16"/>
        <v>50</v>
      </c>
    </row>
    <row r="33" spans="1:14" x14ac:dyDescent="0.2">
      <c r="A33" s="64">
        <v>43898</v>
      </c>
      <c r="B33" s="57">
        <f t="shared" si="17"/>
        <v>43916</v>
      </c>
      <c r="C33" s="57">
        <f t="shared" ref="C33:C47" ca="1" si="20">IF(M32="S",TODAY()+A$29,C32+4)</f>
        <v>43946</v>
      </c>
      <c r="D33" s="58">
        <f t="shared" ca="1" si="18"/>
        <v>30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43999</v>
      </c>
      <c r="M33" s="63" t="s">
        <v>49</v>
      </c>
      <c r="N33" s="63">
        <f t="shared" si="16"/>
        <v>50</v>
      </c>
    </row>
    <row r="34" spans="1:14" x14ac:dyDescent="0.2">
      <c r="A34" s="19" t="s">
        <v>51</v>
      </c>
      <c r="B34" s="57">
        <f t="shared" si="17"/>
        <v>43919</v>
      </c>
      <c r="C34" s="57">
        <f t="shared" ca="1" si="20"/>
        <v>43950</v>
      </c>
      <c r="D34" s="58">
        <f t="shared" ca="1" si="18"/>
        <v>31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44000</v>
      </c>
      <c r="M34" s="63" t="s">
        <v>49</v>
      </c>
      <c r="N34" s="63">
        <f t="shared" si="16"/>
        <v>50</v>
      </c>
    </row>
    <row r="35" spans="1:14" x14ac:dyDescent="0.2">
      <c r="A35" s="1">
        <v>21</v>
      </c>
      <c r="B35" s="57">
        <f t="shared" si="17"/>
        <v>43922</v>
      </c>
      <c r="C35" s="57">
        <f t="shared" ca="1" si="20"/>
        <v>43954</v>
      </c>
      <c r="D35" s="58">
        <f t="shared" ca="1" si="18"/>
        <v>32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44001</v>
      </c>
      <c r="M35" s="63" t="s">
        <v>49</v>
      </c>
      <c r="N35" s="63">
        <f t="shared" si="16"/>
        <v>50</v>
      </c>
    </row>
    <row r="36" spans="1:14" x14ac:dyDescent="0.2">
      <c r="A36" s="19" t="s">
        <v>52</v>
      </c>
      <c r="B36" s="57">
        <f t="shared" si="17"/>
        <v>43925</v>
      </c>
      <c r="C36" s="57">
        <f t="shared" ca="1" si="20"/>
        <v>43958</v>
      </c>
      <c r="D36" s="58">
        <f t="shared" ca="1" si="18"/>
        <v>33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44002</v>
      </c>
      <c r="M36" s="63" t="s">
        <v>49</v>
      </c>
      <c r="N36" s="63">
        <f t="shared" si="16"/>
        <v>50</v>
      </c>
    </row>
    <row r="37" spans="1:14" x14ac:dyDescent="0.2">
      <c r="A37" s="1">
        <v>100</v>
      </c>
      <c r="B37" s="57">
        <f t="shared" si="17"/>
        <v>43928</v>
      </c>
      <c r="C37" s="57">
        <f t="shared" ca="1" si="20"/>
        <v>43962</v>
      </c>
      <c r="D37" s="58">
        <f t="shared" ca="1" si="18"/>
        <v>34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44003</v>
      </c>
      <c r="M37" s="63" t="s">
        <v>49</v>
      </c>
      <c r="N37" s="63">
        <f t="shared" si="16"/>
        <v>50</v>
      </c>
    </row>
    <row r="38" spans="1:14" x14ac:dyDescent="0.2">
      <c r="B38" s="57">
        <f t="shared" si="17"/>
        <v>43931</v>
      </c>
      <c r="C38" s="57">
        <f t="shared" ca="1" si="20"/>
        <v>43966</v>
      </c>
      <c r="D38" s="58">
        <f t="shared" ca="1" si="18"/>
        <v>35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44004</v>
      </c>
      <c r="M38" s="63" t="s">
        <v>49</v>
      </c>
      <c r="N38" s="63">
        <f t="shared" si="16"/>
        <v>50</v>
      </c>
    </row>
    <row r="39" spans="1:14" x14ac:dyDescent="0.2">
      <c r="B39" s="57">
        <f t="shared" si="17"/>
        <v>43934</v>
      </c>
      <c r="C39" s="57">
        <f t="shared" ca="1" si="20"/>
        <v>43970</v>
      </c>
      <c r="D39" s="58">
        <f t="shared" ca="1" si="18"/>
        <v>36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44005</v>
      </c>
      <c r="M39" s="63" t="s">
        <v>49</v>
      </c>
      <c r="N39" s="63">
        <f t="shared" si="16"/>
        <v>50</v>
      </c>
    </row>
    <row r="40" spans="1:14" x14ac:dyDescent="0.2">
      <c r="B40" s="57">
        <f t="shared" si="17"/>
        <v>43937</v>
      </c>
      <c r="C40" s="57">
        <f t="shared" ca="1" si="20"/>
        <v>43974</v>
      </c>
      <c r="D40" s="58">
        <f t="shared" ca="1" si="18"/>
        <v>37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44006</v>
      </c>
      <c r="M40" s="63" t="s">
        <v>49</v>
      </c>
      <c r="N40" s="63">
        <f t="shared" si="16"/>
        <v>50</v>
      </c>
    </row>
    <row r="41" spans="1:14" x14ac:dyDescent="0.2">
      <c r="B41" s="57">
        <f t="shared" si="17"/>
        <v>43940</v>
      </c>
      <c r="C41" s="57">
        <f t="shared" ca="1" si="20"/>
        <v>43978</v>
      </c>
      <c r="D41" s="58">
        <f t="shared" ca="1" si="18"/>
        <v>38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44007</v>
      </c>
      <c r="M41" s="63" t="s">
        <v>49</v>
      </c>
      <c r="N41" s="63">
        <f t="shared" si="16"/>
        <v>50</v>
      </c>
    </row>
    <row r="42" spans="1:14" x14ac:dyDescent="0.2">
      <c r="B42" s="57">
        <f t="shared" si="17"/>
        <v>43943</v>
      </c>
      <c r="C42" s="57">
        <f t="shared" ca="1" si="20"/>
        <v>43982</v>
      </c>
      <c r="D42" s="58">
        <f t="shared" ca="1" si="18"/>
        <v>39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44008</v>
      </c>
      <c r="M42" s="63" t="s">
        <v>49</v>
      </c>
      <c r="N42" s="63">
        <f t="shared" si="16"/>
        <v>50</v>
      </c>
    </row>
    <row r="43" spans="1:14" x14ac:dyDescent="0.2">
      <c r="B43" s="57">
        <f t="shared" si="17"/>
        <v>43946</v>
      </c>
      <c r="C43" s="57">
        <f t="shared" ca="1" si="20"/>
        <v>43986</v>
      </c>
      <c r="D43" s="58">
        <f t="shared" ca="1" si="18"/>
        <v>40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44009</v>
      </c>
      <c r="M43" s="63" t="s">
        <v>49</v>
      </c>
      <c r="N43" s="63">
        <f t="shared" si="16"/>
        <v>50</v>
      </c>
    </row>
    <row r="44" spans="1:14" x14ac:dyDescent="0.2">
      <c r="B44" s="57">
        <f t="shared" si="17"/>
        <v>43949</v>
      </c>
      <c r="C44" s="57">
        <f t="shared" ca="1" si="20"/>
        <v>43990</v>
      </c>
      <c r="D44" s="58">
        <f t="shared" ca="1" si="18"/>
        <v>41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44010</v>
      </c>
      <c r="M44" s="63" t="s">
        <v>49</v>
      </c>
      <c r="N44" s="63">
        <f t="shared" si="16"/>
        <v>50</v>
      </c>
    </row>
    <row r="45" spans="1:14" x14ac:dyDescent="0.2">
      <c r="B45" s="57">
        <f t="shared" si="17"/>
        <v>43952</v>
      </c>
      <c r="C45" s="57">
        <f t="shared" ca="1" si="20"/>
        <v>43994</v>
      </c>
      <c r="D45" s="58">
        <f t="shared" ca="1" si="18"/>
        <v>42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44011</v>
      </c>
      <c r="M45" s="63" t="s">
        <v>49</v>
      </c>
      <c r="N45" s="63">
        <f t="shared" si="16"/>
        <v>50</v>
      </c>
    </row>
    <row r="46" spans="1:14" x14ac:dyDescent="0.2">
      <c r="B46" s="57">
        <f t="shared" si="17"/>
        <v>43955</v>
      </c>
      <c r="C46" s="57">
        <f t="shared" ca="1" si="20"/>
        <v>43998</v>
      </c>
      <c r="D46" s="58">
        <f t="shared" ca="1" si="18"/>
        <v>43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44012</v>
      </c>
      <c r="M46" s="63" t="s">
        <v>49</v>
      </c>
      <c r="N46" s="63">
        <f t="shared" si="16"/>
        <v>50</v>
      </c>
    </row>
    <row r="47" spans="1:14" x14ac:dyDescent="0.2">
      <c r="B47" s="65">
        <f>A33+A27-1</f>
        <v>43969</v>
      </c>
      <c r="C47" s="57">
        <f t="shared" ca="1" si="20"/>
        <v>44002</v>
      </c>
      <c r="D47" s="58">
        <f t="shared" ca="1" si="18"/>
        <v>33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44002</v>
      </c>
      <c r="M47" s="63" t="s">
        <v>49</v>
      </c>
      <c r="N47" s="63">
        <f t="shared" si="16"/>
        <v>50</v>
      </c>
    </row>
    <row r="48" spans="1:14" x14ac:dyDescent="0.2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">
      <c r="A51" s="101" t="s">
        <v>55</v>
      </c>
      <c r="B51" s="101"/>
      <c r="C51" s="101"/>
    </row>
    <row r="52" spans="1:1024" s="31" customFormat="1" x14ac:dyDescent="0.2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">
      <c r="A59" s="64">
        <v>43898</v>
      </c>
      <c r="B59" s="57">
        <f t="shared" si="26"/>
        <v>43922</v>
      </c>
      <c r="C59" s="57">
        <f t="shared" ref="C59:C70" ca="1" si="30">IF(M58="S",TODAY()+A$55,C58+4)</f>
        <v>43943</v>
      </c>
      <c r="D59" s="58">
        <f t="shared" ca="1" si="29"/>
        <v>21</v>
      </c>
      <c r="E59" s="4">
        <v>7</v>
      </c>
      <c r="F59" s="4">
        <v>17</v>
      </c>
      <c r="G59" s="60">
        <f t="shared" si="21"/>
        <v>400</v>
      </c>
      <c r="H59" s="69">
        <f t="shared" ref="H58:H70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43990</v>
      </c>
      <c r="M59" s="63" t="s">
        <v>49</v>
      </c>
      <c r="N59" s="63">
        <f t="shared" si="28"/>
        <v>110</v>
      </c>
    </row>
    <row r="60" spans="1:1024" x14ac:dyDescent="0.2">
      <c r="A60" s="19" t="s">
        <v>51</v>
      </c>
      <c r="B60" s="57">
        <f t="shared" si="26"/>
        <v>43926</v>
      </c>
      <c r="C60" s="57">
        <f t="shared" ca="1" si="30"/>
        <v>43947</v>
      </c>
      <c r="D60" s="58">
        <f t="shared" ca="1" si="29"/>
        <v>21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43990</v>
      </c>
      <c r="M60" s="63" t="s">
        <v>49</v>
      </c>
      <c r="N60" s="63">
        <f t="shared" si="28"/>
        <v>110</v>
      </c>
    </row>
    <row r="61" spans="1:1024" x14ac:dyDescent="0.2">
      <c r="A61" s="1">
        <v>18</v>
      </c>
      <c r="B61" s="57">
        <f t="shared" si="26"/>
        <v>43930</v>
      </c>
      <c r="C61" s="57">
        <f t="shared" ca="1" si="30"/>
        <v>43951</v>
      </c>
      <c r="D61" s="58">
        <f t="shared" ca="1" si="29"/>
        <v>21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43990</v>
      </c>
      <c r="M61" s="63" t="s">
        <v>49</v>
      </c>
      <c r="N61" s="63">
        <f t="shared" si="28"/>
        <v>110</v>
      </c>
    </row>
    <row r="62" spans="1:1024" x14ac:dyDescent="0.2">
      <c r="A62" s="19" t="s">
        <v>52</v>
      </c>
      <c r="B62" s="57">
        <f t="shared" si="26"/>
        <v>43934</v>
      </c>
      <c r="C62" s="57">
        <f t="shared" ca="1" si="30"/>
        <v>43955</v>
      </c>
      <c r="D62" s="58">
        <f t="shared" ca="1" si="29"/>
        <v>21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43990</v>
      </c>
      <c r="M62" s="63" t="s">
        <v>49</v>
      </c>
      <c r="N62" s="63">
        <f t="shared" si="28"/>
        <v>110</v>
      </c>
    </row>
    <row r="63" spans="1:1024" x14ac:dyDescent="0.2">
      <c r="A63" s="1">
        <v>100</v>
      </c>
      <c r="B63" s="57">
        <f t="shared" si="26"/>
        <v>43938</v>
      </c>
      <c r="C63" s="57">
        <f t="shared" ca="1" si="30"/>
        <v>43959</v>
      </c>
      <c r="D63" s="58">
        <f t="shared" ca="1" si="29"/>
        <v>21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43990</v>
      </c>
      <c r="M63" s="63" t="s">
        <v>49</v>
      </c>
      <c r="N63" s="63">
        <f t="shared" si="28"/>
        <v>110</v>
      </c>
    </row>
    <row r="64" spans="1:1024" x14ac:dyDescent="0.2">
      <c r="B64" s="57">
        <f t="shared" si="26"/>
        <v>43942</v>
      </c>
      <c r="C64" s="57">
        <f t="shared" ca="1" si="30"/>
        <v>43963</v>
      </c>
      <c r="D64" s="58">
        <f t="shared" ca="1" si="29"/>
        <v>21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43990</v>
      </c>
      <c r="M64" s="63" t="s">
        <v>49</v>
      </c>
      <c r="N64" s="63">
        <f t="shared" si="28"/>
        <v>110</v>
      </c>
    </row>
    <row r="65" spans="1:1024" x14ac:dyDescent="0.2">
      <c r="B65" s="57">
        <f t="shared" si="26"/>
        <v>43946</v>
      </c>
      <c r="C65" s="57">
        <f t="shared" ca="1" si="30"/>
        <v>43967</v>
      </c>
      <c r="D65" s="58">
        <f t="shared" ca="1" si="29"/>
        <v>21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43990</v>
      </c>
      <c r="M65" s="63" t="s">
        <v>49</v>
      </c>
      <c r="N65" s="63">
        <f t="shared" si="28"/>
        <v>110</v>
      </c>
    </row>
    <row r="66" spans="1:1024" x14ac:dyDescent="0.2">
      <c r="B66" s="57">
        <f t="shared" si="26"/>
        <v>43950</v>
      </c>
      <c r="C66" s="57">
        <f t="shared" ca="1" si="30"/>
        <v>43971</v>
      </c>
      <c r="D66" s="58">
        <f t="shared" ca="1" si="29"/>
        <v>21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43990</v>
      </c>
      <c r="M66" s="63" t="s">
        <v>49</v>
      </c>
      <c r="N66" s="63">
        <f t="shared" si="28"/>
        <v>110</v>
      </c>
    </row>
    <row r="67" spans="1:1024" x14ac:dyDescent="0.2">
      <c r="B67" s="57">
        <f t="shared" si="26"/>
        <v>43954</v>
      </c>
      <c r="C67" s="57">
        <f t="shared" ca="1" si="30"/>
        <v>43975</v>
      </c>
      <c r="D67" s="58">
        <f t="shared" ca="1" si="29"/>
        <v>21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43990</v>
      </c>
      <c r="M67" s="63" t="s">
        <v>49</v>
      </c>
      <c r="N67" s="63">
        <f t="shared" si="28"/>
        <v>110</v>
      </c>
    </row>
    <row r="68" spans="1:1024" x14ac:dyDescent="0.2">
      <c r="B68" s="57">
        <f t="shared" si="26"/>
        <v>43958</v>
      </c>
      <c r="C68" s="57">
        <f t="shared" ca="1" si="30"/>
        <v>43979</v>
      </c>
      <c r="D68" s="58">
        <f t="shared" ca="1" si="29"/>
        <v>21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43990</v>
      </c>
      <c r="M68" s="63" t="s">
        <v>49</v>
      </c>
      <c r="N68" s="63">
        <f t="shared" si="28"/>
        <v>110</v>
      </c>
    </row>
    <row r="69" spans="1:1024" x14ac:dyDescent="0.2">
      <c r="B69" s="57">
        <f t="shared" si="26"/>
        <v>43962</v>
      </c>
      <c r="C69" s="57">
        <f t="shared" ca="1" si="30"/>
        <v>43983</v>
      </c>
      <c r="D69" s="58">
        <f t="shared" ca="1" si="29"/>
        <v>21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43990</v>
      </c>
      <c r="M69" s="63" t="s">
        <v>49</v>
      </c>
      <c r="N69" s="63">
        <f t="shared" si="28"/>
        <v>110</v>
      </c>
    </row>
    <row r="70" spans="1:1024" x14ac:dyDescent="0.2">
      <c r="B70" s="65">
        <f>A59+A53-1</f>
        <v>43969</v>
      </c>
      <c r="C70" s="57">
        <f t="shared" ca="1" si="30"/>
        <v>43987</v>
      </c>
      <c r="D70" s="58">
        <f t="shared" ca="1" si="29"/>
        <v>18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43987</v>
      </c>
      <c r="M70" s="63" t="s">
        <v>49</v>
      </c>
      <c r="N70" s="63">
        <f t="shared" si="28"/>
        <v>110</v>
      </c>
    </row>
    <row r="71" spans="1:1024" x14ac:dyDescent="0.2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">
      <c r="K72" s="71"/>
      <c r="L72" s="71"/>
    </row>
    <row r="73" spans="1:1024" x14ac:dyDescent="0.2">
      <c r="A73" s="101" t="s">
        <v>18</v>
      </c>
      <c r="B73" s="101"/>
      <c r="K73" s="71"/>
      <c r="L73" s="71"/>
    </row>
    <row r="74" spans="1:1024" s="31" customFormat="1" x14ac:dyDescent="0.2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">
      <c r="B86" s="72">
        <f t="shared" si="37"/>
        <v>43931</v>
      </c>
      <c r="C86" s="72">
        <v>43926</v>
      </c>
      <c r="D86" s="73">
        <f t="shared" ref="D86:D95" si="41">IF(C86="",D85,C86-B86)</f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ref="I86:I95" si="42">G86-H86</f>
        <v>75</v>
      </c>
      <c r="J86" s="73">
        <f t="shared" ref="J86:J95" si="43">$A$75-K86</f>
        <v>34</v>
      </c>
      <c r="K86" s="73">
        <f t="shared" ref="K86:K95" si="44">INT($B$97-B86)</f>
        <v>38</v>
      </c>
      <c r="L86" s="72">
        <f t="shared" ref="L86:L95" si="45">B86+K86+D86</f>
        <v>43964</v>
      </c>
      <c r="M86" s="75" t="s">
        <v>46</v>
      </c>
      <c r="N86" s="75">
        <f t="shared" ref="N86:N95" si="46">IF(M86&lt;&gt;"S",N85,N85+F86)</f>
        <v>5936</v>
      </c>
    </row>
    <row r="87" spans="1:14" x14ac:dyDescent="0.2">
      <c r="B87" s="72">
        <f t="shared" si="37"/>
        <v>43934</v>
      </c>
      <c r="C87" s="72">
        <v>43927</v>
      </c>
      <c r="D87" s="73">
        <f t="shared" si="41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42"/>
        <v>188</v>
      </c>
      <c r="J87" s="73">
        <f t="shared" si="43"/>
        <v>37</v>
      </c>
      <c r="K87" s="73">
        <f t="shared" si="44"/>
        <v>35</v>
      </c>
      <c r="L87" s="72">
        <f t="shared" si="45"/>
        <v>43962</v>
      </c>
      <c r="M87" s="75" t="s">
        <v>46</v>
      </c>
      <c r="N87" s="75">
        <f t="shared" si="46"/>
        <v>6442</v>
      </c>
    </row>
    <row r="88" spans="1:14" x14ac:dyDescent="0.2">
      <c r="B88" s="72">
        <f t="shared" si="37"/>
        <v>43937</v>
      </c>
      <c r="C88" s="72">
        <v>43928</v>
      </c>
      <c r="D88" s="73">
        <f t="shared" si="41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42"/>
        <v>-70</v>
      </c>
      <c r="J88" s="73">
        <f t="shared" si="43"/>
        <v>40</v>
      </c>
      <c r="K88" s="73">
        <f t="shared" si="44"/>
        <v>32</v>
      </c>
      <c r="L88" s="72">
        <f t="shared" si="45"/>
        <v>43960</v>
      </c>
      <c r="M88" s="75" t="s">
        <v>46</v>
      </c>
      <c r="N88" s="75">
        <f t="shared" si="46"/>
        <v>7366</v>
      </c>
    </row>
    <row r="89" spans="1:14" x14ac:dyDescent="0.2">
      <c r="B89" s="72">
        <f t="shared" si="37"/>
        <v>43940</v>
      </c>
      <c r="C89" s="72">
        <v>43928</v>
      </c>
      <c r="D89" s="73">
        <f t="shared" si="41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42"/>
        <v>22</v>
      </c>
      <c r="J89" s="73">
        <f t="shared" si="43"/>
        <v>43</v>
      </c>
      <c r="K89" s="73">
        <f t="shared" si="44"/>
        <v>29</v>
      </c>
      <c r="L89" s="72">
        <f t="shared" si="45"/>
        <v>43957</v>
      </c>
      <c r="M89" s="75" t="s">
        <v>46</v>
      </c>
      <c r="N89" s="75">
        <f t="shared" si="46"/>
        <v>8242</v>
      </c>
    </row>
    <row r="90" spans="1:14" x14ac:dyDescent="0.2">
      <c r="B90" s="72">
        <f t="shared" si="37"/>
        <v>43943</v>
      </c>
      <c r="C90" s="72">
        <v>43929</v>
      </c>
      <c r="D90" s="73">
        <f t="shared" si="41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42"/>
        <v>160</v>
      </c>
      <c r="J90" s="73">
        <f t="shared" si="43"/>
        <v>46</v>
      </c>
      <c r="K90" s="73">
        <f t="shared" si="44"/>
        <v>26</v>
      </c>
      <c r="L90" s="72">
        <f t="shared" si="45"/>
        <v>43955</v>
      </c>
      <c r="M90" s="75" t="s">
        <v>46</v>
      </c>
      <c r="N90" s="75">
        <f t="shared" si="46"/>
        <v>8941</v>
      </c>
    </row>
    <row r="91" spans="1:14" x14ac:dyDescent="0.2">
      <c r="B91" s="72">
        <f t="shared" si="37"/>
        <v>43946</v>
      </c>
      <c r="C91" s="72">
        <v>43930</v>
      </c>
      <c r="D91" s="73">
        <f t="shared" si="41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42"/>
        <v>231</v>
      </c>
      <c r="J91" s="73">
        <f t="shared" si="43"/>
        <v>49</v>
      </c>
      <c r="K91" s="73">
        <f t="shared" si="44"/>
        <v>23</v>
      </c>
      <c r="L91" s="72">
        <f t="shared" si="45"/>
        <v>43953</v>
      </c>
      <c r="M91" s="75" t="s">
        <v>46</v>
      </c>
      <c r="N91" s="75">
        <f t="shared" si="46"/>
        <v>9439</v>
      </c>
    </row>
    <row r="92" spans="1:14" x14ac:dyDescent="0.2">
      <c r="B92" s="72">
        <f t="shared" si="37"/>
        <v>43949</v>
      </c>
      <c r="C92" s="72">
        <v>43931</v>
      </c>
      <c r="D92" s="73">
        <f t="shared" si="41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42"/>
        <v>92</v>
      </c>
      <c r="J92" s="73">
        <f t="shared" si="43"/>
        <v>52</v>
      </c>
      <c r="K92" s="73">
        <f t="shared" si="44"/>
        <v>20</v>
      </c>
      <c r="L92" s="72">
        <f t="shared" si="45"/>
        <v>43951</v>
      </c>
      <c r="M92" s="75" t="s">
        <v>46</v>
      </c>
      <c r="N92" s="75">
        <f t="shared" si="46"/>
        <v>10259</v>
      </c>
    </row>
    <row r="93" spans="1:14" x14ac:dyDescent="0.2">
      <c r="B93" s="72">
        <f t="shared" si="37"/>
        <v>43952</v>
      </c>
      <c r="C93" s="72">
        <v>43931</v>
      </c>
      <c r="D93" s="73">
        <f t="shared" si="41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42"/>
        <v>116</v>
      </c>
      <c r="J93" s="73">
        <f t="shared" si="43"/>
        <v>55</v>
      </c>
      <c r="K93" s="73">
        <f t="shared" si="44"/>
        <v>17</v>
      </c>
      <c r="L93" s="72">
        <f t="shared" si="45"/>
        <v>43948</v>
      </c>
      <c r="M93" s="75" t="s">
        <v>46</v>
      </c>
      <c r="N93" s="75">
        <f t="shared" si="46"/>
        <v>11050</v>
      </c>
    </row>
    <row r="94" spans="1:14" x14ac:dyDescent="0.2">
      <c r="B94" s="72">
        <f t="shared" si="37"/>
        <v>43955</v>
      </c>
      <c r="C94" s="72">
        <v>43932</v>
      </c>
      <c r="D94" s="73">
        <f t="shared" si="41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42"/>
        <v>139</v>
      </c>
      <c r="J94" s="73">
        <f t="shared" si="43"/>
        <v>58</v>
      </c>
      <c r="K94" s="73">
        <f t="shared" si="44"/>
        <v>14</v>
      </c>
      <c r="L94" s="72">
        <f t="shared" si="45"/>
        <v>43946</v>
      </c>
      <c r="M94" s="75" t="s">
        <v>46</v>
      </c>
      <c r="N94" s="75">
        <f t="shared" si="46"/>
        <v>11767</v>
      </c>
    </row>
    <row r="95" spans="1:14" x14ac:dyDescent="0.2">
      <c r="B95" s="72">
        <f t="shared" si="37"/>
        <v>43958</v>
      </c>
      <c r="C95" s="72">
        <v>43933</v>
      </c>
      <c r="D95" s="73">
        <f t="shared" si="41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42"/>
        <v>80</v>
      </c>
      <c r="J95" s="73">
        <f t="shared" si="43"/>
        <v>61</v>
      </c>
      <c r="K95" s="73">
        <f t="shared" si="44"/>
        <v>11</v>
      </c>
      <c r="L95" s="72">
        <f t="shared" si="45"/>
        <v>43944</v>
      </c>
      <c r="M95" s="75" t="s">
        <v>46</v>
      </c>
      <c r="N95" s="75">
        <f t="shared" si="46"/>
        <v>12594</v>
      </c>
    </row>
    <row r="96" spans="1:14" x14ac:dyDescent="0.2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7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">
      <c r="E102" s="71"/>
      <c r="F102" s="71"/>
    </row>
    <row r="104" spans="1:14" x14ac:dyDescent="0.2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tabSelected="1" zoomScaleNormal="100" workbookViewId="0">
      <selection activeCell="C2" sqref="C2"/>
    </sheetView>
  </sheetViews>
  <sheetFormatPr defaultColWidth="11.7109375" defaultRowHeight="12.75" x14ac:dyDescent="0.2"/>
  <cols>
    <col min="1" max="1" width="11.5703125" style="1" customWidth="1"/>
  </cols>
  <sheetData>
    <row r="1" spans="1:3" x14ac:dyDescent="0.2">
      <c r="A1" s="1" t="s">
        <v>60</v>
      </c>
      <c r="B1">
        <v>565</v>
      </c>
    </row>
    <row r="2" spans="1:3" x14ac:dyDescent="0.2">
      <c r="A2" s="1">
        <v>1</v>
      </c>
      <c r="B2">
        <v>816</v>
      </c>
      <c r="C2">
        <f t="shared" ref="C2:C23" si="0">B2-B1</f>
        <v>251</v>
      </c>
    </row>
    <row r="3" spans="1:3" x14ac:dyDescent="0.2">
      <c r="A3" s="1">
        <v>2</v>
      </c>
      <c r="B3">
        <v>1294</v>
      </c>
      <c r="C3">
        <f t="shared" si="0"/>
        <v>478</v>
      </c>
    </row>
    <row r="4" spans="1:3" x14ac:dyDescent="0.2">
      <c r="A4" s="1">
        <v>3</v>
      </c>
      <c r="B4">
        <v>1941</v>
      </c>
      <c r="C4">
        <f t="shared" si="0"/>
        <v>647</v>
      </c>
    </row>
    <row r="5" spans="1:3" x14ac:dyDescent="0.2">
      <c r="A5" s="1">
        <v>4</v>
      </c>
      <c r="B5">
        <v>2434</v>
      </c>
      <c r="C5">
        <f t="shared" si="0"/>
        <v>493</v>
      </c>
    </row>
    <row r="6" spans="1:3" x14ac:dyDescent="0.2">
      <c r="A6" s="1">
        <v>5</v>
      </c>
      <c r="B6">
        <v>3177</v>
      </c>
      <c r="C6">
        <f t="shared" si="0"/>
        <v>743</v>
      </c>
    </row>
    <row r="7" spans="1:3" x14ac:dyDescent="0.2">
      <c r="A7" s="1">
        <v>6</v>
      </c>
      <c r="B7">
        <v>3675</v>
      </c>
      <c r="C7">
        <f t="shared" si="0"/>
        <v>498</v>
      </c>
    </row>
    <row r="8" spans="1:3" x14ac:dyDescent="0.2">
      <c r="A8" s="1">
        <v>7</v>
      </c>
      <c r="B8">
        <v>4308</v>
      </c>
      <c r="C8">
        <f t="shared" si="0"/>
        <v>633</v>
      </c>
    </row>
    <row r="9" spans="1:3" x14ac:dyDescent="0.2">
      <c r="A9" s="1">
        <v>8</v>
      </c>
      <c r="B9">
        <v>5128</v>
      </c>
      <c r="C9">
        <f t="shared" si="0"/>
        <v>820</v>
      </c>
    </row>
    <row r="10" spans="1:3" x14ac:dyDescent="0.2">
      <c r="A10" s="1">
        <v>9</v>
      </c>
      <c r="B10">
        <v>5835</v>
      </c>
      <c r="C10">
        <f t="shared" si="0"/>
        <v>707</v>
      </c>
    </row>
    <row r="11" spans="1:3" x14ac:dyDescent="0.2">
      <c r="A11" s="1">
        <v>10</v>
      </c>
      <c r="B11">
        <v>6402</v>
      </c>
      <c r="C11">
        <f t="shared" si="0"/>
        <v>567</v>
      </c>
    </row>
    <row r="12" spans="1:3" x14ac:dyDescent="0.2">
      <c r="A12" s="1">
        <v>11</v>
      </c>
      <c r="B12">
        <v>6908</v>
      </c>
      <c r="C12">
        <f t="shared" si="0"/>
        <v>506</v>
      </c>
    </row>
    <row r="13" spans="1:3" x14ac:dyDescent="0.2">
      <c r="A13" s="1">
        <v>12</v>
      </c>
      <c r="B13">
        <v>7832</v>
      </c>
      <c r="C13">
        <f t="shared" si="0"/>
        <v>924</v>
      </c>
    </row>
    <row r="14" spans="1:3" x14ac:dyDescent="0.2">
      <c r="A14" s="1">
        <v>13</v>
      </c>
      <c r="B14">
        <v>8708</v>
      </c>
      <c r="C14">
        <f t="shared" si="0"/>
        <v>876</v>
      </c>
    </row>
    <row r="15" spans="1:3" x14ac:dyDescent="0.2">
      <c r="A15" s="1">
        <v>14</v>
      </c>
      <c r="B15">
        <v>9407</v>
      </c>
      <c r="C15">
        <f t="shared" si="0"/>
        <v>699</v>
      </c>
    </row>
    <row r="16" spans="1:3" x14ac:dyDescent="0.2">
      <c r="A16" s="1">
        <v>15</v>
      </c>
      <c r="B16">
        <v>9905</v>
      </c>
      <c r="C16">
        <f t="shared" si="0"/>
        <v>498</v>
      </c>
    </row>
    <row r="17" spans="1:3" x14ac:dyDescent="0.2">
      <c r="A17" s="1">
        <v>16</v>
      </c>
      <c r="B17">
        <v>10725</v>
      </c>
      <c r="C17">
        <f t="shared" si="0"/>
        <v>820</v>
      </c>
    </row>
    <row r="18" spans="1:3" x14ac:dyDescent="0.2">
      <c r="A18" s="1">
        <v>17</v>
      </c>
      <c r="B18">
        <v>11516</v>
      </c>
      <c r="C18">
        <f t="shared" si="0"/>
        <v>791</v>
      </c>
    </row>
    <row r="19" spans="1:3" x14ac:dyDescent="0.2">
      <c r="A19" s="1">
        <v>18</v>
      </c>
      <c r="B19">
        <v>12233</v>
      </c>
      <c r="C19">
        <f t="shared" si="0"/>
        <v>717</v>
      </c>
    </row>
    <row r="20" spans="1:3" x14ac:dyDescent="0.2">
      <c r="A20" s="1" t="s">
        <v>61</v>
      </c>
      <c r="B20">
        <v>13060</v>
      </c>
      <c r="C20">
        <f t="shared" si="0"/>
        <v>827</v>
      </c>
    </row>
    <row r="21" spans="1:3" x14ac:dyDescent="0.2">
      <c r="A21" s="1" t="s">
        <v>62</v>
      </c>
      <c r="B21">
        <v>13102</v>
      </c>
      <c r="C21">
        <f t="shared" si="0"/>
        <v>42</v>
      </c>
    </row>
    <row r="22" spans="1:3" x14ac:dyDescent="0.2">
      <c r="A22" s="1" t="s">
        <v>63</v>
      </c>
      <c r="B22">
        <v>13159</v>
      </c>
      <c r="C22">
        <f t="shared" si="0"/>
        <v>57</v>
      </c>
    </row>
    <row r="23" spans="1:3" x14ac:dyDescent="0.2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10" zoomScale="70" zoomScaleNormal="70" workbookViewId="0">
      <selection activeCell="F65" sqref="F65"/>
    </sheetView>
  </sheetViews>
  <sheetFormatPr defaultColWidth="11.85546875" defaultRowHeight="12.75" x14ac:dyDescent="0.2"/>
  <cols>
    <col min="1" max="1" width="24.85546875" style="1" customWidth="1"/>
    <col min="2" max="2" width="17.28515625" style="1" customWidth="1"/>
    <col min="3" max="3" width="14.85546875" customWidth="1"/>
    <col min="4" max="4" width="11.140625" bestFit="1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3.28515625" bestFit="1" customWidth="1"/>
    <col min="10" max="10" width="21.85546875" customWidth="1"/>
    <col min="11" max="11" width="13.42578125" bestFit="1" customWidth="1"/>
    <col min="12" max="12" width="19.5703125" bestFit="1" customWidth="1"/>
    <col min="13" max="13" width="12.140625" bestFit="1" customWidth="1"/>
    <col min="14" max="14" width="15.28515625" bestFit="1" customWidth="1"/>
  </cols>
  <sheetData>
    <row r="1" spans="1:13" s="26" customFormat="1" x14ac:dyDescent="0.2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">
      <c r="A11" s="35">
        <v>43869</v>
      </c>
      <c r="B11" s="51">
        <v>47</v>
      </c>
      <c r="C11" s="90">
        <f>SUM(B3:B11)</f>
        <v>617</v>
      </c>
      <c r="D11" s="51">
        <v>9</v>
      </c>
      <c r="E11" s="51">
        <f t="shared" ref="E11:E22" si="0">_xlfn.CEILING.MATH(C11/D11)</f>
        <v>69</v>
      </c>
      <c r="F11" s="51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">
      <c r="A12" s="35">
        <v>43870</v>
      </c>
      <c r="B12" s="58">
        <v>26</v>
      </c>
      <c r="C12" s="90">
        <f t="shared" ref="C12:C22" si="9">C11+B12</f>
        <v>643</v>
      </c>
      <c r="D12" s="51">
        <v>10</v>
      </c>
      <c r="E12" s="51">
        <f t="shared" si="0"/>
        <v>65</v>
      </c>
      <c r="F12" s="51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">
      <c r="A13" s="35">
        <v>43873</v>
      </c>
      <c r="B13" s="4">
        <f>120+4</f>
        <v>124</v>
      </c>
      <c r="C13" s="90">
        <f t="shared" si="9"/>
        <v>767</v>
      </c>
      <c r="D13" s="51">
        <v>13</v>
      </c>
      <c r="E13" s="51">
        <f t="shared" si="0"/>
        <v>59</v>
      </c>
      <c r="F13" s="51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">
      <c r="A14" s="35">
        <v>43873</v>
      </c>
      <c r="B14" s="4">
        <v>32</v>
      </c>
      <c r="C14" s="90">
        <f t="shared" si="9"/>
        <v>799</v>
      </c>
      <c r="D14" s="51">
        <v>13</v>
      </c>
      <c r="E14" s="51">
        <f t="shared" si="0"/>
        <v>62</v>
      </c>
      <c r="F14" s="51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">
      <c r="A15" s="35">
        <v>43880</v>
      </c>
      <c r="B15" s="4">
        <f>120+33</f>
        <v>153</v>
      </c>
      <c r="C15" s="90">
        <f t="shared" si="9"/>
        <v>952</v>
      </c>
      <c r="D15" s="51">
        <f t="shared" ref="D15:D22" si="10">D14+(A15-A14)</f>
        <v>20</v>
      </c>
      <c r="E15" s="51">
        <f t="shared" si="0"/>
        <v>48</v>
      </c>
      <c r="F15" s="51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">
      <c r="A16" s="35">
        <v>43882</v>
      </c>
      <c r="B16" s="4">
        <v>77</v>
      </c>
      <c r="C16" s="90">
        <f t="shared" si="9"/>
        <v>1029</v>
      </c>
      <c r="D16" s="51">
        <f t="shared" si="10"/>
        <v>22</v>
      </c>
      <c r="E16" s="51">
        <f t="shared" si="0"/>
        <v>47</v>
      </c>
      <c r="F16" s="51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">
      <c r="A17" s="35">
        <v>43886</v>
      </c>
      <c r="B17" s="4">
        <f>120+6</f>
        <v>126</v>
      </c>
      <c r="C17" s="90">
        <f t="shared" si="9"/>
        <v>1155</v>
      </c>
      <c r="D17" s="51">
        <f t="shared" si="10"/>
        <v>26</v>
      </c>
      <c r="E17" s="51">
        <f t="shared" si="0"/>
        <v>45</v>
      </c>
      <c r="F17" s="51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">
      <c r="A18" s="35">
        <v>43887</v>
      </c>
      <c r="B18" s="4">
        <v>31</v>
      </c>
      <c r="C18" s="90">
        <f t="shared" si="9"/>
        <v>1186</v>
      </c>
      <c r="D18" s="51">
        <f t="shared" si="10"/>
        <v>27</v>
      </c>
      <c r="E18" s="51">
        <f t="shared" si="0"/>
        <v>44</v>
      </c>
      <c r="F18" s="51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">
      <c r="A19" s="35">
        <v>43887</v>
      </c>
      <c r="B19" s="4">
        <v>18</v>
      </c>
      <c r="C19" s="90">
        <f t="shared" si="9"/>
        <v>1204</v>
      </c>
      <c r="D19" s="51">
        <f t="shared" si="10"/>
        <v>27</v>
      </c>
      <c r="E19" s="51">
        <f t="shared" si="0"/>
        <v>45</v>
      </c>
      <c r="F19" s="51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">
      <c r="A20" s="35">
        <v>43889</v>
      </c>
      <c r="B20" s="4">
        <v>182</v>
      </c>
      <c r="C20" s="90">
        <f t="shared" si="9"/>
        <v>1386</v>
      </c>
      <c r="D20" s="51">
        <f t="shared" si="10"/>
        <v>29</v>
      </c>
      <c r="E20" s="51">
        <f t="shared" si="0"/>
        <v>48</v>
      </c>
      <c r="F20" s="51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">
      <c r="A21" s="35">
        <v>43891</v>
      </c>
      <c r="B21" s="4">
        <v>148</v>
      </c>
      <c r="C21" s="90">
        <f t="shared" si="9"/>
        <v>1534</v>
      </c>
      <c r="D21" s="51">
        <f t="shared" si="10"/>
        <v>31</v>
      </c>
      <c r="E21" s="51">
        <f t="shared" si="0"/>
        <v>50</v>
      </c>
      <c r="F21" s="51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">
      <c r="A22" s="35">
        <v>43891</v>
      </c>
      <c r="B22" s="4">
        <v>1</v>
      </c>
      <c r="C22" s="90">
        <f t="shared" si="9"/>
        <v>1535</v>
      </c>
      <c r="D22" s="51">
        <f t="shared" si="10"/>
        <v>31</v>
      </c>
      <c r="E22" s="51">
        <f t="shared" si="0"/>
        <v>50</v>
      </c>
      <c r="F22" s="51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">
      <c r="A25" s="101" t="s">
        <v>35</v>
      </c>
      <c r="B25" s="101"/>
    </row>
    <row r="26" spans="1:1024" s="31" customFormat="1" x14ac:dyDescent="0.2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">
      <c r="A32" s="19" t="s">
        <v>50</v>
      </c>
      <c r="B32" s="57">
        <f t="shared" si="17"/>
        <v>43913</v>
      </c>
      <c r="C32" s="57">
        <f ca="1">IF(M31="S",TODAY()+A$29,C31+4)</f>
        <v>43942</v>
      </c>
      <c r="D32" s="58">
        <f t="shared" ref="D32:D47" ca="1" si="18">IF(C32="",D31,C32-B32)</f>
        <v>29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43998</v>
      </c>
      <c r="M32" s="63" t="s">
        <v>49</v>
      </c>
      <c r="N32" s="63">
        <f t="shared" si="16"/>
        <v>50</v>
      </c>
    </row>
    <row r="33" spans="1:14" x14ac:dyDescent="0.2">
      <c r="A33" s="64">
        <v>43898</v>
      </c>
      <c r="B33" s="57">
        <f t="shared" si="17"/>
        <v>43916</v>
      </c>
      <c r="C33" s="57">
        <f t="shared" ref="C33:C47" ca="1" si="20">IF(M32="S",TODAY()+A$29,C32+4)</f>
        <v>43946</v>
      </c>
      <c r="D33" s="58">
        <f t="shared" ca="1" si="18"/>
        <v>30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43999</v>
      </c>
      <c r="M33" s="63" t="s">
        <v>49</v>
      </c>
      <c r="N33" s="63">
        <f t="shared" si="16"/>
        <v>50</v>
      </c>
    </row>
    <row r="34" spans="1:14" x14ac:dyDescent="0.2">
      <c r="A34" s="19" t="s">
        <v>51</v>
      </c>
      <c r="B34" s="57">
        <f t="shared" si="17"/>
        <v>43919</v>
      </c>
      <c r="C34" s="57">
        <f t="shared" ca="1" si="20"/>
        <v>43950</v>
      </c>
      <c r="D34" s="58">
        <f t="shared" ca="1" si="18"/>
        <v>31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44000</v>
      </c>
      <c r="M34" s="63" t="s">
        <v>49</v>
      </c>
      <c r="N34" s="63">
        <f t="shared" si="16"/>
        <v>50</v>
      </c>
    </row>
    <row r="35" spans="1:14" x14ac:dyDescent="0.2">
      <c r="A35" s="1">
        <v>21</v>
      </c>
      <c r="B35" s="57">
        <f t="shared" si="17"/>
        <v>43922</v>
      </c>
      <c r="C35" s="57">
        <f t="shared" ca="1" si="20"/>
        <v>43954</v>
      </c>
      <c r="D35" s="58">
        <f t="shared" ca="1" si="18"/>
        <v>32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44001</v>
      </c>
      <c r="M35" s="63" t="s">
        <v>49</v>
      </c>
      <c r="N35" s="63">
        <f t="shared" si="16"/>
        <v>50</v>
      </c>
    </row>
    <row r="36" spans="1:14" x14ac:dyDescent="0.2">
      <c r="A36" s="19" t="s">
        <v>52</v>
      </c>
      <c r="B36" s="57">
        <f t="shared" si="17"/>
        <v>43925</v>
      </c>
      <c r="C36" s="57">
        <f t="shared" ca="1" si="20"/>
        <v>43958</v>
      </c>
      <c r="D36" s="58">
        <f t="shared" ca="1" si="18"/>
        <v>33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44002</v>
      </c>
      <c r="M36" s="63" t="s">
        <v>49</v>
      </c>
      <c r="N36" s="63">
        <f t="shared" si="16"/>
        <v>50</v>
      </c>
    </row>
    <row r="37" spans="1:14" x14ac:dyDescent="0.2">
      <c r="A37" s="1">
        <v>100</v>
      </c>
      <c r="B37" s="57">
        <f t="shared" si="17"/>
        <v>43928</v>
      </c>
      <c r="C37" s="57">
        <f t="shared" ca="1" si="20"/>
        <v>43962</v>
      </c>
      <c r="D37" s="58">
        <f t="shared" ca="1" si="18"/>
        <v>34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44003</v>
      </c>
      <c r="M37" s="63" t="s">
        <v>49</v>
      </c>
      <c r="N37" s="63">
        <f t="shared" si="16"/>
        <v>50</v>
      </c>
    </row>
    <row r="38" spans="1:14" x14ac:dyDescent="0.2">
      <c r="B38" s="57">
        <f t="shared" si="17"/>
        <v>43931</v>
      </c>
      <c r="C38" s="57">
        <f t="shared" ca="1" si="20"/>
        <v>43966</v>
      </c>
      <c r="D38" s="58">
        <f t="shared" ca="1" si="18"/>
        <v>35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44004</v>
      </c>
      <c r="M38" s="63" t="s">
        <v>49</v>
      </c>
      <c r="N38" s="63">
        <f t="shared" si="16"/>
        <v>50</v>
      </c>
    </row>
    <row r="39" spans="1:14" x14ac:dyDescent="0.2">
      <c r="B39" s="57">
        <f t="shared" si="17"/>
        <v>43934</v>
      </c>
      <c r="C39" s="57">
        <f t="shared" ca="1" si="20"/>
        <v>43970</v>
      </c>
      <c r="D39" s="58">
        <f t="shared" ca="1" si="18"/>
        <v>36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44005</v>
      </c>
      <c r="M39" s="63" t="s">
        <v>49</v>
      </c>
      <c r="N39" s="63">
        <f t="shared" si="16"/>
        <v>50</v>
      </c>
    </row>
    <row r="40" spans="1:14" x14ac:dyDescent="0.2">
      <c r="B40" s="57">
        <f t="shared" si="17"/>
        <v>43937</v>
      </c>
      <c r="C40" s="57">
        <f t="shared" ca="1" si="20"/>
        <v>43974</v>
      </c>
      <c r="D40" s="58">
        <f t="shared" ca="1" si="18"/>
        <v>37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44006</v>
      </c>
      <c r="M40" s="63" t="s">
        <v>49</v>
      </c>
      <c r="N40" s="63">
        <f t="shared" si="16"/>
        <v>50</v>
      </c>
    </row>
    <row r="41" spans="1:14" x14ac:dyDescent="0.2">
      <c r="B41" s="57">
        <f t="shared" si="17"/>
        <v>43940</v>
      </c>
      <c r="C41" s="57">
        <f t="shared" ca="1" si="20"/>
        <v>43978</v>
      </c>
      <c r="D41" s="58">
        <f t="shared" ca="1" si="18"/>
        <v>38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44007</v>
      </c>
      <c r="M41" s="63" t="s">
        <v>49</v>
      </c>
      <c r="N41" s="63">
        <f t="shared" si="16"/>
        <v>50</v>
      </c>
    </row>
    <row r="42" spans="1:14" x14ac:dyDescent="0.2">
      <c r="B42" s="57">
        <f t="shared" si="17"/>
        <v>43943</v>
      </c>
      <c r="C42" s="57">
        <f t="shared" ca="1" si="20"/>
        <v>43982</v>
      </c>
      <c r="D42" s="58">
        <f t="shared" ca="1" si="18"/>
        <v>39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44008</v>
      </c>
      <c r="M42" s="63" t="s">
        <v>49</v>
      </c>
      <c r="N42" s="63">
        <f t="shared" si="16"/>
        <v>50</v>
      </c>
    </row>
    <row r="43" spans="1:14" x14ac:dyDescent="0.2">
      <c r="B43" s="57">
        <f t="shared" si="17"/>
        <v>43946</v>
      </c>
      <c r="C43" s="57">
        <f t="shared" ca="1" si="20"/>
        <v>43986</v>
      </c>
      <c r="D43" s="58">
        <f t="shared" ca="1" si="18"/>
        <v>40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44009</v>
      </c>
      <c r="M43" s="63" t="s">
        <v>49</v>
      </c>
      <c r="N43" s="63">
        <f t="shared" si="16"/>
        <v>50</v>
      </c>
    </row>
    <row r="44" spans="1:14" x14ac:dyDescent="0.2">
      <c r="B44" s="57">
        <f t="shared" si="17"/>
        <v>43949</v>
      </c>
      <c r="C44" s="57">
        <f t="shared" ca="1" si="20"/>
        <v>43990</v>
      </c>
      <c r="D44" s="58">
        <f t="shared" ca="1" si="18"/>
        <v>41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44010</v>
      </c>
      <c r="M44" s="63" t="s">
        <v>49</v>
      </c>
      <c r="N44" s="63">
        <f t="shared" si="16"/>
        <v>50</v>
      </c>
    </row>
    <row r="45" spans="1:14" x14ac:dyDescent="0.2">
      <c r="B45" s="57">
        <f t="shared" si="17"/>
        <v>43952</v>
      </c>
      <c r="C45" s="57">
        <f t="shared" ca="1" si="20"/>
        <v>43994</v>
      </c>
      <c r="D45" s="58">
        <f t="shared" ca="1" si="18"/>
        <v>42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44011</v>
      </c>
      <c r="M45" s="63" t="s">
        <v>49</v>
      </c>
      <c r="N45" s="63">
        <f t="shared" si="16"/>
        <v>50</v>
      </c>
    </row>
    <row r="46" spans="1:14" x14ac:dyDescent="0.2">
      <c r="B46" s="57">
        <f t="shared" si="17"/>
        <v>43955</v>
      </c>
      <c r="C46" s="57">
        <f t="shared" ca="1" si="20"/>
        <v>43998</v>
      </c>
      <c r="D46" s="58">
        <f t="shared" ca="1" si="18"/>
        <v>43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44012</v>
      </c>
      <c r="M46" s="63" t="s">
        <v>49</v>
      </c>
      <c r="N46" s="63">
        <f t="shared" si="16"/>
        <v>50</v>
      </c>
    </row>
    <row r="47" spans="1:14" x14ac:dyDescent="0.2">
      <c r="B47" s="65">
        <f>A33+A27-1</f>
        <v>43969</v>
      </c>
      <c r="C47" s="57">
        <f t="shared" ca="1" si="20"/>
        <v>44002</v>
      </c>
      <c r="D47" s="58">
        <f t="shared" ca="1" si="18"/>
        <v>33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44002</v>
      </c>
      <c r="M47" s="63" t="s">
        <v>49</v>
      </c>
      <c r="N47" s="63">
        <f t="shared" si="16"/>
        <v>50</v>
      </c>
    </row>
    <row r="48" spans="1:14" x14ac:dyDescent="0.2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">
      <c r="A51" s="101" t="s">
        <v>55</v>
      </c>
      <c r="B51" s="101"/>
      <c r="C51" s="101"/>
    </row>
    <row r="52" spans="1:1024" s="31" customFormat="1" x14ac:dyDescent="0.2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">
      <c r="A53" s="49">
        <v>72</v>
      </c>
      <c r="B53" s="50">
        <v>43898</v>
      </c>
      <c r="C53" s="50">
        <v>43898</v>
      </c>
      <c r="D53" s="51">
        <f>C53-B53</f>
        <v>0</v>
      </c>
      <c r="E53" s="51">
        <v>1</v>
      </c>
      <c r="F53" s="51">
        <v>12</v>
      </c>
      <c r="G53" s="52">
        <f t="shared" ref="G53:G70" si="21">$A$57</f>
        <v>400</v>
      </c>
      <c r="H53" s="51">
        <v>124</v>
      </c>
      <c r="I53" s="52">
        <f t="shared" ref="I53:I70" si="22">G53-H53</f>
        <v>276</v>
      </c>
      <c r="J53" s="51">
        <f t="shared" ref="J53:J70" si="23">$A$53-K53</f>
        <v>1</v>
      </c>
      <c r="K53" s="51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51">
        <v>2</v>
      </c>
      <c r="F54" s="51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51">
        <v>3</v>
      </c>
      <c r="F55" s="51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">
      <c r="A59" s="64">
        <v>43898</v>
      </c>
      <c r="B59" s="57">
        <f t="shared" si="26"/>
        <v>43922</v>
      </c>
      <c r="C59" s="57">
        <f t="shared" ref="C59:C70" ca="1" si="30">IF(M58="S",TODAY()+A$55,C58+4)</f>
        <v>43943</v>
      </c>
      <c r="D59" s="58">
        <f t="shared" ca="1" si="29"/>
        <v>21</v>
      </c>
      <c r="E59" s="4">
        <v>7</v>
      </c>
      <c r="F59" s="4">
        <v>17</v>
      </c>
      <c r="G59" s="60">
        <f t="shared" si="21"/>
        <v>400</v>
      </c>
      <c r="H59" s="69">
        <f t="shared" ref="H59:H71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43990</v>
      </c>
      <c r="M59" s="63" t="s">
        <v>49</v>
      </c>
      <c r="N59" s="63">
        <f t="shared" si="28"/>
        <v>110</v>
      </c>
    </row>
    <row r="60" spans="1:1024" x14ac:dyDescent="0.2">
      <c r="A60" s="19" t="s">
        <v>51</v>
      </c>
      <c r="B60" s="57">
        <f t="shared" si="26"/>
        <v>43926</v>
      </c>
      <c r="C60" s="57">
        <f t="shared" ca="1" si="30"/>
        <v>43947</v>
      </c>
      <c r="D60" s="58">
        <f t="shared" ca="1" si="29"/>
        <v>21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43990</v>
      </c>
      <c r="M60" s="63" t="s">
        <v>49</v>
      </c>
      <c r="N60" s="63">
        <f t="shared" si="28"/>
        <v>110</v>
      </c>
    </row>
    <row r="61" spans="1:1024" x14ac:dyDescent="0.2">
      <c r="A61" s="1">
        <v>18</v>
      </c>
      <c r="B61" s="57">
        <f t="shared" si="26"/>
        <v>43930</v>
      </c>
      <c r="C61" s="57">
        <f t="shared" ca="1" si="30"/>
        <v>43951</v>
      </c>
      <c r="D61" s="58">
        <f t="shared" ca="1" si="29"/>
        <v>21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43990</v>
      </c>
      <c r="M61" s="63" t="s">
        <v>49</v>
      </c>
      <c r="N61" s="63">
        <f t="shared" si="28"/>
        <v>110</v>
      </c>
    </row>
    <row r="62" spans="1:1024" x14ac:dyDescent="0.2">
      <c r="A62" s="19" t="s">
        <v>52</v>
      </c>
      <c r="B62" s="57">
        <f t="shared" si="26"/>
        <v>43934</v>
      </c>
      <c r="C62" s="57">
        <f t="shared" ca="1" si="30"/>
        <v>43955</v>
      </c>
      <c r="D62" s="58">
        <f t="shared" ca="1" si="29"/>
        <v>21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43990</v>
      </c>
      <c r="M62" s="63" t="s">
        <v>49</v>
      </c>
      <c r="N62" s="63">
        <f t="shared" si="28"/>
        <v>110</v>
      </c>
    </row>
    <row r="63" spans="1:1024" x14ac:dyDescent="0.2">
      <c r="A63" s="1">
        <v>100</v>
      </c>
      <c r="B63" s="57">
        <f t="shared" si="26"/>
        <v>43938</v>
      </c>
      <c r="C63" s="57">
        <f t="shared" ca="1" si="30"/>
        <v>43959</v>
      </c>
      <c r="D63" s="58">
        <f t="shared" ca="1" si="29"/>
        <v>21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43990</v>
      </c>
      <c r="M63" s="63" t="s">
        <v>49</v>
      </c>
      <c r="N63" s="63">
        <f t="shared" si="28"/>
        <v>110</v>
      </c>
    </row>
    <row r="64" spans="1:1024" x14ac:dyDescent="0.2">
      <c r="B64" s="57">
        <f t="shared" si="26"/>
        <v>43942</v>
      </c>
      <c r="C64" s="57">
        <f t="shared" ca="1" si="30"/>
        <v>43963</v>
      </c>
      <c r="D64" s="58">
        <f t="shared" ca="1" si="29"/>
        <v>21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43990</v>
      </c>
      <c r="M64" s="63" t="s">
        <v>49</v>
      </c>
      <c r="N64" s="63">
        <f t="shared" si="28"/>
        <v>110</v>
      </c>
    </row>
    <row r="65" spans="1:1024" x14ac:dyDescent="0.2">
      <c r="B65" s="57">
        <f t="shared" si="26"/>
        <v>43946</v>
      </c>
      <c r="C65" s="57">
        <f t="shared" ca="1" si="30"/>
        <v>43967</v>
      </c>
      <c r="D65" s="58">
        <f t="shared" ca="1" si="29"/>
        <v>21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43990</v>
      </c>
      <c r="M65" s="63" t="s">
        <v>49</v>
      </c>
      <c r="N65" s="63">
        <f t="shared" si="28"/>
        <v>110</v>
      </c>
    </row>
    <row r="66" spans="1:1024" x14ac:dyDescent="0.2">
      <c r="B66" s="57">
        <f t="shared" si="26"/>
        <v>43950</v>
      </c>
      <c r="C66" s="57">
        <f t="shared" ca="1" si="30"/>
        <v>43971</v>
      </c>
      <c r="D66" s="58">
        <f t="shared" ca="1" si="29"/>
        <v>21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43990</v>
      </c>
      <c r="M66" s="63" t="s">
        <v>49</v>
      </c>
      <c r="N66" s="63">
        <f t="shared" si="28"/>
        <v>110</v>
      </c>
    </row>
    <row r="67" spans="1:1024" x14ac:dyDescent="0.2">
      <c r="B67" s="57">
        <f t="shared" si="26"/>
        <v>43954</v>
      </c>
      <c r="C67" s="57">
        <f t="shared" ca="1" si="30"/>
        <v>43975</v>
      </c>
      <c r="D67" s="58">
        <f t="shared" ca="1" si="29"/>
        <v>21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43990</v>
      </c>
      <c r="M67" s="63" t="s">
        <v>49</v>
      </c>
      <c r="N67" s="63">
        <f t="shared" si="28"/>
        <v>110</v>
      </c>
    </row>
    <row r="68" spans="1:1024" x14ac:dyDescent="0.2">
      <c r="B68" s="57">
        <f t="shared" si="26"/>
        <v>43958</v>
      </c>
      <c r="C68" s="57">
        <f t="shared" ca="1" si="30"/>
        <v>43979</v>
      </c>
      <c r="D68" s="58">
        <f t="shared" ca="1" si="29"/>
        <v>21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43990</v>
      </c>
      <c r="M68" s="63" t="s">
        <v>49</v>
      </c>
      <c r="N68" s="63">
        <f t="shared" si="28"/>
        <v>110</v>
      </c>
    </row>
    <row r="69" spans="1:1024" x14ac:dyDescent="0.2">
      <c r="B69" s="57">
        <f t="shared" si="26"/>
        <v>43962</v>
      </c>
      <c r="C69" s="57">
        <f t="shared" ca="1" si="30"/>
        <v>43983</v>
      </c>
      <c r="D69" s="58">
        <f t="shared" ca="1" si="29"/>
        <v>21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43990</v>
      </c>
      <c r="M69" s="63" t="s">
        <v>49</v>
      </c>
      <c r="N69" s="63">
        <f t="shared" si="28"/>
        <v>110</v>
      </c>
    </row>
    <row r="70" spans="1:1024" x14ac:dyDescent="0.2">
      <c r="B70" s="65">
        <f>A59+A53-1</f>
        <v>43969</v>
      </c>
      <c r="C70" s="57">
        <f t="shared" ca="1" si="30"/>
        <v>43987</v>
      </c>
      <c r="D70" s="58">
        <f t="shared" ca="1" si="29"/>
        <v>18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43987</v>
      </c>
      <c r="M70" s="63" t="s">
        <v>49</v>
      </c>
      <c r="N70" s="63">
        <f t="shared" si="28"/>
        <v>110</v>
      </c>
    </row>
    <row r="71" spans="1:1024" x14ac:dyDescent="0.2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">
      <c r="K72" s="71"/>
      <c r="L72" s="71"/>
    </row>
    <row r="73" spans="1:1024" x14ac:dyDescent="0.2">
      <c r="A73" s="101" t="s">
        <v>18</v>
      </c>
      <c r="B73" s="101"/>
      <c r="K73" s="71"/>
      <c r="L73" s="71"/>
    </row>
    <row r="74" spans="1:1024" s="31" customFormat="1" x14ac:dyDescent="0.2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">
      <c r="B86" s="72">
        <f t="shared" si="37"/>
        <v>43931</v>
      </c>
      <c r="C86" s="72">
        <v>43926</v>
      </c>
      <c r="D86" s="73">
        <f t="shared" si="40"/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si="33"/>
        <v>75</v>
      </c>
      <c r="J86" s="73">
        <f t="shared" si="34"/>
        <v>34</v>
      </c>
      <c r="K86" s="73">
        <f t="shared" si="35"/>
        <v>38</v>
      </c>
      <c r="L86" s="72">
        <f t="shared" si="36"/>
        <v>43964</v>
      </c>
      <c r="M86" s="75" t="s">
        <v>46</v>
      </c>
      <c r="N86" s="75">
        <f t="shared" si="39"/>
        <v>5936</v>
      </c>
    </row>
    <row r="87" spans="1:14" x14ac:dyDescent="0.2">
      <c r="B87" s="72">
        <f t="shared" si="37"/>
        <v>43934</v>
      </c>
      <c r="C87" s="72">
        <v>43927</v>
      </c>
      <c r="D87" s="73">
        <f t="shared" si="40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33"/>
        <v>188</v>
      </c>
      <c r="J87" s="73">
        <f t="shared" si="34"/>
        <v>37</v>
      </c>
      <c r="K87" s="73">
        <f t="shared" si="35"/>
        <v>35</v>
      </c>
      <c r="L87" s="72">
        <f t="shared" si="36"/>
        <v>43962</v>
      </c>
      <c r="M87" s="75" t="s">
        <v>46</v>
      </c>
      <c r="N87" s="75">
        <f t="shared" si="39"/>
        <v>6442</v>
      </c>
    </row>
    <row r="88" spans="1:14" x14ac:dyDescent="0.2">
      <c r="B88" s="72">
        <f t="shared" si="37"/>
        <v>43937</v>
      </c>
      <c r="C88" s="72">
        <v>43928</v>
      </c>
      <c r="D88" s="73">
        <f t="shared" si="40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33"/>
        <v>-70</v>
      </c>
      <c r="J88" s="73">
        <f t="shared" si="34"/>
        <v>40</v>
      </c>
      <c r="K88" s="73">
        <f t="shared" si="35"/>
        <v>32</v>
      </c>
      <c r="L88" s="72">
        <f t="shared" si="36"/>
        <v>43960</v>
      </c>
      <c r="M88" s="75" t="s">
        <v>46</v>
      </c>
      <c r="N88" s="75">
        <f t="shared" si="39"/>
        <v>7366</v>
      </c>
    </row>
    <row r="89" spans="1:14" x14ac:dyDescent="0.2">
      <c r="B89" s="72">
        <f t="shared" si="37"/>
        <v>43940</v>
      </c>
      <c r="C89" s="72">
        <v>43928</v>
      </c>
      <c r="D89" s="73">
        <f t="shared" si="40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33"/>
        <v>22</v>
      </c>
      <c r="J89" s="73">
        <f t="shared" si="34"/>
        <v>43</v>
      </c>
      <c r="K89" s="73">
        <f t="shared" si="35"/>
        <v>29</v>
      </c>
      <c r="L89" s="72">
        <f t="shared" si="36"/>
        <v>43957</v>
      </c>
      <c r="M89" s="75" t="s">
        <v>46</v>
      </c>
      <c r="N89" s="75">
        <f t="shared" si="39"/>
        <v>8242</v>
      </c>
    </row>
    <row r="90" spans="1:14" x14ac:dyDescent="0.2">
      <c r="B90" s="72">
        <f t="shared" si="37"/>
        <v>43943</v>
      </c>
      <c r="C90" s="72">
        <v>43929</v>
      </c>
      <c r="D90" s="73">
        <f t="shared" si="40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33"/>
        <v>160</v>
      </c>
      <c r="J90" s="73">
        <f t="shared" si="34"/>
        <v>46</v>
      </c>
      <c r="K90" s="73">
        <f t="shared" si="35"/>
        <v>26</v>
      </c>
      <c r="L90" s="72">
        <f t="shared" si="36"/>
        <v>43955</v>
      </c>
      <c r="M90" s="75" t="s">
        <v>46</v>
      </c>
      <c r="N90" s="75">
        <f t="shared" si="39"/>
        <v>8941</v>
      </c>
    </row>
    <row r="91" spans="1:14" x14ac:dyDescent="0.2">
      <c r="B91" s="72">
        <f t="shared" si="37"/>
        <v>43946</v>
      </c>
      <c r="C91" s="72">
        <v>43930</v>
      </c>
      <c r="D91" s="73">
        <f t="shared" si="40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33"/>
        <v>231</v>
      </c>
      <c r="J91" s="73">
        <f t="shared" si="34"/>
        <v>49</v>
      </c>
      <c r="K91" s="73">
        <f t="shared" si="35"/>
        <v>23</v>
      </c>
      <c r="L91" s="72">
        <f t="shared" si="36"/>
        <v>43953</v>
      </c>
      <c r="M91" s="75" t="s">
        <v>46</v>
      </c>
      <c r="N91" s="75">
        <f t="shared" si="39"/>
        <v>9439</v>
      </c>
    </row>
    <row r="92" spans="1:14" x14ac:dyDescent="0.2">
      <c r="B92" s="72">
        <f t="shared" si="37"/>
        <v>43949</v>
      </c>
      <c r="C92" s="72">
        <v>43931</v>
      </c>
      <c r="D92" s="73">
        <f t="shared" si="40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33"/>
        <v>92</v>
      </c>
      <c r="J92" s="73">
        <f t="shared" si="34"/>
        <v>52</v>
      </c>
      <c r="K92" s="73">
        <f t="shared" si="35"/>
        <v>20</v>
      </c>
      <c r="L92" s="72">
        <f t="shared" si="36"/>
        <v>43951</v>
      </c>
      <c r="M92" s="75" t="s">
        <v>46</v>
      </c>
      <c r="N92" s="75">
        <f t="shared" si="39"/>
        <v>10259</v>
      </c>
    </row>
    <row r="93" spans="1:14" x14ac:dyDescent="0.2">
      <c r="B93" s="72">
        <f t="shared" si="37"/>
        <v>43952</v>
      </c>
      <c r="C93" s="72">
        <v>43931</v>
      </c>
      <c r="D93" s="73">
        <f t="shared" si="40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33"/>
        <v>116</v>
      </c>
      <c r="J93" s="73">
        <f t="shared" si="34"/>
        <v>55</v>
      </c>
      <c r="K93" s="73">
        <f t="shared" si="35"/>
        <v>17</v>
      </c>
      <c r="L93" s="72">
        <f t="shared" si="36"/>
        <v>43948</v>
      </c>
      <c r="M93" s="75" t="s">
        <v>46</v>
      </c>
      <c r="N93" s="75">
        <f t="shared" si="39"/>
        <v>11050</v>
      </c>
    </row>
    <row r="94" spans="1:14" x14ac:dyDescent="0.2">
      <c r="B94" s="72">
        <f t="shared" si="37"/>
        <v>43955</v>
      </c>
      <c r="C94" s="72">
        <v>43932</v>
      </c>
      <c r="D94" s="73">
        <f t="shared" si="40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33"/>
        <v>139</v>
      </c>
      <c r="J94" s="73">
        <f t="shared" si="34"/>
        <v>58</v>
      </c>
      <c r="K94" s="73">
        <f t="shared" si="35"/>
        <v>14</v>
      </c>
      <c r="L94" s="72">
        <f t="shared" si="36"/>
        <v>43946</v>
      </c>
      <c r="M94" s="75" t="s">
        <v>46</v>
      </c>
      <c r="N94" s="75">
        <f t="shared" si="39"/>
        <v>11767</v>
      </c>
    </row>
    <row r="95" spans="1:14" x14ac:dyDescent="0.2">
      <c r="B95" s="72">
        <f t="shared" si="37"/>
        <v>43958</v>
      </c>
      <c r="C95" s="72">
        <v>43933</v>
      </c>
      <c r="D95" s="73">
        <f t="shared" si="40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33"/>
        <v>80</v>
      </c>
      <c r="J95" s="73">
        <f t="shared" si="34"/>
        <v>61</v>
      </c>
      <c r="K95" s="73">
        <f t="shared" si="35"/>
        <v>11</v>
      </c>
      <c r="L95" s="72">
        <f t="shared" si="36"/>
        <v>43944</v>
      </c>
      <c r="M95" s="75" t="s">
        <v>46</v>
      </c>
      <c r="N95" s="75">
        <f t="shared" si="39"/>
        <v>12594</v>
      </c>
    </row>
    <row r="96" spans="1:14" x14ac:dyDescent="0.2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1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">
      <c r="E102" s="71"/>
      <c r="F102" s="71"/>
    </row>
    <row r="104" spans="1:14" x14ac:dyDescent="0.2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Sheet2</vt:lpstr>
      <vt:lpstr>Sheet1</vt:lpstr>
      <vt:lpstr>Curva de ensino</vt:lpstr>
      <vt:lpstr>Andamento</vt:lpstr>
      <vt:lpstr>Sheet5</vt:lpstr>
      <vt:lpstr>Andamento_DontReady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2020-04-18T18:56:31Z</dcterms:modified>
  <dc:language>pt-BR</dc:language>
</cp:coreProperties>
</file>