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gusta\repositorios\ppgmne_mnum7077\lista_2\"/>
    </mc:Choice>
  </mc:AlternateContent>
  <xr:revisionPtr revIDLastSave="0" documentId="13_ncr:1_{2883A32D-5589-4176-BEB0-81AB3A15B46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Ex1" sheetId="1" r:id="rId1"/>
    <sheet name="Ex2" sheetId="2" r:id="rId2"/>
    <sheet name="Ex3" sheetId="3" r:id="rId3"/>
  </sheets>
  <definedNames>
    <definedName name="solver_adj" localSheetId="0" hidden="1">'Ex1'!$B$11:$E$13</definedName>
    <definedName name="solver_adj" localSheetId="1" hidden="1">'Ex2'!$B$11:$D$13</definedName>
    <definedName name="solver_adj" localSheetId="2" hidden="1">'Ex3'!$B$11:$L$13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'Ex1'!$B$14:$E$14</definedName>
    <definedName name="solver_lhs1" localSheetId="1" hidden="1">'Ex2'!$B$14:$D$14</definedName>
    <definedName name="solver_lhs1" localSheetId="2" hidden="1">'Ex3'!$B$14:$L$14</definedName>
    <definedName name="solver_lhs2" localSheetId="0" hidden="1">'Ex1'!$F$11:$F$13</definedName>
    <definedName name="solver_lhs2" localSheetId="1" hidden="1">'Ex2'!$E$11:$E$13</definedName>
    <definedName name="solver_lhs2" localSheetId="2" hidden="1">'Ex3'!$M$11:$M$13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'Ex1'!$B$16</definedName>
    <definedName name="solver_opt" localSheetId="1" hidden="1">'Ex2'!$B$16</definedName>
    <definedName name="solver_opt" localSheetId="2" hidden="1">'Ex3'!$B$16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el1" localSheetId="0" hidden="1">2</definedName>
    <definedName name="solver_rel1" localSheetId="1" hidden="1">3</definedName>
    <definedName name="solver_rel1" localSheetId="2" hidden="1">2</definedName>
    <definedName name="solver_rel2" localSheetId="0" hidden="1">1</definedName>
    <definedName name="solver_rel2" localSheetId="1" hidden="1">1</definedName>
    <definedName name="solver_rel2" localSheetId="2" hidden="1">1</definedName>
    <definedName name="solver_rhs1" localSheetId="0" hidden="1">'Ex1'!$B$8:$E$8</definedName>
    <definedName name="solver_rhs1" localSheetId="1" hidden="1">'Ex2'!$B$8:$D$8</definedName>
    <definedName name="solver_rhs1" localSheetId="2" hidden="1">'Ex3'!$B$8:$L$8</definedName>
    <definedName name="solver_rhs2" localSheetId="0" hidden="1">'Ex1'!$F$5:$F$7</definedName>
    <definedName name="solver_rhs2" localSheetId="1" hidden="1">'Ex2'!$E$5:$E$7</definedName>
    <definedName name="solver_rhs2" localSheetId="2" hidden="1">'Ex3'!$M$5:$M$7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2" i="3" l="1"/>
  <c r="L292" i="3"/>
  <c r="K292" i="3"/>
  <c r="J292" i="3"/>
  <c r="I292" i="3"/>
  <c r="G292" i="3"/>
  <c r="F292" i="3"/>
  <c r="D292" i="3"/>
  <c r="B292" i="3"/>
  <c r="H291" i="3"/>
  <c r="H290" i="3"/>
  <c r="E291" i="3"/>
  <c r="E290" i="3"/>
  <c r="C291" i="3"/>
  <c r="C290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N300" i="3"/>
  <c r="N299" i="3"/>
  <c r="N298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N273" i="3"/>
  <c r="N272" i="3"/>
  <c r="N271" i="3"/>
  <c r="C264" i="3"/>
  <c r="C265" i="3"/>
  <c r="C263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N247" i="3"/>
  <c r="N246" i="3"/>
  <c r="N245" i="3"/>
  <c r="D238" i="3"/>
  <c r="D239" i="3"/>
  <c r="D237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N227" i="3"/>
  <c r="N226" i="3"/>
  <c r="N225" i="3"/>
  <c r="K217" i="3"/>
  <c r="M217" i="3"/>
  <c r="L217" i="3"/>
  <c r="H217" i="3"/>
  <c r="I217" i="3"/>
  <c r="G217" i="3"/>
  <c r="E217" i="3"/>
  <c r="J219" i="3"/>
  <c r="J218" i="3"/>
  <c r="D219" i="3"/>
  <c r="B218" i="3"/>
  <c r="F218" i="3"/>
  <c r="F219" i="3"/>
  <c r="B219" i="3"/>
  <c r="C219" i="3"/>
  <c r="C218" i="3"/>
  <c r="D218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N198" i="3"/>
  <c r="N197" i="3"/>
  <c r="N196" i="3"/>
  <c r="J189" i="3"/>
  <c r="J190" i="3"/>
  <c r="J188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N168" i="3"/>
  <c r="N167" i="3"/>
  <c r="N166" i="3"/>
  <c r="H158" i="3"/>
  <c r="I158" i="3"/>
  <c r="J158" i="3"/>
  <c r="K158" i="3"/>
  <c r="L158" i="3"/>
  <c r="M158" i="3"/>
  <c r="G158" i="3"/>
  <c r="B160" i="3"/>
  <c r="C160" i="3"/>
  <c r="D160" i="3"/>
  <c r="E160" i="3"/>
  <c r="F160" i="3"/>
  <c r="C159" i="3"/>
  <c r="D159" i="3"/>
  <c r="E159" i="3"/>
  <c r="F159" i="3"/>
  <c r="B159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N139" i="3"/>
  <c r="N138" i="3"/>
  <c r="N137" i="3"/>
  <c r="H130" i="3"/>
  <c r="H131" i="3"/>
  <c r="H129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N111" i="3"/>
  <c r="N110" i="3"/>
  <c r="N109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AE94" i="3"/>
  <c r="AE93" i="3"/>
  <c r="AE92" i="3"/>
  <c r="F150" i="2"/>
  <c r="E150" i="2"/>
  <c r="D150" i="2"/>
  <c r="C150" i="2"/>
  <c r="B150" i="2"/>
  <c r="F149" i="2"/>
  <c r="F148" i="2"/>
  <c r="F147" i="2"/>
  <c r="E141" i="2"/>
  <c r="D141" i="2"/>
  <c r="C141" i="2"/>
  <c r="B140" i="2"/>
  <c r="B139" i="2"/>
  <c r="F129" i="2"/>
  <c r="E129" i="2"/>
  <c r="D129" i="2"/>
  <c r="C129" i="2"/>
  <c r="B129" i="2"/>
  <c r="F128" i="2"/>
  <c r="F127" i="2"/>
  <c r="F126" i="2"/>
  <c r="B118" i="2"/>
  <c r="B119" i="2"/>
  <c r="B117" i="2"/>
  <c r="F111" i="2"/>
  <c r="F109" i="2"/>
  <c r="F110" i="2"/>
  <c r="F108" i="2"/>
  <c r="E111" i="2"/>
  <c r="C111" i="2"/>
  <c r="D111" i="2"/>
  <c r="B111" i="2"/>
  <c r="P212" i="1"/>
  <c r="O212" i="1"/>
  <c r="N212" i="1"/>
  <c r="M212" i="1"/>
  <c r="L212" i="1"/>
  <c r="K212" i="1"/>
  <c r="P211" i="1"/>
  <c r="P210" i="1"/>
  <c r="P209" i="1"/>
  <c r="N190" i="1"/>
  <c r="O189" i="1"/>
  <c r="O188" i="1"/>
  <c r="M189" i="1"/>
  <c r="M188" i="1"/>
  <c r="L190" i="1"/>
  <c r="K190" i="1"/>
  <c r="K170" i="1"/>
  <c r="L170" i="1"/>
  <c r="M170" i="1"/>
  <c r="N170" i="1"/>
  <c r="O170" i="1"/>
  <c r="K171" i="1"/>
  <c r="L171" i="1"/>
  <c r="L179" i="1" s="1"/>
  <c r="M171" i="1"/>
  <c r="N171" i="1"/>
  <c r="O171" i="1"/>
  <c r="L169" i="1"/>
  <c r="M169" i="1"/>
  <c r="N169" i="1"/>
  <c r="O169" i="1"/>
  <c r="K169" i="1"/>
  <c r="P162" i="1"/>
  <c r="L165" i="1" s="1"/>
  <c r="P163" i="1" s="1"/>
  <c r="M165" i="1" s="1"/>
  <c r="P164" i="1" s="1"/>
  <c r="P156" i="1"/>
  <c r="O156" i="1"/>
  <c r="N156" i="1"/>
  <c r="M156" i="1"/>
  <c r="L156" i="1"/>
  <c r="K156" i="1"/>
  <c r="P155" i="1"/>
  <c r="P154" i="1"/>
  <c r="P153" i="1"/>
  <c r="N86" i="3"/>
  <c r="C86" i="3"/>
  <c r="D86" i="3"/>
  <c r="E86" i="3"/>
  <c r="F86" i="3"/>
  <c r="G86" i="3"/>
  <c r="I86" i="3"/>
  <c r="J86" i="3"/>
  <c r="K86" i="3"/>
  <c r="L86" i="3"/>
  <c r="B86" i="3"/>
  <c r="N83" i="3"/>
  <c r="M85" i="3"/>
  <c r="N85" i="3" s="1"/>
  <c r="M84" i="3"/>
  <c r="M86" i="3" s="1"/>
  <c r="H84" i="3"/>
  <c r="H86" i="3" s="1"/>
  <c r="B66" i="3"/>
  <c r="B67" i="3"/>
  <c r="C67" i="3"/>
  <c r="D67" i="3"/>
  <c r="E67" i="3"/>
  <c r="F67" i="3"/>
  <c r="G67" i="3"/>
  <c r="H67" i="3"/>
  <c r="I67" i="3"/>
  <c r="J67" i="3"/>
  <c r="K67" i="3"/>
  <c r="L67" i="3"/>
  <c r="M67" i="3"/>
  <c r="B68" i="3"/>
  <c r="C68" i="3"/>
  <c r="D68" i="3"/>
  <c r="E68" i="3"/>
  <c r="F68" i="3"/>
  <c r="G68" i="3"/>
  <c r="H68" i="3"/>
  <c r="I68" i="3"/>
  <c r="J68" i="3"/>
  <c r="K68" i="3"/>
  <c r="L68" i="3"/>
  <c r="M68" i="3"/>
  <c r="C66" i="3"/>
  <c r="D66" i="3"/>
  <c r="E66" i="3"/>
  <c r="F66" i="3"/>
  <c r="G66" i="3"/>
  <c r="H66" i="3"/>
  <c r="I66" i="3"/>
  <c r="J66" i="3"/>
  <c r="K66" i="3"/>
  <c r="L66" i="3"/>
  <c r="M66" i="3"/>
  <c r="B58" i="2"/>
  <c r="F62" i="3"/>
  <c r="N60" i="3" s="1"/>
  <c r="K62" i="3" s="1"/>
  <c r="D62" i="3"/>
  <c r="C62" i="3"/>
  <c r="B62" i="3"/>
  <c r="E62" i="3"/>
  <c r="F76" i="2"/>
  <c r="F77" i="2"/>
  <c r="F75" i="2"/>
  <c r="C78" i="2"/>
  <c r="D78" i="2"/>
  <c r="E78" i="2"/>
  <c r="B78" i="2"/>
  <c r="F78" i="2"/>
  <c r="E77" i="2"/>
  <c r="E76" i="2"/>
  <c r="D76" i="2"/>
  <c r="D75" i="2"/>
  <c r="B75" i="2"/>
  <c r="B59" i="2"/>
  <c r="C59" i="2"/>
  <c r="D59" i="2"/>
  <c r="E59" i="2"/>
  <c r="B60" i="2"/>
  <c r="C60" i="2"/>
  <c r="D60" i="2"/>
  <c r="E60" i="2"/>
  <c r="C58" i="2"/>
  <c r="D58" i="2"/>
  <c r="E58" i="2"/>
  <c r="F53" i="2"/>
  <c r="E54" i="2"/>
  <c r="F52" i="2"/>
  <c r="D54" i="2"/>
  <c r="C54" i="2"/>
  <c r="B54" i="2"/>
  <c r="F51" i="2"/>
  <c r="C144" i="1"/>
  <c r="G144" i="1" s="1"/>
  <c r="C145" i="1"/>
  <c r="F145" i="1"/>
  <c r="G143" i="1"/>
  <c r="D146" i="1"/>
  <c r="E146" i="1"/>
  <c r="B146" i="1"/>
  <c r="F128" i="1"/>
  <c r="B127" i="1"/>
  <c r="B126" i="1"/>
  <c r="D126" i="1"/>
  <c r="C126" i="1"/>
  <c r="F126" i="1"/>
  <c r="E126" i="1"/>
  <c r="D128" i="1"/>
  <c r="C127" i="1"/>
  <c r="D127" i="1"/>
  <c r="E127" i="1"/>
  <c r="F127" i="1"/>
  <c r="B128" i="1"/>
  <c r="C128" i="1"/>
  <c r="E128" i="1"/>
  <c r="C122" i="1"/>
  <c r="G121" i="1" s="1"/>
  <c r="B122" i="1"/>
  <c r="G113" i="1"/>
  <c r="G111" i="1"/>
  <c r="F114" i="1"/>
  <c r="D114" i="1"/>
  <c r="B114" i="1"/>
  <c r="E112" i="1"/>
  <c r="E114" i="1" s="1"/>
  <c r="C112" i="1"/>
  <c r="C114" i="1" s="1"/>
  <c r="B95" i="1"/>
  <c r="C95" i="1"/>
  <c r="D95" i="1"/>
  <c r="E95" i="1"/>
  <c r="F95" i="1"/>
  <c r="B96" i="1"/>
  <c r="C96" i="1"/>
  <c r="D96" i="1"/>
  <c r="E96" i="1"/>
  <c r="F96" i="1"/>
  <c r="C94" i="1"/>
  <c r="D94" i="1"/>
  <c r="E94" i="1"/>
  <c r="F94" i="1"/>
  <c r="B94" i="1"/>
  <c r="B61" i="1"/>
  <c r="B90" i="1"/>
  <c r="C90" i="1"/>
  <c r="G88" i="1" s="1"/>
  <c r="E90" i="1" s="1"/>
  <c r="G89" i="1" s="1"/>
  <c r="E81" i="1"/>
  <c r="D81" i="1"/>
  <c r="E80" i="1"/>
  <c r="G82" i="1" s="1"/>
  <c r="B62" i="1"/>
  <c r="C62" i="1"/>
  <c r="D62" i="1"/>
  <c r="E62" i="1"/>
  <c r="F62" i="1"/>
  <c r="B63" i="1"/>
  <c r="C63" i="1"/>
  <c r="D63" i="1"/>
  <c r="E63" i="1"/>
  <c r="F63" i="1"/>
  <c r="C61" i="1"/>
  <c r="D61" i="1"/>
  <c r="E61" i="1"/>
  <c r="F61" i="1"/>
  <c r="C56" i="1"/>
  <c r="G54" i="1" s="1"/>
  <c r="D56" i="1" s="1"/>
  <c r="G55" i="1" s="1"/>
  <c r="B56" i="1"/>
  <c r="AI81" i="1"/>
  <c r="AI71" i="1"/>
  <c r="AI62" i="1"/>
  <c r="AI53" i="1"/>
  <c r="AI44" i="1"/>
  <c r="AI35" i="1"/>
  <c r="AI26" i="1"/>
  <c r="AK80" i="1"/>
  <c r="AK79" i="1"/>
  <c r="AK78" i="1"/>
  <c r="AD83" i="1"/>
  <c r="AH83" i="1"/>
  <c r="AG83" i="1"/>
  <c r="AF83" i="1"/>
  <c r="AE83" i="1"/>
  <c r="AH81" i="1"/>
  <c r="AH82" i="1" s="1"/>
  <c r="AG81" i="1"/>
  <c r="AG82" i="1" s="1"/>
  <c r="AF81" i="1"/>
  <c r="AF82" i="1" s="1"/>
  <c r="AE81" i="1"/>
  <c r="AE82" i="1" s="1"/>
  <c r="AD81" i="1"/>
  <c r="AD82" i="1" s="1"/>
  <c r="AI80" i="1"/>
  <c r="AJ80" i="1" s="1"/>
  <c r="AI79" i="1"/>
  <c r="AJ79" i="1" s="1"/>
  <c r="AI78" i="1"/>
  <c r="AJ78" i="1" s="1"/>
  <c r="AK68" i="1"/>
  <c r="AK70" i="1"/>
  <c r="AH73" i="1"/>
  <c r="AF73" i="1"/>
  <c r="AE73" i="1"/>
  <c r="AD73" i="1"/>
  <c r="AG73" i="1"/>
  <c r="AH71" i="1"/>
  <c r="AH72" i="1" s="1"/>
  <c r="AG71" i="1"/>
  <c r="AG72" i="1" s="1"/>
  <c r="AF71" i="1"/>
  <c r="AF72" i="1" s="1"/>
  <c r="AE71" i="1"/>
  <c r="AE72" i="1" s="1"/>
  <c r="AD71" i="1"/>
  <c r="AD72" i="1" s="1"/>
  <c r="AI70" i="1"/>
  <c r="AJ70" i="1" s="1"/>
  <c r="AK69" i="1"/>
  <c r="AI69" i="1"/>
  <c r="AJ69" i="1" s="1"/>
  <c r="AI68" i="1"/>
  <c r="AJ68" i="1" s="1"/>
  <c r="AF64" i="1"/>
  <c r="AE64" i="1"/>
  <c r="AD64" i="1"/>
  <c r="AK60" i="1"/>
  <c r="AK59" i="1"/>
  <c r="AK61" i="1"/>
  <c r="AH64" i="1"/>
  <c r="AG64" i="1"/>
  <c r="AH62" i="1"/>
  <c r="AH63" i="1" s="1"/>
  <c r="AG62" i="1"/>
  <c r="AG63" i="1" s="1"/>
  <c r="AF62" i="1"/>
  <c r="AF63" i="1" s="1"/>
  <c r="AE62" i="1"/>
  <c r="AE63" i="1" s="1"/>
  <c r="AD62" i="1"/>
  <c r="AD63" i="1" s="1"/>
  <c r="AI61" i="1"/>
  <c r="AJ61" i="1" s="1"/>
  <c r="AI60" i="1"/>
  <c r="AJ60" i="1" s="1"/>
  <c r="AI59" i="1"/>
  <c r="AJ59" i="1" s="1"/>
  <c r="AK52" i="1"/>
  <c r="AE55" i="1"/>
  <c r="AD55" i="1"/>
  <c r="AK51" i="1"/>
  <c r="AK50" i="1"/>
  <c r="AH55" i="1"/>
  <c r="AG55" i="1"/>
  <c r="AF55" i="1"/>
  <c r="AH53" i="1"/>
  <c r="AH54" i="1" s="1"/>
  <c r="AG53" i="1"/>
  <c r="AG54" i="1" s="1"/>
  <c r="AF53" i="1"/>
  <c r="AF54" i="1" s="1"/>
  <c r="AE53" i="1"/>
  <c r="AE54" i="1" s="1"/>
  <c r="AD53" i="1"/>
  <c r="AD54" i="1" s="1"/>
  <c r="AI52" i="1"/>
  <c r="AJ52" i="1" s="1"/>
  <c r="AI51" i="1"/>
  <c r="AJ51" i="1" s="1"/>
  <c r="AI50" i="1"/>
  <c r="AJ50" i="1" s="1"/>
  <c r="AH46" i="1"/>
  <c r="AG46" i="1"/>
  <c r="AF46" i="1"/>
  <c r="AE46" i="1"/>
  <c r="AD46" i="1"/>
  <c r="AK42" i="1"/>
  <c r="AK43" i="1"/>
  <c r="AK41" i="1"/>
  <c r="AH44" i="1"/>
  <c r="AH45" i="1" s="1"/>
  <c r="AG44" i="1"/>
  <c r="AG45" i="1" s="1"/>
  <c r="AF44" i="1"/>
  <c r="AF45" i="1" s="1"/>
  <c r="AE44" i="1"/>
  <c r="AE45" i="1" s="1"/>
  <c r="AD44" i="1"/>
  <c r="AD45" i="1" s="1"/>
  <c r="AI43" i="1"/>
  <c r="AJ43" i="1" s="1"/>
  <c r="AI42" i="1"/>
  <c r="AJ42" i="1" s="1"/>
  <c r="AI41" i="1"/>
  <c r="AJ41" i="1" s="1"/>
  <c r="AK34" i="1"/>
  <c r="AK33" i="1"/>
  <c r="AK32" i="1"/>
  <c r="AH37" i="1"/>
  <c r="AG37" i="1"/>
  <c r="AF37" i="1"/>
  <c r="AE37" i="1"/>
  <c r="AD37" i="1"/>
  <c r="AH35" i="1"/>
  <c r="AH36" i="1" s="1"/>
  <c r="AG35" i="1"/>
  <c r="AG36" i="1" s="1"/>
  <c r="AF35" i="1"/>
  <c r="AF36" i="1" s="1"/>
  <c r="AE35" i="1"/>
  <c r="AE36" i="1" s="1"/>
  <c r="AD35" i="1"/>
  <c r="AD36" i="1" s="1"/>
  <c r="AI34" i="1"/>
  <c r="AJ34" i="1" s="1"/>
  <c r="AI33" i="1"/>
  <c r="AJ33" i="1" s="1"/>
  <c r="AI32" i="1"/>
  <c r="AJ32" i="1" s="1"/>
  <c r="AK25" i="1"/>
  <c r="AK24" i="1"/>
  <c r="AK23" i="1"/>
  <c r="AH28" i="1"/>
  <c r="AG28" i="1"/>
  <c r="AF28" i="1"/>
  <c r="AE28" i="1"/>
  <c r="AD28" i="1"/>
  <c r="AI24" i="1"/>
  <c r="AJ24" i="1" s="1"/>
  <c r="AI25" i="1"/>
  <c r="AJ25" i="1" s="1"/>
  <c r="AI23" i="1"/>
  <c r="AJ23" i="1" s="1"/>
  <c r="AE26" i="1"/>
  <c r="AE27" i="1" s="1"/>
  <c r="AF26" i="1"/>
  <c r="AF27" i="1" s="1"/>
  <c r="AG26" i="1"/>
  <c r="AG27" i="1" s="1"/>
  <c r="AH26" i="1"/>
  <c r="AH27" i="1" s="1"/>
  <c r="AD26" i="1"/>
  <c r="AD27" i="1" s="1"/>
  <c r="B16" i="2"/>
  <c r="B14" i="2"/>
  <c r="D14" i="2"/>
  <c r="C14" i="2"/>
  <c r="E13" i="2"/>
  <c r="E12" i="2"/>
  <c r="E11" i="2"/>
  <c r="AD73" i="2"/>
  <c r="AC73" i="2"/>
  <c r="AB73" i="2"/>
  <c r="AA73" i="2"/>
  <c r="AE71" i="2"/>
  <c r="AD71" i="2"/>
  <c r="AD72" i="2" s="1"/>
  <c r="AC71" i="2"/>
  <c r="AC72" i="2" s="1"/>
  <c r="AB71" i="2"/>
  <c r="AB72" i="2" s="1"/>
  <c r="AA71" i="2"/>
  <c r="AA72" i="2" s="1"/>
  <c r="AG70" i="2"/>
  <c r="AE70" i="2"/>
  <c r="AF70" i="2" s="1"/>
  <c r="AG69" i="2"/>
  <c r="AE69" i="2"/>
  <c r="AF69" i="2" s="1"/>
  <c r="AG68" i="2"/>
  <c r="AE68" i="2"/>
  <c r="AF68" i="2" s="1"/>
  <c r="AG59" i="2"/>
  <c r="AG61" i="2"/>
  <c r="AG60" i="2"/>
  <c r="AD64" i="2"/>
  <c r="AC64" i="2"/>
  <c r="AB64" i="2"/>
  <c r="AA64" i="2"/>
  <c r="AE62" i="2"/>
  <c r="AD62" i="2"/>
  <c r="AD63" i="2" s="1"/>
  <c r="AC62" i="2"/>
  <c r="AC63" i="2" s="1"/>
  <c r="AB62" i="2"/>
  <c r="AB63" i="2" s="1"/>
  <c r="AA62" i="2"/>
  <c r="AA63" i="2" s="1"/>
  <c r="AE61" i="2"/>
  <c r="AF61" i="2" s="1"/>
  <c r="AE60" i="2"/>
  <c r="AF60" i="2" s="1"/>
  <c r="AE59" i="2"/>
  <c r="AF59" i="2" s="1"/>
  <c r="AC55" i="2"/>
  <c r="AB55" i="2"/>
  <c r="AA55" i="2"/>
  <c r="AG52" i="2"/>
  <c r="AG51" i="2"/>
  <c r="AG50" i="2"/>
  <c r="AD55" i="2"/>
  <c r="AE53" i="2"/>
  <c r="AD53" i="2"/>
  <c r="AD54" i="2" s="1"/>
  <c r="AC53" i="2"/>
  <c r="AC54" i="2" s="1"/>
  <c r="AB53" i="2"/>
  <c r="AB54" i="2" s="1"/>
  <c r="AA53" i="2"/>
  <c r="AA54" i="2" s="1"/>
  <c r="AE52" i="2"/>
  <c r="AF52" i="2" s="1"/>
  <c r="AE51" i="2"/>
  <c r="AF51" i="2" s="1"/>
  <c r="AE50" i="2"/>
  <c r="AF50" i="2" s="1"/>
  <c r="AG42" i="2"/>
  <c r="AG33" i="2"/>
  <c r="AG24" i="2"/>
  <c r="AA37" i="2"/>
  <c r="AA46" i="2"/>
  <c r="AG43" i="2"/>
  <c r="AG41" i="2"/>
  <c r="AD46" i="2"/>
  <c r="AC46" i="2"/>
  <c r="AB46" i="2"/>
  <c r="AE44" i="2"/>
  <c r="AD44" i="2"/>
  <c r="AD45" i="2" s="1"/>
  <c r="AC44" i="2"/>
  <c r="AC45" i="2" s="1"/>
  <c r="AB44" i="2"/>
  <c r="AB45" i="2" s="1"/>
  <c r="AA44" i="2"/>
  <c r="AA45" i="2" s="1"/>
  <c r="AE43" i="2"/>
  <c r="AF43" i="2" s="1"/>
  <c r="AE42" i="2"/>
  <c r="AF42" i="2" s="1"/>
  <c r="AE41" i="2"/>
  <c r="AF41" i="2" s="1"/>
  <c r="AG34" i="2"/>
  <c r="AG32" i="2"/>
  <c r="AD37" i="2"/>
  <c r="AC37" i="2"/>
  <c r="AB37" i="2"/>
  <c r="AE35" i="2"/>
  <c r="AD35" i="2"/>
  <c r="AD36" i="2" s="1"/>
  <c r="AC35" i="2"/>
  <c r="AC36" i="2" s="1"/>
  <c r="AB35" i="2"/>
  <c r="AB36" i="2" s="1"/>
  <c r="AA35" i="2"/>
  <c r="AA36" i="2" s="1"/>
  <c r="AE34" i="2"/>
  <c r="AF34" i="2" s="1"/>
  <c r="AE33" i="2"/>
  <c r="AF33" i="2" s="1"/>
  <c r="AE32" i="2"/>
  <c r="AF32" i="2" s="1"/>
  <c r="AB26" i="2"/>
  <c r="AD26" i="2"/>
  <c r="AD27" i="2" s="1"/>
  <c r="AE25" i="2"/>
  <c r="AE24" i="2"/>
  <c r="AE23" i="2"/>
  <c r="AF23" i="2" s="1"/>
  <c r="AE26" i="2"/>
  <c r="AG25" i="2"/>
  <c r="AA28" i="2"/>
  <c r="AG23" i="2"/>
  <c r="AD28" i="2"/>
  <c r="AC28" i="2"/>
  <c r="AB28" i="2"/>
  <c r="AF24" i="2"/>
  <c r="AB27" i="2"/>
  <c r="AF25" i="2"/>
  <c r="AC26" i="2"/>
  <c r="AC27" i="2" s="1"/>
  <c r="AA26" i="2"/>
  <c r="AA27" i="2" s="1"/>
  <c r="BJ154" i="3"/>
  <c r="BI154" i="3"/>
  <c r="BH154" i="3"/>
  <c r="BG154" i="3"/>
  <c r="BF154" i="3"/>
  <c r="BE154" i="3"/>
  <c r="BD154" i="3"/>
  <c r="BC154" i="3"/>
  <c r="BB154" i="3"/>
  <c r="BA154" i="3"/>
  <c r="AZ154" i="3"/>
  <c r="AY154" i="3"/>
  <c r="BK152" i="3"/>
  <c r="BJ152" i="3"/>
  <c r="BJ153" i="3" s="1"/>
  <c r="BI152" i="3"/>
  <c r="BI153" i="3" s="1"/>
  <c r="BH152" i="3"/>
  <c r="BH153" i="3" s="1"/>
  <c r="BG152" i="3"/>
  <c r="BG153" i="3" s="1"/>
  <c r="BF152" i="3"/>
  <c r="BF153" i="3" s="1"/>
  <c r="BE152" i="3"/>
  <c r="BE153" i="3" s="1"/>
  <c r="BD152" i="3"/>
  <c r="BD153" i="3" s="1"/>
  <c r="BC152" i="3"/>
  <c r="BC153" i="3" s="1"/>
  <c r="BB152" i="3"/>
  <c r="BB153" i="3" s="1"/>
  <c r="BA152" i="3"/>
  <c r="BA153" i="3" s="1"/>
  <c r="AZ152" i="3"/>
  <c r="AZ153" i="3" s="1"/>
  <c r="AY152" i="3"/>
  <c r="AY153" i="3" s="1"/>
  <c r="BM151" i="3"/>
  <c r="BK151" i="3"/>
  <c r="BL151" i="3" s="1"/>
  <c r="BM150" i="3"/>
  <c r="BK150" i="3"/>
  <c r="BL150" i="3" s="1"/>
  <c r="BM149" i="3"/>
  <c r="BK149" i="3"/>
  <c r="BL149" i="3" s="1"/>
  <c r="BI145" i="3"/>
  <c r="BJ145" i="3"/>
  <c r="BH145" i="3"/>
  <c r="BG145" i="3"/>
  <c r="BF145" i="3"/>
  <c r="BE145" i="3"/>
  <c r="BD145" i="3"/>
  <c r="BC145" i="3"/>
  <c r="BB145" i="3"/>
  <c r="BA145" i="3"/>
  <c r="AZ145" i="3"/>
  <c r="AY145" i="3"/>
  <c r="BK143" i="3"/>
  <c r="BJ143" i="3"/>
  <c r="BJ144" i="3" s="1"/>
  <c r="BI143" i="3"/>
  <c r="BI144" i="3" s="1"/>
  <c r="BH143" i="3"/>
  <c r="BH144" i="3" s="1"/>
  <c r="BG143" i="3"/>
  <c r="BG144" i="3" s="1"/>
  <c r="BF143" i="3"/>
  <c r="BF144" i="3" s="1"/>
  <c r="BE143" i="3"/>
  <c r="BE144" i="3" s="1"/>
  <c r="BD143" i="3"/>
  <c r="BD144" i="3" s="1"/>
  <c r="BC143" i="3"/>
  <c r="BC144" i="3" s="1"/>
  <c r="BB143" i="3"/>
  <c r="BB144" i="3" s="1"/>
  <c r="BA143" i="3"/>
  <c r="BA144" i="3" s="1"/>
  <c r="AZ143" i="3"/>
  <c r="AZ144" i="3" s="1"/>
  <c r="AY143" i="3"/>
  <c r="AY144" i="3" s="1"/>
  <c r="BM142" i="3"/>
  <c r="BK142" i="3"/>
  <c r="BL142" i="3" s="1"/>
  <c r="BM141" i="3"/>
  <c r="BK141" i="3"/>
  <c r="BL141" i="3" s="1"/>
  <c r="BM140" i="3"/>
  <c r="BK140" i="3"/>
  <c r="BL140" i="3" s="1"/>
  <c r="BI136" i="3"/>
  <c r="BG136" i="3"/>
  <c r="BC136" i="3"/>
  <c r="BI127" i="3"/>
  <c r="BG127" i="3"/>
  <c r="BC127" i="3"/>
  <c r="BJ136" i="3"/>
  <c r="BH136" i="3"/>
  <c r="BF136" i="3"/>
  <c r="BE136" i="3"/>
  <c r="BD136" i="3"/>
  <c r="BB136" i="3"/>
  <c r="BA136" i="3"/>
  <c r="AZ136" i="3"/>
  <c r="AY136" i="3"/>
  <c r="BK134" i="3"/>
  <c r="BJ134" i="3"/>
  <c r="BJ135" i="3" s="1"/>
  <c r="BI134" i="3"/>
  <c r="BI135" i="3" s="1"/>
  <c r="BH134" i="3"/>
  <c r="BH135" i="3" s="1"/>
  <c r="BG134" i="3"/>
  <c r="BG135" i="3" s="1"/>
  <c r="BF134" i="3"/>
  <c r="BF135" i="3" s="1"/>
  <c r="BE134" i="3"/>
  <c r="BE135" i="3" s="1"/>
  <c r="BD134" i="3"/>
  <c r="BD135" i="3" s="1"/>
  <c r="BC134" i="3"/>
  <c r="BC135" i="3" s="1"/>
  <c r="BB134" i="3"/>
  <c r="BB135" i="3" s="1"/>
  <c r="BA134" i="3"/>
  <c r="BA135" i="3" s="1"/>
  <c r="AZ134" i="3"/>
  <c r="AZ135" i="3" s="1"/>
  <c r="AY134" i="3"/>
  <c r="AY135" i="3" s="1"/>
  <c r="BM133" i="3"/>
  <c r="BK133" i="3"/>
  <c r="BL133" i="3" s="1"/>
  <c r="BM132" i="3"/>
  <c r="BK132" i="3"/>
  <c r="BL132" i="3" s="1"/>
  <c r="BM131" i="3"/>
  <c r="BK131" i="3"/>
  <c r="BL131" i="3" s="1"/>
  <c r="BB127" i="3"/>
  <c r="BJ127" i="3"/>
  <c r="BH127" i="3"/>
  <c r="BF127" i="3"/>
  <c r="BE127" i="3"/>
  <c r="BD127" i="3"/>
  <c r="BA127" i="3"/>
  <c r="AZ127" i="3"/>
  <c r="AY127" i="3"/>
  <c r="BK125" i="3"/>
  <c r="BJ125" i="3"/>
  <c r="BJ126" i="3" s="1"/>
  <c r="BI125" i="3"/>
  <c r="BI126" i="3" s="1"/>
  <c r="BH125" i="3"/>
  <c r="BH126" i="3" s="1"/>
  <c r="BG125" i="3"/>
  <c r="BG126" i="3" s="1"/>
  <c r="BF125" i="3"/>
  <c r="BF126" i="3" s="1"/>
  <c r="BE125" i="3"/>
  <c r="BE126" i="3" s="1"/>
  <c r="BD125" i="3"/>
  <c r="BD126" i="3" s="1"/>
  <c r="BC125" i="3"/>
  <c r="BC126" i="3" s="1"/>
  <c r="BB125" i="3"/>
  <c r="BB126" i="3" s="1"/>
  <c r="BA125" i="3"/>
  <c r="BA126" i="3" s="1"/>
  <c r="AZ125" i="3"/>
  <c r="AZ126" i="3" s="1"/>
  <c r="AY125" i="3"/>
  <c r="AY126" i="3" s="1"/>
  <c r="BM124" i="3"/>
  <c r="BK124" i="3"/>
  <c r="BL124" i="3" s="1"/>
  <c r="BM123" i="3"/>
  <c r="BK123" i="3"/>
  <c r="BL123" i="3" s="1"/>
  <c r="BM122" i="3"/>
  <c r="BK122" i="3"/>
  <c r="BL122" i="3" s="1"/>
  <c r="BM114" i="3"/>
  <c r="BM105" i="3"/>
  <c r="BI109" i="3"/>
  <c r="BG109" i="3"/>
  <c r="BC109" i="3"/>
  <c r="BB109" i="3"/>
  <c r="BJ118" i="3"/>
  <c r="BI118" i="3"/>
  <c r="BG118" i="3"/>
  <c r="BC118" i="3"/>
  <c r="BB118" i="3"/>
  <c r="BH118" i="3"/>
  <c r="BF118" i="3"/>
  <c r="BE118" i="3"/>
  <c r="BD118" i="3"/>
  <c r="BA118" i="3"/>
  <c r="AZ118" i="3"/>
  <c r="AY118" i="3"/>
  <c r="BK116" i="3"/>
  <c r="BJ116" i="3"/>
  <c r="BJ117" i="3" s="1"/>
  <c r="BI116" i="3"/>
  <c r="BI117" i="3" s="1"/>
  <c r="BH116" i="3"/>
  <c r="BH117" i="3" s="1"/>
  <c r="BG116" i="3"/>
  <c r="BG117" i="3" s="1"/>
  <c r="BF116" i="3"/>
  <c r="BF117" i="3" s="1"/>
  <c r="BE116" i="3"/>
  <c r="BE117" i="3" s="1"/>
  <c r="BD116" i="3"/>
  <c r="BD117" i="3" s="1"/>
  <c r="BC116" i="3"/>
  <c r="BC117" i="3" s="1"/>
  <c r="BB116" i="3"/>
  <c r="BB117" i="3" s="1"/>
  <c r="BA116" i="3"/>
  <c r="BA117" i="3" s="1"/>
  <c r="AZ116" i="3"/>
  <c r="AZ117" i="3" s="1"/>
  <c r="AY116" i="3"/>
  <c r="AY117" i="3" s="1"/>
  <c r="BM115" i="3"/>
  <c r="BK115" i="3"/>
  <c r="BL115" i="3" s="1"/>
  <c r="BK114" i="3"/>
  <c r="BL114" i="3" s="1"/>
  <c r="BM113" i="3"/>
  <c r="BK113" i="3"/>
  <c r="BL113" i="3" s="1"/>
  <c r="BM104" i="3"/>
  <c r="BJ109" i="3"/>
  <c r="AY109" i="3"/>
  <c r="BH109" i="3"/>
  <c r="BF109" i="3"/>
  <c r="BE109" i="3"/>
  <c r="BD109" i="3"/>
  <c r="BA109" i="3"/>
  <c r="AZ109" i="3"/>
  <c r="BK107" i="3"/>
  <c r="BJ107" i="3"/>
  <c r="BJ108" i="3" s="1"/>
  <c r="BI107" i="3"/>
  <c r="BI108" i="3" s="1"/>
  <c r="BH107" i="3"/>
  <c r="BH108" i="3" s="1"/>
  <c r="BG107" i="3"/>
  <c r="BG108" i="3" s="1"/>
  <c r="BF107" i="3"/>
  <c r="BF108" i="3" s="1"/>
  <c r="BE107" i="3"/>
  <c r="BE108" i="3" s="1"/>
  <c r="BD107" i="3"/>
  <c r="BD108" i="3" s="1"/>
  <c r="BC107" i="3"/>
  <c r="BC108" i="3" s="1"/>
  <c r="BB107" i="3"/>
  <c r="BB108" i="3" s="1"/>
  <c r="BA107" i="3"/>
  <c r="BA108" i="3" s="1"/>
  <c r="AZ107" i="3"/>
  <c r="AZ108" i="3" s="1"/>
  <c r="AY107" i="3"/>
  <c r="AY108" i="3" s="1"/>
  <c r="BM106" i="3"/>
  <c r="BK106" i="3"/>
  <c r="BL106" i="3" s="1"/>
  <c r="BK105" i="3"/>
  <c r="BL105" i="3" s="1"/>
  <c r="BK104" i="3"/>
  <c r="BL104" i="3" s="1"/>
  <c r="BA100" i="3"/>
  <c r="AZ100" i="3"/>
  <c r="BM96" i="3"/>
  <c r="BM95" i="3"/>
  <c r="BJ100" i="3"/>
  <c r="BI100" i="3"/>
  <c r="BH100" i="3"/>
  <c r="BG100" i="3"/>
  <c r="BF100" i="3"/>
  <c r="BE100" i="3"/>
  <c r="BD100" i="3"/>
  <c r="BC100" i="3"/>
  <c r="BB100" i="3"/>
  <c r="AY100" i="3"/>
  <c r="BK98" i="3"/>
  <c r="BJ98" i="3"/>
  <c r="BJ99" i="3" s="1"/>
  <c r="BI98" i="3"/>
  <c r="BI99" i="3" s="1"/>
  <c r="BH98" i="3"/>
  <c r="BH99" i="3" s="1"/>
  <c r="BG98" i="3"/>
  <c r="BG99" i="3" s="1"/>
  <c r="BF98" i="3"/>
  <c r="BF99" i="3" s="1"/>
  <c r="BE98" i="3"/>
  <c r="BE99" i="3" s="1"/>
  <c r="BD98" i="3"/>
  <c r="BD99" i="3" s="1"/>
  <c r="BC98" i="3"/>
  <c r="BC99" i="3" s="1"/>
  <c r="BB98" i="3"/>
  <c r="BB99" i="3" s="1"/>
  <c r="BA98" i="3"/>
  <c r="BA99" i="3" s="1"/>
  <c r="AZ98" i="3"/>
  <c r="AZ99" i="3" s="1"/>
  <c r="AY98" i="3"/>
  <c r="AY99" i="3" s="1"/>
  <c r="BM97" i="3"/>
  <c r="BK97" i="3"/>
  <c r="BL97" i="3" s="1"/>
  <c r="BK96" i="3"/>
  <c r="BL96" i="3" s="1"/>
  <c r="BK95" i="3"/>
  <c r="BL95" i="3" s="1"/>
  <c r="AZ91" i="3"/>
  <c r="BM87" i="3"/>
  <c r="BM86" i="3"/>
  <c r="BM88" i="3"/>
  <c r="BJ91" i="3"/>
  <c r="BI91" i="3"/>
  <c r="BH91" i="3"/>
  <c r="BG91" i="3"/>
  <c r="BF91" i="3"/>
  <c r="BE91" i="3"/>
  <c r="BD91" i="3"/>
  <c r="BC91" i="3"/>
  <c r="BB91" i="3"/>
  <c r="BA91" i="3"/>
  <c r="AY91" i="3"/>
  <c r="BK89" i="3"/>
  <c r="BJ89" i="3"/>
  <c r="BJ90" i="3" s="1"/>
  <c r="BI89" i="3"/>
  <c r="BI90" i="3" s="1"/>
  <c r="BH89" i="3"/>
  <c r="BH90" i="3" s="1"/>
  <c r="BG89" i="3"/>
  <c r="BG90" i="3" s="1"/>
  <c r="BF89" i="3"/>
  <c r="BF90" i="3" s="1"/>
  <c r="BE89" i="3"/>
  <c r="BE90" i="3" s="1"/>
  <c r="BD89" i="3"/>
  <c r="BD90" i="3" s="1"/>
  <c r="BC89" i="3"/>
  <c r="BC90" i="3" s="1"/>
  <c r="BB89" i="3"/>
  <c r="BB90" i="3" s="1"/>
  <c r="BA89" i="3"/>
  <c r="BA90" i="3" s="1"/>
  <c r="AZ89" i="3"/>
  <c r="AZ90" i="3" s="1"/>
  <c r="AY89" i="3"/>
  <c r="AY90" i="3" s="1"/>
  <c r="BK88" i="3"/>
  <c r="BL88" i="3" s="1"/>
  <c r="BK87" i="3"/>
  <c r="BL87" i="3" s="1"/>
  <c r="BK86" i="3"/>
  <c r="BL86" i="3" s="1"/>
  <c r="BK80" i="3"/>
  <c r="BK71" i="3"/>
  <c r="BK62" i="3"/>
  <c r="BK53" i="3"/>
  <c r="BK44" i="3"/>
  <c r="BK35" i="3"/>
  <c r="BK26" i="3"/>
  <c r="AY82" i="3"/>
  <c r="BM79" i="3"/>
  <c r="BM78" i="3"/>
  <c r="BM77" i="3"/>
  <c r="BJ82" i="3"/>
  <c r="BI82" i="3"/>
  <c r="BH82" i="3"/>
  <c r="BG82" i="3"/>
  <c r="BF82" i="3"/>
  <c r="BE82" i="3"/>
  <c r="BD82" i="3"/>
  <c r="BC82" i="3"/>
  <c r="BB82" i="3"/>
  <c r="BA82" i="3"/>
  <c r="AZ82" i="3"/>
  <c r="BJ80" i="3"/>
  <c r="BJ81" i="3" s="1"/>
  <c r="BI80" i="3"/>
  <c r="BI81" i="3" s="1"/>
  <c r="BH80" i="3"/>
  <c r="BH81" i="3" s="1"/>
  <c r="BG80" i="3"/>
  <c r="BG81" i="3" s="1"/>
  <c r="BF80" i="3"/>
  <c r="BF81" i="3" s="1"/>
  <c r="BE80" i="3"/>
  <c r="BE81" i="3" s="1"/>
  <c r="BD80" i="3"/>
  <c r="BD81" i="3" s="1"/>
  <c r="BC80" i="3"/>
  <c r="BC81" i="3" s="1"/>
  <c r="BB80" i="3"/>
  <c r="BB81" i="3" s="1"/>
  <c r="BA80" i="3"/>
  <c r="BA81" i="3" s="1"/>
  <c r="AZ80" i="3"/>
  <c r="AZ81" i="3" s="1"/>
  <c r="AY80" i="3"/>
  <c r="AY81" i="3" s="1"/>
  <c r="BK79" i="3"/>
  <c r="BL79" i="3" s="1"/>
  <c r="BK78" i="3"/>
  <c r="BL78" i="3" s="1"/>
  <c r="BK77" i="3"/>
  <c r="BL77" i="3" s="1"/>
  <c r="BM70" i="3"/>
  <c r="BM69" i="3"/>
  <c r="BM68" i="3"/>
  <c r="BJ73" i="3"/>
  <c r="BI73" i="3"/>
  <c r="BH73" i="3"/>
  <c r="BG73" i="3"/>
  <c r="BC73" i="3"/>
  <c r="BB73" i="3"/>
  <c r="BA73" i="3"/>
  <c r="AZ73" i="3"/>
  <c r="AY73" i="3"/>
  <c r="BF73" i="3"/>
  <c r="BE73" i="3"/>
  <c r="BD73" i="3"/>
  <c r="BJ71" i="3"/>
  <c r="BJ72" i="3" s="1"/>
  <c r="BI71" i="3"/>
  <c r="BI72" i="3" s="1"/>
  <c r="BH71" i="3"/>
  <c r="BH72" i="3" s="1"/>
  <c r="BG71" i="3"/>
  <c r="BG72" i="3" s="1"/>
  <c r="BF71" i="3"/>
  <c r="BF72" i="3" s="1"/>
  <c r="BE71" i="3"/>
  <c r="BE72" i="3" s="1"/>
  <c r="BD71" i="3"/>
  <c r="BD72" i="3" s="1"/>
  <c r="BC71" i="3"/>
  <c r="BC72" i="3" s="1"/>
  <c r="BB71" i="3"/>
  <c r="BB72" i="3" s="1"/>
  <c r="BA71" i="3"/>
  <c r="BA72" i="3" s="1"/>
  <c r="AZ71" i="3"/>
  <c r="AZ72" i="3" s="1"/>
  <c r="AY71" i="3"/>
  <c r="AY72" i="3" s="1"/>
  <c r="BK70" i="3"/>
  <c r="BL70" i="3" s="1"/>
  <c r="BK69" i="3"/>
  <c r="BL69" i="3" s="1"/>
  <c r="BK68" i="3"/>
  <c r="BL68" i="3" s="1"/>
  <c r="BE64" i="3"/>
  <c r="BJ64" i="3"/>
  <c r="BI64" i="3"/>
  <c r="BH64" i="3"/>
  <c r="BG64" i="3"/>
  <c r="BF64" i="3"/>
  <c r="BD64" i="3"/>
  <c r="BC64" i="3"/>
  <c r="BB64" i="3"/>
  <c r="BA64" i="3"/>
  <c r="AZ64" i="3"/>
  <c r="AY64" i="3"/>
  <c r="BJ62" i="3"/>
  <c r="BJ63" i="3" s="1"/>
  <c r="BI62" i="3"/>
  <c r="BI63" i="3" s="1"/>
  <c r="BH62" i="3"/>
  <c r="BH63" i="3" s="1"/>
  <c r="BG62" i="3"/>
  <c r="BG63" i="3" s="1"/>
  <c r="BF62" i="3"/>
  <c r="BF63" i="3" s="1"/>
  <c r="BE62" i="3"/>
  <c r="BE63" i="3" s="1"/>
  <c r="BD62" i="3"/>
  <c r="BD63" i="3" s="1"/>
  <c r="BC62" i="3"/>
  <c r="BC63" i="3" s="1"/>
  <c r="BB62" i="3"/>
  <c r="BB63" i="3" s="1"/>
  <c r="BA62" i="3"/>
  <c r="BA63" i="3" s="1"/>
  <c r="AZ62" i="3"/>
  <c r="AZ63" i="3" s="1"/>
  <c r="AY62" i="3"/>
  <c r="AY63" i="3" s="1"/>
  <c r="BM61" i="3"/>
  <c r="BK61" i="3"/>
  <c r="BL61" i="3" s="1"/>
  <c r="BM60" i="3"/>
  <c r="BK60" i="3"/>
  <c r="BL60" i="3" s="1"/>
  <c r="BM59" i="3"/>
  <c r="BK59" i="3"/>
  <c r="BL59" i="3" s="1"/>
  <c r="BM52" i="3"/>
  <c r="BM51" i="3"/>
  <c r="BM50" i="3"/>
  <c r="BA55" i="3"/>
  <c r="BJ55" i="3"/>
  <c r="BI55" i="3"/>
  <c r="BH55" i="3"/>
  <c r="BG55" i="3"/>
  <c r="BF55" i="3"/>
  <c r="BE55" i="3"/>
  <c r="BD55" i="3"/>
  <c r="BC55" i="3"/>
  <c r="BB55" i="3"/>
  <c r="AZ55" i="3"/>
  <c r="AY55" i="3"/>
  <c r="BJ53" i="3"/>
  <c r="BJ54" i="3" s="1"/>
  <c r="BI53" i="3"/>
  <c r="BI54" i="3" s="1"/>
  <c r="BH53" i="3"/>
  <c r="BH54" i="3" s="1"/>
  <c r="BG53" i="3"/>
  <c r="BG54" i="3" s="1"/>
  <c r="BF53" i="3"/>
  <c r="BF54" i="3" s="1"/>
  <c r="BE53" i="3"/>
  <c r="BE54" i="3" s="1"/>
  <c r="BD53" i="3"/>
  <c r="BD54" i="3" s="1"/>
  <c r="BC53" i="3"/>
  <c r="BC54" i="3" s="1"/>
  <c r="BB53" i="3"/>
  <c r="BB54" i="3" s="1"/>
  <c r="BA53" i="3"/>
  <c r="BA54" i="3" s="1"/>
  <c r="AZ53" i="3"/>
  <c r="AZ54" i="3" s="1"/>
  <c r="AY53" i="3"/>
  <c r="AY54" i="3" s="1"/>
  <c r="BK52" i="3"/>
  <c r="BL52" i="3" s="1"/>
  <c r="BK51" i="3"/>
  <c r="BL51" i="3" s="1"/>
  <c r="BK50" i="3"/>
  <c r="BL50" i="3" s="1"/>
  <c r="BM43" i="3"/>
  <c r="BM42" i="3"/>
  <c r="BM41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BJ44" i="3"/>
  <c r="BJ45" i="3" s="1"/>
  <c r="BI44" i="3"/>
  <c r="BI45" i="3" s="1"/>
  <c r="BH44" i="3"/>
  <c r="BH45" i="3" s="1"/>
  <c r="BG44" i="3"/>
  <c r="BG45" i="3" s="1"/>
  <c r="BF44" i="3"/>
  <c r="BF45" i="3" s="1"/>
  <c r="BE44" i="3"/>
  <c r="BE45" i="3" s="1"/>
  <c r="BD44" i="3"/>
  <c r="BD45" i="3" s="1"/>
  <c r="BC44" i="3"/>
  <c r="BC45" i="3" s="1"/>
  <c r="BB44" i="3"/>
  <c r="BB45" i="3" s="1"/>
  <c r="BA44" i="3"/>
  <c r="BA45" i="3" s="1"/>
  <c r="AZ44" i="3"/>
  <c r="AZ45" i="3" s="1"/>
  <c r="AY44" i="3"/>
  <c r="AY45" i="3" s="1"/>
  <c r="BK43" i="3"/>
  <c r="BL43" i="3" s="1"/>
  <c r="BK42" i="3"/>
  <c r="BL42" i="3" s="1"/>
  <c r="BK41" i="3"/>
  <c r="BL41" i="3" s="1"/>
  <c r="BM33" i="3"/>
  <c r="BM24" i="3"/>
  <c r="BK24" i="3"/>
  <c r="BE37" i="3"/>
  <c r="BM32" i="3"/>
  <c r="BJ37" i="3"/>
  <c r="BI37" i="3"/>
  <c r="BH37" i="3"/>
  <c r="BG37" i="3"/>
  <c r="BF37" i="3"/>
  <c r="BD37" i="3"/>
  <c r="BC37" i="3"/>
  <c r="BB37" i="3"/>
  <c r="BA37" i="3"/>
  <c r="AZ37" i="3"/>
  <c r="AY37" i="3"/>
  <c r="BJ35" i="3"/>
  <c r="BJ36" i="3" s="1"/>
  <c r="BI35" i="3"/>
  <c r="BI36" i="3" s="1"/>
  <c r="BH35" i="3"/>
  <c r="BH36" i="3" s="1"/>
  <c r="BG35" i="3"/>
  <c r="BG36" i="3" s="1"/>
  <c r="BF35" i="3"/>
  <c r="BF36" i="3" s="1"/>
  <c r="BE35" i="3"/>
  <c r="BE36" i="3" s="1"/>
  <c r="BD35" i="3"/>
  <c r="BD36" i="3" s="1"/>
  <c r="BC35" i="3"/>
  <c r="BC36" i="3" s="1"/>
  <c r="BB35" i="3"/>
  <c r="BB36" i="3" s="1"/>
  <c r="BA35" i="3"/>
  <c r="BA36" i="3" s="1"/>
  <c r="AZ35" i="3"/>
  <c r="AZ36" i="3" s="1"/>
  <c r="AY35" i="3"/>
  <c r="AY36" i="3" s="1"/>
  <c r="BM34" i="3"/>
  <c r="BK34" i="3"/>
  <c r="BL34" i="3" s="1"/>
  <c r="BK33" i="3"/>
  <c r="BL33" i="3" s="1"/>
  <c r="BK32" i="3"/>
  <c r="BL32" i="3" s="1"/>
  <c r="BM25" i="3"/>
  <c r="BM23" i="3"/>
  <c r="BI28" i="3"/>
  <c r="BH28" i="3"/>
  <c r="BG28" i="3"/>
  <c r="BF28" i="3"/>
  <c r="BE28" i="3"/>
  <c r="BD28" i="3"/>
  <c r="BC28" i="3"/>
  <c r="BB28" i="3"/>
  <c r="BA28" i="3"/>
  <c r="AZ28" i="3"/>
  <c r="AY28" i="3"/>
  <c r="BJ28" i="3"/>
  <c r="BJ26" i="3"/>
  <c r="BJ27" i="3" s="1"/>
  <c r="BI26" i="3"/>
  <c r="BI27" i="3" s="1"/>
  <c r="BH26" i="3"/>
  <c r="BH27" i="3" s="1"/>
  <c r="BG26" i="3"/>
  <c r="BG27" i="3" s="1"/>
  <c r="BF26" i="3"/>
  <c r="BF27" i="3" s="1"/>
  <c r="BE26" i="3"/>
  <c r="BE27" i="3" s="1"/>
  <c r="BD26" i="3"/>
  <c r="BD27" i="3" s="1"/>
  <c r="BC26" i="3"/>
  <c r="BC27" i="3" s="1"/>
  <c r="BB26" i="3"/>
  <c r="BB27" i="3" s="1"/>
  <c r="BA26" i="3"/>
  <c r="BA27" i="3" s="1"/>
  <c r="AZ26" i="3"/>
  <c r="AZ27" i="3" s="1"/>
  <c r="AY26" i="3"/>
  <c r="AY27" i="3" s="1"/>
  <c r="BK25" i="3"/>
  <c r="BL25" i="3" s="1"/>
  <c r="BK23" i="3"/>
  <c r="BL23" i="3" s="1"/>
  <c r="Y34" i="3"/>
  <c r="AE34" i="3"/>
  <c r="AD34" i="3"/>
  <c r="AC34" i="3"/>
  <c r="AB34" i="3"/>
  <c r="AA34" i="3"/>
  <c r="Z34" i="3"/>
  <c r="X34" i="3"/>
  <c r="W34" i="3"/>
  <c r="V34" i="3"/>
  <c r="U34" i="3"/>
  <c r="T34" i="3"/>
  <c r="S34" i="3"/>
  <c r="AE33" i="3"/>
  <c r="AE32" i="3"/>
  <c r="AE31" i="3"/>
  <c r="N34" i="3"/>
  <c r="N32" i="3"/>
  <c r="N33" i="3"/>
  <c r="N31" i="3"/>
  <c r="C34" i="3"/>
  <c r="D34" i="3"/>
  <c r="E34" i="3"/>
  <c r="F34" i="3"/>
  <c r="G34" i="3"/>
  <c r="H34" i="3"/>
  <c r="I34" i="3"/>
  <c r="J34" i="3"/>
  <c r="K34" i="3"/>
  <c r="L34" i="3"/>
  <c r="M34" i="3"/>
  <c r="B34" i="3"/>
  <c r="B16" i="3"/>
  <c r="O34" i="2"/>
  <c r="M34" i="2"/>
  <c r="N34" i="2"/>
  <c r="O33" i="2"/>
  <c r="O32" i="2"/>
  <c r="O31" i="2"/>
  <c r="L34" i="2"/>
  <c r="K34" i="2"/>
  <c r="F34" i="2"/>
  <c r="C34" i="2"/>
  <c r="D34" i="2"/>
  <c r="E34" i="2"/>
  <c r="B34" i="2"/>
  <c r="F32" i="2"/>
  <c r="F33" i="2"/>
  <c r="F31" i="2"/>
  <c r="Q34" i="1"/>
  <c r="P34" i="1"/>
  <c r="O34" i="1"/>
  <c r="N34" i="1"/>
  <c r="M34" i="1"/>
  <c r="L34" i="1"/>
  <c r="Q33" i="1"/>
  <c r="Q32" i="1"/>
  <c r="Q31" i="1"/>
  <c r="G34" i="1"/>
  <c r="F34" i="1"/>
  <c r="C34" i="1"/>
  <c r="N84" i="3" l="1"/>
  <c r="G62" i="3"/>
  <c r="L62" i="3"/>
  <c r="J62" i="3"/>
  <c r="I62" i="3"/>
  <c r="M62" i="3"/>
  <c r="N61" i="3" s="1"/>
  <c r="H62" i="3"/>
  <c r="K165" i="1"/>
  <c r="G112" i="1"/>
  <c r="G114" i="1"/>
  <c r="G145" i="1"/>
  <c r="O178" i="1"/>
  <c r="C146" i="1"/>
  <c r="G146" i="1"/>
  <c r="K179" i="1"/>
  <c r="N165" i="1"/>
  <c r="O165" i="1"/>
  <c r="D90" i="1"/>
  <c r="F90" i="1"/>
  <c r="F146" i="1"/>
  <c r="M177" i="1"/>
  <c r="O177" i="1"/>
  <c r="N177" i="1"/>
  <c r="M178" i="1"/>
  <c r="N178" i="1"/>
  <c r="F56" i="1"/>
  <c r="E56" i="1"/>
  <c r="F122" i="1"/>
  <c r="D122" i="1"/>
  <c r="G120" i="1"/>
  <c r="E122" i="1" s="1"/>
  <c r="BL24" i="3"/>
  <c r="G32" i="1" l="1"/>
  <c r="G33" i="1"/>
  <c r="G31" i="1"/>
  <c r="E34" i="1"/>
  <c r="D34" i="1"/>
  <c r="B34" i="1"/>
  <c r="B16" i="1"/>
  <c r="C14" i="3"/>
  <c r="D14" i="3"/>
  <c r="E14" i="3"/>
  <c r="F14" i="3"/>
  <c r="G14" i="3"/>
  <c r="H14" i="3"/>
  <c r="I14" i="3"/>
  <c r="J14" i="3"/>
  <c r="K14" i="3"/>
  <c r="L14" i="3"/>
  <c r="B14" i="3"/>
  <c r="M12" i="3"/>
  <c r="M13" i="3"/>
  <c r="M11" i="3"/>
  <c r="E14" i="1"/>
  <c r="C14" i="1"/>
  <c r="D14" i="1"/>
  <c r="B14" i="1"/>
  <c r="F13" i="1"/>
  <c r="F12" i="1"/>
  <c r="F11" i="1"/>
</calcChain>
</file>

<file path=xl/sharedStrings.xml><?xml version="1.0" encoding="utf-8"?>
<sst xmlns="http://schemas.openxmlformats.org/spreadsheetml/2006/main" count="919" uniqueCount="217">
  <si>
    <t>Fábrica \ Mercado</t>
  </si>
  <si>
    <t>Oferta</t>
  </si>
  <si>
    <t>Demanda</t>
  </si>
  <si>
    <t>FO</t>
  </si>
  <si>
    <t>Fornecedor \ Aeroporto</t>
  </si>
  <si>
    <t>Centros \ Armazéns</t>
  </si>
  <si>
    <t>Ofertas</t>
  </si>
  <si>
    <t>Demandas</t>
  </si>
  <si>
    <t>A) Faça o modelo: está em um arquivo separado</t>
  </si>
  <si>
    <t>B) Resolva utilizando um software</t>
  </si>
  <si>
    <t>Regra do Canto Noroeste</t>
  </si>
  <si>
    <t>C) Resolva utilizando o método u-v (MODI)</t>
  </si>
  <si>
    <t>Regra do Custo Mínimo</t>
  </si>
  <si>
    <t>Regra de Vogel (urgência)</t>
  </si>
  <si>
    <t>Solução inicial</t>
  </si>
  <si>
    <t>Obs.: o mercado 5 é fictício, serve somente para equilibrar o problema</t>
  </si>
  <si>
    <t>Custos</t>
  </si>
  <si>
    <t>Atribui-se 150 na posição 1_1</t>
  </si>
  <si>
    <t>Atribui-se 70 na posição 1_2</t>
  </si>
  <si>
    <t>Atribui-se 95 na posição 2_2</t>
  </si>
  <si>
    <t>Atribui-se 85 na posição 2_3</t>
  </si>
  <si>
    <t>Atribui-se 125 na posição 3_3</t>
  </si>
  <si>
    <t>Atribui-se 90 na posição 3_4</t>
  </si>
  <si>
    <t>Atribui-se 15 na posição 3_5</t>
  </si>
  <si>
    <t>Atribui-se 210 na posição 3_4</t>
  </si>
  <si>
    <t>Atribui-se 15 na posição 1_5 para suprirmos a demanda do mercado fictício</t>
  </si>
  <si>
    <t>Atribui-se 90 na posição 2_4</t>
  </si>
  <si>
    <t xml:space="preserve">Atribui-se 20 na posição 3_3 (é o que restou da fábrica 3) </t>
  </si>
  <si>
    <t>Atribui-se 90 na posição 2_2 (é o que sobrou da fábrica 2)</t>
  </si>
  <si>
    <t xml:space="preserve">Atribui-se 55 na posição 1_2 (é o que faltava para suprir a demanda do mercado 2) </t>
  </si>
  <si>
    <t>Obs.: o aeroporto 4 é fictício, serve somente para equilibrar o problema</t>
  </si>
  <si>
    <t>Atribui-se 100000 à posição 1_1</t>
  </si>
  <si>
    <t>Atribui-se 180000 à posição 1_2</t>
  </si>
  <si>
    <t>Atribui-se 40000 à posição 1_3</t>
  </si>
  <si>
    <t>Atrbui-se 260000 à posição 2_3</t>
  </si>
  <si>
    <t>Atribui-se 10000 à posição 2_4</t>
  </si>
  <si>
    <t xml:space="preserve">Atribui-se 150000 à posição 3_4 </t>
  </si>
  <si>
    <t>Atribui-se 100000 à posição 3_1 (demanda total do aeroporto 1)</t>
  </si>
  <si>
    <t>Atribui-se 180000 à posição 1_2 (demanda total do aeroporto 2)</t>
  </si>
  <si>
    <t>Atribui-se 140000 à posição 1_3 (o que sobrou do fornecedor 1)</t>
  </si>
  <si>
    <t>Atribui-se 160000 à posição 2_4 (demanda total do aeroporto fictício 4)</t>
  </si>
  <si>
    <t>Atribui-se 50000 à posição 3_3 (o que sobrou do fornecedor 3)</t>
  </si>
  <si>
    <t>Atribui-se 110000 à posição 2_3 (o que faltava para suprir a demanda do aeroporto 3)</t>
  </si>
  <si>
    <t>Obs.: o armazém 12 é fictício, serve somente para equilibrar o problema</t>
  </si>
  <si>
    <t>Atribui-se 112 à posição 1_1</t>
  </si>
  <si>
    <t>Atribui-se 85 à posição 1_2</t>
  </si>
  <si>
    <t>Atribui-se 138 à posição 1_3</t>
  </si>
  <si>
    <t xml:space="preserve">Atribui-se 146 à posição 1_4 </t>
  </si>
  <si>
    <t>Atribui-se 19 à posição 1_5 (o que sobrou do centro 1)</t>
  </si>
  <si>
    <t>Atribui-se 58 à posição 2_5</t>
  </si>
  <si>
    <t>Atribui-se 89 à posição 2_6</t>
  </si>
  <si>
    <t>Atribui-se 101 à posição 2_7</t>
  </si>
  <si>
    <t>Atribui-se 215 à posição 2_8</t>
  </si>
  <si>
    <t xml:space="preserve">Atribui-se 53 à posição 2_9 </t>
  </si>
  <si>
    <t xml:space="preserve">Atribui-se 49 à posição 2_10 </t>
  </si>
  <si>
    <t>Atribui-se 153 à posição 2_11</t>
  </si>
  <si>
    <t xml:space="preserve">Atribui-se 32 à posição 2_12 (o que sobrou do centro 2) </t>
  </si>
  <si>
    <t>Atribui-se 400 à posição 3_12</t>
  </si>
  <si>
    <t>Atribui-se 77 à posição 2_5</t>
  </si>
  <si>
    <t xml:space="preserve">Atribui-se 138 à posição 2_3 </t>
  </si>
  <si>
    <t>Atribui-se 85 à posição 3_2</t>
  </si>
  <si>
    <t>Atribui-se 432 à posição 1_12</t>
  </si>
  <si>
    <t>Atribui-se 68 à posição 1_1</t>
  </si>
  <si>
    <t>Atribui-se 44 à posição 3_1</t>
  </si>
  <si>
    <t>Atribui-se 146 à posição 3_4</t>
  </si>
  <si>
    <t>Atribui-se 125 à posição 3_11</t>
  </si>
  <si>
    <t>Atribui-se 28 à posição 2_11</t>
  </si>
  <si>
    <t>Atribui-se 53 à posição 2_9</t>
  </si>
  <si>
    <t xml:space="preserve">Atribui-se 215 à posição 2_8 </t>
  </si>
  <si>
    <t>Urgência</t>
  </si>
  <si>
    <t>Auxiliar</t>
  </si>
  <si>
    <t>Aqui, chegamos na solução ótima!</t>
  </si>
  <si>
    <t>Solução Inicial</t>
  </si>
  <si>
    <t>Chegamos na solução ótima!</t>
  </si>
  <si>
    <t>MODI</t>
  </si>
  <si>
    <t>Custos Atualizados</t>
  </si>
  <si>
    <t>V_j</t>
  </si>
  <si>
    <t>U_i</t>
  </si>
  <si>
    <t>U_1 = 0</t>
  </si>
  <si>
    <t>1) Para as variáveis básicas: cij - ui - vj = 0</t>
  </si>
  <si>
    <t>2) Arbitrar um único valor para ui ou vj e resolver o sistema</t>
  </si>
  <si>
    <t>3) Para as variáveis não-básicas, calcular: cij - ui - vj</t>
  </si>
  <si>
    <t>Circuito</t>
  </si>
  <si>
    <t>TETA</t>
  </si>
  <si>
    <t>90 - TETA</t>
  </si>
  <si>
    <t>x_24 = -4 é o menor valor, logo entra na base</t>
  </si>
  <si>
    <t>125 + TETA</t>
  </si>
  <si>
    <t>85 - TETA</t>
  </si>
  <si>
    <t>x_23 é o menor valor dentre as células com "-TETA"</t>
  </si>
  <si>
    <t>x_23 sai da base</t>
  </si>
  <si>
    <t>TETA = 85</t>
  </si>
  <si>
    <t>Atualização</t>
  </si>
  <si>
    <t>Custos Atualizados - Passos 1 e 2</t>
  </si>
  <si>
    <t>Custos Atualizados - Passo 3</t>
  </si>
  <si>
    <t>x_32 é o menor valor, logo entra na base</t>
  </si>
  <si>
    <t>95 - TETA</t>
  </si>
  <si>
    <t>85 + TETA</t>
  </si>
  <si>
    <t>5 - TETA</t>
  </si>
  <si>
    <t>TETA = 5</t>
  </si>
  <si>
    <t>x_34 sai da base</t>
  </si>
  <si>
    <t>x_25 entra na base</t>
  </si>
  <si>
    <t>15 - TETA</t>
  </si>
  <si>
    <t>5 + TETA</t>
  </si>
  <si>
    <t>TETA = 15</t>
  </si>
  <si>
    <t>x_35 sai da base</t>
  </si>
  <si>
    <t>Aqui chegamos na solução ótima!</t>
  </si>
  <si>
    <t>x_31 entra na base</t>
  </si>
  <si>
    <t>100000 - TETA</t>
  </si>
  <si>
    <t>40000 + TETA</t>
  </si>
  <si>
    <t>260000 - TETA</t>
  </si>
  <si>
    <t>10000 + TETA</t>
  </si>
  <si>
    <t>150000 - TETA</t>
  </si>
  <si>
    <t>TETA = 100000</t>
  </si>
  <si>
    <t>x_11 sai da base</t>
  </si>
  <si>
    <t>x_37 entra na base</t>
  </si>
  <si>
    <t>101 - TETA</t>
  </si>
  <si>
    <t>32 + TETA</t>
  </si>
  <si>
    <t>400 - TETA</t>
  </si>
  <si>
    <t>TETA = 101</t>
  </si>
  <si>
    <t>x_27 sai da base</t>
  </si>
  <si>
    <t>D) Resolva usando MODI TREE</t>
  </si>
  <si>
    <t>Custos Atualizados: Passos 1 e 2</t>
  </si>
  <si>
    <t>Custos Atualizados: Passo 3</t>
  </si>
  <si>
    <t>x_24 entra na base</t>
  </si>
  <si>
    <t>Fora de H</t>
  </si>
  <si>
    <t>i = 1, 2</t>
  </si>
  <si>
    <t>j = 1, 2</t>
  </si>
  <si>
    <t>Dentro de H</t>
  </si>
  <si>
    <t>i = 3</t>
  </si>
  <si>
    <t>j = 3, 4 , 5</t>
  </si>
  <si>
    <t>cpq = -4</t>
  </si>
  <si>
    <t>A(q)</t>
  </si>
  <si>
    <t>Coluna 3</t>
  </si>
  <si>
    <t>Quadrado 3</t>
  </si>
  <si>
    <t>cij - cpq</t>
  </si>
  <si>
    <t>cij+cpq</t>
  </si>
  <si>
    <t>x_32 entra na base</t>
  </si>
  <si>
    <t>cpq=-2</t>
  </si>
  <si>
    <t>1ª ITERAÇÃO</t>
  </si>
  <si>
    <t>2ª ITERAÇÃO</t>
  </si>
  <si>
    <t>i=3</t>
  </si>
  <si>
    <t>j=3,5</t>
  </si>
  <si>
    <t>i=1,2</t>
  </si>
  <si>
    <t>j=1,2,4</t>
  </si>
  <si>
    <t>Bolinha 3</t>
  </si>
  <si>
    <t>Linha 3</t>
  </si>
  <si>
    <t>A(p)</t>
  </si>
  <si>
    <t>cij-cpq</t>
  </si>
  <si>
    <t>x_15 entra na base</t>
  </si>
  <si>
    <t>cpq=-1</t>
  </si>
  <si>
    <t>3ª ITERAÇÃO</t>
  </si>
  <si>
    <t>j=5</t>
  </si>
  <si>
    <t>Finalizamos!</t>
  </si>
  <si>
    <t>Solução final</t>
  </si>
  <si>
    <t>Essa é a solução ótima!</t>
  </si>
  <si>
    <t>D) Resolva pelo MODI TREE</t>
  </si>
  <si>
    <t>Custos Atualizados - Modi - Canto Noroeste</t>
  </si>
  <si>
    <t>Solução na Árvore</t>
  </si>
  <si>
    <t>Solução atualizada</t>
  </si>
  <si>
    <t>Quadrado 1</t>
  </si>
  <si>
    <t>Coluna 1</t>
  </si>
  <si>
    <t>j=1</t>
  </si>
  <si>
    <t>i=1,2,3</t>
  </si>
  <si>
    <t>j=2,3,4</t>
  </si>
  <si>
    <t>cpq = -10</t>
  </si>
  <si>
    <t>TETA = 50000</t>
  </si>
  <si>
    <t>Solução atualizada na árvore</t>
  </si>
  <si>
    <t>x_22 entra na base</t>
  </si>
  <si>
    <t>cpq = -3</t>
  </si>
  <si>
    <t>Solução na árvore</t>
  </si>
  <si>
    <t>TETA = 110000</t>
  </si>
  <si>
    <t>D) RESOLVA USANDO MOBI TREE</t>
  </si>
  <si>
    <t>cpq = -26</t>
  </si>
  <si>
    <t>Quadrado 7</t>
  </si>
  <si>
    <t>Coluna 7</t>
  </si>
  <si>
    <t>j=7</t>
  </si>
  <si>
    <t>j=1,2,3,4,5,6,8,9,10,11,12</t>
  </si>
  <si>
    <t>cpq = -14</t>
  </si>
  <si>
    <t>x_34 entra na base</t>
  </si>
  <si>
    <t>Árvore da solução</t>
  </si>
  <si>
    <t>TETA=58</t>
  </si>
  <si>
    <t>i = 2,3</t>
  </si>
  <si>
    <t>j = 6, 7, 8, 9, 10, 11, 12</t>
  </si>
  <si>
    <t>i = 1</t>
  </si>
  <si>
    <t>j = 1, 2, 3, 4, 5</t>
  </si>
  <si>
    <t>Bolinha 2</t>
  </si>
  <si>
    <t>Linha 2</t>
  </si>
  <si>
    <t>x_19 entra</t>
  </si>
  <si>
    <t>cpq = - 22</t>
  </si>
  <si>
    <t>TETA = 53</t>
  </si>
  <si>
    <t>j = 9</t>
  </si>
  <si>
    <t>Quadrado 9</t>
  </si>
  <si>
    <t>Coluna 9</t>
  </si>
  <si>
    <t>x_1_12 entra</t>
  </si>
  <si>
    <t>cpq = - 16</t>
  </si>
  <si>
    <t>TETA= 35</t>
  </si>
  <si>
    <t>i=2,3</t>
  </si>
  <si>
    <t>j=4,6,7,8,10,11,12</t>
  </si>
  <si>
    <t>i=1</t>
  </si>
  <si>
    <t>j=1,2,3,5,9</t>
  </si>
  <si>
    <t>Quadrado 4</t>
  </si>
  <si>
    <t>Coluna 4</t>
  </si>
  <si>
    <t>cpq = - 12</t>
  </si>
  <si>
    <t>x_23 entra</t>
  </si>
  <si>
    <t>TETA = 138</t>
  </si>
  <si>
    <t>j=3</t>
  </si>
  <si>
    <t>x_32 entra</t>
  </si>
  <si>
    <t>cpq = - 3</t>
  </si>
  <si>
    <t>j = 2</t>
  </si>
  <si>
    <t>Quadrado 2</t>
  </si>
  <si>
    <t>Coluna 2</t>
  </si>
  <si>
    <t>x_3_11 entra</t>
  </si>
  <si>
    <t>j = 2, 4, 7</t>
  </si>
  <si>
    <t>j = 1, 3, 5, 6, 8, 9, 10, 11, 12</t>
  </si>
  <si>
    <t>x_25 entra</t>
  </si>
  <si>
    <t>cpq = - 2</t>
  </si>
  <si>
    <t>TETA=77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</si>
</sst>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/>
    <xf numFmtId="0" fontId="1" fillId="0" borderId="0" xfId="0" applyFont="1" applyFill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/>
    <xf numFmtId="0" fontId="1" fillId="5" borderId="0" xfId="0" applyFont="1" applyFill="1" applyAlignment="1">
      <alignment horizontal="center"/>
    </xf>
    <xf numFmtId="0" fontId="0" fillId="5" borderId="0" xfId="0" applyFill="1"/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6" borderId="28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5" borderId="0" xfId="0" applyFill="1" applyBorder="1"/>
    <xf numFmtId="0" fontId="1" fillId="5" borderId="0" xfId="0" applyFont="1" applyFill="1" applyBorder="1" applyAlignment="1"/>
    <xf numFmtId="0" fontId="3" fillId="5" borderId="0" xfId="0" applyFont="1" applyFill="1"/>
    <xf numFmtId="0" fontId="1" fillId="5" borderId="0" xfId="0" applyFont="1" applyFill="1" applyAlignment="1"/>
    <xf numFmtId="0" fontId="0" fillId="5" borderId="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4" borderId="0" xfId="0" applyFill="1"/>
    <xf numFmtId="0" fontId="1" fillId="0" borderId="11" xfId="0" applyFont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right"/>
    </xf>
    <xf numFmtId="0" fontId="1" fillId="5" borderId="0" xfId="0" applyFont="1" applyFill="1"/>
    <xf numFmtId="0" fontId="1" fillId="0" borderId="8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9" xfId="0" applyFont="1" applyFill="1" applyBorder="1" applyAlignment="1">
      <alignment horizontal="center"/>
    </xf>
    <xf numFmtId="0" fontId="0" fillId="0" borderId="13" xfId="0" applyFill="1" applyBorder="1"/>
    <xf numFmtId="0" fontId="0" fillId="0" borderId="14" xfId="0" applyFill="1" applyBorder="1"/>
    <xf numFmtId="0" fontId="0" fillId="2" borderId="15" xfId="0" applyFill="1" applyBorder="1"/>
    <xf numFmtId="0" fontId="0" fillId="0" borderId="13" xfId="0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571500</xdr:colOff>
      <xdr:row>159</xdr:row>
      <xdr:rowOff>95250</xdr:rowOff>
    </xdr:from>
    <xdr:to>
      <xdr:col>2</xdr:col>
      <xdr:colOff>276225</xdr:colOff>
      <xdr:row>161</xdr:row>
      <xdr:rowOff>28575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4AA47BCA-8E8F-325D-5B0D-DAB6307AF13B}"/>
            </a:ext>
          </a:extLst>
        </xdr:cNvPr>
        <xdr:cNvSpPr/>
      </xdr:nvSpPr>
      <xdr:spPr>
        <a:xfrm>
          <a:off x="1695450" y="3069907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2</xdr:col>
      <xdr:colOff>314325</xdr:colOff>
      <xdr:row>165</xdr:row>
      <xdr:rowOff>171450</xdr:rowOff>
    </xdr:from>
    <xdr:to>
      <xdr:col>3</xdr:col>
      <xdr:colOff>19050</xdr:colOff>
      <xdr:row>167</xdr:row>
      <xdr:rowOff>104775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4F82106D-11DB-45F9-AFE9-3D1CCA50531C}"/>
            </a:ext>
          </a:extLst>
        </xdr:cNvPr>
        <xdr:cNvSpPr/>
      </xdr:nvSpPr>
      <xdr:spPr>
        <a:xfrm>
          <a:off x="2047875" y="3191827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2</xdr:col>
      <xdr:colOff>247650</xdr:colOff>
      <xdr:row>172</xdr:row>
      <xdr:rowOff>47625</xdr:rowOff>
    </xdr:from>
    <xdr:to>
      <xdr:col>2</xdr:col>
      <xdr:colOff>561975</xdr:colOff>
      <xdr:row>173</xdr:row>
      <xdr:rowOff>171450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BFF81E8-970E-4ADD-9D0B-C65ED1F6AD6F}"/>
            </a:ext>
          </a:extLst>
        </xdr:cNvPr>
        <xdr:cNvSpPr/>
      </xdr:nvSpPr>
      <xdr:spPr>
        <a:xfrm>
          <a:off x="1981200" y="33127950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1</xdr:col>
      <xdr:colOff>152400</xdr:colOff>
      <xdr:row>162</xdr:row>
      <xdr:rowOff>142875</xdr:rowOff>
    </xdr:from>
    <xdr:to>
      <xdr:col>1</xdr:col>
      <xdr:colOff>447675</xdr:colOff>
      <xdr:row>164</xdr:row>
      <xdr:rowOff>57150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C606E745-1C90-55A6-F2CE-D440D64A1CB5}"/>
            </a:ext>
          </a:extLst>
        </xdr:cNvPr>
        <xdr:cNvSpPr/>
      </xdr:nvSpPr>
      <xdr:spPr>
        <a:xfrm>
          <a:off x="1276350" y="313182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2</xdr:col>
      <xdr:colOff>333375</xdr:colOff>
      <xdr:row>162</xdr:row>
      <xdr:rowOff>152400</xdr:rowOff>
    </xdr:from>
    <xdr:to>
      <xdr:col>3</xdr:col>
      <xdr:colOff>19050</xdr:colOff>
      <xdr:row>164</xdr:row>
      <xdr:rowOff>66675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89D1157B-2699-40CF-94E0-152706A617BE}"/>
            </a:ext>
          </a:extLst>
        </xdr:cNvPr>
        <xdr:cNvSpPr/>
      </xdr:nvSpPr>
      <xdr:spPr>
        <a:xfrm>
          <a:off x="2066925" y="313277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2</xdr:col>
      <xdr:colOff>295275</xdr:colOff>
      <xdr:row>169</xdr:row>
      <xdr:rowOff>19050</xdr:rowOff>
    </xdr:from>
    <xdr:to>
      <xdr:col>2</xdr:col>
      <xdr:colOff>590550</xdr:colOff>
      <xdr:row>170</xdr:row>
      <xdr:rowOff>123825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0572443-D40D-4A53-B36A-BE37F4B1A411}"/>
            </a:ext>
          </a:extLst>
        </xdr:cNvPr>
        <xdr:cNvSpPr/>
      </xdr:nvSpPr>
      <xdr:spPr>
        <a:xfrm>
          <a:off x="2028825" y="3252787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1</xdr:col>
      <xdr:colOff>352425</xdr:colOff>
      <xdr:row>175</xdr:row>
      <xdr:rowOff>47625</xdr:rowOff>
    </xdr:from>
    <xdr:to>
      <xdr:col>2</xdr:col>
      <xdr:colOff>38100</xdr:colOff>
      <xdr:row>176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DDF5F1E5-61E4-406C-B329-B0A2DED18530}"/>
            </a:ext>
          </a:extLst>
        </xdr:cNvPr>
        <xdr:cNvSpPr/>
      </xdr:nvSpPr>
      <xdr:spPr>
        <a:xfrm>
          <a:off x="1476375" y="336994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2</xdr:col>
      <xdr:colOff>600075</xdr:colOff>
      <xdr:row>175</xdr:row>
      <xdr:rowOff>38100</xdr:rowOff>
    </xdr:from>
    <xdr:to>
      <xdr:col>3</xdr:col>
      <xdr:colOff>285750</xdr:colOff>
      <xdr:row>176</xdr:row>
      <xdr:rowOff>142875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70C5C73-D35E-4030-987D-C3C4D7FE22DB}"/>
            </a:ext>
          </a:extLst>
        </xdr:cNvPr>
        <xdr:cNvSpPr/>
      </xdr:nvSpPr>
      <xdr:spPr>
        <a:xfrm>
          <a:off x="2333625" y="336899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twoCellAnchor>
    <xdr:from>
      <xdr:col>1</xdr:col>
      <xdr:colOff>300038</xdr:colOff>
      <xdr:row>161</xdr:row>
      <xdr:rowOff>28575</xdr:rowOff>
    </xdr:from>
    <xdr:to>
      <xdr:col>2</xdr:col>
      <xdr:colOff>119063</xdr:colOff>
      <xdr:row>162</xdr:row>
      <xdr:rowOff>142875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DFF26157-8FC3-269D-F0E7-40AC2995D9A2}"/>
            </a:ext>
          </a:extLst>
        </xdr:cNvPr>
        <xdr:cNvCxnSpPr>
          <a:stCxn id="2" idx="4"/>
          <a:endCxn id="5" idx="0"/>
        </xdr:cNvCxnSpPr>
      </xdr:nvCxnSpPr>
      <xdr:spPr>
        <a:xfrm flipH="1">
          <a:off x="1423988" y="31013400"/>
          <a:ext cx="4286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109538</xdr:colOff>
      <xdr:row>161</xdr:row>
      <xdr:rowOff>9525</xdr:rowOff>
    </xdr:from>
    <xdr:to>
      <xdr:col>2</xdr:col>
      <xdr:colOff>500063</xdr:colOff>
      <xdr:row>162</xdr:row>
      <xdr:rowOff>171450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80CA341C-655E-4ABC-8750-2DA46896EF65}"/>
            </a:ext>
          </a:extLst>
        </xdr:cNvPr>
        <xdr:cNvCxnSpPr/>
      </xdr:nvCxnSpPr>
      <xdr:spPr>
        <a:xfrm>
          <a:off x="1843088" y="30994350"/>
          <a:ext cx="390525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95250</xdr:colOff>
      <xdr:row>160</xdr:row>
      <xdr:rowOff>114300</xdr:rowOff>
    </xdr:from>
    <xdr:ext cx="399148" cy="264560"/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59215482-B768-758F-35B6-395A401AB4F6}"/>
            </a:ext>
          </a:extLst>
        </xdr:cNvPr>
        <xdr:cNvSpPr txBox="1"/>
      </xdr:nvSpPr>
      <xdr:spPr>
        <a:xfrm>
          <a:off x="1219200" y="309086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2</xdr:col>
      <xdr:colOff>352425</xdr:colOff>
      <xdr:row>160</xdr:row>
      <xdr:rowOff>152400</xdr:rowOff>
    </xdr:from>
    <xdr:ext cx="327654" cy="264560"/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7C91101F-4EAB-4B66-A6C6-92BE1B757E5A}"/>
            </a:ext>
          </a:extLst>
        </xdr:cNvPr>
        <xdr:cNvSpPr txBox="1"/>
      </xdr:nvSpPr>
      <xdr:spPr>
        <a:xfrm>
          <a:off x="2085975" y="30946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70</a:t>
          </a:r>
        </a:p>
      </xdr:txBody>
    </xdr:sp>
    <xdr:clientData/>
  </xdr:oneCellAnchor>
  <xdr:twoCellAnchor>
    <xdr:from>
      <xdr:col>2</xdr:col>
      <xdr:colOff>471488</xdr:colOff>
      <xdr:row>164</xdr:row>
      <xdr:rowOff>66675</xdr:rowOff>
    </xdr:from>
    <xdr:to>
      <xdr:col>2</xdr:col>
      <xdr:colOff>481013</xdr:colOff>
      <xdr:row>165</xdr:row>
      <xdr:rowOff>171450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F22E7D6E-4B3B-4B03-A5CE-CA90863DD867}"/>
            </a:ext>
          </a:extLst>
        </xdr:cNvPr>
        <xdr:cNvCxnSpPr>
          <a:stCxn id="6" idx="2"/>
          <a:endCxn id="3" idx="0"/>
        </xdr:cNvCxnSpPr>
      </xdr:nvCxnSpPr>
      <xdr:spPr>
        <a:xfrm flipH="1">
          <a:off x="2205038" y="31623000"/>
          <a:ext cx="9525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476250</xdr:colOff>
      <xdr:row>164</xdr:row>
      <xdr:rowOff>95250</xdr:rowOff>
    </xdr:from>
    <xdr:ext cx="327654" cy="264560"/>
    <xdr:sp macro="" textlink="">
      <xdr:nvSpPr>
        <xdr:cNvPr id="21" name="CaixaDeTexto 20">
          <a:extLst>
            <a:ext uri="{FF2B5EF4-FFF2-40B4-BE49-F238E27FC236}">
              <a16:creationId xmlns:a16="http://schemas.microsoft.com/office/drawing/2014/main" id="{AE085AFE-05D1-4DE4-A187-FF808B682417}"/>
            </a:ext>
          </a:extLst>
        </xdr:cNvPr>
        <xdr:cNvSpPr txBox="1"/>
      </xdr:nvSpPr>
      <xdr:spPr>
        <a:xfrm>
          <a:off x="2209800" y="316515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95</a:t>
          </a:r>
        </a:p>
      </xdr:txBody>
    </xdr:sp>
    <xdr:clientData/>
  </xdr:oneCellAnchor>
  <xdr:twoCellAnchor>
    <xdr:from>
      <xdr:col>2</xdr:col>
      <xdr:colOff>442913</xdr:colOff>
      <xdr:row>167</xdr:row>
      <xdr:rowOff>104775</xdr:rowOff>
    </xdr:from>
    <xdr:to>
      <xdr:col>2</xdr:col>
      <xdr:colOff>471488</xdr:colOff>
      <xdr:row>169</xdr:row>
      <xdr:rowOff>19050</xdr:rowOff>
    </xdr:to>
    <xdr:cxnSp macro="">
      <xdr:nvCxnSpPr>
        <xdr:cNvPr id="22" name="Conector reto 21">
          <a:extLst>
            <a:ext uri="{FF2B5EF4-FFF2-40B4-BE49-F238E27FC236}">
              <a16:creationId xmlns:a16="http://schemas.microsoft.com/office/drawing/2014/main" id="{BCCF8A7E-558B-4303-B538-5128EBEA896B}"/>
            </a:ext>
          </a:extLst>
        </xdr:cNvPr>
        <xdr:cNvCxnSpPr>
          <a:stCxn id="3" idx="4"/>
          <a:endCxn id="7" idx="0"/>
        </xdr:cNvCxnSpPr>
      </xdr:nvCxnSpPr>
      <xdr:spPr>
        <a:xfrm flipH="1">
          <a:off x="2176463" y="32232600"/>
          <a:ext cx="28575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495300</xdr:colOff>
      <xdr:row>167</xdr:row>
      <xdr:rowOff>104775</xdr:rowOff>
    </xdr:from>
    <xdr:ext cx="722570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19EDF6BB-94D1-471D-8421-C883373D2255}"/>
            </a:ext>
          </a:extLst>
        </xdr:cNvPr>
        <xdr:cNvSpPr txBox="1"/>
      </xdr:nvSpPr>
      <xdr:spPr>
        <a:xfrm>
          <a:off x="2228850" y="32261175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85 - TETA</a:t>
          </a:r>
        </a:p>
      </xdr:txBody>
    </xdr:sp>
    <xdr:clientData/>
  </xdr:oneCellAnchor>
  <xdr:twoCellAnchor>
    <xdr:from>
      <xdr:col>2</xdr:col>
      <xdr:colOff>404813</xdr:colOff>
      <xdr:row>170</xdr:row>
      <xdr:rowOff>123825</xdr:rowOff>
    </xdr:from>
    <xdr:to>
      <xdr:col>2</xdr:col>
      <xdr:colOff>442913</xdr:colOff>
      <xdr:row>172</xdr:row>
      <xdr:rowOff>47625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AFE0325F-09CC-4DC0-812B-77B4596D20BA}"/>
            </a:ext>
          </a:extLst>
        </xdr:cNvPr>
        <xdr:cNvCxnSpPr>
          <a:stCxn id="7" idx="2"/>
          <a:endCxn id="4" idx="0"/>
        </xdr:cNvCxnSpPr>
      </xdr:nvCxnSpPr>
      <xdr:spPr>
        <a:xfrm flipH="1">
          <a:off x="2138363" y="32823150"/>
          <a:ext cx="3810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447675</xdr:colOff>
      <xdr:row>170</xdr:row>
      <xdr:rowOff>133350</xdr:rowOff>
    </xdr:from>
    <xdr:ext cx="821122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A8008397-7484-4B48-B80F-E5C82859062B}"/>
            </a:ext>
          </a:extLst>
        </xdr:cNvPr>
        <xdr:cNvSpPr txBox="1"/>
      </xdr:nvSpPr>
      <xdr:spPr>
        <a:xfrm>
          <a:off x="2181225" y="32861250"/>
          <a:ext cx="8211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125 + TETA</a:t>
          </a:r>
        </a:p>
      </xdr:txBody>
    </xdr:sp>
    <xdr:clientData/>
  </xdr:oneCellAnchor>
  <xdr:twoCellAnchor>
    <xdr:from>
      <xdr:col>1</xdr:col>
      <xdr:colOff>500063</xdr:colOff>
      <xdr:row>173</xdr:row>
      <xdr:rowOff>171450</xdr:rowOff>
    </xdr:from>
    <xdr:to>
      <xdr:col>2</xdr:col>
      <xdr:colOff>404813</xdr:colOff>
      <xdr:row>175</xdr:row>
      <xdr:rowOff>47625</xdr:rowOff>
    </xdr:to>
    <xdr:cxnSp macro="">
      <xdr:nvCxnSpPr>
        <xdr:cNvPr id="32" name="Conector reto 31">
          <a:extLst>
            <a:ext uri="{FF2B5EF4-FFF2-40B4-BE49-F238E27FC236}">
              <a16:creationId xmlns:a16="http://schemas.microsoft.com/office/drawing/2014/main" id="{D37CD710-F726-4FD1-982F-C0CAEF5D0EEC}"/>
            </a:ext>
          </a:extLst>
        </xdr:cNvPr>
        <xdr:cNvCxnSpPr>
          <a:stCxn id="4" idx="4"/>
          <a:endCxn id="8" idx="0"/>
        </xdr:cNvCxnSpPr>
      </xdr:nvCxnSpPr>
      <xdr:spPr>
        <a:xfrm flipH="1">
          <a:off x="1624013" y="33442275"/>
          <a:ext cx="51435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404813</xdr:colOff>
      <xdr:row>173</xdr:row>
      <xdr:rowOff>171450</xdr:rowOff>
    </xdr:from>
    <xdr:to>
      <xdr:col>3</xdr:col>
      <xdr:colOff>138113</xdr:colOff>
      <xdr:row>175</xdr:row>
      <xdr:rowOff>38100</xdr:rowOff>
    </xdr:to>
    <xdr:cxnSp macro="">
      <xdr:nvCxnSpPr>
        <xdr:cNvPr id="35" name="Conector reto 34">
          <a:extLst>
            <a:ext uri="{FF2B5EF4-FFF2-40B4-BE49-F238E27FC236}">
              <a16:creationId xmlns:a16="http://schemas.microsoft.com/office/drawing/2014/main" id="{A54A0037-505F-4DED-9126-58E01ACF157E}"/>
            </a:ext>
          </a:extLst>
        </xdr:cNvPr>
        <xdr:cNvCxnSpPr>
          <a:stCxn id="4" idx="4"/>
          <a:endCxn id="9" idx="0"/>
        </xdr:cNvCxnSpPr>
      </xdr:nvCxnSpPr>
      <xdr:spPr>
        <a:xfrm>
          <a:off x="2138363" y="33442275"/>
          <a:ext cx="34290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285750</xdr:colOff>
      <xdr:row>173</xdr:row>
      <xdr:rowOff>66675</xdr:rowOff>
    </xdr:from>
    <xdr:ext cx="722570" cy="264560"/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E534A5F1-1422-48CB-A8A4-5686A53696AF}"/>
            </a:ext>
          </a:extLst>
        </xdr:cNvPr>
        <xdr:cNvSpPr txBox="1"/>
      </xdr:nvSpPr>
      <xdr:spPr>
        <a:xfrm>
          <a:off x="1409700" y="33375600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90 - TETA</a:t>
          </a:r>
        </a:p>
      </xdr:txBody>
    </xdr:sp>
    <xdr:clientData/>
  </xdr:oneCellAnchor>
  <xdr:oneCellAnchor>
    <xdr:from>
      <xdr:col>2</xdr:col>
      <xdr:colOff>571500</xdr:colOff>
      <xdr:row>173</xdr:row>
      <xdr:rowOff>57150</xdr:rowOff>
    </xdr:from>
    <xdr:ext cx="327654" cy="264560"/>
    <xdr:sp macro="" textlink="">
      <xdr:nvSpPr>
        <xdr:cNvPr id="39" name="CaixaDeTexto 38">
          <a:extLst>
            <a:ext uri="{FF2B5EF4-FFF2-40B4-BE49-F238E27FC236}">
              <a16:creationId xmlns:a16="http://schemas.microsoft.com/office/drawing/2014/main" id="{AB89BACA-99DA-4076-85DF-79ABF78985E7}"/>
            </a:ext>
          </a:extLst>
        </xdr:cNvPr>
        <xdr:cNvSpPr txBox="1"/>
      </xdr:nvSpPr>
      <xdr:spPr>
        <a:xfrm>
          <a:off x="2305050" y="333279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</a:t>
          </a:r>
        </a:p>
      </xdr:txBody>
    </xdr:sp>
    <xdr:clientData/>
  </xdr:oneCellAnchor>
  <xdr:twoCellAnchor>
    <xdr:from>
      <xdr:col>0</xdr:col>
      <xdr:colOff>1047750</xdr:colOff>
      <xdr:row>166</xdr:row>
      <xdr:rowOff>104775</xdr:rowOff>
    </xdr:from>
    <xdr:to>
      <xdr:col>3</xdr:col>
      <xdr:colOff>638174</xdr:colOff>
      <xdr:row>176</xdr:row>
      <xdr:rowOff>142875</xdr:rowOff>
    </xdr:to>
    <xdr:sp macro="" textlink="">
      <xdr:nvSpPr>
        <xdr:cNvPr id="44" name="Arco 43">
          <a:extLst>
            <a:ext uri="{FF2B5EF4-FFF2-40B4-BE49-F238E27FC236}">
              <a16:creationId xmlns:a16="http://schemas.microsoft.com/office/drawing/2014/main" id="{DF190B3C-0B8A-32B4-C255-C0A0C288D22B}"/>
            </a:ext>
          </a:extLst>
        </xdr:cNvPr>
        <xdr:cNvSpPr/>
      </xdr:nvSpPr>
      <xdr:spPr>
        <a:xfrm flipH="1">
          <a:off x="1047750" y="32070675"/>
          <a:ext cx="1933574" cy="1952625"/>
        </a:xfrm>
        <a:prstGeom prst="arc">
          <a:avLst>
            <a:gd name="adj1" fmla="val 15594709"/>
            <a:gd name="adj2" fmla="val 3691876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0</xdr:col>
      <xdr:colOff>647700</xdr:colOff>
      <xdr:row>169</xdr:row>
      <xdr:rowOff>47625</xdr:rowOff>
    </xdr:from>
    <xdr:ext cx="472630" cy="264560"/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B3474666-F76A-4624-92B0-7EB9E73AB32E}"/>
            </a:ext>
          </a:extLst>
        </xdr:cNvPr>
        <xdr:cNvSpPr txBox="1"/>
      </xdr:nvSpPr>
      <xdr:spPr>
        <a:xfrm>
          <a:off x="647700" y="32585025"/>
          <a:ext cx="472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TETA</a:t>
          </a:r>
        </a:p>
      </xdr:txBody>
    </xdr:sp>
    <xdr:clientData/>
  </xdr:oneCellAnchor>
  <xdr:twoCellAnchor>
    <xdr:from>
      <xdr:col>2</xdr:col>
      <xdr:colOff>266701</xdr:colOff>
      <xdr:row>167</xdr:row>
      <xdr:rowOff>19049</xdr:rowOff>
    </xdr:from>
    <xdr:to>
      <xdr:col>3</xdr:col>
      <xdr:colOff>57151</xdr:colOff>
      <xdr:row>169</xdr:row>
      <xdr:rowOff>66674</xdr:rowOff>
    </xdr:to>
    <xdr:sp macro="" textlink="">
      <xdr:nvSpPr>
        <xdr:cNvPr id="46" name="Sinal de Multiplicação 45">
          <a:extLst>
            <a:ext uri="{FF2B5EF4-FFF2-40B4-BE49-F238E27FC236}">
              <a16:creationId xmlns:a16="http://schemas.microsoft.com/office/drawing/2014/main" id="{F312D87A-8E5C-723C-3212-526D90D9CF83}"/>
            </a:ext>
          </a:extLst>
        </xdr:cNvPr>
        <xdr:cNvSpPr/>
      </xdr:nvSpPr>
      <xdr:spPr>
        <a:xfrm>
          <a:off x="2000251" y="32175449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371475</xdr:colOff>
      <xdr:row>159</xdr:row>
      <xdr:rowOff>85725</xdr:rowOff>
    </xdr:from>
    <xdr:to>
      <xdr:col>6</xdr:col>
      <xdr:colOff>76200</xdr:colOff>
      <xdr:row>161</xdr:row>
      <xdr:rowOff>19050</xdr:rowOff>
    </xdr:to>
    <xdr:sp macro="" textlink="">
      <xdr:nvSpPr>
        <xdr:cNvPr id="47" name="Elipse 46">
          <a:extLst>
            <a:ext uri="{FF2B5EF4-FFF2-40B4-BE49-F238E27FC236}">
              <a16:creationId xmlns:a16="http://schemas.microsoft.com/office/drawing/2014/main" id="{A8130CD6-A704-47B0-BF2B-42B59A68B63E}"/>
            </a:ext>
          </a:extLst>
        </xdr:cNvPr>
        <xdr:cNvSpPr/>
      </xdr:nvSpPr>
      <xdr:spPr>
        <a:xfrm>
          <a:off x="4000500" y="3069907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6</xdr:col>
      <xdr:colOff>114300</xdr:colOff>
      <xdr:row>165</xdr:row>
      <xdr:rowOff>161925</xdr:rowOff>
    </xdr:from>
    <xdr:to>
      <xdr:col>6</xdr:col>
      <xdr:colOff>428625</xdr:colOff>
      <xdr:row>167</xdr:row>
      <xdr:rowOff>95250</xdr:rowOff>
    </xdr:to>
    <xdr:sp macro="" textlink="">
      <xdr:nvSpPr>
        <xdr:cNvPr id="48" name="Elipse 47">
          <a:extLst>
            <a:ext uri="{FF2B5EF4-FFF2-40B4-BE49-F238E27FC236}">
              <a16:creationId xmlns:a16="http://schemas.microsoft.com/office/drawing/2014/main" id="{D9579F97-B0DA-4CB3-BD7F-F1EA3ACA1C3C}"/>
            </a:ext>
          </a:extLst>
        </xdr:cNvPr>
        <xdr:cNvSpPr/>
      </xdr:nvSpPr>
      <xdr:spPr>
        <a:xfrm>
          <a:off x="4419600" y="31927800"/>
          <a:ext cx="314325" cy="323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6</xdr:col>
      <xdr:colOff>47625</xdr:colOff>
      <xdr:row>172</xdr:row>
      <xdr:rowOff>38100</xdr:rowOff>
    </xdr:from>
    <xdr:to>
      <xdr:col>6</xdr:col>
      <xdr:colOff>361950</xdr:colOff>
      <xdr:row>173</xdr:row>
      <xdr:rowOff>161925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788FDC2A-EEB1-44CD-9606-BCF129E122C2}"/>
            </a:ext>
          </a:extLst>
        </xdr:cNvPr>
        <xdr:cNvSpPr/>
      </xdr:nvSpPr>
      <xdr:spPr>
        <a:xfrm>
          <a:off x="4286250" y="3315652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4</xdr:col>
      <xdr:colOff>561975</xdr:colOff>
      <xdr:row>162</xdr:row>
      <xdr:rowOff>133350</xdr:rowOff>
    </xdr:from>
    <xdr:to>
      <xdr:col>5</xdr:col>
      <xdr:colOff>247650</xdr:colOff>
      <xdr:row>164</xdr:row>
      <xdr:rowOff>47625</xdr:rowOff>
    </xdr:to>
    <xdr:sp macro="" textlink="">
      <xdr:nvSpPr>
        <xdr:cNvPr id="50" name="Retângulo 49">
          <a:extLst>
            <a:ext uri="{FF2B5EF4-FFF2-40B4-BE49-F238E27FC236}">
              <a16:creationId xmlns:a16="http://schemas.microsoft.com/office/drawing/2014/main" id="{2928521E-297C-46A8-9EB3-FAA5E90B94DE}"/>
            </a:ext>
          </a:extLst>
        </xdr:cNvPr>
        <xdr:cNvSpPr/>
      </xdr:nvSpPr>
      <xdr:spPr>
        <a:xfrm>
          <a:off x="3581400" y="313182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6</xdr:col>
      <xdr:colOff>133350</xdr:colOff>
      <xdr:row>162</xdr:row>
      <xdr:rowOff>142875</xdr:rowOff>
    </xdr:from>
    <xdr:to>
      <xdr:col>6</xdr:col>
      <xdr:colOff>428625</xdr:colOff>
      <xdr:row>164</xdr:row>
      <xdr:rowOff>57150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69CCE99A-D407-4042-96C7-3B69662A5990}"/>
            </a:ext>
          </a:extLst>
        </xdr:cNvPr>
        <xdr:cNvSpPr/>
      </xdr:nvSpPr>
      <xdr:spPr>
        <a:xfrm>
          <a:off x="4438650" y="313277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5</xdr:col>
      <xdr:colOff>171450</xdr:colOff>
      <xdr:row>175</xdr:row>
      <xdr:rowOff>19050</xdr:rowOff>
    </xdr:from>
    <xdr:to>
      <xdr:col>5</xdr:col>
      <xdr:colOff>466725</xdr:colOff>
      <xdr:row>176</xdr:row>
      <xdr:rowOff>123825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9D56D64-4EE2-45F8-8CE6-3A98EEF0370F}"/>
            </a:ext>
          </a:extLst>
        </xdr:cNvPr>
        <xdr:cNvSpPr/>
      </xdr:nvSpPr>
      <xdr:spPr>
        <a:xfrm>
          <a:off x="3800475" y="3370897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6</xdr:col>
      <xdr:colOff>76200</xdr:colOff>
      <xdr:row>168</xdr:row>
      <xdr:rowOff>161925</xdr:rowOff>
    </xdr:from>
    <xdr:to>
      <xdr:col>6</xdr:col>
      <xdr:colOff>371475</xdr:colOff>
      <xdr:row>170</xdr:row>
      <xdr:rowOff>76200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F838FC7F-6E2C-4043-AEC7-DB66D0ED70E2}"/>
            </a:ext>
          </a:extLst>
        </xdr:cNvPr>
        <xdr:cNvSpPr/>
      </xdr:nvSpPr>
      <xdr:spPr>
        <a:xfrm>
          <a:off x="4314825" y="325088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6</xdr:col>
      <xdr:colOff>400050</xdr:colOff>
      <xdr:row>175</xdr:row>
      <xdr:rowOff>28575</xdr:rowOff>
    </xdr:from>
    <xdr:to>
      <xdr:col>7</xdr:col>
      <xdr:colOff>85725</xdr:colOff>
      <xdr:row>176</xdr:row>
      <xdr:rowOff>133350</xdr:rowOff>
    </xdr:to>
    <xdr:sp macro="" textlink="">
      <xdr:nvSpPr>
        <xdr:cNvPr id="54" name="Retângulo 53">
          <a:extLst>
            <a:ext uri="{FF2B5EF4-FFF2-40B4-BE49-F238E27FC236}">
              <a16:creationId xmlns:a16="http://schemas.microsoft.com/office/drawing/2014/main" id="{4718CAA8-9BD3-44B3-801A-F664D59BFD97}"/>
            </a:ext>
          </a:extLst>
        </xdr:cNvPr>
        <xdr:cNvSpPr/>
      </xdr:nvSpPr>
      <xdr:spPr>
        <a:xfrm>
          <a:off x="4638675" y="337185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twoCellAnchor>
    <xdr:from>
      <xdr:col>5</xdr:col>
      <xdr:colOff>71438</xdr:colOff>
      <xdr:row>161</xdr:row>
      <xdr:rowOff>9525</xdr:rowOff>
    </xdr:from>
    <xdr:to>
      <xdr:col>5</xdr:col>
      <xdr:colOff>500063</xdr:colOff>
      <xdr:row>162</xdr:row>
      <xdr:rowOff>123825</xdr:rowOff>
    </xdr:to>
    <xdr:cxnSp macro="">
      <xdr:nvCxnSpPr>
        <xdr:cNvPr id="55" name="Conector reto 54">
          <a:extLst>
            <a:ext uri="{FF2B5EF4-FFF2-40B4-BE49-F238E27FC236}">
              <a16:creationId xmlns:a16="http://schemas.microsoft.com/office/drawing/2014/main" id="{67D8B6D5-143F-47C0-A647-1E79DFF283F0}"/>
            </a:ext>
          </a:extLst>
        </xdr:cNvPr>
        <xdr:cNvCxnSpPr/>
      </xdr:nvCxnSpPr>
      <xdr:spPr>
        <a:xfrm flipH="1">
          <a:off x="3700463" y="31003875"/>
          <a:ext cx="4286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528638</xdr:colOff>
      <xdr:row>161</xdr:row>
      <xdr:rowOff>19050</xdr:rowOff>
    </xdr:from>
    <xdr:to>
      <xdr:col>6</xdr:col>
      <xdr:colOff>280988</xdr:colOff>
      <xdr:row>162</xdr:row>
      <xdr:rowOff>142875</xdr:rowOff>
    </xdr:to>
    <xdr:cxnSp macro="">
      <xdr:nvCxnSpPr>
        <xdr:cNvPr id="56" name="Conector reto 55">
          <a:extLst>
            <a:ext uri="{FF2B5EF4-FFF2-40B4-BE49-F238E27FC236}">
              <a16:creationId xmlns:a16="http://schemas.microsoft.com/office/drawing/2014/main" id="{AC4E54C8-95EE-4291-BDD7-1275C9E5A037}"/>
            </a:ext>
          </a:extLst>
        </xdr:cNvPr>
        <xdr:cNvCxnSpPr>
          <a:stCxn id="47" idx="4"/>
          <a:endCxn id="51" idx="0"/>
        </xdr:cNvCxnSpPr>
      </xdr:nvCxnSpPr>
      <xdr:spPr>
        <a:xfrm>
          <a:off x="4157663" y="31013400"/>
          <a:ext cx="361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271463</xdr:colOff>
      <xdr:row>164</xdr:row>
      <xdr:rowOff>57150</xdr:rowOff>
    </xdr:from>
    <xdr:to>
      <xdr:col>6</xdr:col>
      <xdr:colOff>280988</xdr:colOff>
      <xdr:row>165</xdr:row>
      <xdr:rowOff>161925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B1EDE4BF-DAE8-4456-B303-5F8639B7068A}"/>
            </a:ext>
          </a:extLst>
        </xdr:cNvPr>
        <xdr:cNvCxnSpPr>
          <a:stCxn id="51" idx="2"/>
          <a:endCxn id="48" idx="0"/>
        </xdr:cNvCxnSpPr>
      </xdr:nvCxnSpPr>
      <xdr:spPr>
        <a:xfrm flipH="1">
          <a:off x="4510088" y="31623000"/>
          <a:ext cx="95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319088</xdr:colOff>
      <xdr:row>173</xdr:row>
      <xdr:rowOff>161925</xdr:rowOff>
    </xdr:from>
    <xdr:to>
      <xdr:col>6</xdr:col>
      <xdr:colOff>204788</xdr:colOff>
      <xdr:row>175</xdr:row>
      <xdr:rowOff>19050</xdr:rowOff>
    </xdr:to>
    <xdr:cxnSp macro="">
      <xdr:nvCxnSpPr>
        <xdr:cNvPr id="62" name="Conector reto 61">
          <a:extLst>
            <a:ext uri="{FF2B5EF4-FFF2-40B4-BE49-F238E27FC236}">
              <a16:creationId xmlns:a16="http://schemas.microsoft.com/office/drawing/2014/main" id="{4A05BF6E-2FD3-4A97-8173-33393F510C22}"/>
            </a:ext>
          </a:extLst>
        </xdr:cNvPr>
        <xdr:cNvCxnSpPr>
          <a:stCxn id="49" idx="4"/>
          <a:endCxn id="52" idx="0"/>
        </xdr:cNvCxnSpPr>
      </xdr:nvCxnSpPr>
      <xdr:spPr>
        <a:xfrm flipH="1">
          <a:off x="3948113" y="33470850"/>
          <a:ext cx="495300" cy="23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204788</xdr:colOff>
      <xdr:row>173</xdr:row>
      <xdr:rowOff>161925</xdr:rowOff>
    </xdr:from>
    <xdr:to>
      <xdr:col>6</xdr:col>
      <xdr:colOff>547688</xdr:colOff>
      <xdr:row>175</xdr:row>
      <xdr:rowOff>28575</xdr:rowOff>
    </xdr:to>
    <xdr:cxnSp macro="">
      <xdr:nvCxnSpPr>
        <xdr:cNvPr id="63" name="Conector reto 62">
          <a:extLst>
            <a:ext uri="{FF2B5EF4-FFF2-40B4-BE49-F238E27FC236}">
              <a16:creationId xmlns:a16="http://schemas.microsoft.com/office/drawing/2014/main" id="{C7F71283-BCC6-4D96-B72B-25D686916DD6}"/>
            </a:ext>
          </a:extLst>
        </xdr:cNvPr>
        <xdr:cNvCxnSpPr>
          <a:stCxn id="49" idx="4"/>
          <a:endCxn id="54" idx="0"/>
        </xdr:cNvCxnSpPr>
      </xdr:nvCxnSpPr>
      <xdr:spPr>
        <a:xfrm>
          <a:off x="4443413" y="33470850"/>
          <a:ext cx="34290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204788</xdr:colOff>
      <xdr:row>170</xdr:row>
      <xdr:rowOff>76200</xdr:rowOff>
    </xdr:from>
    <xdr:to>
      <xdr:col>6</xdr:col>
      <xdr:colOff>223838</xdr:colOff>
      <xdr:row>172</xdr:row>
      <xdr:rowOff>38100</xdr:rowOff>
    </xdr:to>
    <xdr:cxnSp macro="">
      <xdr:nvCxnSpPr>
        <xdr:cNvPr id="66" name="Conector reto 65">
          <a:extLst>
            <a:ext uri="{FF2B5EF4-FFF2-40B4-BE49-F238E27FC236}">
              <a16:creationId xmlns:a16="http://schemas.microsoft.com/office/drawing/2014/main" id="{686F6BB8-99DD-40F1-941D-3DF65DD0D0A8}"/>
            </a:ext>
          </a:extLst>
        </xdr:cNvPr>
        <xdr:cNvCxnSpPr>
          <a:stCxn id="49" idx="0"/>
          <a:endCxn id="53" idx="2"/>
        </xdr:cNvCxnSpPr>
      </xdr:nvCxnSpPr>
      <xdr:spPr>
        <a:xfrm flipV="1">
          <a:off x="4443413" y="32804100"/>
          <a:ext cx="1905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223838</xdr:colOff>
      <xdr:row>167</xdr:row>
      <xdr:rowOff>95250</xdr:rowOff>
    </xdr:from>
    <xdr:to>
      <xdr:col>6</xdr:col>
      <xdr:colOff>271463</xdr:colOff>
      <xdr:row>168</xdr:row>
      <xdr:rowOff>161925</xdr:rowOff>
    </xdr:to>
    <xdr:cxnSp macro="">
      <xdr:nvCxnSpPr>
        <xdr:cNvPr id="69" name="Conector reto 68">
          <a:extLst>
            <a:ext uri="{FF2B5EF4-FFF2-40B4-BE49-F238E27FC236}">
              <a16:creationId xmlns:a16="http://schemas.microsoft.com/office/drawing/2014/main" id="{8CEFFD72-A257-42F2-B1AF-DF737FACE9A8}"/>
            </a:ext>
          </a:extLst>
        </xdr:cNvPr>
        <xdr:cNvCxnSpPr>
          <a:stCxn id="48" idx="4"/>
          <a:endCxn id="53" idx="0"/>
        </xdr:cNvCxnSpPr>
      </xdr:nvCxnSpPr>
      <xdr:spPr>
        <a:xfrm flipH="1">
          <a:off x="4462463" y="32251650"/>
          <a:ext cx="47625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504825</xdr:colOff>
      <xdr:row>160</xdr:row>
      <xdr:rowOff>161925</xdr:rowOff>
    </xdr:from>
    <xdr:ext cx="399148" cy="264560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7FA542B6-BB4B-4D67-8BD1-6894EE75B1CC}"/>
            </a:ext>
          </a:extLst>
        </xdr:cNvPr>
        <xdr:cNvSpPr txBox="1"/>
      </xdr:nvSpPr>
      <xdr:spPr>
        <a:xfrm>
          <a:off x="3524250" y="309657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6</xdr:col>
      <xdr:colOff>76200</xdr:colOff>
      <xdr:row>160</xdr:row>
      <xdr:rowOff>142875</xdr:rowOff>
    </xdr:from>
    <xdr:ext cx="327654" cy="264560"/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E7A113BE-5E77-439E-841C-02EB11CBCA49}"/>
            </a:ext>
          </a:extLst>
        </xdr:cNvPr>
        <xdr:cNvSpPr txBox="1"/>
      </xdr:nvSpPr>
      <xdr:spPr>
        <a:xfrm>
          <a:off x="4314825" y="30946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70</a:t>
          </a:r>
        </a:p>
      </xdr:txBody>
    </xdr:sp>
    <xdr:clientData/>
  </xdr:oneCellAnchor>
  <xdr:oneCellAnchor>
    <xdr:from>
      <xdr:col>6</xdr:col>
      <xdr:colOff>276225</xdr:colOff>
      <xdr:row>164</xdr:row>
      <xdr:rowOff>142875</xdr:rowOff>
    </xdr:from>
    <xdr:ext cx="327654" cy="264560"/>
    <xdr:sp macro="" textlink="">
      <xdr:nvSpPr>
        <xdr:cNvPr id="84" name="CaixaDeTexto 83">
          <a:extLst>
            <a:ext uri="{FF2B5EF4-FFF2-40B4-BE49-F238E27FC236}">
              <a16:creationId xmlns:a16="http://schemas.microsoft.com/office/drawing/2014/main" id="{50FEE51E-4A9F-4AFC-AB2D-27004EEAB43A}"/>
            </a:ext>
          </a:extLst>
        </xdr:cNvPr>
        <xdr:cNvSpPr txBox="1"/>
      </xdr:nvSpPr>
      <xdr:spPr>
        <a:xfrm>
          <a:off x="4514850" y="317087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95</a:t>
          </a:r>
        </a:p>
      </xdr:txBody>
    </xdr:sp>
    <xdr:clientData/>
  </xdr:oneCellAnchor>
  <xdr:oneCellAnchor>
    <xdr:from>
      <xdr:col>6</xdr:col>
      <xdr:colOff>276225</xdr:colOff>
      <xdr:row>167</xdr:row>
      <xdr:rowOff>76200</xdr:rowOff>
    </xdr:from>
    <xdr:ext cx="327654" cy="264560"/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F56C3027-62AC-4582-A4B0-C1BB5664CAEA}"/>
            </a:ext>
          </a:extLst>
        </xdr:cNvPr>
        <xdr:cNvSpPr txBox="1"/>
      </xdr:nvSpPr>
      <xdr:spPr>
        <a:xfrm>
          <a:off x="4514850" y="32232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6</xdr:col>
      <xdr:colOff>200025</xdr:colOff>
      <xdr:row>170</xdr:row>
      <xdr:rowOff>104775</xdr:rowOff>
    </xdr:from>
    <xdr:ext cx="256160" cy="264560"/>
    <xdr:sp macro="" textlink="">
      <xdr:nvSpPr>
        <xdr:cNvPr id="89" name="CaixaDeTexto 88">
          <a:extLst>
            <a:ext uri="{FF2B5EF4-FFF2-40B4-BE49-F238E27FC236}">
              <a16:creationId xmlns:a16="http://schemas.microsoft.com/office/drawing/2014/main" id="{69C88E25-2C23-4399-BB91-9C3E34D1A3D2}"/>
            </a:ext>
          </a:extLst>
        </xdr:cNvPr>
        <xdr:cNvSpPr txBox="1"/>
      </xdr:nvSpPr>
      <xdr:spPr>
        <a:xfrm>
          <a:off x="4438650" y="328326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</a:t>
          </a:r>
        </a:p>
      </xdr:txBody>
    </xdr:sp>
    <xdr:clientData/>
  </xdr:oneCellAnchor>
  <xdr:oneCellAnchor>
    <xdr:from>
      <xdr:col>6</xdr:col>
      <xdr:colOff>419100</xdr:colOff>
      <xdr:row>173</xdr:row>
      <xdr:rowOff>66675</xdr:rowOff>
    </xdr:from>
    <xdr:ext cx="327654" cy="264560"/>
    <xdr:sp macro="" textlink="">
      <xdr:nvSpPr>
        <xdr:cNvPr id="90" name="CaixaDeTexto 89">
          <a:extLst>
            <a:ext uri="{FF2B5EF4-FFF2-40B4-BE49-F238E27FC236}">
              <a16:creationId xmlns:a16="http://schemas.microsoft.com/office/drawing/2014/main" id="{9566CB76-C100-441A-88CD-A56A5C2BEDA9}"/>
            </a:ext>
          </a:extLst>
        </xdr:cNvPr>
        <xdr:cNvSpPr txBox="1"/>
      </xdr:nvSpPr>
      <xdr:spPr>
        <a:xfrm>
          <a:off x="4657725" y="333756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</a:t>
          </a:r>
        </a:p>
      </xdr:txBody>
    </xdr:sp>
    <xdr:clientData/>
  </xdr:oneCellAnchor>
  <xdr:oneCellAnchor>
    <xdr:from>
      <xdr:col>5</xdr:col>
      <xdr:colOff>295275</xdr:colOff>
      <xdr:row>173</xdr:row>
      <xdr:rowOff>28575</xdr:rowOff>
    </xdr:from>
    <xdr:ext cx="399148" cy="264560"/>
    <xdr:sp macro="" textlink="">
      <xdr:nvSpPr>
        <xdr:cNvPr id="91" name="CaixaDeTexto 90">
          <a:extLst>
            <a:ext uri="{FF2B5EF4-FFF2-40B4-BE49-F238E27FC236}">
              <a16:creationId xmlns:a16="http://schemas.microsoft.com/office/drawing/2014/main" id="{C68B77D7-9E19-478A-BCCC-75B98A73E9D6}"/>
            </a:ext>
          </a:extLst>
        </xdr:cNvPr>
        <xdr:cNvSpPr txBox="1"/>
      </xdr:nvSpPr>
      <xdr:spPr>
        <a:xfrm>
          <a:off x="3924300" y="333375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210</a:t>
          </a:r>
        </a:p>
      </xdr:txBody>
    </xdr:sp>
    <xdr:clientData/>
  </xdr:oneCellAnchor>
  <xdr:twoCellAnchor>
    <xdr:from>
      <xdr:col>1</xdr:col>
      <xdr:colOff>180975</xdr:colOff>
      <xdr:row>167</xdr:row>
      <xdr:rowOff>57150</xdr:rowOff>
    </xdr:from>
    <xdr:to>
      <xdr:col>3</xdr:col>
      <xdr:colOff>581025</xdr:colOff>
      <xdr:row>179</xdr:row>
      <xdr:rowOff>85725</xdr:rowOff>
    </xdr:to>
    <xdr:sp macro="" textlink="">
      <xdr:nvSpPr>
        <xdr:cNvPr id="93" name="Elipse 92">
          <a:extLst>
            <a:ext uri="{FF2B5EF4-FFF2-40B4-BE49-F238E27FC236}">
              <a16:creationId xmlns:a16="http://schemas.microsoft.com/office/drawing/2014/main" id="{76BD4AF1-A95E-9093-EEC7-AABD51F395A8}"/>
            </a:ext>
          </a:extLst>
        </xdr:cNvPr>
        <xdr:cNvSpPr/>
      </xdr:nvSpPr>
      <xdr:spPr>
        <a:xfrm>
          <a:off x="1304925" y="32213550"/>
          <a:ext cx="1619250" cy="2333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0</xdr:colOff>
      <xdr:row>172</xdr:row>
      <xdr:rowOff>133350</xdr:rowOff>
    </xdr:from>
    <xdr:to>
      <xdr:col>21</xdr:col>
      <xdr:colOff>35902</xdr:colOff>
      <xdr:row>180</xdr:row>
      <xdr:rowOff>28575</xdr:rowOff>
    </xdr:to>
    <xdr:pic>
      <xdr:nvPicPr>
        <xdr:cNvPr id="94" name="Imagem 93">
          <a:extLst>
            <a:ext uri="{FF2B5EF4-FFF2-40B4-BE49-F238E27FC236}">
              <a16:creationId xmlns:a16="http://schemas.microsoft.com/office/drawing/2014/main" id="{24CEE7C0-3A9E-4C79-B767-5AA874379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96700" y="33251775"/>
          <a:ext cx="3264877" cy="1438275"/>
        </a:xfrm>
        <a:prstGeom prst="rect">
          <a:avLst/>
        </a:prstGeom>
      </xdr:spPr>
    </xdr:pic>
    <xdr:clientData/>
  </xdr:twoCellAnchor>
  <xdr:twoCellAnchor>
    <xdr:from>
      <xdr:col>2</xdr:col>
      <xdr:colOff>104775</xdr:colOff>
      <xdr:row>184</xdr:row>
      <xdr:rowOff>0</xdr:rowOff>
    </xdr:from>
    <xdr:to>
      <xdr:col>2</xdr:col>
      <xdr:colOff>419100</xdr:colOff>
      <xdr:row>185</xdr:row>
      <xdr:rowOff>123825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F81AA886-ACA1-4874-98C9-49570BC19E3A}"/>
            </a:ext>
          </a:extLst>
        </xdr:cNvPr>
        <xdr:cNvSpPr/>
      </xdr:nvSpPr>
      <xdr:spPr>
        <a:xfrm>
          <a:off x="1838325" y="3542347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2</xdr:col>
      <xdr:colOff>390525</xdr:colOff>
      <xdr:row>196</xdr:row>
      <xdr:rowOff>171450</xdr:rowOff>
    </xdr:from>
    <xdr:to>
      <xdr:col>3</xdr:col>
      <xdr:colOff>95250</xdr:colOff>
      <xdr:row>198</xdr:row>
      <xdr:rowOff>104775</xdr:rowOff>
    </xdr:to>
    <xdr:sp macro="" textlink="">
      <xdr:nvSpPr>
        <xdr:cNvPr id="119" name="Elipse 118">
          <a:extLst>
            <a:ext uri="{FF2B5EF4-FFF2-40B4-BE49-F238E27FC236}">
              <a16:creationId xmlns:a16="http://schemas.microsoft.com/office/drawing/2014/main" id="{1C4B1881-EB51-46DD-9298-260FE0B28C33}"/>
            </a:ext>
          </a:extLst>
        </xdr:cNvPr>
        <xdr:cNvSpPr/>
      </xdr:nvSpPr>
      <xdr:spPr>
        <a:xfrm>
          <a:off x="2124075" y="3788092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1</xdr:col>
      <xdr:colOff>295275</xdr:colOff>
      <xdr:row>187</xdr:row>
      <xdr:rowOff>47625</xdr:rowOff>
    </xdr:from>
    <xdr:to>
      <xdr:col>1</xdr:col>
      <xdr:colOff>590550</xdr:colOff>
      <xdr:row>188</xdr:row>
      <xdr:rowOff>152400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DFF76E19-DE12-436C-9958-7AA1F0A25A05}"/>
            </a:ext>
          </a:extLst>
        </xdr:cNvPr>
        <xdr:cNvSpPr/>
      </xdr:nvSpPr>
      <xdr:spPr>
        <a:xfrm>
          <a:off x="1419225" y="360426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1</xdr:col>
      <xdr:colOff>514350</xdr:colOff>
      <xdr:row>199</xdr:row>
      <xdr:rowOff>161925</xdr:rowOff>
    </xdr:from>
    <xdr:to>
      <xdr:col>2</xdr:col>
      <xdr:colOff>200025</xdr:colOff>
      <xdr:row>201</xdr:row>
      <xdr:rowOff>76200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ABAC076A-88EF-4FAE-8384-DABBF7A473AB}"/>
            </a:ext>
          </a:extLst>
        </xdr:cNvPr>
        <xdr:cNvSpPr/>
      </xdr:nvSpPr>
      <xdr:spPr>
        <a:xfrm>
          <a:off x="1638300" y="384429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2</xdr:col>
      <xdr:colOff>419100</xdr:colOff>
      <xdr:row>193</xdr:row>
      <xdr:rowOff>95250</xdr:rowOff>
    </xdr:from>
    <xdr:to>
      <xdr:col>3</xdr:col>
      <xdr:colOff>104775</xdr:colOff>
      <xdr:row>195</xdr:row>
      <xdr:rowOff>9525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915071EB-8952-492C-AD68-7368690F077D}"/>
            </a:ext>
          </a:extLst>
        </xdr:cNvPr>
        <xdr:cNvSpPr/>
      </xdr:nvSpPr>
      <xdr:spPr>
        <a:xfrm>
          <a:off x="2152650" y="372332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3</xdr:col>
      <xdr:colOff>133350</xdr:colOff>
      <xdr:row>199</xdr:row>
      <xdr:rowOff>171450</xdr:rowOff>
    </xdr:from>
    <xdr:to>
      <xdr:col>3</xdr:col>
      <xdr:colOff>428625</xdr:colOff>
      <xdr:row>201</xdr:row>
      <xdr:rowOff>85725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34D26E8D-D05D-413C-9A64-E904F60F5D76}"/>
            </a:ext>
          </a:extLst>
        </xdr:cNvPr>
        <xdr:cNvSpPr/>
      </xdr:nvSpPr>
      <xdr:spPr>
        <a:xfrm>
          <a:off x="2476500" y="384524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twoCellAnchor>
    <xdr:from>
      <xdr:col>1</xdr:col>
      <xdr:colOff>414338</xdr:colOff>
      <xdr:row>185</xdr:row>
      <xdr:rowOff>114300</xdr:rowOff>
    </xdr:from>
    <xdr:to>
      <xdr:col>2</xdr:col>
      <xdr:colOff>233363</xdr:colOff>
      <xdr:row>187</xdr:row>
      <xdr:rowOff>38100</xdr:rowOff>
    </xdr:to>
    <xdr:cxnSp macro="">
      <xdr:nvCxnSpPr>
        <xdr:cNvPr id="124" name="Conector reto 123">
          <a:extLst>
            <a:ext uri="{FF2B5EF4-FFF2-40B4-BE49-F238E27FC236}">
              <a16:creationId xmlns:a16="http://schemas.microsoft.com/office/drawing/2014/main" id="{A4F69379-3F4F-487C-8C17-D2E4005ED9CE}"/>
            </a:ext>
          </a:extLst>
        </xdr:cNvPr>
        <xdr:cNvCxnSpPr/>
      </xdr:nvCxnSpPr>
      <xdr:spPr>
        <a:xfrm flipH="1">
          <a:off x="1538288" y="35728275"/>
          <a:ext cx="4286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261938</xdr:colOff>
      <xdr:row>185</xdr:row>
      <xdr:rowOff>123825</xdr:rowOff>
    </xdr:from>
    <xdr:to>
      <xdr:col>3</xdr:col>
      <xdr:colOff>14288</xdr:colOff>
      <xdr:row>187</xdr:row>
      <xdr:rowOff>57150</xdr:rowOff>
    </xdr:to>
    <xdr:cxnSp macro="">
      <xdr:nvCxnSpPr>
        <xdr:cNvPr id="125" name="Conector reto 124">
          <a:extLst>
            <a:ext uri="{FF2B5EF4-FFF2-40B4-BE49-F238E27FC236}">
              <a16:creationId xmlns:a16="http://schemas.microsoft.com/office/drawing/2014/main" id="{94DF95C5-966D-45D4-9B74-70E099B117E6}"/>
            </a:ext>
          </a:extLst>
        </xdr:cNvPr>
        <xdr:cNvCxnSpPr>
          <a:stCxn id="118" idx="4"/>
        </xdr:cNvCxnSpPr>
      </xdr:nvCxnSpPr>
      <xdr:spPr>
        <a:xfrm>
          <a:off x="1995488" y="35737800"/>
          <a:ext cx="361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52388</xdr:colOff>
      <xdr:row>198</xdr:row>
      <xdr:rowOff>104775</xdr:rowOff>
    </xdr:from>
    <xdr:to>
      <xdr:col>2</xdr:col>
      <xdr:colOff>547688</xdr:colOff>
      <xdr:row>199</xdr:row>
      <xdr:rowOff>161925</xdr:rowOff>
    </xdr:to>
    <xdr:cxnSp macro="">
      <xdr:nvCxnSpPr>
        <xdr:cNvPr id="126" name="Conector reto 125">
          <a:extLst>
            <a:ext uri="{FF2B5EF4-FFF2-40B4-BE49-F238E27FC236}">
              <a16:creationId xmlns:a16="http://schemas.microsoft.com/office/drawing/2014/main" id="{3C8F048D-2BC4-473B-9C7B-952E6F4BF843}"/>
            </a:ext>
          </a:extLst>
        </xdr:cNvPr>
        <xdr:cNvCxnSpPr>
          <a:stCxn id="119" idx="4"/>
          <a:endCxn id="121" idx="0"/>
        </xdr:cNvCxnSpPr>
      </xdr:nvCxnSpPr>
      <xdr:spPr>
        <a:xfrm flipH="1">
          <a:off x="1785938" y="38195250"/>
          <a:ext cx="49530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547688</xdr:colOff>
      <xdr:row>198</xdr:row>
      <xdr:rowOff>104775</xdr:rowOff>
    </xdr:from>
    <xdr:to>
      <xdr:col>3</xdr:col>
      <xdr:colOff>280988</xdr:colOff>
      <xdr:row>199</xdr:row>
      <xdr:rowOff>171450</xdr:rowOff>
    </xdr:to>
    <xdr:cxnSp macro="">
      <xdr:nvCxnSpPr>
        <xdr:cNvPr id="127" name="Conector reto 126">
          <a:extLst>
            <a:ext uri="{FF2B5EF4-FFF2-40B4-BE49-F238E27FC236}">
              <a16:creationId xmlns:a16="http://schemas.microsoft.com/office/drawing/2014/main" id="{1B7FDDAE-F2A4-4CD6-A0FD-007D3107E41F}"/>
            </a:ext>
          </a:extLst>
        </xdr:cNvPr>
        <xdr:cNvCxnSpPr>
          <a:stCxn id="119" idx="4"/>
          <a:endCxn id="123" idx="0"/>
        </xdr:cNvCxnSpPr>
      </xdr:nvCxnSpPr>
      <xdr:spPr>
        <a:xfrm>
          <a:off x="2281238" y="38195250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566738</xdr:colOff>
      <xdr:row>192</xdr:row>
      <xdr:rowOff>28575</xdr:rowOff>
    </xdr:from>
    <xdr:to>
      <xdr:col>3</xdr:col>
      <xdr:colOff>4763</xdr:colOff>
      <xdr:row>193</xdr:row>
      <xdr:rowOff>95250</xdr:rowOff>
    </xdr:to>
    <xdr:cxnSp macro="">
      <xdr:nvCxnSpPr>
        <xdr:cNvPr id="128" name="Conector reto 127">
          <a:extLst>
            <a:ext uri="{FF2B5EF4-FFF2-40B4-BE49-F238E27FC236}">
              <a16:creationId xmlns:a16="http://schemas.microsoft.com/office/drawing/2014/main" id="{BFF29A08-1238-46C5-9B72-A245B87C628F}"/>
            </a:ext>
          </a:extLst>
        </xdr:cNvPr>
        <xdr:cNvCxnSpPr>
          <a:endCxn id="122" idx="0"/>
        </xdr:cNvCxnSpPr>
      </xdr:nvCxnSpPr>
      <xdr:spPr>
        <a:xfrm flipH="1">
          <a:off x="2300288" y="36976050"/>
          <a:ext cx="47625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238125</xdr:colOff>
      <xdr:row>185</xdr:row>
      <xdr:rowOff>76200</xdr:rowOff>
    </xdr:from>
    <xdr:ext cx="399148" cy="264560"/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AD2CE840-E426-4F9D-A497-4F71098C2028}"/>
            </a:ext>
          </a:extLst>
        </xdr:cNvPr>
        <xdr:cNvSpPr txBox="1"/>
      </xdr:nvSpPr>
      <xdr:spPr>
        <a:xfrm>
          <a:off x="1362075" y="356901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2</xdr:col>
      <xdr:colOff>419100</xdr:colOff>
      <xdr:row>185</xdr:row>
      <xdr:rowOff>57150</xdr:rowOff>
    </xdr:from>
    <xdr:ext cx="327654" cy="264560"/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B548ABCC-FF7F-4212-AFCE-68C9DE3AB41C}"/>
            </a:ext>
          </a:extLst>
        </xdr:cNvPr>
        <xdr:cNvSpPr txBox="1"/>
      </xdr:nvSpPr>
      <xdr:spPr>
        <a:xfrm>
          <a:off x="2152650" y="356711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70</a:t>
          </a:r>
        </a:p>
      </xdr:txBody>
    </xdr:sp>
    <xdr:clientData/>
  </xdr:oneCellAnchor>
  <xdr:oneCellAnchor>
    <xdr:from>
      <xdr:col>3</xdr:col>
      <xdr:colOff>9525</xdr:colOff>
      <xdr:row>189</xdr:row>
      <xdr:rowOff>0</xdr:rowOff>
    </xdr:from>
    <xdr:ext cx="722570" cy="264560"/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B55B69E8-5A6A-4ED7-A474-68EE6C1A03B1}"/>
            </a:ext>
          </a:extLst>
        </xdr:cNvPr>
        <xdr:cNvSpPr txBox="1"/>
      </xdr:nvSpPr>
      <xdr:spPr>
        <a:xfrm>
          <a:off x="2352675" y="36375975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95 - TETA</a:t>
          </a:r>
        </a:p>
      </xdr:txBody>
    </xdr:sp>
    <xdr:clientData/>
  </xdr:oneCellAnchor>
  <xdr:oneCellAnchor>
    <xdr:from>
      <xdr:col>2</xdr:col>
      <xdr:colOff>542925</xdr:colOff>
      <xdr:row>195</xdr:row>
      <xdr:rowOff>38100</xdr:rowOff>
    </xdr:from>
    <xdr:ext cx="651076" cy="264560"/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7D085617-EF3B-44BB-990E-98157BE2569A}"/>
            </a:ext>
          </a:extLst>
        </xdr:cNvPr>
        <xdr:cNvSpPr txBox="1"/>
      </xdr:nvSpPr>
      <xdr:spPr>
        <a:xfrm>
          <a:off x="2276475" y="37557075"/>
          <a:ext cx="6510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5 - TETA</a:t>
          </a:r>
        </a:p>
      </xdr:txBody>
    </xdr:sp>
    <xdr:clientData/>
  </xdr:oneCellAnchor>
  <xdr:oneCellAnchor>
    <xdr:from>
      <xdr:col>3</xdr:col>
      <xdr:colOff>152400</xdr:colOff>
      <xdr:row>198</xdr:row>
      <xdr:rowOff>9525</xdr:rowOff>
    </xdr:from>
    <xdr:ext cx="327654" cy="264560"/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87F53295-C539-4372-95CC-62FA0E924DAD}"/>
            </a:ext>
          </a:extLst>
        </xdr:cNvPr>
        <xdr:cNvSpPr txBox="1"/>
      </xdr:nvSpPr>
      <xdr:spPr>
        <a:xfrm>
          <a:off x="2495550" y="381000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</a:t>
          </a:r>
        </a:p>
      </xdr:txBody>
    </xdr:sp>
    <xdr:clientData/>
  </xdr:oneCellAnchor>
  <xdr:oneCellAnchor>
    <xdr:from>
      <xdr:col>2</xdr:col>
      <xdr:colOff>28575</xdr:colOff>
      <xdr:row>197</xdr:row>
      <xdr:rowOff>161925</xdr:rowOff>
    </xdr:from>
    <xdr:ext cx="399148" cy="264560"/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00BAF595-E52D-4114-8C8B-F042AE63F1A6}"/>
            </a:ext>
          </a:extLst>
        </xdr:cNvPr>
        <xdr:cNvSpPr txBox="1"/>
      </xdr:nvSpPr>
      <xdr:spPr>
        <a:xfrm>
          <a:off x="1762125" y="3806190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210</a:t>
          </a:r>
        </a:p>
      </xdr:txBody>
    </xdr:sp>
    <xdr:clientData/>
  </xdr:oneCellAnchor>
  <xdr:twoCellAnchor>
    <xdr:from>
      <xdr:col>2</xdr:col>
      <xdr:colOff>447675</xdr:colOff>
      <xdr:row>187</xdr:row>
      <xdr:rowOff>57150</xdr:rowOff>
    </xdr:from>
    <xdr:to>
      <xdr:col>3</xdr:col>
      <xdr:colOff>133350</xdr:colOff>
      <xdr:row>188</xdr:row>
      <xdr:rowOff>161925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4B5357CD-8A5B-40B4-818A-81162AA28A7B}"/>
            </a:ext>
          </a:extLst>
        </xdr:cNvPr>
        <xdr:cNvSpPr/>
      </xdr:nvSpPr>
      <xdr:spPr>
        <a:xfrm>
          <a:off x="2181225" y="360521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2</xdr:col>
      <xdr:colOff>457200</xdr:colOff>
      <xdr:row>190</xdr:row>
      <xdr:rowOff>85725</xdr:rowOff>
    </xdr:from>
    <xdr:to>
      <xdr:col>3</xdr:col>
      <xdr:colOff>161925</xdr:colOff>
      <xdr:row>192</xdr:row>
      <xdr:rowOff>28575</xdr:rowOff>
    </xdr:to>
    <xdr:sp macro="" textlink="">
      <xdr:nvSpPr>
        <xdr:cNvPr id="136" name="Elipse 135">
          <a:extLst>
            <a:ext uri="{FF2B5EF4-FFF2-40B4-BE49-F238E27FC236}">
              <a16:creationId xmlns:a16="http://schemas.microsoft.com/office/drawing/2014/main" id="{446F7669-9B9A-4826-85E2-FA31E79A0F78}"/>
            </a:ext>
          </a:extLst>
        </xdr:cNvPr>
        <xdr:cNvSpPr/>
      </xdr:nvSpPr>
      <xdr:spPr>
        <a:xfrm>
          <a:off x="2190750" y="36652200"/>
          <a:ext cx="314325" cy="323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2</xdr:col>
      <xdr:colOff>595313</xdr:colOff>
      <xdr:row>188</xdr:row>
      <xdr:rowOff>161925</xdr:rowOff>
    </xdr:from>
    <xdr:to>
      <xdr:col>3</xdr:col>
      <xdr:colOff>4763</xdr:colOff>
      <xdr:row>190</xdr:row>
      <xdr:rowOff>85725</xdr:rowOff>
    </xdr:to>
    <xdr:cxnSp macro="">
      <xdr:nvCxnSpPr>
        <xdr:cNvPr id="137" name="Conector reto 136">
          <a:extLst>
            <a:ext uri="{FF2B5EF4-FFF2-40B4-BE49-F238E27FC236}">
              <a16:creationId xmlns:a16="http://schemas.microsoft.com/office/drawing/2014/main" id="{CA87148B-11B1-4606-8064-45BE6D202825}"/>
            </a:ext>
          </a:extLst>
        </xdr:cNvPr>
        <xdr:cNvCxnSpPr>
          <a:stCxn id="135" idx="2"/>
          <a:endCxn id="136" idx="0"/>
        </xdr:cNvCxnSpPr>
      </xdr:nvCxnSpPr>
      <xdr:spPr>
        <a:xfrm>
          <a:off x="2328863" y="36347400"/>
          <a:ext cx="1905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547688</xdr:colOff>
      <xdr:row>195</xdr:row>
      <xdr:rowOff>9525</xdr:rowOff>
    </xdr:from>
    <xdr:to>
      <xdr:col>2</xdr:col>
      <xdr:colOff>566738</xdr:colOff>
      <xdr:row>196</xdr:row>
      <xdr:rowOff>171450</xdr:rowOff>
    </xdr:to>
    <xdr:cxnSp macro="">
      <xdr:nvCxnSpPr>
        <xdr:cNvPr id="140" name="Conector reto 139">
          <a:extLst>
            <a:ext uri="{FF2B5EF4-FFF2-40B4-BE49-F238E27FC236}">
              <a16:creationId xmlns:a16="http://schemas.microsoft.com/office/drawing/2014/main" id="{F9095A5F-4CA2-43CA-A0BA-3C44D61CE97C}"/>
            </a:ext>
          </a:extLst>
        </xdr:cNvPr>
        <xdr:cNvCxnSpPr>
          <a:stCxn id="119" idx="0"/>
          <a:endCxn id="122" idx="2"/>
        </xdr:cNvCxnSpPr>
      </xdr:nvCxnSpPr>
      <xdr:spPr>
        <a:xfrm flipV="1">
          <a:off x="2281238" y="37528500"/>
          <a:ext cx="1905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590550</xdr:colOff>
      <xdr:row>192</xdr:row>
      <xdr:rowOff>38100</xdr:rowOff>
    </xdr:from>
    <xdr:ext cx="749629" cy="264560"/>
    <xdr:sp macro="" textlink="">
      <xdr:nvSpPr>
        <xdr:cNvPr id="143" name="CaixaDeTexto 142">
          <a:extLst>
            <a:ext uri="{FF2B5EF4-FFF2-40B4-BE49-F238E27FC236}">
              <a16:creationId xmlns:a16="http://schemas.microsoft.com/office/drawing/2014/main" id="{774E964F-141D-4EA3-8D8B-32075B7C968D}"/>
            </a:ext>
          </a:extLst>
        </xdr:cNvPr>
        <xdr:cNvSpPr txBox="1"/>
      </xdr:nvSpPr>
      <xdr:spPr>
        <a:xfrm>
          <a:off x="2324100" y="36985575"/>
          <a:ext cx="7496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 + TETA</a:t>
          </a:r>
        </a:p>
      </xdr:txBody>
    </xdr:sp>
    <xdr:clientData/>
  </xdr:oneCellAnchor>
  <xdr:twoCellAnchor>
    <xdr:from>
      <xdr:col>3</xdr:col>
      <xdr:colOff>95250</xdr:colOff>
      <xdr:row>188</xdr:row>
      <xdr:rowOff>14288</xdr:rowOff>
    </xdr:from>
    <xdr:to>
      <xdr:col>3</xdr:col>
      <xdr:colOff>133350</xdr:colOff>
      <xdr:row>197</xdr:row>
      <xdr:rowOff>138113</xdr:rowOff>
    </xdr:to>
    <xdr:cxnSp macro="">
      <xdr:nvCxnSpPr>
        <xdr:cNvPr id="145" name="Conector: Curvo 144">
          <a:extLst>
            <a:ext uri="{FF2B5EF4-FFF2-40B4-BE49-F238E27FC236}">
              <a16:creationId xmlns:a16="http://schemas.microsoft.com/office/drawing/2014/main" id="{0AABBE72-0E07-879A-5E80-33A72B5045EF}"/>
            </a:ext>
          </a:extLst>
        </xdr:cNvPr>
        <xdr:cNvCxnSpPr>
          <a:stCxn id="119" idx="6"/>
          <a:endCxn id="135" idx="3"/>
        </xdr:cNvCxnSpPr>
      </xdr:nvCxnSpPr>
      <xdr:spPr>
        <a:xfrm flipV="1">
          <a:off x="2438400" y="36199763"/>
          <a:ext cx="38100" cy="1838325"/>
        </a:xfrm>
        <a:prstGeom prst="curvedConnector3">
          <a:avLst>
            <a:gd name="adj1" fmla="val 1700000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352426</xdr:colOff>
      <xdr:row>194</xdr:row>
      <xdr:rowOff>142874</xdr:rowOff>
    </xdr:from>
    <xdr:to>
      <xdr:col>3</xdr:col>
      <xdr:colOff>142876</xdr:colOff>
      <xdr:row>196</xdr:row>
      <xdr:rowOff>190499</xdr:rowOff>
    </xdr:to>
    <xdr:sp macro="" textlink="">
      <xdr:nvSpPr>
        <xdr:cNvPr id="147" name="Sinal de Multiplicação 146">
          <a:extLst>
            <a:ext uri="{FF2B5EF4-FFF2-40B4-BE49-F238E27FC236}">
              <a16:creationId xmlns:a16="http://schemas.microsoft.com/office/drawing/2014/main" id="{BF59E85B-4351-474E-A2B1-68E8BDB8FA3E}"/>
            </a:ext>
          </a:extLst>
        </xdr:cNvPr>
        <xdr:cNvSpPr/>
      </xdr:nvSpPr>
      <xdr:spPr>
        <a:xfrm>
          <a:off x="2085976" y="37471349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285750</xdr:colOff>
      <xdr:row>196</xdr:row>
      <xdr:rowOff>57150</xdr:rowOff>
    </xdr:from>
    <xdr:to>
      <xdr:col>3</xdr:col>
      <xdr:colOff>685800</xdr:colOff>
      <xdr:row>202</xdr:row>
      <xdr:rowOff>104775</xdr:rowOff>
    </xdr:to>
    <xdr:sp macro="" textlink="">
      <xdr:nvSpPr>
        <xdr:cNvPr id="148" name="Elipse 147">
          <a:extLst>
            <a:ext uri="{FF2B5EF4-FFF2-40B4-BE49-F238E27FC236}">
              <a16:creationId xmlns:a16="http://schemas.microsoft.com/office/drawing/2014/main" id="{5DB1A581-4CD3-45C9-88D8-18D181C1B6FF}"/>
            </a:ext>
          </a:extLst>
        </xdr:cNvPr>
        <xdr:cNvSpPr/>
      </xdr:nvSpPr>
      <xdr:spPr>
        <a:xfrm>
          <a:off x="1409700" y="37766625"/>
          <a:ext cx="1619250" cy="11906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514350</xdr:colOff>
      <xdr:row>184</xdr:row>
      <xdr:rowOff>28575</xdr:rowOff>
    </xdr:from>
    <xdr:to>
      <xdr:col>6</xdr:col>
      <xdr:colOff>219075</xdr:colOff>
      <xdr:row>185</xdr:row>
      <xdr:rowOff>152400</xdr:rowOff>
    </xdr:to>
    <xdr:sp macro="" textlink="">
      <xdr:nvSpPr>
        <xdr:cNvPr id="149" name="Elipse 148">
          <a:extLst>
            <a:ext uri="{FF2B5EF4-FFF2-40B4-BE49-F238E27FC236}">
              <a16:creationId xmlns:a16="http://schemas.microsoft.com/office/drawing/2014/main" id="{F2669F45-1300-4544-9864-1E0BEA333AA5}"/>
            </a:ext>
          </a:extLst>
        </xdr:cNvPr>
        <xdr:cNvSpPr/>
      </xdr:nvSpPr>
      <xdr:spPr>
        <a:xfrm>
          <a:off x="4210050" y="35642550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5</xdr:col>
      <xdr:colOff>95250</xdr:colOff>
      <xdr:row>187</xdr:row>
      <xdr:rowOff>76200</xdr:rowOff>
    </xdr:from>
    <xdr:to>
      <xdr:col>5</xdr:col>
      <xdr:colOff>390525</xdr:colOff>
      <xdr:row>188</xdr:row>
      <xdr:rowOff>180975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CDBC78F4-0329-4A2E-8C3C-DE043806F6FC}"/>
            </a:ext>
          </a:extLst>
        </xdr:cNvPr>
        <xdr:cNvSpPr/>
      </xdr:nvSpPr>
      <xdr:spPr>
        <a:xfrm>
          <a:off x="3790950" y="3626167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5</xdr:col>
      <xdr:colOff>285750</xdr:colOff>
      <xdr:row>194</xdr:row>
      <xdr:rowOff>133350</xdr:rowOff>
    </xdr:from>
    <xdr:to>
      <xdr:col>5</xdr:col>
      <xdr:colOff>581025</xdr:colOff>
      <xdr:row>196</xdr:row>
      <xdr:rowOff>47625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58F5F06E-71C1-452D-BCAB-D5446BA3DD90}"/>
            </a:ext>
          </a:extLst>
        </xdr:cNvPr>
        <xdr:cNvSpPr/>
      </xdr:nvSpPr>
      <xdr:spPr>
        <a:xfrm>
          <a:off x="3981450" y="376523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5</xdr:col>
      <xdr:colOff>214313</xdr:colOff>
      <xdr:row>185</xdr:row>
      <xdr:rowOff>142875</xdr:rowOff>
    </xdr:from>
    <xdr:to>
      <xdr:col>6</xdr:col>
      <xdr:colOff>33338</xdr:colOff>
      <xdr:row>187</xdr:row>
      <xdr:rowOff>66675</xdr:rowOff>
    </xdr:to>
    <xdr:cxnSp macro="">
      <xdr:nvCxnSpPr>
        <xdr:cNvPr id="155" name="Conector reto 154">
          <a:extLst>
            <a:ext uri="{FF2B5EF4-FFF2-40B4-BE49-F238E27FC236}">
              <a16:creationId xmlns:a16="http://schemas.microsoft.com/office/drawing/2014/main" id="{453211EA-DDF1-46C7-9083-7DDB8F37A83A}"/>
            </a:ext>
          </a:extLst>
        </xdr:cNvPr>
        <xdr:cNvCxnSpPr/>
      </xdr:nvCxnSpPr>
      <xdr:spPr>
        <a:xfrm flipH="1">
          <a:off x="3910013" y="35947350"/>
          <a:ext cx="4286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61913</xdr:colOff>
      <xdr:row>185</xdr:row>
      <xdr:rowOff>152400</xdr:rowOff>
    </xdr:from>
    <xdr:to>
      <xdr:col>6</xdr:col>
      <xdr:colOff>423863</xdr:colOff>
      <xdr:row>187</xdr:row>
      <xdr:rowOff>85725</xdr:rowOff>
    </xdr:to>
    <xdr:cxnSp macro="">
      <xdr:nvCxnSpPr>
        <xdr:cNvPr id="156" name="Conector reto 155">
          <a:extLst>
            <a:ext uri="{FF2B5EF4-FFF2-40B4-BE49-F238E27FC236}">
              <a16:creationId xmlns:a16="http://schemas.microsoft.com/office/drawing/2014/main" id="{6E1D2905-06A7-4638-A1D6-E88F58E4C340}"/>
            </a:ext>
          </a:extLst>
        </xdr:cNvPr>
        <xdr:cNvCxnSpPr>
          <a:stCxn id="149" idx="4"/>
        </xdr:cNvCxnSpPr>
      </xdr:nvCxnSpPr>
      <xdr:spPr>
        <a:xfrm>
          <a:off x="4367213" y="35956875"/>
          <a:ext cx="361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433388</xdr:colOff>
      <xdr:row>192</xdr:row>
      <xdr:rowOff>114300</xdr:rowOff>
    </xdr:from>
    <xdr:to>
      <xdr:col>5</xdr:col>
      <xdr:colOff>461963</xdr:colOff>
      <xdr:row>194</xdr:row>
      <xdr:rowOff>133350</xdr:rowOff>
    </xdr:to>
    <xdr:cxnSp macro="">
      <xdr:nvCxnSpPr>
        <xdr:cNvPr id="159" name="Conector reto 158">
          <a:extLst>
            <a:ext uri="{FF2B5EF4-FFF2-40B4-BE49-F238E27FC236}">
              <a16:creationId xmlns:a16="http://schemas.microsoft.com/office/drawing/2014/main" id="{4AF1EF2E-4FC0-4F1D-8D9E-F9E474DAA956}"/>
            </a:ext>
          </a:extLst>
        </xdr:cNvPr>
        <xdr:cNvCxnSpPr>
          <a:stCxn id="167" idx="4"/>
          <a:endCxn id="153" idx="0"/>
        </xdr:cNvCxnSpPr>
      </xdr:nvCxnSpPr>
      <xdr:spPr>
        <a:xfrm flipH="1">
          <a:off x="4129088" y="37252275"/>
          <a:ext cx="2857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38100</xdr:colOff>
      <xdr:row>185</xdr:row>
      <xdr:rowOff>104775</xdr:rowOff>
    </xdr:from>
    <xdr:ext cx="399148" cy="264560"/>
    <xdr:sp macro="" textlink="">
      <xdr:nvSpPr>
        <xdr:cNvPr id="160" name="CaixaDeTexto 159">
          <a:extLst>
            <a:ext uri="{FF2B5EF4-FFF2-40B4-BE49-F238E27FC236}">
              <a16:creationId xmlns:a16="http://schemas.microsoft.com/office/drawing/2014/main" id="{6970B59A-41BE-4F6A-9F4C-4C8D97F7B615}"/>
            </a:ext>
          </a:extLst>
        </xdr:cNvPr>
        <xdr:cNvSpPr txBox="1"/>
      </xdr:nvSpPr>
      <xdr:spPr>
        <a:xfrm>
          <a:off x="3733800" y="359092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6</xdr:col>
      <xdr:colOff>219075</xdr:colOff>
      <xdr:row>185</xdr:row>
      <xdr:rowOff>85725</xdr:rowOff>
    </xdr:from>
    <xdr:ext cx="327654" cy="264560"/>
    <xdr:sp macro="" textlink="">
      <xdr:nvSpPr>
        <xdr:cNvPr id="161" name="CaixaDeTexto 160">
          <a:extLst>
            <a:ext uri="{FF2B5EF4-FFF2-40B4-BE49-F238E27FC236}">
              <a16:creationId xmlns:a16="http://schemas.microsoft.com/office/drawing/2014/main" id="{734849AC-7A03-42F0-853C-E944C07530F8}"/>
            </a:ext>
          </a:extLst>
        </xdr:cNvPr>
        <xdr:cNvSpPr txBox="1"/>
      </xdr:nvSpPr>
      <xdr:spPr>
        <a:xfrm>
          <a:off x="4524375" y="358902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70</a:t>
          </a:r>
        </a:p>
      </xdr:txBody>
    </xdr:sp>
    <xdr:clientData/>
  </xdr:oneCellAnchor>
  <xdr:oneCellAnchor>
    <xdr:from>
      <xdr:col>5</xdr:col>
      <xdr:colOff>476250</xdr:colOff>
      <xdr:row>189</xdr:row>
      <xdr:rowOff>19050</xdr:rowOff>
    </xdr:from>
    <xdr:ext cx="327654" cy="226460"/>
    <xdr:sp macro="" textlink="">
      <xdr:nvSpPr>
        <xdr:cNvPr id="162" name="CaixaDeTexto 161">
          <a:extLst>
            <a:ext uri="{FF2B5EF4-FFF2-40B4-BE49-F238E27FC236}">
              <a16:creationId xmlns:a16="http://schemas.microsoft.com/office/drawing/2014/main" id="{4385B7DF-F106-4EAD-83A4-5EE59731B705}"/>
            </a:ext>
          </a:extLst>
        </xdr:cNvPr>
        <xdr:cNvSpPr txBox="1"/>
      </xdr:nvSpPr>
      <xdr:spPr>
        <a:xfrm>
          <a:off x="4171950" y="36585525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twoCellAnchor>
    <xdr:from>
      <xdr:col>6</xdr:col>
      <xdr:colOff>247650</xdr:colOff>
      <xdr:row>187</xdr:row>
      <xdr:rowOff>85725</xdr:rowOff>
    </xdr:from>
    <xdr:to>
      <xdr:col>6</xdr:col>
      <xdr:colOff>542925</xdr:colOff>
      <xdr:row>189</xdr:row>
      <xdr:rowOff>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BB160738-DC34-4CEF-910F-9FB9D2C97A94}"/>
            </a:ext>
          </a:extLst>
        </xdr:cNvPr>
        <xdr:cNvSpPr/>
      </xdr:nvSpPr>
      <xdr:spPr>
        <a:xfrm>
          <a:off x="4552950" y="362712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5</xdr:col>
      <xdr:colOff>304800</xdr:colOff>
      <xdr:row>190</xdr:row>
      <xdr:rowOff>171450</xdr:rowOff>
    </xdr:from>
    <xdr:to>
      <xdr:col>6</xdr:col>
      <xdr:colOff>9525</xdr:colOff>
      <xdr:row>192</xdr:row>
      <xdr:rowOff>114300</xdr:rowOff>
    </xdr:to>
    <xdr:sp macro="" textlink="">
      <xdr:nvSpPr>
        <xdr:cNvPr id="167" name="Elipse 166">
          <a:extLst>
            <a:ext uri="{FF2B5EF4-FFF2-40B4-BE49-F238E27FC236}">
              <a16:creationId xmlns:a16="http://schemas.microsoft.com/office/drawing/2014/main" id="{0BD05777-537A-4B71-A471-22ECAE9697D2}"/>
            </a:ext>
          </a:extLst>
        </xdr:cNvPr>
        <xdr:cNvSpPr/>
      </xdr:nvSpPr>
      <xdr:spPr>
        <a:xfrm>
          <a:off x="4000500" y="36928425"/>
          <a:ext cx="314325" cy="323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5</xdr:col>
      <xdr:colOff>461963</xdr:colOff>
      <xdr:row>189</xdr:row>
      <xdr:rowOff>9525</xdr:rowOff>
    </xdr:from>
    <xdr:to>
      <xdr:col>6</xdr:col>
      <xdr:colOff>385763</xdr:colOff>
      <xdr:row>190</xdr:row>
      <xdr:rowOff>171450</xdr:rowOff>
    </xdr:to>
    <xdr:cxnSp macro="">
      <xdr:nvCxnSpPr>
        <xdr:cNvPr id="168" name="Conector reto 167">
          <a:extLst>
            <a:ext uri="{FF2B5EF4-FFF2-40B4-BE49-F238E27FC236}">
              <a16:creationId xmlns:a16="http://schemas.microsoft.com/office/drawing/2014/main" id="{1C43E34C-FF71-47A7-B751-A023C7F1BDF8}"/>
            </a:ext>
          </a:extLst>
        </xdr:cNvPr>
        <xdr:cNvCxnSpPr>
          <a:endCxn id="167" idx="0"/>
        </xdr:cNvCxnSpPr>
      </xdr:nvCxnSpPr>
      <xdr:spPr>
        <a:xfrm flipH="1">
          <a:off x="4157663" y="36576000"/>
          <a:ext cx="53340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542925</xdr:colOff>
      <xdr:row>191</xdr:row>
      <xdr:rowOff>0</xdr:rowOff>
    </xdr:from>
    <xdr:to>
      <xdr:col>7</xdr:col>
      <xdr:colOff>247650</xdr:colOff>
      <xdr:row>192</xdr:row>
      <xdr:rowOff>123825</xdr:rowOff>
    </xdr:to>
    <xdr:sp macro="" textlink="">
      <xdr:nvSpPr>
        <xdr:cNvPr id="169" name="Elipse 168">
          <a:extLst>
            <a:ext uri="{FF2B5EF4-FFF2-40B4-BE49-F238E27FC236}">
              <a16:creationId xmlns:a16="http://schemas.microsoft.com/office/drawing/2014/main" id="{24ADC4B0-1FCC-4654-A106-74B7CCA5994F}"/>
            </a:ext>
          </a:extLst>
        </xdr:cNvPr>
        <xdr:cNvSpPr/>
      </xdr:nvSpPr>
      <xdr:spPr>
        <a:xfrm>
          <a:off x="4848225" y="36947475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6</xdr:col>
      <xdr:colOff>257175</xdr:colOff>
      <xdr:row>194</xdr:row>
      <xdr:rowOff>133350</xdr:rowOff>
    </xdr:from>
    <xdr:to>
      <xdr:col>6</xdr:col>
      <xdr:colOff>552450</xdr:colOff>
      <xdr:row>196</xdr:row>
      <xdr:rowOff>47625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C10F8055-333E-4ED6-8713-8F82D86257DF}"/>
            </a:ext>
          </a:extLst>
        </xdr:cNvPr>
        <xdr:cNvSpPr/>
      </xdr:nvSpPr>
      <xdr:spPr>
        <a:xfrm>
          <a:off x="4562475" y="376523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7</xdr:col>
      <xdr:colOff>247650</xdr:colOff>
      <xdr:row>194</xdr:row>
      <xdr:rowOff>142875</xdr:rowOff>
    </xdr:from>
    <xdr:to>
      <xdr:col>7</xdr:col>
      <xdr:colOff>542925</xdr:colOff>
      <xdr:row>196</xdr:row>
      <xdr:rowOff>57150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A927A187-93F2-4748-8612-AD0925BBF3A6}"/>
            </a:ext>
          </a:extLst>
        </xdr:cNvPr>
        <xdr:cNvSpPr/>
      </xdr:nvSpPr>
      <xdr:spPr>
        <a:xfrm>
          <a:off x="5162550" y="376618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twoCellAnchor>
    <xdr:from>
      <xdr:col>6</xdr:col>
      <xdr:colOff>404813</xdr:colOff>
      <xdr:row>192</xdr:row>
      <xdr:rowOff>123825</xdr:rowOff>
    </xdr:from>
    <xdr:to>
      <xdr:col>7</xdr:col>
      <xdr:colOff>90488</xdr:colOff>
      <xdr:row>194</xdr:row>
      <xdr:rowOff>133350</xdr:rowOff>
    </xdr:to>
    <xdr:cxnSp macro="">
      <xdr:nvCxnSpPr>
        <xdr:cNvPr id="172" name="Conector reto 171">
          <a:extLst>
            <a:ext uri="{FF2B5EF4-FFF2-40B4-BE49-F238E27FC236}">
              <a16:creationId xmlns:a16="http://schemas.microsoft.com/office/drawing/2014/main" id="{254B4D91-D4B6-4F3D-8486-1D4B5C29DF82}"/>
            </a:ext>
          </a:extLst>
        </xdr:cNvPr>
        <xdr:cNvCxnSpPr>
          <a:stCxn id="169" idx="4"/>
          <a:endCxn id="170" idx="0"/>
        </xdr:cNvCxnSpPr>
      </xdr:nvCxnSpPr>
      <xdr:spPr>
        <a:xfrm flipH="1">
          <a:off x="4710113" y="37261800"/>
          <a:ext cx="29527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90488</xdr:colOff>
      <xdr:row>192</xdr:row>
      <xdr:rowOff>123825</xdr:rowOff>
    </xdr:from>
    <xdr:to>
      <xdr:col>7</xdr:col>
      <xdr:colOff>395288</xdr:colOff>
      <xdr:row>194</xdr:row>
      <xdr:rowOff>142875</xdr:rowOff>
    </xdr:to>
    <xdr:cxnSp macro="">
      <xdr:nvCxnSpPr>
        <xdr:cNvPr id="173" name="Conector reto 172">
          <a:extLst>
            <a:ext uri="{FF2B5EF4-FFF2-40B4-BE49-F238E27FC236}">
              <a16:creationId xmlns:a16="http://schemas.microsoft.com/office/drawing/2014/main" id="{DEFECA42-213C-4713-9BBE-907B0BB7F349}"/>
            </a:ext>
          </a:extLst>
        </xdr:cNvPr>
        <xdr:cNvCxnSpPr>
          <a:stCxn id="169" idx="4"/>
          <a:endCxn id="171" idx="0"/>
        </xdr:cNvCxnSpPr>
      </xdr:nvCxnSpPr>
      <xdr:spPr>
        <a:xfrm>
          <a:off x="5005388" y="37261800"/>
          <a:ext cx="30480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171450</xdr:colOff>
      <xdr:row>192</xdr:row>
      <xdr:rowOff>133350</xdr:rowOff>
    </xdr:from>
    <xdr:ext cx="327654" cy="264560"/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52A97E93-05FB-4BF0-B31E-5D317B9D5794}"/>
            </a:ext>
          </a:extLst>
        </xdr:cNvPr>
        <xdr:cNvSpPr txBox="1"/>
      </xdr:nvSpPr>
      <xdr:spPr>
        <a:xfrm>
          <a:off x="5086350" y="372713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</a:t>
          </a:r>
        </a:p>
      </xdr:txBody>
    </xdr:sp>
    <xdr:clientData/>
  </xdr:oneCellAnchor>
  <xdr:oneCellAnchor>
    <xdr:from>
      <xdr:col>6</xdr:col>
      <xdr:colOff>266700</xdr:colOff>
      <xdr:row>192</xdr:row>
      <xdr:rowOff>133350</xdr:rowOff>
    </xdr:from>
    <xdr:ext cx="399148" cy="264560"/>
    <xdr:sp macro="" textlink="">
      <xdr:nvSpPr>
        <xdr:cNvPr id="175" name="CaixaDeTexto 174">
          <a:extLst>
            <a:ext uri="{FF2B5EF4-FFF2-40B4-BE49-F238E27FC236}">
              <a16:creationId xmlns:a16="http://schemas.microsoft.com/office/drawing/2014/main" id="{8424FD1B-8298-4CF9-9388-3BA98CE9E8F0}"/>
            </a:ext>
          </a:extLst>
        </xdr:cNvPr>
        <xdr:cNvSpPr txBox="1"/>
      </xdr:nvSpPr>
      <xdr:spPr>
        <a:xfrm>
          <a:off x="4572000" y="372713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210</a:t>
          </a:r>
        </a:p>
      </xdr:txBody>
    </xdr:sp>
    <xdr:clientData/>
  </xdr:oneCellAnchor>
  <xdr:twoCellAnchor>
    <xdr:from>
      <xdr:col>6</xdr:col>
      <xdr:colOff>395288</xdr:colOff>
      <xdr:row>189</xdr:row>
      <xdr:rowOff>0</xdr:rowOff>
    </xdr:from>
    <xdr:to>
      <xdr:col>7</xdr:col>
      <xdr:colOff>90488</xdr:colOff>
      <xdr:row>191</xdr:row>
      <xdr:rowOff>0</xdr:rowOff>
    </xdr:to>
    <xdr:cxnSp macro="">
      <xdr:nvCxnSpPr>
        <xdr:cNvPr id="176" name="Conector reto 175">
          <a:extLst>
            <a:ext uri="{FF2B5EF4-FFF2-40B4-BE49-F238E27FC236}">
              <a16:creationId xmlns:a16="http://schemas.microsoft.com/office/drawing/2014/main" id="{57E21C12-6716-4F26-8866-4DD793D1EC39}"/>
            </a:ext>
          </a:extLst>
        </xdr:cNvPr>
        <xdr:cNvCxnSpPr>
          <a:stCxn id="166" idx="2"/>
          <a:endCxn id="169" idx="0"/>
        </xdr:cNvCxnSpPr>
      </xdr:nvCxnSpPr>
      <xdr:spPr>
        <a:xfrm>
          <a:off x="4700588" y="36566475"/>
          <a:ext cx="304800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123825</xdr:colOff>
      <xdr:row>193</xdr:row>
      <xdr:rowOff>0</xdr:rowOff>
    </xdr:from>
    <xdr:ext cx="327654" cy="226460"/>
    <xdr:sp macro="" textlink="">
      <xdr:nvSpPr>
        <xdr:cNvPr id="179" name="CaixaDeTexto 178">
          <a:extLst>
            <a:ext uri="{FF2B5EF4-FFF2-40B4-BE49-F238E27FC236}">
              <a16:creationId xmlns:a16="http://schemas.microsoft.com/office/drawing/2014/main" id="{E120C315-3F43-4D53-88D9-5B4BFDD8B659}"/>
            </a:ext>
          </a:extLst>
        </xdr:cNvPr>
        <xdr:cNvSpPr txBox="1"/>
      </xdr:nvSpPr>
      <xdr:spPr>
        <a:xfrm>
          <a:off x="3819525" y="37328475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oneCellAnchor>
    <xdr:from>
      <xdr:col>6</xdr:col>
      <xdr:colOff>552450</xdr:colOff>
      <xdr:row>189</xdr:row>
      <xdr:rowOff>47625</xdr:rowOff>
    </xdr:from>
    <xdr:ext cx="327654" cy="226460"/>
    <xdr:sp macro="" textlink="">
      <xdr:nvSpPr>
        <xdr:cNvPr id="180" name="CaixaDeTexto 179">
          <a:extLst>
            <a:ext uri="{FF2B5EF4-FFF2-40B4-BE49-F238E27FC236}">
              <a16:creationId xmlns:a16="http://schemas.microsoft.com/office/drawing/2014/main" id="{ACC5839F-3AAC-4F65-B103-804169AC96B9}"/>
            </a:ext>
          </a:extLst>
        </xdr:cNvPr>
        <xdr:cNvSpPr txBox="1"/>
      </xdr:nvSpPr>
      <xdr:spPr>
        <a:xfrm>
          <a:off x="4857750" y="36614100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5</a:t>
          </a:r>
        </a:p>
      </xdr:txBody>
    </xdr:sp>
    <xdr:clientData/>
  </xdr:oneCellAnchor>
  <xdr:twoCellAnchor>
    <xdr:from>
      <xdr:col>1</xdr:col>
      <xdr:colOff>390525</xdr:colOff>
      <xdr:row>205</xdr:row>
      <xdr:rowOff>76200</xdr:rowOff>
    </xdr:from>
    <xdr:to>
      <xdr:col>2</xdr:col>
      <xdr:colOff>95250</xdr:colOff>
      <xdr:row>207</xdr:row>
      <xdr:rowOff>19050</xdr:rowOff>
    </xdr:to>
    <xdr:sp macro="" textlink="">
      <xdr:nvSpPr>
        <xdr:cNvPr id="192" name="Elipse 191">
          <a:extLst>
            <a:ext uri="{FF2B5EF4-FFF2-40B4-BE49-F238E27FC236}">
              <a16:creationId xmlns:a16="http://schemas.microsoft.com/office/drawing/2014/main" id="{C6D836FF-90F0-448F-95F8-A39B4BD5F1E0}"/>
            </a:ext>
          </a:extLst>
        </xdr:cNvPr>
        <xdr:cNvSpPr/>
      </xdr:nvSpPr>
      <xdr:spPr>
        <a:xfrm>
          <a:off x="1514475" y="39709725"/>
          <a:ext cx="314325" cy="323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0</xdr:col>
      <xdr:colOff>1095375</xdr:colOff>
      <xdr:row>208</xdr:row>
      <xdr:rowOff>133350</xdr:rowOff>
    </xdr:from>
    <xdr:to>
      <xdr:col>1</xdr:col>
      <xdr:colOff>266700</xdr:colOff>
      <xdr:row>210</xdr:row>
      <xdr:rowOff>47625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3E087890-8254-4922-8FDC-228CE2B37383}"/>
            </a:ext>
          </a:extLst>
        </xdr:cNvPr>
        <xdr:cNvSpPr/>
      </xdr:nvSpPr>
      <xdr:spPr>
        <a:xfrm>
          <a:off x="1095375" y="4033837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1</xdr:col>
      <xdr:colOff>161925</xdr:colOff>
      <xdr:row>216</xdr:row>
      <xdr:rowOff>9525</xdr:rowOff>
    </xdr:from>
    <xdr:to>
      <xdr:col>1</xdr:col>
      <xdr:colOff>457200</xdr:colOff>
      <xdr:row>217</xdr:row>
      <xdr:rowOff>114300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F3AEA656-6A83-41D4-83B0-5B1B6BB5BDB2}"/>
            </a:ext>
          </a:extLst>
        </xdr:cNvPr>
        <xdr:cNvSpPr/>
      </xdr:nvSpPr>
      <xdr:spPr>
        <a:xfrm>
          <a:off x="1285875" y="417385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1</xdr:col>
      <xdr:colOff>90488</xdr:colOff>
      <xdr:row>207</xdr:row>
      <xdr:rowOff>9525</xdr:rowOff>
    </xdr:from>
    <xdr:to>
      <xdr:col>1</xdr:col>
      <xdr:colOff>519113</xdr:colOff>
      <xdr:row>208</xdr:row>
      <xdr:rowOff>123825</xdr:rowOff>
    </xdr:to>
    <xdr:cxnSp macro="">
      <xdr:nvCxnSpPr>
        <xdr:cNvPr id="195" name="Conector reto 194">
          <a:extLst>
            <a:ext uri="{FF2B5EF4-FFF2-40B4-BE49-F238E27FC236}">
              <a16:creationId xmlns:a16="http://schemas.microsoft.com/office/drawing/2014/main" id="{64723360-3D86-4032-81A4-AE98DE2A5B64}"/>
            </a:ext>
          </a:extLst>
        </xdr:cNvPr>
        <xdr:cNvCxnSpPr/>
      </xdr:nvCxnSpPr>
      <xdr:spPr>
        <a:xfrm flipH="1">
          <a:off x="1214438" y="40024050"/>
          <a:ext cx="428625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95250</xdr:colOff>
      <xdr:row>206</xdr:row>
      <xdr:rowOff>142875</xdr:rowOff>
    </xdr:from>
    <xdr:ext cx="722570" cy="264560"/>
    <xdr:sp macro="" textlink="">
      <xdr:nvSpPr>
        <xdr:cNvPr id="196" name="CaixaDeTexto 195">
          <a:extLst>
            <a:ext uri="{FF2B5EF4-FFF2-40B4-BE49-F238E27FC236}">
              <a16:creationId xmlns:a16="http://schemas.microsoft.com/office/drawing/2014/main" id="{C55A23D5-0E6E-4227-8AC0-A444EC77F1FE}"/>
            </a:ext>
          </a:extLst>
        </xdr:cNvPr>
        <xdr:cNvSpPr txBox="1"/>
      </xdr:nvSpPr>
      <xdr:spPr>
        <a:xfrm>
          <a:off x="1828800" y="39966900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70</a:t>
          </a:r>
          <a:r>
            <a:rPr lang="pt-BR" sz="1100" baseline="0"/>
            <a:t> - TETA</a:t>
          </a:r>
          <a:endParaRPr lang="pt-BR" sz="1100"/>
        </a:p>
      </xdr:txBody>
    </xdr:sp>
    <xdr:clientData/>
  </xdr:oneCellAnchor>
  <xdr:twoCellAnchor>
    <xdr:from>
      <xdr:col>2</xdr:col>
      <xdr:colOff>123825</xdr:colOff>
      <xdr:row>208</xdr:row>
      <xdr:rowOff>142875</xdr:rowOff>
    </xdr:from>
    <xdr:to>
      <xdr:col>2</xdr:col>
      <xdr:colOff>419100</xdr:colOff>
      <xdr:row>210</xdr:row>
      <xdr:rowOff>57150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495942B0-61CB-4F9E-B589-A65033FF6941}"/>
            </a:ext>
          </a:extLst>
        </xdr:cNvPr>
        <xdr:cNvSpPr/>
      </xdr:nvSpPr>
      <xdr:spPr>
        <a:xfrm>
          <a:off x="1857375" y="403479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1</xdr:col>
      <xdr:colOff>180975</xdr:colOff>
      <xdr:row>212</xdr:row>
      <xdr:rowOff>38100</xdr:rowOff>
    </xdr:from>
    <xdr:to>
      <xdr:col>1</xdr:col>
      <xdr:colOff>495300</xdr:colOff>
      <xdr:row>213</xdr:row>
      <xdr:rowOff>180975</xdr:rowOff>
    </xdr:to>
    <xdr:sp macro="" textlink="">
      <xdr:nvSpPr>
        <xdr:cNvPr id="198" name="Elipse 197">
          <a:extLst>
            <a:ext uri="{FF2B5EF4-FFF2-40B4-BE49-F238E27FC236}">
              <a16:creationId xmlns:a16="http://schemas.microsoft.com/office/drawing/2014/main" id="{766BC8B0-D811-4BE0-A710-692664C7A89E}"/>
            </a:ext>
          </a:extLst>
        </xdr:cNvPr>
        <xdr:cNvSpPr/>
      </xdr:nvSpPr>
      <xdr:spPr>
        <a:xfrm>
          <a:off x="1304925" y="41005125"/>
          <a:ext cx="314325" cy="333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1</xdr:col>
      <xdr:colOff>338138</xdr:colOff>
      <xdr:row>210</xdr:row>
      <xdr:rowOff>66675</xdr:rowOff>
    </xdr:from>
    <xdr:to>
      <xdr:col>2</xdr:col>
      <xdr:colOff>261938</xdr:colOff>
      <xdr:row>212</xdr:row>
      <xdr:rowOff>38100</xdr:rowOff>
    </xdr:to>
    <xdr:cxnSp macro="">
      <xdr:nvCxnSpPr>
        <xdr:cNvPr id="199" name="Conector reto 198">
          <a:extLst>
            <a:ext uri="{FF2B5EF4-FFF2-40B4-BE49-F238E27FC236}">
              <a16:creationId xmlns:a16="http://schemas.microsoft.com/office/drawing/2014/main" id="{EAC9D1B3-1CE6-4622-918A-983D6A7B6CBD}"/>
            </a:ext>
          </a:extLst>
        </xdr:cNvPr>
        <xdr:cNvCxnSpPr>
          <a:endCxn id="198" idx="0"/>
        </xdr:cNvCxnSpPr>
      </xdr:nvCxnSpPr>
      <xdr:spPr>
        <a:xfrm flipH="1">
          <a:off x="1462088" y="40652700"/>
          <a:ext cx="53340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419100</xdr:colOff>
      <xdr:row>212</xdr:row>
      <xdr:rowOff>66675</xdr:rowOff>
    </xdr:from>
    <xdr:to>
      <xdr:col>3</xdr:col>
      <xdr:colOff>123825</xdr:colOff>
      <xdr:row>214</xdr:row>
      <xdr:rowOff>0</xdr:rowOff>
    </xdr:to>
    <xdr:sp macro="" textlink="">
      <xdr:nvSpPr>
        <xdr:cNvPr id="200" name="Elipse 199">
          <a:extLst>
            <a:ext uri="{FF2B5EF4-FFF2-40B4-BE49-F238E27FC236}">
              <a16:creationId xmlns:a16="http://schemas.microsoft.com/office/drawing/2014/main" id="{28A6E0D2-8766-407B-92D3-886EA5C799E4}"/>
            </a:ext>
          </a:extLst>
        </xdr:cNvPr>
        <xdr:cNvSpPr/>
      </xdr:nvSpPr>
      <xdr:spPr>
        <a:xfrm>
          <a:off x="2152650" y="41033700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2</xdr:col>
      <xdr:colOff>133350</xdr:colOff>
      <xdr:row>216</xdr:row>
      <xdr:rowOff>9525</xdr:rowOff>
    </xdr:from>
    <xdr:to>
      <xdr:col>2</xdr:col>
      <xdr:colOff>428625</xdr:colOff>
      <xdr:row>217</xdr:row>
      <xdr:rowOff>114300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25F5C82B-A051-40EA-A02B-5EDD6B666925}"/>
            </a:ext>
          </a:extLst>
        </xdr:cNvPr>
        <xdr:cNvSpPr/>
      </xdr:nvSpPr>
      <xdr:spPr>
        <a:xfrm>
          <a:off x="1866900" y="417385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3</xdr:col>
      <xdr:colOff>123825</xdr:colOff>
      <xdr:row>216</xdr:row>
      <xdr:rowOff>19050</xdr:rowOff>
    </xdr:from>
    <xdr:to>
      <xdr:col>3</xdr:col>
      <xdr:colOff>419100</xdr:colOff>
      <xdr:row>217</xdr:row>
      <xdr:rowOff>123825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1E44FFD1-DBE2-455A-B1B8-A9BD2F180672}"/>
            </a:ext>
          </a:extLst>
        </xdr:cNvPr>
        <xdr:cNvSpPr/>
      </xdr:nvSpPr>
      <xdr:spPr>
        <a:xfrm>
          <a:off x="2466975" y="4174807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oneCellAnchor>
    <xdr:from>
      <xdr:col>3</xdr:col>
      <xdr:colOff>47625</xdr:colOff>
      <xdr:row>214</xdr:row>
      <xdr:rowOff>9525</xdr:rowOff>
    </xdr:from>
    <xdr:ext cx="722570" cy="264560"/>
    <xdr:sp macro="" textlink="">
      <xdr:nvSpPr>
        <xdr:cNvPr id="203" name="CaixaDeTexto 202">
          <a:extLst>
            <a:ext uri="{FF2B5EF4-FFF2-40B4-BE49-F238E27FC236}">
              <a16:creationId xmlns:a16="http://schemas.microsoft.com/office/drawing/2014/main" id="{79EAD6E7-3CDB-4879-8E63-23207137A39A}"/>
            </a:ext>
          </a:extLst>
        </xdr:cNvPr>
        <xdr:cNvSpPr txBox="1"/>
      </xdr:nvSpPr>
      <xdr:spPr>
        <a:xfrm>
          <a:off x="2390775" y="41357550"/>
          <a:ext cx="72257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15 - TETA</a:t>
          </a:r>
        </a:p>
      </xdr:txBody>
    </xdr:sp>
    <xdr:clientData/>
  </xdr:oneCellAnchor>
  <xdr:oneCellAnchor>
    <xdr:from>
      <xdr:col>2</xdr:col>
      <xdr:colOff>142875</xdr:colOff>
      <xdr:row>214</xdr:row>
      <xdr:rowOff>9525</xdr:rowOff>
    </xdr:from>
    <xdr:ext cx="399148" cy="264560"/>
    <xdr:sp macro="" textlink="">
      <xdr:nvSpPr>
        <xdr:cNvPr id="204" name="CaixaDeTexto 203">
          <a:extLst>
            <a:ext uri="{FF2B5EF4-FFF2-40B4-BE49-F238E27FC236}">
              <a16:creationId xmlns:a16="http://schemas.microsoft.com/office/drawing/2014/main" id="{8B01E309-75C3-4AEF-9894-87094F603621}"/>
            </a:ext>
          </a:extLst>
        </xdr:cNvPr>
        <xdr:cNvSpPr txBox="1"/>
      </xdr:nvSpPr>
      <xdr:spPr>
        <a:xfrm>
          <a:off x="1876425" y="413575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210</a:t>
          </a:r>
        </a:p>
      </xdr:txBody>
    </xdr:sp>
    <xdr:clientData/>
  </xdr:oneCellAnchor>
  <xdr:twoCellAnchor>
    <xdr:from>
      <xdr:col>2</xdr:col>
      <xdr:colOff>271463</xdr:colOff>
      <xdr:row>210</xdr:row>
      <xdr:rowOff>57150</xdr:rowOff>
    </xdr:from>
    <xdr:to>
      <xdr:col>2</xdr:col>
      <xdr:colOff>576263</xdr:colOff>
      <xdr:row>212</xdr:row>
      <xdr:rowOff>66675</xdr:rowOff>
    </xdr:to>
    <xdr:cxnSp macro="">
      <xdr:nvCxnSpPr>
        <xdr:cNvPr id="205" name="Conector reto 204">
          <a:extLst>
            <a:ext uri="{FF2B5EF4-FFF2-40B4-BE49-F238E27FC236}">
              <a16:creationId xmlns:a16="http://schemas.microsoft.com/office/drawing/2014/main" id="{23875CCE-FCAE-42D4-915A-85F5F15BC0B3}"/>
            </a:ext>
          </a:extLst>
        </xdr:cNvPr>
        <xdr:cNvCxnSpPr>
          <a:stCxn id="197" idx="2"/>
          <a:endCxn id="200" idx="0"/>
        </xdr:cNvCxnSpPr>
      </xdr:nvCxnSpPr>
      <xdr:spPr>
        <a:xfrm>
          <a:off x="2005013" y="40643175"/>
          <a:ext cx="30480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557213</xdr:colOff>
      <xdr:row>207</xdr:row>
      <xdr:rowOff>19050</xdr:rowOff>
    </xdr:from>
    <xdr:to>
      <xdr:col>2</xdr:col>
      <xdr:colOff>309563</xdr:colOff>
      <xdr:row>208</xdr:row>
      <xdr:rowOff>142875</xdr:rowOff>
    </xdr:to>
    <xdr:cxnSp macro="">
      <xdr:nvCxnSpPr>
        <xdr:cNvPr id="206" name="Conector reto 205">
          <a:extLst>
            <a:ext uri="{FF2B5EF4-FFF2-40B4-BE49-F238E27FC236}">
              <a16:creationId xmlns:a16="http://schemas.microsoft.com/office/drawing/2014/main" id="{D30E698A-D86A-4808-A5C8-FAA59FDE207A}"/>
            </a:ext>
          </a:extLst>
        </xdr:cNvPr>
        <xdr:cNvCxnSpPr/>
      </xdr:nvCxnSpPr>
      <xdr:spPr>
        <a:xfrm>
          <a:off x="1681163" y="40033575"/>
          <a:ext cx="361950" cy="3143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319088</xdr:colOff>
      <xdr:row>213</xdr:row>
      <xdr:rowOff>180975</xdr:rowOff>
    </xdr:from>
    <xdr:to>
      <xdr:col>1</xdr:col>
      <xdr:colOff>347663</xdr:colOff>
      <xdr:row>216</xdr:row>
      <xdr:rowOff>9525</xdr:rowOff>
    </xdr:to>
    <xdr:cxnSp macro="">
      <xdr:nvCxnSpPr>
        <xdr:cNvPr id="207" name="Conector reto 206">
          <a:extLst>
            <a:ext uri="{FF2B5EF4-FFF2-40B4-BE49-F238E27FC236}">
              <a16:creationId xmlns:a16="http://schemas.microsoft.com/office/drawing/2014/main" id="{015B397A-BA86-41CE-A0CA-825F7F8B4C73}"/>
            </a:ext>
          </a:extLst>
        </xdr:cNvPr>
        <xdr:cNvCxnSpPr/>
      </xdr:nvCxnSpPr>
      <xdr:spPr>
        <a:xfrm flipH="1">
          <a:off x="1443038" y="41338500"/>
          <a:ext cx="2857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1047750</xdr:colOff>
      <xdr:row>206</xdr:row>
      <xdr:rowOff>161925</xdr:rowOff>
    </xdr:from>
    <xdr:ext cx="399148" cy="264560"/>
    <xdr:sp macro="" textlink="">
      <xdr:nvSpPr>
        <xdr:cNvPr id="208" name="CaixaDeTexto 207">
          <a:extLst>
            <a:ext uri="{FF2B5EF4-FFF2-40B4-BE49-F238E27FC236}">
              <a16:creationId xmlns:a16="http://schemas.microsoft.com/office/drawing/2014/main" id="{B63AF8FB-5F63-4345-8A2E-9D9FDD821150}"/>
            </a:ext>
          </a:extLst>
        </xdr:cNvPr>
        <xdr:cNvSpPr txBox="1"/>
      </xdr:nvSpPr>
      <xdr:spPr>
        <a:xfrm>
          <a:off x="1047750" y="399859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1</xdr:col>
      <xdr:colOff>361950</xdr:colOff>
      <xdr:row>210</xdr:row>
      <xdr:rowOff>76200</xdr:rowOff>
    </xdr:from>
    <xdr:ext cx="327654" cy="226460"/>
    <xdr:sp macro="" textlink="">
      <xdr:nvSpPr>
        <xdr:cNvPr id="209" name="CaixaDeTexto 208">
          <a:extLst>
            <a:ext uri="{FF2B5EF4-FFF2-40B4-BE49-F238E27FC236}">
              <a16:creationId xmlns:a16="http://schemas.microsoft.com/office/drawing/2014/main" id="{5F3B5996-56FF-48E7-9936-79BDCD903E40}"/>
            </a:ext>
          </a:extLst>
        </xdr:cNvPr>
        <xdr:cNvSpPr txBox="1"/>
      </xdr:nvSpPr>
      <xdr:spPr>
        <a:xfrm>
          <a:off x="1485900" y="40662225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twoCellAnchor>
    <xdr:from>
      <xdr:col>2</xdr:col>
      <xdr:colOff>290513</xdr:colOff>
      <xdr:row>214</xdr:row>
      <xdr:rowOff>0</xdr:rowOff>
    </xdr:from>
    <xdr:to>
      <xdr:col>2</xdr:col>
      <xdr:colOff>585788</xdr:colOff>
      <xdr:row>216</xdr:row>
      <xdr:rowOff>9525</xdr:rowOff>
    </xdr:to>
    <xdr:cxnSp macro="">
      <xdr:nvCxnSpPr>
        <xdr:cNvPr id="210" name="Conector reto 209">
          <a:extLst>
            <a:ext uri="{FF2B5EF4-FFF2-40B4-BE49-F238E27FC236}">
              <a16:creationId xmlns:a16="http://schemas.microsoft.com/office/drawing/2014/main" id="{0BE71A9D-39C7-4A15-B246-D359C489735E}"/>
            </a:ext>
          </a:extLst>
        </xdr:cNvPr>
        <xdr:cNvCxnSpPr/>
      </xdr:nvCxnSpPr>
      <xdr:spPr>
        <a:xfrm flipH="1">
          <a:off x="2024063" y="41348025"/>
          <a:ext cx="29527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585788</xdr:colOff>
      <xdr:row>214</xdr:row>
      <xdr:rowOff>0</xdr:rowOff>
    </xdr:from>
    <xdr:to>
      <xdr:col>3</xdr:col>
      <xdr:colOff>280988</xdr:colOff>
      <xdr:row>216</xdr:row>
      <xdr:rowOff>19050</xdr:rowOff>
    </xdr:to>
    <xdr:cxnSp macro="">
      <xdr:nvCxnSpPr>
        <xdr:cNvPr id="211" name="Conector reto 210">
          <a:extLst>
            <a:ext uri="{FF2B5EF4-FFF2-40B4-BE49-F238E27FC236}">
              <a16:creationId xmlns:a16="http://schemas.microsoft.com/office/drawing/2014/main" id="{A0B09C0A-92D7-49DA-AAAA-8F826D7B4103}"/>
            </a:ext>
          </a:extLst>
        </xdr:cNvPr>
        <xdr:cNvCxnSpPr/>
      </xdr:nvCxnSpPr>
      <xdr:spPr>
        <a:xfrm>
          <a:off x="2319338" y="41348025"/>
          <a:ext cx="304800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9525</xdr:colOff>
      <xdr:row>214</xdr:row>
      <xdr:rowOff>66675</xdr:rowOff>
    </xdr:from>
    <xdr:ext cx="327654" cy="226460"/>
    <xdr:sp macro="" textlink="">
      <xdr:nvSpPr>
        <xdr:cNvPr id="212" name="CaixaDeTexto 211">
          <a:extLst>
            <a:ext uri="{FF2B5EF4-FFF2-40B4-BE49-F238E27FC236}">
              <a16:creationId xmlns:a16="http://schemas.microsoft.com/office/drawing/2014/main" id="{3D24B5DB-6AC2-443F-B540-72EC8EA6FFD1}"/>
            </a:ext>
          </a:extLst>
        </xdr:cNvPr>
        <xdr:cNvSpPr txBox="1"/>
      </xdr:nvSpPr>
      <xdr:spPr>
        <a:xfrm>
          <a:off x="1133475" y="41414700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oneCellAnchor>
    <xdr:from>
      <xdr:col>2</xdr:col>
      <xdr:colOff>438150</xdr:colOff>
      <xdr:row>210</xdr:row>
      <xdr:rowOff>104775</xdr:rowOff>
    </xdr:from>
    <xdr:ext cx="723900" cy="219075"/>
    <xdr:sp macro="" textlink="">
      <xdr:nvSpPr>
        <xdr:cNvPr id="213" name="CaixaDeTexto 212">
          <a:extLst>
            <a:ext uri="{FF2B5EF4-FFF2-40B4-BE49-F238E27FC236}">
              <a16:creationId xmlns:a16="http://schemas.microsoft.com/office/drawing/2014/main" id="{B3CBB224-8057-4AD2-9D04-02294CDB08C0}"/>
            </a:ext>
          </a:extLst>
        </xdr:cNvPr>
        <xdr:cNvSpPr txBox="1"/>
      </xdr:nvSpPr>
      <xdr:spPr>
        <a:xfrm>
          <a:off x="2171700" y="40690800"/>
          <a:ext cx="723900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5 + TETA</a:t>
          </a:r>
        </a:p>
      </xdr:txBody>
    </xdr:sp>
    <xdr:clientData/>
  </xdr:oneCellAnchor>
  <xdr:twoCellAnchor>
    <xdr:from>
      <xdr:col>2</xdr:col>
      <xdr:colOff>95250</xdr:colOff>
      <xdr:row>206</xdr:row>
      <xdr:rowOff>47625</xdr:rowOff>
    </xdr:from>
    <xdr:to>
      <xdr:col>3</xdr:col>
      <xdr:colOff>419100</xdr:colOff>
      <xdr:row>216</xdr:row>
      <xdr:rowOff>166688</xdr:rowOff>
    </xdr:to>
    <xdr:cxnSp macro="">
      <xdr:nvCxnSpPr>
        <xdr:cNvPr id="230" name="Conector: Curvo 229">
          <a:extLst>
            <a:ext uri="{FF2B5EF4-FFF2-40B4-BE49-F238E27FC236}">
              <a16:creationId xmlns:a16="http://schemas.microsoft.com/office/drawing/2014/main" id="{B49E3828-7262-548B-C3CC-8E895FEA1202}"/>
            </a:ext>
          </a:extLst>
        </xdr:cNvPr>
        <xdr:cNvCxnSpPr>
          <a:stCxn id="192" idx="6"/>
          <a:endCxn id="202" idx="3"/>
        </xdr:cNvCxnSpPr>
      </xdr:nvCxnSpPr>
      <xdr:spPr>
        <a:xfrm>
          <a:off x="1828800" y="39871650"/>
          <a:ext cx="933450" cy="2024063"/>
        </a:xfrm>
        <a:prstGeom prst="curvedConnector3">
          <a:avLst>
            <a:gd name="adj1" fmla="val 124490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590551</xdr:colOff>
      <xdr:row>214</xdr:row>
      <xdr:rowOff>95249</xdr:rowOff>
    </xdr:from>
    <xdr:to>
      <xdr:col>3</xdr:col>
      <xdr:colOff>381001</xdr:colOff>
      <xdr:row>216</xdr:row>
      <xdr:rowOff>142874</xdr:rowOff>
    </xdr:to>
    <xdr:sp macro="" textlink="">
      <xdr:nvSpPr>
        <xdr:cNvPr id="231" name="Sinal de Multiplicação 230">
          <a:extLst>
            <a:ext uri="{FF2B5EF4-FFF2-40B4-BE49-F238E27FC236}">
              <a16:creationId xmlns:a16="http://schemas.microsoft.com/office/drawing/2014/main" id="{AFFC5483-24DD-4B4C-A002-D3B85A27F4CB}"/>
            </a:ext>
          </a:extLst>
        </xdr:cNvPr>
        <xdr:cNvSpPr/>
      </xdr:nvSpPr>
      <xdr:spPr>
        <a:xfrm>
          <a:off x="2324101" y="41443274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0</xdr:colOff>
      <xdr:row>208</xdr:row>
      <xdr:rowOff>114300</xdr:rowOff>
    </xdr:from>
    <xdr:to>
      <xdr:col>5</xdr:col>
      <xdr:colOff>295275</xdr:colOff>
      <xdr:row>210</xdr:row>
      <xdr:rowOff>28575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5338AE71-A668-46A6-AE0B-E907ACCECDED}"/>
            </a:ext>
          </a:extLst>
        </xdr:cNvPr>
        <xdr:cNvSpPr/>
      </xdr:nvSpPr>
      <xdr:spPr>
        <a:xfrm>
          <a:off x="3695700" y="40319325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6</xdr:col>
      <xdr:colOff>152400</xdr:colOff>
      <xdr:row>208</xdr:row>
      <xdr:rowOff>123825</xdr:rowOff>
    </xdr:from>
    <xdr:to>
      <xdr:col>6</xdr:col>
      <xdr:colOff>447675</xdr:colOff>
      <xdr:row>210</xdr:row>
      <xdr:rowOff>38100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BA977A0-7049-4ED9-BD90-FE067088D64B}"/>
            </a:ext>
          </a:extLst>
        </xdr:cNvPr>
        <xdr:cNvSpPr/>
      </xdr:nvSpPr>
      <xdr:spPr>
        <a:xfrm>
          <a:off x="4457700" y="403288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twoCellAnchor>
    <xdr:from>
      <xdr:col>6</xdr:col>
      <xdr:colOff>447675</xdr:colOff>
      <xdr:row>212</xdr:row>
      <xdr:rowOff>47625</xdr:rowOff>
    </xdr:from>
    <xdr:to>
      <xdr:col>7</xdr:col>
      <xdr:colOff>152400</xdr:colOff>
      <xdr:row>213</xdr:row>
      <xdr:rowOff>171450</xdr:rowOff>
    </xdr:to>
    <xdr:sp macro="" textlink="">
      <xdr:nvSpPr>
        <xdr:cNvPr id="239" name="Elipse 238">
          <a:extLst>
            <a:ext uri="{FF2B5EF4-FFF2-40B4-BE49-F238E27FC236}">
              <a16:creationId xmlns:a16="http://schemas.microsoft.com/office/drawing/2014/main" id="{181BD227-0DFE-43ED-A011-EA2FB6A72D95}"/>
            </a:ext>
          </a:extLst>
        </xdr:cNvPr>
        <xdr:cNvSpPr/>
      </xdr:nvSpPr>
      <xdr:spPr>
        <a:xfrm>
          <a:off x="4752975" y="41014650"/>
          <a:ext cx="314325" cy="3143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6</xdr:col>
      <xdr:colOff>161925</xdr:colOff>
      <xdr:row>215</xdr:row>
      <xdr:rowOff>180975</xdr:rowOff>
    </xdr:from>
    <xdr:to>
      <xdr:col>6</xdr:col>
      <xdr:colOff>457200</xdr:colOff>
      <xdr:row>217</xdr:row>
      <xdr:rowOff>95250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2543200D-2D7F-48C4-9D68-332F25910D5D}"/>
            </a:ext>
          </a:extLst>
        </xdr:cNvPr>
        <xdr:cNvSpPr/>
      </xdr:nvSpPr>
      <xdr:spPr>
        <a:xfrm>
          <a:off x="4467225" y="417195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</xdr:txBody>
    </xdr:sp>
    <xdr:clientData/>
  </xdr:twoCellAnchor>
  <xdr:twoCellAnchor>
    <xdr:from>
      <xdr:col>7</xdr:col>
      <xdr:colOff>352425</xdr:colOff>
      <xdr:row>208</xdr:row>
      <xdr:rowOff>142875</xdr:rowOff>
    </xdr:from>
    <xdr:to>
      <xdr:col>8</xdr:col>
      <xdr:colOff>38100</xdr:colOff>
      <xdr:row>210</xdr:row>
      <xdr:rowOff>57150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1B5708B4-5C48-417E-AFC7-CBFC0FFB0514}"/>
            </a:ext>
          </a:extLst>
        </xdr:cNvPr>
        <xdr:cNvSpPr/>
      </xdr:nvSpPr>
      <xdr:spPr>
        <a:xfrm>
          <a:off x="5267325" y="4034790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5</a:t>
          </a:r>
        </a:p>
      </xdr:txBody>
    </xdr:sp>
    <xdr:clientData/>
  </xdr:twoCellAnchor>
  <xdr:twoCellAnchor>
    <xdr:from>
      <xdr:col>6</xdr:col>
      <xdr:colOff>152400</xdr:colOff>
      <xdr:row>205</xdr:row>
      <xdr:rowOff>38100</xdr:rowOff>
    </xdr:from>
    <xdr:to>
      <xdr:col>6</xdr:col>
      <xdr:colOff>466725</xdr:colOff>
      <xdr:row>206</xdr:row>
      <xdr:rowOff>171450</xdr:rowOff>
    </xdr:to>
    <xdr:sp macro="" textlink="">
      <xdr:nvSpPr>
        <xdr:cNvPr id="242" name="Elipse 241">
          <a:extLst>
            <a:ext uri="{FF2B5EF4-FFF2-40B4-BE49-F238E27FC236}">
              <a16:creationId xmlns:a16="http://schemas.microsoft.com/office/drawing/2014/main" id="{4827978E-5E90-4C45-8EA1-F2101E7C3775}"/>
            </a:ext>
          </a:extLst>
        </xdr:cNvPr>
        <xdr:cNvSpPr/>
      </xdr:nvSpPr>
      <xdr:spPr>
        <a:xfrm>
          <a:off x="4457700" y="39671625"/>
          <a:ext cx="314325" cy="3238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</xdr:txBody>
    </xdr:sp>
    <xdr:clientData/>
  </xdr:twoCellAnchor>
  <xdr:twoCellAnchor>
    <xdr:from>
      <xdr:col>5</xdr:col>
      <xdr:colOff>90488</xdr:colOff>
      <xdr:row>206</xdr:row>
      <xdr:rowOff>9525</xdr:rowOff>
    </xdr:from>
    <xdr:to>
      <xdr:col>6</xdr:col>
      <xdr:colOff>152400</xdr:colOff>
      <xdr:row>208</xdr:row>
      <xdr:rowOff>133350</xdr:rowOff>
    </xdr:to>
    <xdr:cxnSp macro="">
      <xdr:nvCxnSpPr>
        <xdr:cNvPr id="243" name="Conector reto 242">
          <a:extLst>
            <a:ext uri="{FF2B5EF4-FFF2-40B4-BE49-F238E27FC236}">
              <a16:creationId xmlns:a16="http://schemas.microsoft.com/office/drawing/2014/main" id="{9634A67F-B1D5-4D29-B2D1-60BF13A7694C}"/>
            </a:ext>
          </a:extLst>
        </xdr:cNvPr>
        <xdr:cNvCxnSpPr>
          <a:stCxn id="242" idx="2"/>
        </xdr:cNvCxnSpPr>
      </xdr:nvCxnSpPr>
      <xdr:spPr>
        <a:xfrm flipH="1">
          <a:off x="3786188" y="39833550"/>
          <a:ext cx="671512" cy="50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338138</xdr:colOff>
      <xdr:row>210</xdr:row>
      <xdr:rowOff>76200</xdr:rowOff>
    </xdr:from>
    <xdr:to>
      <xdr:col>6</xdr:col>
      <xdr:colOff>261938</xdr:colOff>
      <xdr:row>212</xdr:row>
      <xdr:rowOff>47625</xdr:rowOff>
    </xdr:to>
    <xdr:cxnSp macro="">
      <xdr:nvCxnSpPr>
        <xdr:cNvPr id="244" name="Conector reto 243">
          <a:extLst>
            <a:ext uri="{FF2B5EF4-FFF2-40B4-BE49-F238E27FC236}">
              <a16:creationId xmlns:a16="http://schemas.microsoft.com/office/drawing/2014/main" id="{45FD3367-4EF9-4974-8269-22DD4CF1961D}"/>
            </a:ext>
          </a:extLst>
        </xdr:cNvPr>
        <xdr:cNvCxnSpPr/>
      </xdr:nvCxnSpPr>
      <xdr:spPr>
        <a:xfrm flipH="1">
          <a:off x="4033838" y="40662225"/>
          <a:ext cx="533400" cy="35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271463</xdr:colOff>
      <xdr:row>210</xdr:row>
      <xdr:rowOff>66675</xdr:rowOff>
    </xdr:from>
    <xdr:to>
      <xdr:col>6</xdr:col>
      <xdr:colOff>576263</xdr:colOff>
      <xdr:row>212</xdr:row>
      <xdr:rowOff>76200</xdr:rowOff>
    </xdr:to>
    <xdr:cxnSp macro="">
      <xdr:nvCxnSpPr>
        <xdr:cNvPr id="245" name="Conector reto 244">
          <a:extLst>
            <a:ext uri="{FF2B5EF4-FFF2-40B4-BE49-F238E27FC236}">
              <a16:creationId xmlns:a16="http://schemas.microsoft.com/office/drawing/2014/main" id="{9C3AF5F4-FBE4-49AD-8EC3-5EDD96667026}"/>
            </a:ext>
          </a:extLst>
        </xdr:cNvPr>
        <xdr:cNvCxnSpPr/>
      </xdr:nvCxnSpPr>
      <xdr:spPr>
        <a:xfrm>
          <a:off x="4576763" y="40652700"/>
          <a:ext cx="30480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249552</xdr:colOff>
      <xdr:row>206</xdr:row>
      <xdr:rowOff>152400</xdr:rowOff>
    </xdr:from>
    <xdr:to>
      <xdr:col>6</xdr:col>
      <xdr:colOff>309563</xdr:colOff>
      <xdr:row>208</xdr:row>
      <xdr:rowOff>152400</xdr:rowOff>
    </xdr:to>
    <xdr:cxnSp macro="">
      <xdr:nvCxnSpPr>
        <xdr:cNvPr id="246" name="Conector reto 245">
          <a:extLst>
            <a:ext uri="{FF2B5EF4-FFF2-40B4-BE49-F238E27FC236}">
              <a16:creationId xmlns:a16="http://schemas.microsoft.com/office/drawing/2014/main" id="{94B1F83C-F352-444E-A1C0-4375BABD3D10}"/>
            </a:ext>
          </a:extLst>
        </xdr:cNvPr>
        <xdr:cNvCxnSpPr>
          <a:stCxn id="252" idx="0"/>
        </xdr:cNvCxnSpPr>
      </xdr:nvCxnSpPr>
      <xdr:spPr>
        <a:xfrm>
          <a:off x="4554852" y="39976425"/>
          <a:ext cx="60011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319088</xdr:colOff>
      <xdr:row>214</xdr:row>
      <xdr:rowOff>0</xdr:rowOff>
    </xdr:from>
    <xdr:to>
      <xdr:col>5</xdr:col>
      <xdr:colOff>347663</xdr:colOff>
      <xdr:row>216</xdr:row>
      <xdr:rowOff>19050</xdr:rowOff>
    </xdr:to>
    <xdr:cxnSp macro="">
      <xdr:nvCxnSpPr>
        <xdr:cNvPr id="247" name="Conector reto 246">
          <a:extLst>
            <a:ext uri="{FF2B5EF4-FFF2-40B4-BE49-F238E27FC236}">
              <a16:creationId xmlns:a16="http://schemas.microsoft.com/office/drawing/2014/main" id="{5C5C03B9-60DF-41B7-BA6B-ACFF06546945}"/>
            </a:ext>
          </a:extLst>
        </xdr:cNvPr>
        <xdr:cNvCxnSpPr/>
      </xdr:nvCxnSpPr>
      <xdr:spPr>
        <a:xfrm flipH="1">
          <a:off x="4014788" y="41348025"/>
          <a:ext cx="28575" cy="400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290513</xdr:colOff>
      <xdr:row>214</xdr:row>
      <xdr:rowOff>9525</xdr:rowOff>
    </xdr:from>
    <xdr:to>
      <xdr:col>6</xdr:col>
      <xdr:colOff>585788</xdr:colOff>
      <xdr:row>216</xdr:row>
      <xdr:rowOff>19050</xdr:rowOff>
    </xdr:to>
    <xdr:cxnSp macro="">
      <xdr:nvCxnSpPr>
        <xdr:cNvPr id="248" name="Conector reto 247">
          <a:extLst>
            <a:ext uri="{FF2B5EF4-FFF2-40B4-BE49-F238E27FC236}">
              <a16:creationId xmlns:a16="http://schemas.microsoft.com/office/drawing/2014/main" id="{4E3D6E01-408D-490F-AC63-7F87DC8E8050}"/>
            </a:ext>
          </a:extLst>
        </xdr:cNvPr>
        <xdr:cNvCxnSpPr/>
      </xdr:nvCxnSpPr>
      <xdr:spPr>
        <a:xfrm flipH="1">
          <a:off x="4595813" y="41357550"/>
          <a:ext cx="295275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152400</xdr:colOff>
      <xdr:row>216</xdr:row>
      <xdr:rowOff>9525</xdr:rowOff>
    </xdr:from>
    <xdr:to>
      <xdr:col>5</xdr:col>
      <xdr:colOff>447675</xdr:colOff>
      <xdr:row>217</xdr:row>
      <xdr:rowOff>114300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6DA834B9-1613-40D0-AB1A-9888B22BFB33}"/>
            </a:ext>
          </a:extLst>
        </xdr:cNvPr>
        <xdr:cNvSpPr/>
      </xdr:nvSpPr>
      <xdr:spPr>
        <a:xfrm>
          <a:off x="3848100" y="41738550"/>
          <a:ext cx="295275" cy="295275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4</a:t>
          </a:r>
        </a:p>
      </xdr:txBody>
    </xdr:sp>
    <xdr:clientData/>
  </xdr:twoCellAnchor>
  <xdr:twoCellAnchor>
    <xdr:from>
      <xdr:col>5</xdr:col>
      <xdr:colOff>171450</xdr:colOff>
      <xdr:row>212</xdr:row>
      <xdr:rowOff>38100</xdr:rowOff>
    </xdr:from>
    <xdr:to>
      <xdr:col>5</xdr:col>
      <xdr:colOff>485775</xdr:colOff>
      <xdr:row>213</xdr:row>
      <xdr:rowOff>180975</xdr:rowOff>
    </xdr:to>
    <xdr:sp macro="" textlink="">
      <xdr:nvSpPr>
        <xdr:cNvPr id="251" name="Elipse 250">
          <a:extLst>
            <a:ext uri="{FF2B5EF4-FFF2-40B4-BE49-F238E27FC236}">
              <a16:creationId xmlns:a16="http://schemas.microsoft.com/office/drawing/2014/main" id="{B4F42DCA-0D98-412C-B920-585C73B807BF}"/>
            </a:ext>
          </a:extLst>
        </xdr:cNvPr>
        <xdr:cNvSpPr/>
      </xdr:nvSpPr>
      <xdr:spPr>
        <a:xfrm>
          <a:off x="3867150" y="41005125"/>
          <a:ext cx="314325" cy="3333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</xdr:txBody>
    </xdr:sp>
    <xdr:clientData/>
  </xdr:twoCellAnchor>
  <xdr:oneCellAnchor>
    <xdr:from>
      <xdr:col>6</xdr:col>
      <xdr:colOff>85725</xdr:colOff>
      <xdr:row>206</xdr:row>
      <xdr:rowOff>152400</xdr:rowOff>
    </xdr:from>
    <xdr:ext cx="327654" cy="264560"/>
    <xdr:sp macro="" textlink="">
      <xdr:nvSpPr>
        <xdr:cNvPr id="252" name="CaixaDeTexto 251">
          <a:extLst>
            <a:ext uri="{FF2B5EF4-FFF2-40B4-BE49-F238E27FC236}">
              <a16:creationId xmlns:a16="http://schemas.microsoft.com/office/drawing/2014/main" id="{8F0A8D93-1606-4EC0-856B-71B1A2EEABAE}"/>
            </a:ext>
          </a:extLst>
        </xdr:cNvPr>
        <xdr:cNvSpPr txBox="1"/>
      </xdr:nvSpPr>
      <xdr:spPr>
        <a:xfrm>
          <a:off x="4391025" y="3997642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55</a:t>
          </a:r>
        </a:p>
      </xdr:txBody>
    </xdr:sp>
    <xdr:clientData/>
  </xdr:oneCellAnchor>
  <xdr:oneCellAnchor>
    <xdr:from>
      <xdr:col>6</xdr:col>
      <xdr:colOff>133350</xdr:colOff>
      <xdr:row>214</xdr:row>
      <xdr:rowOff>19050</xdr:rowOff>
    </xdr:from>
    <xdr:ext cx="399148" cy="264560"/>
    <xdr:sp macro="" textlink="">
      <xdr:nvSpPr>
        <xdr:cNvPr id="254" name="CaixaDeTexto 253">
          <a:extLst>
            <a:ext uri="{FF2B5EF4-FFF2-40B4-BE49-F238E27FC236}">
              <a16:creationId xmlns:a16="http://schemas.microsoft.com/office/drawing/2014/main" id="{0680BF34-6A78-4F89-B5D6-91B6FC463339}"/>
            </a:ext>
          </a:extLst>
        </xdr:cNvPr>
        <xdr:cNvSpPr txBox="1"/>
      </xdr:nvSpPr>
      <xdr:spPr>
        <a:xfrm>
          <a:off x="4438650" y="413670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210</a:t>
          </a:r>
        </a:p>
      </xdr:txBody>
    </xdr:sp>
    <xdr:clientData/>
  </xdr:oneCellAnchor>
  <xdr:oneCellAnchor>
    <xdr:from>
      <xdr:col>4</xdr:col>
      <xdr:colOff>523875</xdr:colOff>
      <xdr:row>206</xdr:row>
      <xdr:rowOff>171450</xdr:rowOff>
    </xdr:from>
    <xdr:ext cx="399148" cy="264560"/>
    <xdr:sp macro="" textlink="">
      <xdr:nvSpPr>
        <xdr:cNvPr id="255" name="CaixaDeTexto 254">
          <a:extLst>
            <a:ext uri="{FF2B5EF4-FFF2-40B4-BE49-F238E27FC236}">
              <a16:creationId xmlns:a16="http://schemas.microsoft.com/office/drawing/2014/main" id="{6455F571-7703-4604-84E2-656FB9FF6541}"/>
            </a:ext>
          </a:extLst>
        </xdr:cNvPr>
        <xdr:cNvSpPr txBox="1"/>
      </xdr:nvSpPr>
      <xdr:spPr>
        <a:xfrm>
          <a:off x="3609975" y="399954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</a:t>
          </a:r>
        </a:p>
      </xdr:txBody>
    </xdr:sp>
    <xdr:clientData/>
  </xdr:oneCellAnchor>
  <xdr:oneCellAnchor>
    <xdr:from>
      <xdr:col>5</xdr:col>
      <xdr:colOff>352425</xdr:colOff>
      <xdr:row>210</xdr:row>
      <xdr:rowOff>85725</xdr:rowOff>
    </xdr:from>
    <xdr:ext cx="327654" cy="226460"/>
    <xdr:sp macro="" textlink="">
      <xdr:nvSpPr>
        <xdr:cNvPr id="256" name="CaixaDeTexto 255">
          <a:extLst>
            <a:ext uri="{FF2B5EF4-FFF2-40B4-BE49-F238E27FC236}">
              <a16:creationId xmlns:a16="http://schemas.microsoft.com/office/drawing/2014/main" id="{B278557A-B737-4DD5-A111-62084D553E5A}"/>
            </a:ext>
          </a:extLst>
        </xdr:cNvPr>
        <xdr:cNvSpPr txBox="1"/>
      </xdr:nvSpPr>
      <xdr:spPr>
        <a:xfrm>
          <a:off x="4048125" y="40671750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oneCellAnchor>
    <xdr:from>
      <xdr:col>5</xdr:col>
      <xdr:colOff>0</xdr:colOff>
      <xdr:row>214</xdr:row>
      <xdr:rowOff>76200</xdr:rowOff>
    </xdr:from>
    <xdr:ext cx="327654" cy="226460"/>
    <xdr:sp macro="" textlink="">
      <xdr:nvSpPr>
        <xdr:cNvPr id="257" name="CaixaDeTexto 256">
          <a:extLst>
            <a:ext uri="{FF2B5EF4-FFF2-40B4-BE49-F238E27FC236}">
              <a16:creationId xmlns:a16="http://schemas.microsoft.com/office/drawing/2014/main" id="{B88AE139-E821-4351-A54C-B7EC34F3BE89}"/>
            </a:ext>
          </a:extLst>
        </xdr:cNvPr>
        <xdr:cNvSpPr txBox="1"/>
      </xdr:nvSpPr>
      <xdr:spPr>
        <a:xfrm>
          <a:off x="3695700" y="41424225"/>
          <a:ext cx="327654" cy="2264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90</a:t>
          </a:r>
        </a:p>
      </xdr:txBody>
    </xdr:sp>
    <xdr:clientData/>
  </xdr:oneCellAnchor>
  <xdr:oneCellAnchor>
    <xdr:from>
      <xdr:col>6</xdr:col>
      <xdr:colOff>428625</xdr:colOff>
      <xdr:row>210</xdr:row>
      <xdr:rowOff>114300</xdr:rowOff>
    </xdr:from>
    <xdr:ext cx="723900" cy="219075"/>
    <xdr:sp macro="" textlink="">
      <xdr:nvSpPr>
        <xdr:cNvPr id="258" name="CaixaDeTexto 257">
          <a:extLst>
            <a:ext uri="{FF2B5EF4-FFF2-40B4-BE49-F238E27FC236}">
              <a16:creationId xmlns:a16="http://schemas.microsoft.com/office/drawing/2014/main" id="{115D67DF-F96A-492C-B46E-9E4A43DA61C1}"/>
            </a:ext>
          </a:extLst>
        </xdr:cNvPr>
        <xdr:cNvSpPr txBox="1"/>
      </xdr:nvSpPr>
      <xdr:spPr>
        <a:xfrm>
          <a:off x="4733925" y="40700325"/>
          <a:ext cx="723900" cy="2190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pt-BR" sz="1100"/>
            <a:t>20</a:t>
          </a:r>
        </a:p>
      </xdr:txBody>
    </xdr:sp>
    <xdr:clientData/>
  </xdr:oneCellAnchor>
  <xdr:twoCellAnchor>
    <xdr:from>
      <xdr:col>6</xdr:col>
      <xdr:colOff>466725</xdr:colOff>
      <xdr:row>206</xdr:row>
      <xdr:rowOff>9525</xdr:rowOff>
    </xdr:from>
    <xdr:to>
      <xdr:col>7</xdr:col>
      <xdr:colOff>500063</xdr:colOff>
      <xdr:row>208</xdr:row>
      <xdr:rowOff>142875</xdr:rowOff>
    </xdr:to>
    <xdr:cxnSp macro="">
      <xdr:nvCxnSpPr>
        <xdr:cNvPr id="261" name="Conector reto 260">
          <a:extLst>
            <a:ext uri="{FF2B5EF4-FFF2-40B4-BE49-F238E27FC236}">
              <a16:creationId xmlns:a16="http://schemas.microsoft.com/office/drawing/2014/main" id="{B9A25545-F416-42E7-901E-F10CF7FA59E5}"/>
            </a:ext>
          </a:extLst>
        </xdr:cNvPr>
        <xdr:cNvCxnSpPr>
          <a:stCxn id="242" idx="6"/>
          <a:endCxn id="241" idx="0"/>
        </xdr:cNvCxnSpPr>
      </xdr:nvCxnSpPr>
      <xdr:spPr>
        <a:xfrm>
          <a:off x="4772025" y="39833550"/>
          <a:ext cx="642938" cy="5143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161925</xdr:colOff>
      <xdr:row>206</xdr:row>
      <xdr:rowOff>104775</xdr:rowOff>
    </xdr:from>
    <xdr:ext cx="327654" cy="264560"/>
    <xdr:sp macro="" textlink="">
      <xdr:nvSpPr>
        <xdr:cNvPr id="265" name="CaixaDeTexto 264">
          <a:extLst>
            <a:ext uri="{FF2B5EF4-FFF2-40B4-BE49-F238E27FC236}">
              <a16:creationId xmlns:a16="http://schemas.microsoft.com/office/drawing/2014/main" id="{5560EAF0-E968-4CC8-90AA-088CD53AA9F6}"/>
            </a:ext>
          </a:extLst>
        </xdr:cNvPr>
        <xdr:cNvSpPr txBox="1"/>
      </xdr:nvSpPr>
      <xdr:spPr>
        <a:xfrm>
          <a:off x="5076825" y="399288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</a:t>
          </a:r>
        </a:p>
      </xdr:txBody>
    </xdr:sp>
    <xdr:clientData/>
  </xdr:oneCellAnchor>
  <xdr:twoCellAnchor>
    <xdr:from>
      <xdr:col>2</xdr:col>
      <xdr:colOff>495300</xdr:colOff>
      <xdr:row>215</xdr:row>
      <xdr:rowOff>38100</xdr:rowOff>
    </xdr:from>
    <xdr:to>
      <xdr:col>3</xdr:col>
      <xdr:colOff>647700</xdr:colOff>
      <xdr:row>218</xdr:row>
      <xdr:rowOff>180975</xdr:rowOff>
    </xdr:to>
    <xdr:sp macro="" textlink="">
      <xdr:nvSpPr>
        <xdr:cNvPr id="266" name="Elipse 265">
          <a:extLst>
            <a:ext uri="{FF2B5EF4-FFF2-40B4-BE49-F238E27FC236}">
              <a16:creationId xmlns:a16="http://schemas.microsoft.com/office/drawing/2014/main" id="{17611E5F-FF4F-4710-A87D-73DFFCCE1095}"/>
            </a:ext>
          </a:extLst>
        </xdr:cNvPr>
        <xdr:cNvSpPr/>
      </xdr:nvSpPr>
      <xdr:spPr>
        <a:xfrm>
          <a:off x="2228850" y="41576625"/>
          <a:ext cx="762000" cy="71437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91</xdr:row>
      <xdr:rowOff>133350</xdr:rowOff>
    </xdr:from>
    <xdr:to>
      <xdr:col>9</xdr:col>
      <xdr:colOff>838200</xdr:colOff>
      <xdr:row>93</xdr:row>
      <xdr:rowOff>133350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6547E80-E665-FEDA-EFCB-753CB02B6CA3}"/>
            </a:ext>
          </a:extLst>
        </xdr:cNvPr>
        <xdr:cNvSpPr/>
      </xdr:nvSpPr>
      <xdr:spPr>
        <a:xfrm>
          <a:off x="7239000" y="1773555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104775</xdr:colOff>
      <xdr:row>94</xdr:row>
      <xdr:rowOff>171450</xdr:rowOff>
    </xdr:from>
    <xdr:to>
      <xdr:col>9</xdr:col>
      <xdr:colOff>447675</xdr:colOff>
      <xdr:row>96</xdr:row>
      <xdr:rowOff>123825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E0781E39-0091-4CDC-8B52-1F182510A391}"/>
            </a:ext>
          </a:extLst>
        </xdr:cNvPr>
        <xdr:cNvSpPr/>
      </xdr:nvSpPr>
      <xdr:spPr>
        <a:xfrm>
          <a:off x="6886575" y="183451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10</xdr:col>
      <xdr:colOff>104775</xdr:colOff>
      <xdr:row>98</xdr:row>
      <xdr:rowOff>47625</xdr:rowOff>
    </xdr:from>
    <xdr:to>
      <xdr:col>10</xdr:col>
      <xdr:colOff>485775</xdr:colOff>
      <xdr:row>100</xdr:row>
      <xdr:rowOff>47625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18FD73FE-D7FA-4331-A4E9-D531896CE031}"/>
            </a:ext>
          </a:extLst>
        </xdr:cNvPr>
        <xdr:cNvSpPr/>
      </xdr:nvSpPr>
      <xdr:spPr>
        <a:xfrm>
          <a:off x="8343900" y="1900237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866775</xdr:colOff>
      <xdr:row>94</xdr:row>
      <xdr:rowOff>180975</xdr:rowOff>
    </xdr:from>
    <xdr:to>
      <xdr:col>9</xdr:col>
      <xdr:colOff>1209675</xdr:colOff>
      <xdr:row>96</xdr:row>
      <xdr:rowOff>133350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C1DAD8F7-EB58-43FE-B6C9-3751BE23A1A3}"/>
            </a:ext>
          </a:extLst>
        </xdr:cNvPr>
        <xdr:cNvSpPr/>
      </xdr:nvSpPr>
      <xdr:spPr>
        <a:xfrm>
          <a:off x="7648575" y="183546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10</xdr:col>
      <xdr:colOff>114300</xdr:colOff>
      <xdr:row>101</xdr:row>
      <xdr:rowOff>85725</xdr:rowOff>
    </xdr:from>
    <xdr:to>
      <xdr:col>10</xdr:col>
      <xdr:colOff>457200</xdr:colOff>
      <xdr:row>103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2E80A44-443C-4890-9280-C59F5CB0E0E4}"/>
            </a:ext>
          </a:extLst>
        </xdr:cNvPr>
        <xdr:cNvSpPr/>
      </xdr:nvSpPr>
      <xdr:spPr>
        <a:xfrm>
          <a:off x="8353425" y="196119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10</xdr:col>
      <xdr:colOff>85725</xdr:colOff>
      <xdr:row>104</xdr:row>
      <xdr:rowOff>95250</xdr:rowOff>
    </xdr:from>
    <xdr:to>
      <xdr:col>10</xdr:col>
      <xdr:colOff>466725</xdr:colOff>
      <xdr:row>106</xdr:row>
      <xdr:rowOff>95250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72AB02ED-29E4-4A97-990F-64B23B560846}"/>
            </a:ext>
          </a:extLst>
        </xdr:cNvPr>
        <xdr:cNvSpPr/>
      </xdr:nvSpPr>
      <xdr:spPr>
        <a:xfrm>
          <a:off x="8324850" y="2020252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276225</xdr:colOff>
      <xdr:row>93</xdr:row>
      <xdr:rowOff>77554</xdr:rowOff>
    </xdr:from>
    <xdr:to>
      <xdr:col>9</xdr:col>
      <xdr:colOff>512996</xdr:colOff>
      <xdr:row>94</xdr:row>
      <xdr:rowOff>171450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6C3B6DC4-EE73-78DA-8EF3-EC67FBC561BE}"/>
            </a:ext>
          </a:extLst>
        </xdr:cNvPr>
        <xdr:cNvCxnSpPr>
          <a:stCxn id="2" idx="3"/>
          <a:endCxn id="4" idx="0"/>
        </xdr:cNvCxnSpPr>
      </xdr:nvCxnSpPr>
      <xdr:spPr>
        <a:xfrm flipH="1">
          <a:off x="7058025" y="18060754"/>
          <a:ext cx="236771" cy="2843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782404</xdr:colOff>
      <xdr:row>93</xdr:row>
      <xdr:rowOff>77554</xdr:rowOff>
    </xdr:from>
    <xdr:to>
      <xdr:col>9</xdr:col>
      <xdr:colOff>1038225</xdr:colOff>
      <xdr:row>94</xdr:row>
      <xdr:rowOff>180975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ABE7EEFB-F3F7-4892-96E9-882B5BE1C2D9}"/>
            </a:ext>
          </a:extLst>
        </xdr:cNvPr>
        <xdr:cNvCxnSpPr>
          <a:stCxn id="2" idx="5"/>
          <a:endCxn id="8" idx="0"/>
        </xdr:cNvCxnSpPr>
      </xdr:nvCxnSpPr>
      <xdr:spPr>
        <a:xfrm>
          <a:off x="7564204" y="18060754"/>
          <a:ext cx="255821" cy="2939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295275</xdr:colOff>
      <xdr:row>96</xdr:row>
      <xdr:rowOff>142875</xdr:rowOff>
    </xdr:from>
    <xdr:to>
      <xdr:col>10</xdr:col>
      <xdr:colOff>295275</xdr:colOff>
      <xdr:row>98</xdr:row>
      <xdr:rowOff>47625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89F70A33-6F41-414B-AE4A-60EC1AE94B62}"/>
            </a:ext>
          </a:extLst>
        </xdr:cNvPr>
        <xdr:cNvCxnSpPr>
          <a:stCxn id="6" idx="0"/>
          <a:endCxn id="35" idx="2"/>
        </xdr:cNvCxnSpPr>
      </xdr:nvCxnSpPr>
      <xdr:spPr>
        <a:xfrm flipV="1">
          <a:off x="8534400" y="18707100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100</xdr:row>
      <xdr:rowOff>47625</xdr:rowOff>
    </xdr:from>
    <xdr:to>
      <xdr:col>10</xdr:col>
      <xdr:colOff>295275</xdr:colOff>
      <xdr:row>101</xdr:row>
      <xdr:rowOff>85725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752B099F-B3FB-435D-A84C-C14279545E5A}"/>
            </a:ext>
          </a:extLst>
        </xdr:cNvPr>
        <xdr:cNvCxnSpPr>
          <a:stCxn id="9" idx="0"/>
          <a:endCxn id="6" idx="4"/>
        </xdr:cNvCxnSpPr>
      </xdr:nvCxnSpPr>
      <xdr:spPr>
        <a:xfrm flipV="1">
          <a:off x="8524875" y="19383375"/>
          <a:ext cx="952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276225</xdr:colOff>
      <xdr:row>103</xdr:row>
      <xdr:rowOff>47625</xdr:rowOff>
    </xdr:from>
    <xdr:to>
      <xdr:col>10</xdr:col>
      <xdr:colOff>285750</xdr:colOff>
      <xdr:row>104</xdr:row>
      <xdr:rowOff>95250</xdr:rowOff>
    </xdr:to>
    <xdr:cxnSp macro="">
      <xdr:nvCxnSpPr>
        <xdr:cNvPr id="23" name="Conector reto 22">
          <a:extLst>
            <a:ext uri="{FF2B5EF4-FFF2-40B4-BE49-F238E27FC236}">
              <a16:creationId xmlns:a16="http://schemas.microsoft.com/office/drawing/2014/main" id="{5C8FB57E-5B1A-4F0C-AA29-F036CBDA9B1D}"/>
            </a:ext>
          </a:extLst>
        </xdr:cNvPr>
        <xdr:cNvCxnSpPr>
          <a:stCxn id="10" idx="0"/>
          <a:endCxn id="9" idx="2"/>
        </xdr:cNvCxnSpPr>
      </xdr:nvCxnSpPr>
      <xdr:spPr>
        <a:xfrm flipV="1">
          <a:off x="8515350" y="19954875"/>
          <a:ext cx="95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257175</xdr:colOff>
      <xdr:row>92</xdr:row>
      <xdr:rowOff>152400</xdr:rowOff>
    </xdr:from>
    <xdr:ext cx="1008546" cy="264560"/>
    <xdr:sp macro="" textlink="">
      <xdr:nvSpPr>
        <xdr:cNvPr id="29" name="CaixaDeTexto 28">
          <a:extLst>
            <a:ext uri="{FF2B5EF4-FFF2-40B4-BE49-F238E27FC236}">
              <a16:creationId xmlns:a16="http://schemas.microsoft.com/office/drawing/2014/main" id="{EADA8066-909F-0D2F-7663-F31B3834C696}"/>
            </a:ext>
          </a:extLst>
        </xdr:cNvPr>
        <xdr:cNvSpPr txBox="1"/>
      </xdr:nvSpPr>
      <xdr:spPr>
        <a:xfrm>
          <a:off x="6143625" y="17945100"/>
          <a:ext cx="100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100000 - TETA</a:t>
          </a:r>
        </a:p>
      </xdr:txBody>
    </xdr:sp>
    <xdr:clientData/>
  </xdr:oneCellAnchor>
  <xdr:oneCellAnchor>
    <xdr:from>
      <xdr:col>9</xdr:col>
      <xdr:colOff>685800</xdr:colOff>
      <xdr:row>93</xdr:row>
      <xdr:rowOff>85725</xdr:rowOff>
    </xdr:from>
    <xdr:ext cx="613630" cy="264560"/>
    <xdr:sp macro="" textlink="">
      <xdr:nvSpPr>
        <xdr:cNvPr id="30" name="CaixaDeTexto 29">
          <a:extLst>
            <a:ext uri="{FF2B5EF4-FFF2-40B4-BE49-F238E27FC236}">
              <a16:creationId xmlns:a16="http://schemas.microsoft.com/office/drawing/2014/main" id="{2EFCF2EF-B066-4A20-AC91-C523F9252166}"/>
            </a:ext>
          </a:extLst>
        </xdr:cNvPr>
        <xdr:cNvSpPr txBox="1"/>
      </xdr:nvSpPr>
      <xdr:spPr>
        <a:xfrm>
          <a:off x="7467600" y="1806892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180000</a:t>
          </a:r>
        </a:p>
      </xdr:txBody>
    </xdr:sp>
    <xdr:clientData/>
  </xdr:oneCellAnchor>
  <xdr:oneCellAnchor>
    <xdr:from>
      <xdr:col>10</xdr:col>
      <xdr:colOff>238125</xdr:colOff>
      <xdr:row>96</xdr:row>
      <xdr:rowOff>180975</xdr:rowOff>
    </xdr:from>
    <xdr:ext cx="1008546" cy="264560"/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8D682A7D-972B-4476-9582-0D0D64DBB50E}"/>
            </a:ext>
          </a:extLst>
        </xdr:cNvPr>
        <xdr:cNvSpPr txBox="1"/>
      </xdr:nvSpPr>
      <xdr:spPr>
        <a:xfrm>
          <a:off x="8477250" y="18745200"/>
          <a:ext cx="100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260000 - TETA</a:t>
          </a:r>
        </a:p>
      </xdr:txBody>
    </xdr:sp>
    <xdr:clientData/>
  </xdr:oneCellAnchor>
  <xdr:oneCellAnchor>
    <xdr:from>
      <xdr:col>10</xdr:col>
      <xdr:colOff>276225</xdr:colOff>
      <xdr:row>100</xdr:row>
      <xdr:rowOff>9525</xdr:rowOff>
    </xdr:from>
    <xdr:ext cx="964110" cy="264560"/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ACAD25CA-B5D1-4238-9EB1-BB8E7073E2D3}"/>
            </a:ext>
          </a:extLst>
        </xdr:cNvPr>
        <xdr:cNvSpPr txBox="1"/>
      </xdr:nvSpPr>
      <xdr:spPr>
        <a:xfrm>
          <a:off x="8515350" y="19345275"/>
          <a:ext cx="9641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10000 + TETA</a:t>
          </a:r>
        </a:p>
      </xdr:txBody>
    </xdr:sp>
    <xdr:clientData/>
  </xdr:oneCellAnchor>
  <xdr:oneCellAnchor>
    <xdr:from>
      <xdr:col>10</xdr:col>
      <xdr:colOff>304800</xdr:colOff>
      <xdr:row>103</xdr:row>
      <xdr:rowOff>47625</xdr:rowOff>
    </xdr:from>
    <xdr:ext cx="1008546" cy="264560"/>
    <xdr:sp macro="" textlink="">
      <xdr:nvSpPr>
        <xdr:cNvPr id="33" name="CaixaDeTexto 32">
          <a:extLst>
            <a:ext uri="{FF2B5EF4-FFF2-40B4-BE49-F238E27FC236}">
              <a16:creationId xmlns:a16="http://schemas.microsoft.com/office/drawing/2014/main" id="{17050D3E-6CA1-47B5-AEED-97614ACDDEDC}"/>
            </a:ext>
          </a:extLst>
        </xdr:cNvPr>
        <xdr:cNvSpPr txBox="1"/>
      </xdr:nvSpPr>
      <xdr:spPr>
        <a:xfrm>
          <a:off x="8543925" y="19954875"/>
          <a:ext cx="100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150000 - TETA</a:t>
          </a:r>
        </a:p>
      </xdr:txBody>
    </xdr:sp>
    <xdr:clientData/>
  </xdr:oneCellAnchor>
  <xdr:twoCellAnchor>
    <xdr:from>
      <xdr:col>10</xdr:col>
      <xdr:colOff>123825</xdr:colOff>
      <xdr:row>95</xdr:row>
      <xdr:rowOff>0</xdr:rowOff>
    </xdr:from>
    <xdr:to>
      <xdr:col>10</xdr:col>
      <xdr:colOff>466725</xdr:colOff>
      <xdr:row>96</xdr:row>
      <xdr:rowOff>142875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890C9B41-905A-4722-9883-93C5F9B3561C}"/>
            </a:ext>
          </a:extLst>
        </xdr:cNvPr>
        <xdr:cNvSpPr/>
      </xdr:nvSpPr>
      <xdr:spPr>
        <a:xfrm>
          <a:off x="8362950" y="183642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oneCellAnchor>
    <xdr:from>
      <xdr:col>9</xdr:col>
      <xdr:colOff>1381125</xdr:colOff>
      <xdr:row>93</xdr:row>
      <xdr:rowOff>9525</xdr:rowOff>
    </xdr:from>
    <xdr:ext cx="900375" cy="264560"/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71EEAC00-066B-4ADD-BF78-86824D796BBA}"/>
            </a:ext>
          </a:extLst>
        </xdr:cNvPr>
        <xdr:cNvSpPr txBox="1"/>
      </xdr:nvSpPr>
      <xdr:spPr>
        <a:xfrm>
          <a:off x="8162925" y="17992725"/>
          <a:ext cx="900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40000+TETA</a:t>
          </a:r>
        </a:p>
      </xdr:txBody>
    </xdr:sp>
    <xdr:clientData/>
  </xdr:oneCellAnchor>
  <xdr:twoCellAnchor>
    <xdr:from>
      <xdr:col>9</xdr:col>
      <xdr:colOff>838200</xdr:colOff>
      <xdr:row>92</xdr:row>
      <xdr:rowOff>133350</xdr:rowOff>
    </xdr:from>
    <xdr:to>
      <xdr:col>10</xdr:col>
      <xdr:colOff>295275</xdr:colOff>
      <xdr:row>95</xdr:row>
      <xdr:rowOff>0</xdr:rowOff>
    </xdr:to>
    <xdr:cxnSp macro="">
      <xdr:nvCxnSpPr>
        <xdr:cNvPr id="37" name="Conector reto 36">
          <a:extLst>
            <a:ext uri="{FF2B5EF4-FFF2-40B4-BE49-F238E27FC236}">
              <a16:creationId xmlns:a16="http://schemas.microsoft.com/office/drawing/2014/main" id="{51211315-F612-4809-9F8B-BB4815E468F3}"/>
            </a:ext>
          </a:extLst>
        </xdr:cNvPr>
        <xdr:cNvCxnSpPr>
          <a:stCxn id="2" idx="6"/>
          <a:endCxn id="35" idx="0"/>
        </xdr:cNvCxnSpPr>
      </xdr:nvCxnSpPr>
      <xdr:spPr>
        <a:xfrm>
          <a:off x="7620000" y="17926050"/>
          <a:ext cx="914400" cy="4381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104776</xdr:colOff>
      <xdr:row>95</xdr:row>
      <xdr:rowOff>152401</xdr:rowOff>
    </xdr:from>
    <xdr:to>
      <xdr:col>10</xdr:col>
      <xdr:colOff>85726</xdr:colOff>
      <xdr:row>105</xdr:row>
      <xdr:rowOff>95251</xdr:rowOff>
    </xdr:to>
    <xdr:cxnSp macro="">
      <xdr:nvCxnSpPr>
        <xdr:cNvPr id="48" name="Conector: Curvo 47">
          <a:extLst>
            <a:ext uri="{FF2B5EF4-FFF2-40B4-BE49-F238E27FC236}">
              <a16:creationId xmlns:a16="http://schemas.microsoft.com/office/drawing/2014/main" id="{BA85DD39-2EBA-EA8F-8798-B03A36862D23}"/>
            </a:ext>
          </a:extLst>
        </xdr:cNvPr>
        <xdr:cNvCxnSpPr>
          <a:stCxn id="10" idx="2"/>
          <a:endCxn id="4" idx="1"/>
        </xdr:cNvCxnSpPr>
      </xdr:nvCxnSpPr>
      <xdr:spPr>
        <a:xfrm rot="10800000">
          <a:off x="6886576" y="18516601"/>
          <a:ext cx="1438275" cy="1876425"/>
        </a:xfrm>
        <a:prstGeom prst="curvedConnector3">
          <a:avLst>
            <a:gd name="adj1" fmla="val 115894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92</xdr:row>
      <xdr:rowOff>180975</xdr:rowOff>
    </xdr:from>
    <xdr:to>
      <xdr:col>9</xdr:col>
      <xdr:colOff>600075</xdr:colOff>
      <xdr:row>95</xdr:row>
      <xdr:rowOff>38100</xdr:rowOff>
    </xdr:to>
    <xdr:sp macro="" textlink="">
      <xdr:nvSpPr>
        <xdr:cNvPr id="49" name="Sinal de Multiplicação 48">
          <a:extLst>
            <a:ext uri="{FF2B5EF4-FFF2-40B4-BE49-F238E27FC236}">
              <a16:creationId xmlns:a16="http://schemas.microsoft.com/office/drawing/2014/main" id="{21FF2774-0EDE-4BB9-BE64-68FC218A0D6F}"/>
            </a:ext>
          </a:extLst>
        </xdr:cNvPr>
        <xdr:cNvSpPr/>
      </xdr:nvSpPr>
      <xdr:spPr>
        <a:xfrm>
          <a:off x="6981825" y="17973675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361950</xdr:colOff>
      <xdr:row>91</xdr:row>
      <xdr:rowOff>114300</xdr:rowOff>
    </xdr:from>
    <xdr:to>
      <xdr:col>15</xdr:col>
      <xdr:colOff>133350</xdr:colOff>
      <xdr:row>93</xdr:row>
      <xdr:rowOff>114300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CDDA38DD-DB2C-47DC-A145-C7FBD1890DE3}"/>
            </a:ext>
          </a:extLst>
        </xdr:cNvPr>
        <xdr:cNvSpPr/>
      </xdr:nvSpPr>
      <xdr:spPr>
        <a:xfrm>
          <a:off x="11039475" y="1771650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123825</xdr:colOff>
      <xdr:row>98</xdr:row>
      <xdr:rowOff>47625</xdr:rowOff>
    </xdr:from>
    <xdr:to>
      <xdr:col>15</xdr:col>
      <xdr:colOff>504825</xdr:colOff>
      <xdr:row>100</xdr:row>
      <xdr:rowOff>47625</xdr:rowOff>
    </xdr:to>
    <xdr:sp macro="" textlink="">
      <xdr:nvSpPr>
        <xdr:cNvPr id="51" name="Elipse 50">
          <a:extLst>
            <a:ext uri="{FF2B5EF4-FFF2-40B4-BE49-F238E27FC236}">
              <a16:creationId xmlns:a16="http://schemas.microsoft.com/office/drawing/2014/main" id="{BB81A24D-BA08-4418-B68C-B094C50C364A}"/>
            </a:ext>
          </a:extLst>
        </xdr:cNvPr>
        <xdr:cNvSpPr/>
      </xdr:nvSpPr>
      <xdr:spPr>
        <a:xfrm>
          <a:off x="11410950" y="1900237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38100</xdr:colOff>
      <xdr:row>94</xdr:row>
      <xdr:rowOff>180975</xdr:rowOff>
    </xdr:from>
    <xdr:to>
      <xdr:col>14</xdr:col>
      <xdr:colOff>381000</xdr:colOff>
      <xdr:row>96</xdr:row>
      <xdr:rowOff>133350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91A4EB1B-6B6C-43A1-A9AA-FF5DC8406349}"/>
            </a:ext>
          </a:extLst>
        </xdr:cNvPr>
        <xdr:cNvSpPr/>
      </xdr:nvSpPr>
      <xdr:spPr>
        <a:xfrm>
          <a:off x="10715625" y="183546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15</xdr:col>
      <xdr:colOff>133350</xdr:colOff>
      <xdr:row>101</xdr:row>
      <xdr:rowOff>85725</xdr:rowOff>
    </xdr:from>
    <xdr:to>
      <xdr:col>15</xdr:col>
      <xdr:colOff>476250</xdr:colOff>
      <xdr:row>103</xdr:row>
      <xdr:rowOff>47625</xdr:rowOff>
    </xdr:to>
    <xdr:sp macro="" textlink="">
      <xdr:nvSpPr>
        <xdr:cNvPr id="53" name="Retângulo 52">
          <a:extLst>
            <a:ext uri="{FF2B5EF4-FFF2-40B4-BE49-F238E27FC236}">
              <a16:creationId xmlns:a16="http://schemas.microsoft.com/office/drawing/2014/main" id="{F20E155A-2081-444F-BC59-CFF3695AACD9}"/>
            </a:ext>
          </a:extLst>
        </xdr:cNvPr>
        <xdr:cNvSpPr/>
      </xdr:nvSpPr>
      <xdr:spPr>
        <a:xfrm>
          <a:off x="11420475" y="196119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15</xdr:col>
      <xdr:colOff>104775</xdr:colOff>
      <xdr:row>104</xdr:row>
      <xdr:rowOff>95250</xdr:rowOff>
    </xdr:from>
    <xdr:to>
      <xdr:col>15</xdr:col>
      <xdr:colOff>485775</xdr:colOff>
      <xdr:row>106</xdr:row>
      <xdr:rowOff>95250</xdr:rowOff>
    </xdr:to>
    <xdr:sp macro="" textlink="">
      <xdr:nvSpPr>
        <xdr:cNvPr id="54" name="Elipse 53">
          <a:extLst>
            <a:ext uri="{FF2B5EF4-FFF2-40B4-BE49-F238E27FC236}">
              <a16:creationId xmlns:a16="http://schemas.microsoft.com/office/drawing/2014/main" id="{F06C8534-DDD0-4CAE-AD91-515B049B2B1E}"/>
            </a:ext>
          </a:extLst>
        </xdr:cNvPr>
        <xdr:cNvSpPr/>
      </xdr:nvSpPr>
      <xdr:spPr>
        <a:xfrm>
          <a:off x="11391900" y="2020252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15</xdr:col>
      <xdr:colOff>142875</xdr:colOff>
      <xdr:row>95</xdr:row>
      <xdr:rowOff>0</xdr:rowOff>
    </xdr:from>
    <xdr:to>
      <xdr:col>15</xdr:col>
      <xdr:colOff>485775</xdr:colOff>
      <xdr:row>96</xdr:row>
      <xdr:rowOff>142875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86ACFAC3-A77B-47A8-804C-526B792EC2B1}"/>
            </a:ext>
          </a:extLst>
        </xdr:cNvPr>
        <xdr:cNvSpPr/>
      </xdr:nvSpPr>
      <xdr:spPr>
        <a:xfrm>
          <a:off x="11430000" y="183642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15</xdr:col>
      <xdr:colOff>114300</xdr:colOff>
      <xdr:row>107</xdr:row>
      <xdr:rowOff>114300</xdr:rowOff>
    </xdr:from>
    <xdr:to>
      <xdr:col>15</xdr:col>
      <xdr:colOff>457200</xdr:colOff>
      <xdr:row>109</xdr:row>
      <xdr:rowOff>76200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52BAA8F7-28B2-4D51-A7A1-A4D8D1E5EA36}"/>
            </a:ext>
          </a:extLst>
        </xdr:cNvPr>
        <xdr:cNvSpPr/>
      </xdr:nvSpPr>
      <xdr:spPr>
        <a:xfrm>
          <a:off x="11401425" y="207930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14</xdr:col>
      <xdr:colOff>552450</xdr:colOff>
      <xdr:row>93</xdr:row>
      <xdr:rowOff>114300</xdr:rowOff>
    </xdr:from>
    <xdr:to>
      <xdr:col>15</xdr:col>
      <xdr:colOff>314325</xdr:colOff>
      <xdr:row>95</xdr:row>
      <xdr:rowOff>0</xdr:rowOff>
    </xdr:to>
    <xdr:cxnSp macro="">
      <xdr:nvCxnSpPr>
        <xdr:cNvPr id="57" name="Conector reto 56">
          <a:extLst>
            <a:ext uri="{FF2B5EF4-FFF2-40B4-BE49-F238E27FC236}">
              <a16:creationId xmlns:a16="http://schemas.microsoft.com/office/drawing/2014/main" id="{9D29F37A-4CEA-4DB4-BEE8-495855EDBFE3}"/>
            </a:ext>
          </a:extLst>
        </xdr:cNvPr>
        <xdr:cNvCxnSpPr>
          <a:stCxn id="50" idx="4"/>
          <a:endCxn id="55" idx="0"/>
        </xdr:cNvCxnSpPr>
      </xdr:nvCxnSpPr>
      <xdr:spPr>
        <a:xfrm>
          <a:off x="11229975" y="18097500"/>
          <a:ext cx="3714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314325</xdr:colOff>
      <xdr:row>96</xdr:row>
      <xdr:rowOff>142875</xdr:rowOff>
    </xdr:from>
    <xdr:to>
      <xdr:col>15</xdr:col>
      <xdr:colOff>314325</xdr:colOff>
      <xdr:row>98</xdr:row>
      <xdr:rowOff>47625</xdr:rowOff>
    </xdr:to>
    <xdr:cxnSp macro="">
      <xdr:nvCxnSpPr>
        <xdr:cNvPr id="58" name="Conector reto 57">
          <a:extLst>
            <a:ext uri="{FF2B5EF4-FFF2-40B4-BE49-F238E27FC236}">
              <a16:creationId xmlns:a16="http://schemas.microsoft.com/office/drawing/2014/main" id="{A2BE035E-5F14-48F1-9B68-5E926F4839A7}"/>
            </a:ext>
          </a:extLst>
        </xdr:cNvPr>
        <xdr:cNvCxnSpPr>
          <a:stCxn id="55" idx="2"/>
          <a:endCxn id="51" idx="0"/>
        </xdr:cNvCxnSpPr>
      </xdr:nvCxnSpPr>
      <xdr:spPr>
        <a:xfrm>
          <a:off x="11601450" y="18707100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304800</xdr:colOff>
      <xdr:row>100</xdr:row>
      <xdr:rowOff>47625</xdr:rowOff>
    </xdr:from>
    <xdr:to>
      <xdr:col>15</xdr:col>
      <xdr:colOff>314325</xdr:colOff>
      <xdr:row>101</xdr:row>
      <xdr:rowOff>85725</xdr:rowOff>
    </xdr:to>
    <xdr:cxnSp macro="">
      <xdr:nvCxnSpPr>
        <xdr:cNvPr id="59" name="Conector reto 58">
          <a:extLst>
            <a:ext uri="{FF2B5EF4-FFF2-40B4-BE49-F238E27FC236}">
              <a16:creationId xmlns:a16="http://schemas.microsoft.com/office/drawing/2014/main" id="{89E6DD4F-6489-4DD9-B8A5-7BC5176F8E46}"/>
            </a:ext>
          </a:extLst>
        </xdr:cNvPr>
        <xdr:cNvCxnSpPr>
          <a:stCxn id="53" idx="0"/>
          <a:endCxn id="51" idx="4"/>
        </xdr:cNvCxnSpPr>
      </xdr:nvCxnSpPr>
      <xdr:spPr>
        <a:xfrm flipV="1">
          <a:off x="11591925" y="19383375"/>
          <a:ext cx="952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295275</xdr:colOff>
      <xdr:row>103</xdr:row>
      <xdr:rowOff>47625</xdr:rowOff>
    </xdr:from>
    <xdr:to>
      <xdr:col>15</xdr:col>
      <xdr:colOff>304800</xdr:colOff>
      <xdr:row>104</xdr:row>
      <xdr:rowOff>95250</xdr:rowOff>
    </xdr:to>
    <xdr:cxnSp macro="">
      <xdr:nvCxnSpPr>
        <xdr:cNvPr id="60" name="Conector reto 59">
          <a:extLst>
            <a:ext uri="{FF2B5EF4-FFF2-40B4-BE49-F238E27FC236}">
              <a16:creationId xmlns:a16="http://schemas.microsoft.com/office/drawing/2014/main" id="{B85AFBC4-5AAA-4E23-9C62-D12F9734E324}"/>
            </a:ext>
          </a:extLst>
        </xdr:cNvPr>
        <xdr:cNvCxnSpPr>
          <a:stCxn id="53" idx="2"/>
          <a:endCxn id="54" idx="0"/>
        </xdr:cNvCxnSpPr>
      </xdr:nvCxnSpPr>
      <xdr:spPr>
        <a:xfrm flipH="1">
          <a:off x="11582400" y="19954875"/>
          <a:ext cx="9525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106</xdr:row>
      <xdr:rowOff>95250</xdr:rowOff>
    </xdr:from>
    <xdr:to>
      <xdr:col>15</xdr:col>
      <xdr:colOff>295275</xdr:colOff>
      <xdr:row>107</xdr:row>
      <xdr:rowOff>114300</xdr:rowOff>
    </xdr:to>
    <xdr:cxnSp macro="">
      <xdr:nvCxnSpPr>
        <xdr:cNvPr id="61" name="Conector reto 60">
          <a:extLst>
            <a:ext uri="{FF2B5EF4-FFF2-40B4-BE49-F238E27FC236}">
              <a16:creationId xmlns:a16="http://schemas.microsoft.com/office/drawing/2014/main" id="{B220E84C-588A-4F1B-825E-F49DFB0FF4CA}"/>
            </a:ext>
          </a:extLst>
        </xdr:cNvPr>
        <xdr:cNvCxnSpPr>
          <a:stCxn id="56" idx="0"/>
          <a:endCxn id="54" idx="4"/>
        </xdr:cNvCxnSpPr>
      </xdr:nvCxnSpPr>
      <xdr:spPr>
        <a:xfrm flipV="1">
          <a:off x="11572875" y="20583525"/>
          <a:ext cx="95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93</xdr:row>
      <xdr:rowOff>114300</xdr:rowOff>
    </xdr:from>
    <xdr:to>
      <xdr:col>14</xdr:col>
      <xdr:colOff>552450</xdr:colOff>
      <xdr:row>94</xdr:row>
      <xdr:rowOff>180975</xdr:rowOff>
    </xdr:to>
    <xdr:cxnSp macro="">
      <xdr:nvCxnSpPr>
        <xdr:cNvPr id="70" name="Conector reto 69">
          <a:extLst>
            <a:ext uri="{FF2B5EF4-FFF2-40B4-BE49-F238E27FC236}">
              <a16:creationId xmlns:a16="http://schemas.microsoft.com/office/drawing/2014/main" id="{97560161-08CC-47BA-9EF6-B5BF3C92B91E}"/>
            </a:ext>
          </a:extLst>
        </xdr:cNvPr>
        <xdr:cNvCxnSpPr>
          <a:stCxn id="50" idx="4"/>
          <a:endCxn id="52" idx="0"/>
        </xdr:cNvCxnSpPr>
      </xdr:nvCxnSpPr>
      <xdr:spPr>
        <a:xfrm flipH="1">
          <a:off x="10887075" y="18097500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447675</xdr:colOff>
      <xdr:row>93</xdr:row>
      <xdr:rowOff>57150</xdr:rowOff>
    </xdr:from>
    <xdr:ext cx="613630" cy="264560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D83FDD5A-F010-4BAC-A98D-C154FAB7CB2D}"/>
            </a:ext>
          </a:extLst>
        </xdr:cNvPr>
        <xdr:cNvSpPr txBox="1"/>
      </xdr:nvSpPr>
      <xdr:spPr>
        <a:xfrm>
          <a:off x="10515600" y="1804035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180000</a:t>
          </a:r>
        </a:p>
      </xdr:txBody>
    </xdr:sp>
    <xdr:clientData/>
  </xdr:oneCellAnchor>
  <xdr:oneCellAnchor>
    <xdr:from>
      <xdr:col>15</xdr:col>
      <xdr:colOff>104775</xdr:colOff>
      <xdr:row>93</xdr:row>
      <xdr:rowOff>47625</xdr:rowOff>
    </xdr:from>
    <xdr:ext cx="613630" cy="264560"/>
    <xdr:sp macro="" textlink="">
      <xdr:nvSpPr>
        <xdr:cNvPr id="77" name="CaixaDeTexto 76">
          <a:extLst>
            <a:ext uri="{FF2B5EF4-FFF2-40B4-BE49-F238E27FC236}">
              <a16:creationId xmlns:a16="http://schemas.microsoft.com/office/drawing/2014/main" id="{4379BA08-9235-49BC-90DB-40D5055D6FEE}"/>
            </a:ext>
          </a:extLst>
        </xdr:cNvPr>
        <xdr:cNvSpPr txBox="1"/>
      </xdr:nvSpPr>
      <xdr:spPr>
        <a:xfrm>
          <a:off x="11391900" y="1803082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140000</a:t>
          </a:r>
        </a:p>
      </xdr:txBody>
    </xdr:sp>
    <xdr:clientData/>
  </xdr:oneCellAnchor>
  <xdr:oneCellAnchor>
    <xdr:from>
      <xdr:col>15</xdr:col>
      <xdr:colOff>276225</xdr:colOff>
      <xdr:row>96</xdr:row>
      <xdr:rowOff>161925</xdr:rowOff>
    </xdr:from>
    <xdr:ext cx="613630" cy="264560"/>
    <xdr:sp macro="" textlink="">
      <xdr:nvSpPr>
        <xdr:cNvPr id="78" name="CaixaDeTexto 77">
          <a:extLst>
            <a:ext uri="{FF2B5EF4-FFF2-40B4-BE49-F238E27FC236}">
              <a16:creationId xmlns:a16="http://schemas.microsoft.com/office/drawing/2014/main" id="{9888ADB7-6D70-45D9-8FA2-8499BE5ACB1A}"/>
            </a:ext>
          </a:extLst>
        </xdr:cNvPr>
        <xdr:cNvSpPr txBox="1"/>
      </xdr:nvSpPr>
      <xdr:spPr>
        <a:xfrm>
          <a:off x="11563350" y="1872615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160000</a:t>
          </a:r>
        </a:p>
      </xdr:txBody>
    </xdr:sp>
    <xdr:clientData/>
  </xdr:oneCellAnchor>
  <xdr:oneCellAnchor>
    <xdr:from>
      <xdr:col>15</xdr:col>
      <xdr:colOff>285750</xdr:colOff>
      <xdr:row>100</xdr:row>
      <xdr:rowOff>0</xdr:rowOff>
    </xdr:from>
    <xdr:ext cx="613630" cy="264560"/>
    <xdr:sp macro="" textlink="">
      <xdr:nvSpPr>
        <xdr:cNvPr id="79" name="CaixaDeTexto 78">
          <a:extLst>
            <a:ext uri="{FF2B5EF4-FFF2-40B4-BE49-F238E27FC236}">
              <a16:creationId xmlns:a16="http://schemas.microsoft.com/office/drawing/2014/main" id="{573D52B3-29AC-4601-95E1-00B8AE75F84E}"/>
            </a:ext>
          </a:extLst>
        </xdr:cNvPr>
        <xdr:cNvSpPr txBox="1"/>
      </xdr:nvSpPr>
      <xdr:spPr>
        <a:xfrm>
          <a:off x="11572875" y="1933575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110000</a:t>
          </a:r>
        </a:p>
      </xdr:txBody>
    </xdr:sp>
    <xdr:clientData/>
  </xdr:oneCellAnchor>
  <xdr:oneCellAnchor>
    <xdr:from>
      <xdr:col>15</xdr:col>
      <xdr:colOff>285750</xdr:colOff>
      <xdr:row>103</xdr:row>
      <xdr:rowOff>28575</xdr:rowOff>
    </xdr:from>
    <xdr:ext cx="542136" cy="264560"/>
    <xdr:sp macro="" textlink="">
      <xdr:nvSpPr>
        <xdr:cNvPr id="80" name="CaixaDeTexto 79">
          <a:extLst>
            <a:ext uri="{FF2B5EF4-FFF2-40B4-BE49-F238E27FC236}">
              <a16:creationId xmlns:a16="http://schemas.microsoft.com/office/drawing/2014/main" id="{5334B6BB-D7AE-41FC-A049-48ABB4EB0D60}"/>
            </a:ext>
          </a:extLst>
        </xdr:cNvPr>
        <xdr:cNvSpPr txBox="1"/>
      </xdr:nvSpPr>
      <xdr:spPr>
        <a:xfrm>
          <a:off x="11572875" y="19935825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50000</a:t>
          </a:r>
        </a:p>
      </xdr:txBody>
    </xdr:sp>
    <xdr:clientData/>
  </xdr:oneCellAnchor>
  <xdr:oneCellAnchor>
    <xdr:from>
      <xdr:col>15</xdr:col>
      <xdr:colOff>285750</xdr:colOff>
      <xdr:row>106</xdr:row>
      <xdr:rowOff>28575</xdr:rowOff>
    </xdr:from>
    <xdr:ext cx="613630" cy="264560"/>
    <xdr:sp macro="" textlink="">
      <xdr:nvSpPr>
        <xdr:cNvPr id="81" name="CaixaDeTexto 80">
          <a:extLst>
            <a:ext uri="{FF2B5EF4-FFF2-40B4-BE49-F238E27FC236}">
              <a16:creationId xmlns:a16="http://schemas.microsoft.com/office/drawing/2014/main" id="{FCC0ECD2-47F0-425F-B0DE-9516B9ED5A9D}"/>
            </a:ext>
          </a:extLst>
        </xdr:cNvPr>
        <xdr:cNvSpPr txBox="1"/>
      </xdr:nvSpPr>
      <xdr:spPr>
        <a:xfrm>
          <a:off x="11572875" y="2051685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100000</a:t>
          </a:r>
        </a:p>
      </xdr:txBody>
    </xdr:sp>
    <xdr:clientData/>
  </xdr:oneCellAnchor>
  <xdr:twoCellAnchor>
    <xdr:from>
      <xdr:col>8</xdr:col>
      <xdr:colOff>504825</xdr:colOff>
      <xdr:row>94</xdr:row>
      <xdr:rowOff>9525</xdr:rowOff>
    </xdr:from>
    <xdr:to>
      <xdr:col>9</xdr:col>
      <xdr:colOff>638175</xdr:colOff>
      <xdr:row>97</xdr:row>
      <xdr:rowOff>171450</xdr:rowOff>
    </xdr:to>
    <xdr:sp macro="" textlink="">
      <xdr:nvSpPr>
        <xdr:cNvPr id="82" name="Elipse 81">
          <a:extLst>
            <a:ext uri="{FF2B5EF4-FFF2-40B4-BE49-F238E27FC236}">
              <a16:creationId xmlns:a16="http://schemas.microsoft.com/office/drawing/2014/main" id="{CF315CA8-0EAE-BB35-B938-85DB9ED1EED8}"/>
            </a:ext>
          </a:extLst>
        </xdr:cNvPr>
        <xdr:cNvSpPr/>
      </xdr:nvSpPr>
      <xdr:spPr>
        <a:xfrm>
          <a:off x="6677025" y="18183225"/>
          <a:ext cx="742950" cy="74295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17</xdr:col>
      <xdr:colOff>114300</xdr:colOff>
      <xdr:row>97</xdr:row>
      <xdr:rowOff>171450</xdr:rowOff>
    </xdr:from>
    <xdr:to>
      <xdr:col>21</xdr:col>
      <xdr:colOff>54952</xdr:colOff>
      <xdr:row>105</xdr:row>
      <xdr:rowOff>57150</xdr:rowOff>
    </xdr:to>
    <xdr:pic>
      <xdr:nvPicPr>
        <xdr:cNvPr id="83" name="Imagem 82">
          <a:extLst>
            <a:ext uri="{FF2B5EF4-FFF2-40B4-BE49-F238E27FC236}">
              <a16:creationId xmlns:a16="http://schemas.microsoft.com/office/drawing/2014/main" id="{49C3D7E3-3E4F-423F-93A2-6F2CA458B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58850" y="18926175"/>
          <a:ext cx="3264877" cy="1438275"/>
        </a:xfrm>
        <a:prstGeom prst="rect">
          <a:avLst/>
        </a:prstGeom>
      </xdr:spPr>
    </xdr:pic>
    <xdr:clientData/>
  </xdr:twoCellAnchor>
  <xdr:twoCellAnchor>
    <xdr:from>
      <xdr:col>8</xdr:col>
      <xdr:colOff>419100</xdr:colOff>
      <xdr:row>114</xdr:row>
      <xdr:rowOff>9525</xdr:rowOff>
    </xdr:from>
    <xdr:to>
      <xdr:col>9</xdr:col>
      <xdr:colOff>190500</xdr:colOff>
      <xdr:row>116</xdr:row>
      <xdr:rowOff>9525</xdr:rowOff>
    </xdr:to>
    <xdr:sp macro="" textlink="">
      <xdr:nvSpPr>
        <xdr:cNvPr id="84" name="Elipse 83">
          <a:extLst>
            <a:ext uri="{FF2B5EF4-FFF2-40B4-BE49-F238E27FC236}">
              <a16:creationId xmlns:a16="http://schemas.microsoft.com/office/drawing/2014/main" id="{5A2E42C4-B59D-42CE-AE6D-5980ADD65782}"/>
            </a:ext>
          </a:extLst>
        </xdr:cNvPr>
        <xdr:cNvSpPr/>
      </xdr:nvSpPr>
      <xdr:spPr>
        <a:xfrm>
          <a:off x="6591300" y="2205037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180975</xdr:colOff>
      <xdr:row>120</xdr:row>
      <xdr:rowOff>142875</xdr:rowOff>
    </xdr:from>
    <xdr:to>
      <xdr:col>9</xdr:col>
      <xdr:colOff>561975</xdr:colOff>
      <xdr:row>122</xdr:row>
      <xdr:rowOff>142875</xdr:rowOff>
    </xdr:to>
    <xdr:sp macro="" textlink="">
      <xdr:nvSpPr>
        <xdr:cNvPr id="85" name="Elipse 84">
          <a:extLst>
            <a:ext uri="{FF2B5EF4-FFF2-40B4-BE49-F238E27FC236}">
              <a16:creationId xmlns:a16="http://schemas.microsoft.com/office/drawing/2014/main" id="{704CB053-F49F-447D-9FD4-11ACF28D6221}"/>
            </a:ext>
          </a:extLst>
        </xdr:cNvPr>
        <xdr:cNvSpPr/>
      </xdr:nvSpPr>
      <xdr:spPr>
        <a:xfrm>
          <a:off x="6962775" y="2333625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95250</xdr:colOff>
      <xdr:row>117</xdr:row>
      <xdr:rowOff>76200</xdr:rowOff>
    </xdr:from>
    <xdr:to>
      <xdr:col>8</xdr:col>
      <xdr:colOff>438150</xdr:colOff>
      <xdr:row>119</xdr:row>
      <xdr:rowOff>38100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EE91952C-BA65-4114-A012-F504CAA8C8AF}"/>
            </a:ext>
          </a:extLst>
        </xdr:cNvPr>
        <xdr:cNvSpPr/>
      </xdr:nvSpPr>
      <xdr:spPr>
        <a:xfrm>
          <a:off x="6267450" y="226885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9</xdr:col>
      <xdr:colOff>190500</xdr:colOff>
      <xdr:row>123</xdr:row>
      <xdr:rowOff>180975</xdr:rowOff>
    </xdr:from>
    <xdr:to>
      <xdr:col>9</xdr:col>
      <xdr:colOff>533400</xdr:colOff>
      <xdr:row>125</xdr:row>
      <xdr:rowOff>142875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ECE8777C-0EBF-4730-8E2E-57F31DFFA543}"/>
            </a:ext>
          </a:extLst>
        </xdr:cNvPr>
        <xdr:cNvSpPr/>
      </xdr:nvSpPr>
      <xdr:spPr>
        <a:xfrm>
          <a:off x="6972300" y="239458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9</xdr:col>
      <xdr:colOff>161925</xdr:colOff>
      <xdr:row>127</xdr:row>
      <xdr:rowOff>9525</xdr:rowOff>
    </xdr:from>
    <xdr:to>
      <xdr:col>9</xdr:col>
      <xdr:colOff>542925</xdr:colOff>
      <xdr:row>129</xdr:row>
      <xdr:rowOff>19050</xdr:rowOff>
    </xdr:to>
    <xdr:sp macro="" textlink="">
      <xdr:nvSpPr>
        <xdr:cNvPr id="88" name="Elipse 87">
          <a:extLst>
            <a:ext uri="{FF2B5EF4-FFF2-40B4-BE49-F238E27FC236}">
              <a16:creationId xmlns:a16="http://schemas.microsoft.com/office/drawing/2014/main" id="{0315E4CC-CD20-4FC1-9DA3-BD66E9D72957}"/>
            </a:ext>
          </a:extLst>
        </xdr:cNvPr>
        <xdr:cNvSpPr/>
      </xdr:nvSpPr>
      <xdr:spPr>
        <a:xfrm>
          <a:off x="6943725" y="24536400"/>
          <a:ext cx="381000" cy="3905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9</xdr:col>
      <xdr:colOff>200025</xdr:colOff>
      <xdr:row>117</xdr:row>
      <xdr:rowOff>85725</xdr:rowOff>
    </xdr:from>
    <xdr:to>
      <xdr:col>9</xdr:col>
      <xdr:colOff>542925</xdr:colOff>
      <xdr:row>119</xdr:row>
      <xdr:rowOff>47625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9EC5EF77-0DB1-4C1C-A905-52B98FF2F12F}"/>
            </a:ext>
          </a:extLst>
        </xdr:cNvPr>
        <xdr:cNvSpPr/>
      </xdr:nvSpPr>
      <xdr:spPr>
        <a:xfrm>
          <a:off x="6981825" y="226980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9</xdr:col>
      <xdr:colOff>171450</xdr:colOff>
      <xdr:row>130</xdr:row>
      <xdr:rowOff>38100</xdr:rowOff>
    </xdr:from>
    <xdr:to>
      <xdr:col>9</xdr:col>
      <xdr:colOff>514350</xdr:colOff>
      <xdr:row>132</xdr:row>
      <xdr:rowOff>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11DEA278-4590-46C2-B6F2-A2C961AFD472}"/>
            </a:ext>
          </a:extLst>
        </xdr:cNvPr>
        <xdr:cNvSpPr/>
      </xdr:nvSpPr>
      <xdr:spPr>
        <a:xfrm>
          <a:off x="6953250" y="251364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9</xdr:col>
      <xdr:colOff>0</xdr:colOff>
      <xdr:row>116</xdr:row>
      <xdr:rowOff>19050</xdr:rowOff>
    </xdr:from>
    <xdr:to>
      <xdr:col>9</xdr:col>
      <xdr:colOff>371475</xdr:colOff>
      <xdr:row>117</xdr:row>
      <xdr:rowOff>95250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4AD30AB1-54A1-450E-A8E3-D17DFD905EE3}"/>
            </a:ext>
          </a:extLst>
        </xdr:cNvPr>
        <xdr:cNvCxnSpPr/>
      </xdr:nvCxnSpPr>
      <xdr:spPr>
        <a:xfrm>
          <a:off x="6781800" y="22440900"/>
          <a:ext cx="3714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266700</xdr:colOff>
      <xdr:row>116</xdr:row>
      <xdr:rowOff>19050</xdr:rowOff>
    </xdr:from>
    <xdr:to>
      <xdr:col>9</xdr:col>
      <xdr:colOff>0</xdr:colOff>
      <xdr:row>117</xdr:row>
      <xdr:rowOff>85725</xdr:rowOff>
    </xdr:to>
    <xdr:cxnSp macro="">
      <xdr:nvCxnSpPr>
        <xdr:cNvPr id="92" name="Conector reto 91">
          <a:extLst>
            <a:ext uri="{FF2B5EF4-FFF2-40B4-BE49-F238E27FC236}">
              <a16:creationId xmlns:a16="http://schemas.microsoft.com/office/drawing/2014/main" id="{079BF7BF-7B7F-4ED7-834C-DDFAEC3D66D4}"/>
            </a:ext>
          </a:extLst>
        </xdr:cNvPr>
        <xdr:cNvCxnSpPr/>
      </xdr:nvCxnSpPr>
      <xdr:spPr>
        <a:xfrm flipH="1">
          <a:off x="6438900" y="22440900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333375</xdr:colOff>
      <xdr:row>119</xdr:row>
      <xdr:rowOff>76200</xdr:rowOff>
    </xdr:from>
    <xdr:ext cx="1008546" cy="264560"/>
    <xdr:sp macro="" textlink="">
      <xdr:nvSpPr>
        <xdr:cNvPr id="93" name="CaixaDeTexto 92">
          <a:extLst>
            <a:ext uri="{FF2B5EF4-FFF2-40B4-BE49-F238E27FC236}">
              <a16:creationId xmlns:a16="http://schemas.microsoft.com/office/drawing/2014/main" id="{A064E441-02A4-4818-8EF3-668933CC113C}"/>
            </a:ext>
          </a:extLst>
        </xdr:cNvPr>
        <xdr:cNvSpPr txBox="1"/>
      </xdr:nvSpPr>
      <xdr:spPr>
        <a:xfrm>
          <a:off x="7115175" y="23069550"/>
          <a:ext cx="100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160000 - TETA</a:t>
          </a:r>
        </a:p>
      </xdr:txBody>
    </xdr:sp>
    <xdr:clientData/>
  </xdr:oneCellAnchor>
  <xdr:oneCellAnchor>
    <xdr:from>
      <xdr:col>9</xdr:col>
      <xdr:colOff>342900</xdr:colOff>
      <xdr:row>122</xdr:row>
      <xdr:rowOff>104775</xdr:rowOff>
    </xdr:from>
    <xdr:ext cx="1035605" cy="264560"/>
    <xdr:sp macro="" textlink="">
      <xdr:nvSpPr>
        <xdr:cNvPr id="94" name="CaixaDeTexto 93">
          <a:extLst>
            <a:ext uri="{FF2B5EF4-FFF2-40B4-BE49-F238E27FC236}">
              <a16:creationId xmlns:a16="http://schemas.microsoft.com/office/drawing/2014/main" id="{A2972CBC-E7C1-4119-855C-DC4F898F4795}"/>
            </a:ext>
          </a:extLst>
        </xdr:cNvPr>
        <xdr:cNvSpPr txBox="1"/>
      </xdr:nvSpPr>
      <xdr:spPr>
        <a:xfrm>
          <a:off x="7124700" y="23679150"/>
          <a:ext cx="10356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110000 + TETA</a:t>
          </a:r>
        </a:p>
      </xdr:txBody>
    </xdr:sp>
    <xdr:clientData/>
  </xdr:oneCellAnchor>
  <xdr:oneCellAnchor>
    <xdr:from>
      <xdr:col>9</xdr:col>
      <xdr:colOff>342900</xdr:colOff>
      <xdr:row>125</xdr:row>
      <xdr:rowOff>133350</xdr:rowOff>
    </xdr:from>
    <xdr:ext cx="937051" cy="264560"/>
    <xdr:sp macro="" textlink="">
      <xdr:nvSpPr>
        <xdr:cNvPr id="95" name="CaixaDeTexto 94">
          <a:extLst>
            <a:ext uri="{FF2B5EF4-FFF2-40B4-BE49-F238E27FC236}">
              <a16:creationId xmlns:a16="http://schemas.microsoft.com/office/drawing/2014/main" id="{EDB5175A-8F36-4384-B707-2F5804FB0C74}"/>
            </a:ext>
          </a:extLst>
        </xdr:cNvPr>
        <xdr:cNvSpPr txBox="1"/>
      </xdr:nvSpPr>
      <xdr:spPr>
        <a:xfrm>
          <a:off x="7124700" y="24279225"/>
          <a:ext cx="93705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50000 - TETA</a:t>
          </a:r>
        </a:p>
      </xdr:txBody>
    </xdr:sp>
    <xdr:clientData/>
  </xdr:oneCellAnchor>
  <xdr:oneCellAnchor>
    <xdr:from>
      <xdr:col>9</xdr:col>
      <xdr:colOff>342900</xdr:colOff>
      <xdr:row>128</xdr:row>
      <xdr:rowOff>152400</xdr:rowOff>
    </xdr:from>
    <xdr:ext cx="613630" cy="264560"/>
    <xdr:sp macro="" textlink="">
      <xdr:nvSpPr>
        <xdr:cNvPr id="96" name="CaixaDeTexto 95">
          <a:extLst>
            <a:ext uri="{FF2B5EF4-FFF2-40B4-BE49-F238E27FC236}">
              <a16:creationId xmlns:a16="http://schemas.microsoft.com/office/drawing/2014/main" id="{DDB158E6-8951-4F22-AE9F-D440318404F4}"/>
            </a:ext>
          </a:extLst>
        </xdr:cNvPr>
        <xdr:cNvSpPr txBox="1"/>
      </xdr:nvSpPr>
      <xdr:spPr>
        <a:xfrm>
          <a:off x="7124700" y="2486977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100000</a:t>
          </a:r>
        </a:p>
      </xdr:txBody>
    </xdr:sp>
    <xdr:clientData/>
  </xdr:oneCellAnchor>
  <xdr:twoCellAnchor>
    <xdr:from>
      <xdr:col>9</xdr:col>
      <xdr:colOff>371475</xdr:colOff>
      <xdr:row>119</xdr:row>
      <xdr:rowOff>47625</xdr:rowOff>
    </xdr:from>
    <xdr:to>
      <xdr:col>9</xdr:col>
      <xdr:colOff>371475</xdr:colOff>
      <xdr:row>120</xdr:row>
      <xdr:rowOff>142875</xdr:rowOff>
    </xdr:to>
    <xdr:cxnSp macro="">
      <xdr:nvCxnSpPr>
        <xdr:cNvPr id="97" name="Conector reto 96">
          <a:extLst>
            <a:ext uri="{FF2B5EF4-FFF2-40B4-BE49-F238E27FC236}">
              <a16:creationId xmlns:a16="http://schemas.microsoft.com/office/drawing/2014/main" id="{3B373AF9-BCC2-42E5-A97C-74798CAF9615}"/>
            </a:ext>
          </a:extLst>
        </xdr:cNvPr>
        <xdr:cNvCxnSpPr>
          <a:stCxn id="89" idx="2"/>
          <a:endCxn id="85" idx="0"/>
        </xdr:cNvCxnSpPr>
      </xdr:nvCxnSpPr>
      <xdr:spPr>
        <a:xfrm>
          <a:off x="7153275" y="2304097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122</xdr:row>
      <xdr:rowOff>123825</xdr:rowOff>
    </xdr:from>
    <xdr:to>
      <xdr:col>9</xdr:col>
      <xdr:colOff>361950</xdr:colOff>
      <xdr:row>124</xdr:row>
      <xdr:rowOff>38100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A161D804-1D09-4ED0-9BEA-AE916FE18763}"/>
            </a:ext>
          </a:extLst>
        </xdr:cNvPr>
        <xdr:cNvCxnSpPr/>
      </xdr:nvCxnSpPr>
      <xdr:spPr>
        <a:xfrm>
          <a:off x="7143750" y="23698200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361950</xdr:colOff>
      <xdr:row>125</xdr:row>
      <xdr:rowOff>152400</xdr:rowOff>
    </xdr:from>
    <xdr:to>
      <xdr:col>9</xdr:col>
      <xdr:colOff>361950</xdr:colOff>
      <xdr:row>127</xdr:row>
      <xdr:rowOff>66675</xdr:rowOff>
    </xdr:to>
    <xdr:cxnSp macro="">
      <xdr:nvCxnSpPr>
        <xdr:cNvPr id="101" name="Conector reto 100">
          <a:extLst>
            <a:ext uri="{FF2B5EF4-FFF2-40B4-BE49-F238E27FC236}">
              <a16:creationId xmlns:a16="http://schemas.microsoft.com/office/drawing/2014/main" id="{0BBDC28D-B07F-4710-89B5-F7135B6A10D5}"/>
            </a:ext>
          </a:extLst>
        </xdr:cNvPr>
        <xdr:cNvCxnSpPr/>
      </xdr:nvCxnSpPr>
      <xdr:spPr>
        <a:xfrm>
          <a:off x="7143750" y="2429827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342900</xdr:colOff>
      <xdr:row>129</xdr:row>
      <xdr:rowOff>0</xdr:rowOff>
    </xdr:from>
    <xdr:to>
      <xdr:col>9</xdr:col>
      <xdr:colOff>342900</xdr:colOff>
      <xdr:row>130</xdr:row>
      <xdr:rowOff>104775</xdr:rowOff>
    </xdr:to>
    <xdr:cxnSp macro="">
      <xdr:nvCxnSpPr>
        <xdr:cNvPr id="102" name="Conector reto 101">
          <a:extLst>
            <a:ext uri="{FF2B5EF4-FFF2-40B4-BE49-F238E27FC236}">
              <a16:creationId xmlns:a16="http://schemas.microsoft.com/office/drawing/2014/main" id="{99B6CAC4-B693-4D06-8E5D-5FAE80304FD1}"/>
            </a:ext>
          </a:extLst>
        </xdr:cNvPr>
        <xdr:cNvCxnSpPr/>
      </xdr:nvCxnSpPr>
      <xdr:spPr>
        <a:xfrm>
          <a:off x="7124700" y="2490787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342900</xdr:colOff>
      <xdr:row>115</xdr:row>
      <xdr:rowOff>114300</xdr:rowOff>
    </xdr:from>
    <xdr:ext cx="1008546" cy="264560"/>
    <xdr:sp macro="" textlink="">
      <xdr:nvSpPr>
        <xdr:cNvPr id="103" name="CaixaDeTexto 102">
          <a:extLst>
            <a:ext uri="{FF2B5EF4-FFF2-40B4-BE49-F238E27FC236}">
              <a16:creationId xmlns:a16="http://schemas.microsoft.com/office/drawing/2014/main" id="{C085F67E-2242-4A19-9E0F-60301DBA2DF6}"/>
            </a:ext>
          </a:extLst>
        </xdr:cNvPr>
        <xdr:cNvSpPr txBox="1"/>
      </xdr:nvSpPr>
      <xdr:spPr>
        <a:xfrm>
          <a:off x="5619750" y="22345650"/>
          <a:ext cx="100854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180000 - TETA</a:t>
          </a:r>
        </a:p>
      </xdr:txBody>
    </xdr:sp>
    <xdr:clientData/>
  </xdr:oneCellAnchor>
  <xdr:oneCellAnchor>
    <xdr:from>
      <xdr:col>9</xdr:col>
      <xdr:colOff>152400</xdr:colOff>
      <xdr:row>115</xdr:row>
      <xdr:rowOff>133350</xdr:rowOff>
    </xdr:from>
    <xdr:ext cx="1035605" cy="264560"/>
    <xdr:sp macro="" textlink="">
      <xdr:nvSpPr>
        <xdr:cNvPr id="104" name="CaixaDeTexto 103">
          <a:extLst>
            <a:ext uri="{FF2B5EF4-FFF2-40B4-BE49-F238E27FC236}">
              <a16:creationId xmlns:a16="http://schemas.microsoft.com/office/drawing/2014/main" id="{7F56DBBA-CA14-4DD1-8A79-6C41AD07ACE4}"/>
            </a:ext>
          </a:extLst>
        </xdr:cNvPr>
        <xdr:cNvSpPr txBox="1"/>
      </xdr:nvSpPr>
      <xdr:spPr>
        <a:xfrm>
          <a:off x="6934200" y="22364700"/>
          <a:ext cx="10356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140000 + TETA</a:t>
          </a:r>
        </a:p>
      </xdr:txBody>
    </xdr:sp>
    <xdr:clientData/>
  </xdr:oneCellAnchor>
  <xdr:twoCellAnchor>
    <xdr:from>
      <xdr:col>8</xdr:col>
      <xdr:colOff>95251</xdr:colOff>
      <xdr:row>118</xdr:row>
      <xdr:rowOff>57151</xdr:rowOff>
    </xdr:from>
    <xdr:to>
      <xdr:col>9</xdr:col>
      <xdr:colOff>161926</xdr:colOff>
      <xdr:row>128</xdr:row>
      <xdr:rowOff>14289</xdr:rowOff>
    </xdr:to>
    <xdr:cxnSp macro="">
      <xdr:nvCxnSpPr>
        <xdr:cNvPr id="105" name="Conector: Curvo 104">
          <a:extLst>
            <a:ext uri="{FF2B5EF4-FFF2-40B4-BE49-F238E27FC236}">
              <a16:creationId xmlns:a16="http://schemas.microsoft.com/office/drawing/2014/main" id="{D93C5EA3-A507-4B3F-84CA-1A5300C2426B}"/>
            </a:ext>
          </a:extLst>
        </xdr:cNvPr>
        <xdr:cNvCxnSpPr>
          <a:stCxn id="88" idx="2"/>
          <a:endCxn id="86" idx="1"/>
        </xdr:cNvCxnSpPr>
      </xdr:nvCxnSpPr>
      <xdr:spPr>
        <a:xfrm rot="10800000">
          <a:off x="6267451" y="22860001"/>
          <a:ext cx="676275" cy="1871663"/>
        </a:xfrm>
        <a:prstGeom prst="curvedConnector3">
          <a:avLst>
            <a:gd name="adj1" fmla="val 133803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200025</xdr:colOff>
      <xdr:row>125</xdr:row>
      <xdr:rowOff>85725</xdr:rowOff>
    </xdr:from>
    <xdr:to>
      <xdr:col>9</xdr:col>
      <xdr:colOff>504825</xdr:colOff>
      <xdr:row>127</xdr:row>
      <xdr:rowOff>57150</xdr:rowOff>
    </xdr:to>
    <xdr:sp macro="" textlink="">
      <xdr:nvSpPr>
        <xdr:cNvPr id="109" name="Sinal de Multiplicação 108">
          <a:extLst>
            <a:ext uri="{FF2B5EF4-FFF2-40B4-BE49-F238E27FC236}">
              <a16:creationId xmlns:a16="http://schemas.microsoft.com/office/drawing/2014/main" id="{88FF6371-284E-487A-AE15-72598CAC597A}"/>
            </a:ext>
          </a:extLst>
        </xdr:cNvPr>
        <xdr:cNvSpPr/>
      </xdr:nvSpPr>
      <xdr:spPr>
        <a:xfrm>
          <a:off x="6981825" y="24231600"/>
          <a:ext cx="304800" cy="3524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57150</xdr:colOff>
      <xdr:row>115</xdr:row>
      <xdr:rowOff>28575</xdr:rowOff>
    </xdr:from>
    <xdr:to>
      <xdr:col>12</xdr:col>
      <xdr:colOff>438150</xdr:colOff>
      <xdr:row>117</xdr:row>
      <xdr:rowOff>28575</xdr:rowOff>
    </xdr:to>
    <xdr:sp macro="" textlink="">
      <xdr:nvSpPr>
        <xdr:cNvPr id="110" name="Elipse 109">
          <a:extLst>
            <a:ext uri="{FF2B5EF4-FFF2-40B4-BE49-F238E27FC236}">
              <a16:creationId xmlns:a16="http://schemas.microsoft.com/office/drawing/2014/main" id="{588A6E99-6C18-4042-B361-8D519A8F835C}"/>
            </a:ext>
          </a:extLst>
        </xdr:cNvPr>
        <xdr:cNvSpPr/>
      </xdr:nvSpPr>
      <xdr:spPr>
        <a:xfrm>
          <a:off x="9515475" y="2225992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12</xdr:col>
      <xdr:colOff>428625</xdr:colOff>
      <xdr:row>121</xdr:row>
      <xdr:rowOff>161925</xdr:rowOff>
    </xdr:from>
    <xdr:to>
      <xdr:col>13</xdr:col>
      <xdr:colOff>200025</xdr:colOff>
      <xdr:row>123</xdr:row>
      <xdr:rowOff>161925</xdr:rowOff>
    </xdr:to>
    <xdr:sp macro="" textlink="">
      <xdr:nvSpPr>
        <xdr:cNvPr id="111" name="Elipse 110">
          <a:extLst>
            <a:ext uri="{FF2B5EF4-FFF2-40B4-BE49-F238E27FC236}">
              <a16:creationId xmlns:a16="http://schemas.microsoft.com/office/drawing/2014/main" id="{9214798A-F0B0-4FD8-93BA-F2A5BD2E2726}"/>
            </a:ext>
          </a:extLst>
        </xdr:cNvPr>
        <xdr:cNvSpPr/>
      </xdr:nvSpPr>
      <xdr:spPr>
        <a:xfrm>
          <a:off x="9886950" y="2354580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342900</xdr:colOff>
      <xdr:row>118</xdr:row>
      <xdr:rowOff>95250</xdr:rowOff>
    </xdr:from>
    <xdr:to>
      <xdr:col>12</xdr:col>
      <xdr:colOff>76200</xdr:colOff>
      <xdr:row>120</xdr:row>
      <xdr:rowOff>47625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7DBAADBF-D958-446C-AA18-9DA3D9B111E9}"/>
            </a:ext>
          </a:extLst>
        </xdr:cNvPr>
        <xdr:cNvSpPr/>
      </xdr:nvSpPr>
      <xdr:spPr>
        <a:xfrm>
          <a:off x="9191625" y="228981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12</xdr:col>
      <xdr:colOff>438150</xdr:colOff>
      <xdr:row>125</xdr:row>
      <xdr:rowOff>9525</xdr:rowOff>
    </xdr:from>
    <xdr:to>
      <xdr:col>13</xdr:col>
      <xdr:colOff>171450</xdr:colOff>
      <xdr:row>126</xdr:row>
      <xdr:rowOff>161925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E052275-C8C5-408B-B0FB-760E1DF5F5B3}"/>
            </a:ext>
          </a:extLst>
        </xdr:cNvPr>
        <xdr:cNvSpPr/>
      </xdr:nvSpPr>
      <xdr:spPr>
        <a:xfrm>
          <a:off x="9896475" y="241554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11</xdr:col>
      <xdr:colOff>304800</xdr:colOff>
      <xdr:row>121</xdr:row>
      <xdr:rowOff>152400</xdr:rowOff>
    </xdr:from>
    <xdr:to>
      <xdr:col>12</xdr:col>
      <xdr:colOff>76200</xdr:colOff>
      <xdr:row>123</xdr:row>
      <xdr:rowOff>161925</xdr:rowOff>
    </xdr:to>
    <xdr:sp macro="" textlink="">
      <xdr:nvSpPr>
        <xdr:cNvPr id="114" name="Elipse 113">
          <a:extLst>
            <a:ext uri="{FF2B5EF4-FFF2-40B4-BE49-F238E27FC236}">
              <a16:creationId xmlns:a16="http://schemas.microsoft.com/office/drawing/2014/main" id="{9E6EE2D1-BC55-42C9-9327-E63599847AA1}"/>
            </a:ext>
          </a:extLst>
        </xdr:cNvPr>
        <xdr:cNvSpPr/>
      </xdr:nvSpPr>
      <xdr:spPr>
        <a:xfrm>
          <a:off x="9153525" y="23536275"/>
          <a:ext cx="381000" cy="3905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12</xdr:col>
      <xdr:colOff>447675</xdr:colOff>
      <xdr:row>118</xdr:row>
      <xdr:rowOff>104775</xdr:rowOff>
    </xdr:from>
    <xdr:to>
      <xdr:col>13</xdr:col>
      <xdr:colOff>180975</xdr:colOff>
      <xdr:row>120</xdr:row>
      <xdr:rowOff>57150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77335CD5-40F9-4782-B946-4055579F8A47}"/>
            </a:ext>
          </a:extLst>
        </xdr:cNvPr>
        <xdr:cNvSpPr/>
      </xdr:nvSpPr>
      <xdr:spPr>
        <a:xfrm>
          <a:off x="9906000" y="229076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11</xdr:col>
      <xdr:colOff>314325</xdr:colOff>
      <xdr:row>124</xdr:row>
      <xdr:rowOff>180975</xdr:rowOff>
    </xdr:from>
    <xdr:to>
      <xdr:col>12</xdr:col>
      <xdr:colOff>47625</xdr:colOff>
      <xdr:row>126</xdr:row>
      <xdr:rowOff>142875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2051474E-4F14-45B7-91E9-07434A82BE06}"/>
            </a:ext>
          </a:extLst>
        </xdr:cNvPr>
        <xdr:cNvSpPr/>
      </xdr:nvSpPr>
      <xdr:spPr>
        <a:xfrm>
          <a:off x="9163050" y="241363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12</xdr:col>
      <xdr:colOff>295275</xdr:colOff>
      <xdr:row>117</xdr:row>
      <xdr:rowOff>28575</xdr:rowOff>
    </xdr:from>
    <xdr:to>
      <xdr:col>13</xdr:col>
      <xdr:colOff>57150</xdr:colOff>
      <xdr:row>118</xdr:row>
      <xdr:rowOff>104775</xdr:rowOff>
    </xdr:to>
    <xdr:cxnSp macro="">
      <xdr:nvCxnSpPr>
        <xdr:cNvPr id="118" name="Conector reto 117">
          <a:extLst>
            <a:ext uri="{FF2B5EF4-FFF2-40B4-BE49-F238E27FC236}">
              <a16:creationId xmlns:a16="http://schemas.microsoft.com/office/drawing/2014/main" id="{A3EE19F5-B6C1-4CBB-B8DF-A5ABCE5A4976}"/>
            </a:ext>
          </a:extLst>
        </xdr:cNvPr>
        <xdr:cNvCxnSpPr/>
      </xdr:nvCxnSpPr>
      <xdr:spPr>
        <a:xfrm>
          <a:off x="9753600" y="22640925"/>
          <a:ext cx="3714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120</xdr:row>
      <xdr:rowOff>57150</xdr:rowOff>
    </xdr:from>
    <xdr:to>
      <xdr:col>13</xdr:col>
      <xdr:colOff>9525</xdr:colOff>
      <xdr:row>121</xdr:row>
      <xdr:rowOff>161925</xdr:rowOff>
    </xdr:to>
    <xdr:cxnSp macro="">
      <xdr:nvCxnSpPr>
        <xdr:cNvPr id="119" name="Conector reto 118">
          <a:extLst>
            <a:ext uri="{FF2B5EF4-FFF2-40B4-BE49-F238E27FC236}">
              <a16:creationId xmlns:a16="http://schemas.microsoft.com/office/drawing/2014/main" id="{F4258A53-11F3-41AD-9324-677B58AE3365}"/>
            </a:ext>
          </a:extLst>
        </xdr:cNvPr>
        <xdr:cNvCxnSpPr>
          <a:stCxn id="115" idx="2"/>
          <a:endCxn id="111" idx="0"/>
        </xdr:cNvCxnSpPr>
      </xdr:nvCxnSpPr>
      <xdr:spPr>
        <a:xfrm>
          <a:off x="10077450" y="2325052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123</xdr:row>
      <xdr:rowOff>161925</xdr:rowOff>
    </xdr:from>
    <xdr:to>
      <xdr:col>13</xdr:col>
      <xdr:colOff>9525</xdr:colOff>
      <xdr:row>125</xdr:row>
      <xdr:rowOff>9525</xdr:rowOff>
    </xdr:to>
    <xdr:cxnSp macro="">
      <xdr:nvCxnSpPr>
        <xdr:cNvPr id="122" name="Conector reto 121">
          <a:extLst>
            <a:ext uri="{FF2B5EF4-FFF2-40B4-BE49-F238E27FC236}">
              <a16:creationId xmlns:a16="http://schemas.microsoft.com/office/drawing/2014/main" id="{DC2A0C14-BBFA-4B16-8891-CAFA0204152A}"/>
            </a:ext>
          </a:extLst>
        </xdr:cNvPr>
        <xdr:cNvCxnSpPr>
          <a:stCxn id="111" idx="4"/>
          <a:endCxn id="113" idx="0"/>
        </xdr:cNvCxnSpPr>
      </xdr:nvCxnSpPr>
      <xdr:spPr>
        <a:xfrm flipH="1">
          <a:off x="10067925" y="23926800"/>
          <a:ext cx="952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485775</xdr:colOff>
      <xdr:row>123</xdr:row>
      <xdr:rowOff>161925</xdr:rowOff>
    </xdr:from>
    <xdr:to>
      <xdr:col>11</xdr:col>
      <xdr:colOff>495300</xdr:colOff>
      <xdr:row>124</xdr:row>
      <xdr:rowOff>180975</xdr:rowOff>
    </xdr:to>
    <xdr:cxnSp macro="">
      <xdr:nvCxnSpPr>
        <xdr:cNvPr id="125" name="Conector reto 124">
          <a:extLst>
            <a:ext uri="{FF2B5EF4-FFF2-40B4-BE49-F238E27FC236}">
              <a16:creationId xmlns:a16="http://schemas.microsoft.com/office/drawing/2014/main" id="{8308A289-7E88-4525-B0BB-8BC494AB256B}"/>
            </a:ext>
          </a:extLst>
        </xdr:cNvPr>
        <xdr:cNvCxnSpPr>
          <a:stCxn id="114" idx="4"/>
          <a:endCxn id="116" idx="0"/>
        </xdr:cNvCxnSpPr>
      </xdr:nvCxnSpPr>
      <xdr:spPr>
        <a:xfrm flipH="1">
          <a:off x="9334500" y="23926800"/>
          <a:ext cx="9525" cy="209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120</xdr:row>
      <xdr:rowOff>47625</xdr:rowOff>
    </xdr:from>
    <xdr:to>
      <xdr:col>11</xdr:col>
      <xdr:colOff>514350</xdr:colOff>
      <xdr:row>121</xdr:row>
      <xdr:rowOff>152400</xdr:rowOff>
    </xdr:to>
    <xdr:cxnSp macro="">
      <xdr:nvCxnSpPr>
        <xdr:cNvPr id="128" name="Conector reto 127">
          <a:extLst>
            <a:ext uri="{FF2B5EF4-FFF2-40B4-BE49-F238E27FC236}">
              <a16:creationId xmlns:a16="http://schemas.microsoft.com/office/drawing/2014/main" id="{A1FB02B4-519C-4D62-900D-5B4658C3787D}"/>
            </a:ext>
          </a:extLst>
        </xdr:cNvPr>
        <xdr:cNvCxnSpPr>
          <a:stCxn id="112" idx="2"/>
          <a:endCxn id="114" idx="0"/>
        </xdr:cNvCxnSpPr>
      </xdr:nvCxnSpPr>
      <xdr:spPr>
        <a:xfrm flipH="1">
          <a:off x="9344025" y="23241000"/>
          <a:ext cx="1905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514350</xdr:colOff>
      <xdr:row>117</xdr:row>
      <xdr:rowOff>28575</xdr:rowOff>
    </xdr:from>
    <xdr:to>
      <xdr:col>12</xdr:col>
      <xdr:colOff>247650</xdr:colOff>
      <xdr:row>118</xdr:row>
      <xdr:rowOff>95250</xdr:rowOff>
    </xdr:to>
    <xdr:cxnSp macro="">
      <xdr:nvCxnSpPr>
        <xdr:cNvPr id="131" name="Conector reto 130">
          <a:extLst>
            <a:ext uri="{FF2B5EF4-FFF2-40B4-BE49-F238E27FC236}">
              <a16:creationId xmlns:a16="http://schemas.microsoft.com/office/drawing/2014/main" id="{E834869F-FD42-474C-B0E3-201F74D4DD7A}"/>
            </a:ext>
          </a:extLst>
        </xdr:cNvPr>
        <xdr:cNvCxnSpPr>
          <a:stCxn id="110" idx="4"/>
          <a:endCxn id="112" idx="0"/>
        </xdr:cNvCxnSpPr>
      </xdr:nvCxnSpPr>
      <xdr:spPr>
        <a:xfrm flipH="1">
          <a:off x="9363075" y="22640925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66675</xdr:colOff>
      <xdr:row>116</xdr:row>
      <xdr:rowOff>104775</xdr:rowOff>
    </xdr:from>
    <xdr:ext cx="613630" cy="264560"/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8804ECE1-2D36-4F55-B2FF-B9326E2072D3}"/>
            </a:ext>
          </a:extLst>
        </xdr:cNvPr>
        <xdr:cNvSpPr txBox="1"/>
      </xdr:nvSpPr>
      <xdr:spPr>
        <a:xfrm>
          <a:off x="8915400" y="2252662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130000</a:t>
          </a:r>
        </a:p>
      </xdr:txBody>
    </xdr:sp>
    <xdr:clientData/>
  </xdr:oneCellAnchor>
  <xdr:oneCellAnchor>
    <xdr:from>
      <xdr:col>12</xdr:col>
      <xdr:colOff>476250</xdr:colOff>
      <xdr:row>116</xdr:row>
      <xdr:rowOff>123825</xdr:rowOff>
    </xdr:from>
    <xdr:ext cx="613630" cy="264560"/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983C1BD4-237F-42E6-A46D-58DB6BBADCAF}"/>
            </a:ext>
          </a:extLst>
        </xdr:cNvPr>
        <xdr:cNvSpPr txBox="1"/>
      </xdr:nvSpPr>
      <xdr:spPr>
        <a:xfrm>
          <a:off x="9934575" y="2254567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190000</a:t>
          </a:r>
        </a:p>
      </xdr:txBody>
    </xdr:sp>
    <xdr:clientData/>
  </xdr:oneCellAnchor>
  <xdr:oneCellAnchor>
    <xdr:from>
      <xdr:col>13</xdr:col>
      <xdr:colOff>0</xdr:colOff>
      <xdr:row>120</xdr:row>
      <xdr:rowOff>76200</xdr:rowOff>
    </xdr:from>
    <xdr:ext cx="613630" cy="264560"/>
    <xdr:sp macro="" textlink="">
      <xdr:nvSpPr>
        <xdr:cNvPr id="136" name="CaixaDeTexto 135">
          <a:extLst>
            <a:ext uri="{FF2B5EF4-FFF2-40B4-BE49-F238E27FC236}">
              <a16:creationId xmlns:a16="http://schemas.microsoft.com/office/drawing/2014/main" id="{38B4C3DA-17CE-4014-BA87-DC8757BEC1CE}"/>
            </a:ext>
          </a:extLst>
        </xdr:cNvPr>
        <xdr:cNvSpPr txBox="1"/>
      </xdr:nvSpPr>
      <xdr:spPr>
        <a:xfrm>
          <a:off x="10067925" y="2326957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110000</a:t>
          </a:r>
        </a:p>
      </xdr:txBody>
    </xdr:sp>
    <xdr:clientData/>
  </xdr:oneCellAnchor>
  <xdr:oneCellAnchor>
    <xdr:from>
      <xdr:col>13</xdr:col>
      <xdr:colOff>47625</xdr:colOff>
      <xdr:row>123</xdr:row>
      <xdr:rowOff>114300</xdr:rowOff>
    </xdr:from>
    <xdr:ext cx="613630" cy="264560"/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5C9576E1-17D1-4BCA-A905-A4876797A278}"/>
            </a:ext>
          </a:extLst>
        </xdr:cNvPr>
        <xdr:cNvSpPr txBox="1"/>
      </xdr:nvSpPr>
      <xdr:spPr>
        <a:xfrm>
          <a:off x="10115550" y="23879175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160000</a:t>
          </a:r>
        </a:p>
      </xdr:txBody>
    </xdr:sp>
    <xdr:clientData/>
  </xdr:oneCellAnchor>
  <xdr:oneCellAnchor>
    <xdr:from>
      <xdr:col>10</xdr:col>
      <xdr:colOff>600075</xdr:colOff>
      <xdr:row>120</xdr:row>
      <xdr:rowOff>66675</xdr:rowOff>
    </xdr:from>
    <xdr:ext cx="542136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76348947-F7DE-4019-BDF2-FBA3EFD0477A}"/>
            </a:ext>
          </a:extLst>
        </xdr:cNvPr>
        <xdr:cNvSpPr txBox="1"/>
      </xdr:nvSpPr>
      <xdr:spPr>
        <a:xfrm>
          <a:off x="8839200" y="23260050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50000</a:t>
          </a:r>
        </a:p>
      </xdr:txBody>
    </xdr:sp>
    <xdr:clientData/>
  </xdr:oneCellAnchor>
  <xdr:oneCellAnchor>
    <xdr:from>
      <xdr:col>10</xdr:col>
      <xdr:colOff>419100</xdr:colOff>
      <xdr:row>123</xdr:row>
      <xdr:rowOff>114300</xdr:rowOff>
    </xdr:from>
    <xdr:ext cx="613517" cy="264560"/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2B94D0B4-C58E-4769-BE9C-3EAD631372C7}"/>
            </a:ext>
          </a:extLst>
        </xdr:cNvPr>
        <xdr:cNvSpPr txBox="1"/>
      </xdr:nvSpPr>
      <xdr:spPr>
        <a:xfrm>
          <a:off x="8658225" y="23879175"/>
          <a:ext cx="613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100000</a:t>
          </a:r>
        </a:p>
      </xdr:txBody>
    </xdr:sp>
    <xdr:clientData/>
  </xdr:oneCellAnchor>
  <xdr:twoCellAnchor>
    <xdr:from>
      <xdr:col>8</xdr:col>
      <xdr:colOff>476250</xdr:colOff>
      <xdr:row>126</xdr:row>
      <xdr:rowOff>152399</xdr:rowOff>
    </xdr:from>
    <xdr:to>
      <xdr:col>9</xdr:col>
      <xdr:colOff>914400</xdr:colOff>
      <xdr:row>132</xdr:row>
      <xdr:rowOff>114299</xdr:rowOff>
    </xdr:to>
    <xdr:sp macro="" textlink="">
      <xdr:nvSpPr>
        <xdr:cNvPr id="140" name="Elipse 139">
          <a:extLst>
            <a:ext uri="{FF2B5EF4-FFF2-40B4-BE49-F238E27FC236}">
              <a16:creationId xmlns:a16="http://schemas.microsoft.com/office/drawing/2014/main" id="{CE7AA8A7-0EDD-4744-9837-955E59C7FE89}"/>
            </a:ext>
          </a:extLst>
        </xdr:cNvPr>
        <xdr:cNvSpPr/>
      </xdr:nvSpPr>
      <xdr:spPr>
        <a:xfrm>
          <a:off x="6648450" y="24498299"/>
          <a:ext cx="1047750" cy="1114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19050</xdr:colOff>
      <xdr:row>118</xdr:row>
      <xdr:rowOff>57150</xdr:rowOff>
    </xdr:from>
    <xdr:to>
      <xdr:col>20</xdr:col>
      <xdr:colOff>302602</xdr:colOff>
      <xdr:row>125</xdr:row>
      <xdr:rowOff>142875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635AAE81-4A66-4E78-B0F7-15878A766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96900" y="22860000"/>
          <a:ext cx="3264877" cy="1438275"/>
        </a:xfrm>
        <a:prstGeom prst="rect">
          <a:avLst/>
        </a:prstGeom>
      </xdr:spPr>
    </xdr:pic>
    <xdr:clientData/>
  </xdr:twoCellAnchor>
  <xdr:twoCellAnchor>
    <xdr:from>
      <xdr:col>8</xdr:col>
      <xdr:colOff>152400</xdr:colOff>
      <xdr:row>136</xdr:row>
      <xdr:rowOff>47625</xdr:rowOff>
    </xdr:from>
    <xdr:to>
      <xdr:col>8</xdr:col>
      <xdr:colOff>533400</xdr:colOff>
      <xdr:row>138</xdr:row>
      <xdr:rowOff>47625</xdr:rowOff>
    </xdr:to>
    <xdr:sp macro="" textlink="">
      <xdr:nvSpPr>
        <xdr:cNvPr id="142" name="Elipse 141">
          <a:extLst>
            <a:ext uri="{FF2B5EF4-FFF2-40B4-BE49-F238E27FC236}">
              <a16:creationId xmlns:a16="http://schemas.microsoft.com/office/drawing/2014/main" id="{5E28C29F-9148-4940-AFF6-99C196B329A5}"/>
            </a:ext>
          </a:extLst>
        </xdr:cNvPr>
        <xdr:cNvSpPr/>
      </xdr:nvSpPr>
      <xdr:spPr>
        <a:xfrm>
          <a:off x="6324600" y="2631757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523875</xdr:colOff>
      <xdr:row>142</xdr:row>
      <xdr:rowOff>180975</xdr:rowOff>
    </xdr:from>
    <xdr:to>
      <xdr:col>9</xdr:col>
      <xdr:colOff>295275</xdr:colOff>
      <xdr:row>144</xdr:row>
      <xdr:rowOff>180975</xdr:rowOff>
    </xdr:to>
    <xdr:sp macro="" textlink="">
      <xdr:nvSpPr>
        <xdr:cNvPr id="143" name="Elipse 142">
          <a:extLst>
            <a:ext uri="{FF2B5EF4-FFF2-40B4-BE49-F238E27FC236}">
              <a16:creationId xmlns:a16="http://schemas.microsoft.com/office/drawing/2014/main" id="{537C301E-04A9-487B-A4FB-9CD440E96F0E}"/>
            </a:ext>
          </a:extLst>
        </xdr:cNvPr>
        <xdr:cNvSpPr/>
      </xdr:nvSpPr>
      <xdr:spPr>
        <a:xfrm>
          <a:off x="6696075" y="2760345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7</xdr:col>
      <xdr:colOff>114300</xdr:colOff>
      <xdr:row>139</xdr:row>
      <xdr:rowOff>114300</xdr:rowOff>
    </xdr:from>
    <xdr:to>
      <xdr:col>8</xdr:col>
      <xdr:colOff>171450</xdr:colOff>
      <xdr:row>141</xdr:row>
      <xdr:rowOff>76200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DF6AFBE1-357C-4197-87B1-B5FCAB11025C}"/>
            </a:ext>
          </a:extLst>
        </xdr:cNvPr>
        <xdr:cNvSpPr/>
      </xdr:nvSpPr>
      <xdr:spPr>
        <a:xfrm>
          <a:off x="6000750" y="269557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8</xdr:col>
      <xdr:colOff>533400</xdr:colOff>
      <xdr:row>146</xdr:row>
      <xdr:rowOff>38100</xdr:rowOff>
    </xdr:from>
    <xdr:to>
      <xdr:col>9</xdr:col>
      <xdr:colOff>266700</xdr:colOff>
      <xdr:row>148</xdr:row>
      <xdr:rowOff>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E8B2585E-5833-4757-83D1-9539CC1B0F23}"/>
            </a:ext>
          </a:extLst>
        </xdr:cNvPr>
        <xdr:cNvSpPr/>
      </xdr:nvSpPr>
      <xdr:spPr>
        <a:xfrm>
          <a:off x="6705600" y="282225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7</xdr:col>
      <xdr:colOff>76200</xdr:colOff>
      <xdr:row>142</xdr:row>
      <xdr:rowOff>142875</xdr:rowOff>
    </xdr:from>
    <xdr:to>
      <xdr:col>8</xdr:col>
      <xdr:colOff>171450</xdr:colOff>
      <xdr:row>144</xdr:row>
      <xdr:rowOff>161925</xdr:rowOff>
    </xdr:to>
    <xdr:sp macro="" textlink="">
      <xdr:nvSpPr>
        <xdr:cNvPr id="146" name="Elipse 145">
          <a:extLst>
            <a:ext uri="{FF2B5EF4-FFF2-40B4-BE49-F238E27FC236}">
              <a16:creationId xmlns:a16="http://schemas.microsoft.com/office/drawing/2014/main" id="{21E3C46F-1432-480B-A725-46692E4FA3E7}"/>
            </a:ext>
          </a:extLst>
        </xdr:cNvPr>
        <xdr:cNvSpPr/>
      </xdr:nvSpPr>
      <xdr:spPr>
        <a:xfrm>
          <a:off x="5962650" y="27565350"/>
          <a:ext cx="381000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8</xdr:col>
      <xdr:colOff>542925</xdr:colOff>
      <xdr:row>139</xdr:row>
      <xdr:rowOff>123825</xdr:rowOff>
    </xdr:from>
    <xdr:to>
      <xdr:col>9</xdr:col>
      <xdr:colOff>276225</xdr:colOff>
      <xdr:row>141</xdr:row>
      <xdr:rowOff>85725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5990EDC9-28AB-4EA4-A54E-85BF00714171}"/>
            </a:ext>
          </a:extLst>
        </xdr:cNvPr>
        <xdr:cNvSpPr/>
      </xdr:nvSpPr>
      <xdr:spPr>
        <a:xfrm>
          <a:off x="6715125" y="269652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7</xdr:col>
      <xdr:colOff>104775</xdr:colOff>
      <xdr:row>146</xdr:row>
      <xdr:rowOff>47625</xdr:rowOff>
    </xdr:from>
    <xdr:to>
      <xdr:col>8</xdr:col>
      <xdr:colOff>161925</xdr:colOff>
      <xdr:row>148</xdr:row>
      <xdr:rowOff>9525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ECA9900A-1919-4C42-A41D-1070FFDFB90F}"/>
            </a:ext>
          </a:extLst>
        </xdr:cNvPr>
        <xdr:cNvSpPr/>
      </xdr:nvSpPr>
      <xdr:spPr>
        <a:xfrm>
          <a:off x="5991225" y="282321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7</xdr:col>
      <xdr:colOff>247650</xdr:colOff>
      <xdr:row>138</xdr:row>
      <xdr:rowOff>47625</xdr:rowOff>
    </xdr:from>
    <xdr:to>
      <xdr:col>8</xdr:col>
      <xdr:colOff>304800</xdr:colOff>
      <xdr:row>139</xdr:row>
      <xdr:rowOff>114300</xdr:rowOff>
    </xdr:to>
    <xdr:cxnSp macro="">
      <xdr:nvCxnSpPr>
        <xdr:cNvPr id="149" name="Conector reto 148">
          <a:extLst>
            <a:ext uri="{FF2B5EF4-FFF2-40B4-BE49-F238E27FC236}">
              <a16:creationId xmlns:a16="http://schemas.microsoft.com/office/drawing/2014/main" id="{87577BED-2572-4DED-BA57-72BDE4A64B80}"/>
            </a:ext>
          </a:extLst>
        </xdr:cNvPr>
        <xdr:cNvCxnSpPr/>
      </xdr:nvCxnSpPr>
      <xdr:spPr>
        <a:xfrm flipH="1">
          <a:off x="6134100" y="26698575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342900</xdr:colOff>
      <xdr:row>138</xdr:row>
      <xdr:rowOff>47625</xdr:rowOff>
    </xdr:from>
    <xdr:to>
      <xdr:col>9</xdr:col>
      <xdr:colOff>104775</xdr:colOff>
      <xdr:row>139</xdr:row>
      <xdr:rowOff>123825</xdr:rowOff>
    </xdr:to>
    <xdr:cxnSp macro="">
      <xdr:nvCxnSpPr>
        <xdr:cNvPr id="150" name="Conector reto 149">
          <a:extLst>
            <a:ext uri="{FF2B5EF4-FFF2-40B4-BE49-F238E27FC236}">
              <a16:creationId xmlns:a16="http://schemas.microsoft.com/office/drawing/2014/main" id="{0C1BA956-1920-4AE9-B295-FA08DE0A9C2D}"/>
            </a:ext>
          </a:extLst>
        </xdr:cNvPr>
        <xdr:cNvCxnSpPr>
          <a:stCxn id="142" idx="4"/>
          <a:endCxn id="147" idx="0"/>
        </xdr:cNvCxnSpPr>
      </xdr:nvCxnSpPr>
      <xdr:spPr>
        <a:xfrm>
          <a:off x="6515100" y="26698575"/>
          <a:ext cx="3714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141</xdr:row>
      <xdr:rowOff>76200</xdr:rowOff>
    </xdr:from>
    <xdr:to>
      <xdr:col>8</xdr:col>
      <xdr:colOff>0</xdr:colOff>
      <xdr:row>142</xdr:row>
      <xdr:rowOff>142875</xdr:rowOff>
    </xdr:to>
    <xdr:cxnSp macro="">
      <xdr:nvCxnSpPr>
        <xdr:cNvPr id="151" name="Conector reto 150">
          <a:extLst>
            <a:ext uri="{FF2B5EF4-FFF2-40B4-BE49-F238E27FC236}">
              <a16:creationId xmlns:a16="http://schemas.microsoft.com/office/drawing/2014/main" id="{717CB81A-C39A-4DDB-9DC4-484690A0196A}"/>
            </a:ext>
          </a:extLst>
        </xdr:cNvPr>
        <xdr:cNvCxnSpPr>
          <a:stCxn id="144" idx="2"/>
          <a:endCxn id="146" idx="0"/>
        </xdr:cNvCxnSpPr>
      </xdr:nvCxnSpPr>
      <xdr:spPr>
        <a:xfrm flipH="1">
          <a:off x="6153150" y="27298650"/>
          <a:ext cx="19050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104775</xdr:colOff>
      <xdr:row>141</xdr:row>
      <xdr:rowOff>85725</xdr:rowOff>
    </xdr:from>
    <xdr:to>
      <xdr:col>9</xdr:col>
      <xdr:colOff>104775</xdr:colOff>
      <xdr:row>142</xdr:row>
      <xdr:rowOff>180975</xdr:rowOff>
    </xdr:to>
    <xdr:cxnSp macro="">
      <xdr:nvCxnSpPr>
        <xdr:cNvPr id="152" name="Conector reto 151">
          <a:extLst>
            <a:ext uri="{FF2B5EF4-FFF2-40B4-BE49-F238E27FC236}">
              <a16:creationId xmlns:a16="http://schemas.microsoft.com/office/drawing/2014/main" id="{F25665FE-4181-4F7E-93FF-3406B62A0E26}"/>
            </a:ext>
          </a:extLst>
        </xdr:cNvPr>
        <xdr:cNvCxnSpPr>
          <a:stCxn id="147" idx="2"/>
          <a:endCxn id="143" idx="0"/>
        </xdr:cNvCxnSpPr>
      </xdr:nvCxnSpPr>
      <xdr:spPr>
        <a:xfrm>
          <a:off x="6886575" y="27308175"/>
          <a:ext cx="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266700</xdr:colOff>
      <xdr:row>144</xdr:row>
      <xdr:rowOff>161925</xdr:rowOff>
    </xdr:from>
    <xdr:to>
      <xdr:col>7</xdr:col>
      <xdr:colOff>276225</xdr:colOff>
      <xdr:row>146</xdr:row>
      <xdr:rowOff>47625</xdr:rowOff>
    </xdr:to>
    <xdr:cxnSp macro="">
      <xdr:nvCxnSpPr>
        <xdr:cNvPr id="153" name="Conector reto 152">
          <a:extLst>
            <a:ext uri="{FF2B5EF4-FFF2-40B4-BE49-F238E27FC236}">
              <a16:creationId xmlns:a16="http://schemas.microsoft.com/office/drawing/2014/main" id="{57E81DD4-95B0-49F8-84F8-8CFC885E4BE6}"/>
            </a:ext>
          </a:extLst>
        </xdr:cNvPr>
        <xdr:cNvCxnSpPr>
          <a:stCxn id="146" idx="4"/>
          <a:endCxn id="148" idx="0"/>
        </xdr:cNvCxnSpPr>
      </xdr:nvCxnSpPr>
      <xdr:spPr>
        <a:xfrm>
          <a:off x="6153150" y="27965400"/>
          <a:ext cx="952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95250</xdr:colOff>
      <xdr:row>144</xdr:row>
      <xdr:rowOff>180975</xdr:rowOff>
    </xdr:from>
    <xdr:to>
      <xdr:col>9</xdr:col>
      <xdr:colOff>104775</xdr:colOff>
      <xdr:row>146</xdr:row>
      <xdr:rowOff>38100</xdr:rowOff>
    </xdr:to>
    <xdr:cxnSp macro="">
      <xdr:nvCxnSpPr>
        <xdr:cNvPr id="154" name="Conector reto 153">
          <a:extLst>
            <a:ext uri="{FF2B5EF4-FFF2-40B4-BE49-F238E27FC236}">
              <a16:creationId xmlns:a16="http://schemas.microsoft.com/office/drawing/2014/main" id="{8FB370C4-47AA-4401-AB96-3A36629F6132}"/>
            </a:ext>
          </a:extLst>
        </xdr:cNvPr>
        <xdr:cNvCxnSpPr>
          <a:stCxn id="145" idx="0"/>
          <a:endCxn id="143" idx="4"/>
        </xdr:cNvCxnSpPr>
      </xdr:nvCxnSpPr>
      <xdr:spPr>
        <a:xfrm flipV="1">
          <a:off x="6877050" y="27984450"/>
          <a:ext cx="9525" cy="238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114300</xdr:colOff>
      <xdr:row>140</xdr:row>
      <xdr:rowOff>95250</xdr:rowOff>
    </xdr:from>
    <xdr:to>
      <xdr:col>9</xdr:col>
      <xdr:colOff>295275</xdr:colOff>
      <xdr:row>143</xdr:row>
      <xdr:rowOff>180975</xdr:rowOff>
    </xdr:to>
    <xdr:cxnSp macro="">
      <xdr:nvCxnSpPr>
        <xdr:cNvPr id="166" name="Conector: Curvo 165">
          <a:extLst>
            <a:ext uri="{FF2B5EF4-FFF2-40B4-BE49-F238E27FC236}">
              <a16:creationId xmlns:a16="http://schemas.microsoft.com/office/drawing/2014/main" id="{3C4F5AED-44D2-3E1E-8945-9C98A91A6AE7}"/>
            </a:ext>
          </a:extLst>
        </xdr:cNvPr>
        <xdr:cNvCxnSpPr>
          <a:stCxn id="143" idx="6"/>
          <a:endCxn id="144" idx="1"/>
        </xdr:cNvCxnSpPr>
      </xdr:nvCxnSpPr>
      <xdr:spPr>
        <a:xfrm flipH="1" flipV="1">
          <a:off x="6000750" y="27127200"/>
          <a:ext cx="1076325" cy="666750"/>
        </a:xfrm>
        <a:prstGeom prst="curvedConnector5">
          <a:avLst>
            <a:gd name="adj1" fmla="val -21239"/>
            <a:gd name="adj2" fmla="val -228571"/>
            <a:gd name="adj3" fmla="val 130089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6</xdr:col>
      <xdr:colOff>57150</xdr:colOff>
      <xdr:row>137</xdr:row>
      <xdr:rowOff>104775</xdr:rowOff>
    </xdr:from>
    <xdr:ext cx="1013567" cy="264560"/>
    <xdr:sp macro="" textlink="">
      <xdr:nvSpPr>
        <xdr:cNvPr id="169" name="CaixaDeTexto 168">
          <a:extLst>
            <a:ext uri="{FF2B5EF4-FFF2-40B4-BE49-F238E27FC236}">
              <a16:creationId xmlns:a16="http://schemas.microsoft.com/office/drawing/2014/main" id="{57C6C518-DA46-4A4E-AFE6-86477C37C0E6}"/>
            </a:ext>
          </a:extLst>
        </xdr:cNvPr>
        <xdr:cNvSpPr txBox="1"/>
      </xdr:nvSpPr>
      <xdr:spPr>
        <a:xfrm>
          <a:off x="5334000" y="26565225"/>
          <a:ext cx="10135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130000</a:t>
          </a:r>
          <a:r>
            <a:rPr lang="pt-BR" sz="1100" baseline="0"/>
            <a:t> - TETA</a:t>
          </a:r>
          <a:endParaRPr lang="pt-BR" sz="1100"/>
        </a:p>
      </xdr:txBody>
    </xdr:sp>
    <xdr:clientData/>
  </xdr:oneCellAnchor>
  <xdr:oneCellAnchor>
    <xdr:from>
      <xdr:col>8</xdr:col>
      <xdr:colOff>495300</xdr:colOff>
      <xdr:row>137</xdr:row>
      <xdr:rowOff>152400</xdr:rowOff>
    </xdr:from>
    <xdr:ext cx="1381125" cy="264560"/>
    <xdr:sp macro="" textlink="">
      <xdr:nvSpPr>
        <xdr:cNvPr id="170" name="CaixaDeTexto 169">
          <a:extLst>
            <a:ext uri="{FF2B5EF4-FFF2-40B4-BE49-F238E27FC236}">
              <a16:creationId xmlns:a16="http://schemas.microsoft.com/office/drawing/2014/main" id="{72F4ED97-8BDB-4466-92B0-E6A20DEB29E2}"/>
            </a:ext>
          </a:extLst>
        </xdr:cNvPr>
        <xdr:cNvSpPr txBox="1"/>
      </xdr:nvSpPr>
      <xdr:spPr>
        <a:xfrm>
          <a:off x="6667500" y="26612850"/>
          <a:ext cx="1381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190000</a:t>
          </a:r>
          <a:r>
            <a:rPr lang="pt-BR" sz="1100" baseline="0"/>
            <a:t> + TETA</a:t>
          </a:r>
          <a:endParaRPr lang="pt-BR" sz="1100"/>
        </a:p>
      </xdr:txBody>
    </xdr:sp>
    <xdr:clientData/>
  </xdr:oneCellAnchor>
  <xdr:oneCellAnchor>
    <xdr:from>
      <xdr:col>9</xdr:col>
      <xdr:colOff>85725</xdr:colOff>
      <xdr:row>141</xdr:row>
      <xdr:rowOff>133350</xdr:rowOff>
    </xdr:from>
    <xdr:ext cx="1381125" cy="264560"/>
    <xdr:sp macro="" textlink="">
      <xdr:nvSpPr>
        <xdr:cNvPr id="171" name="CaixaDeTexto 170">
          <a:extLst>
            <a:ext uri="{FF2B5EF4-FFF2-40B4-BE49-F238E27FC236}">
              <a16:creationId xmlns:a16="http://schemas.microsoft.com/office/drawing/2014/main" id="{629380A1-D899-4ED6-8591-87947C0B1AAE}"/>
            </a:ext>
          </a:extLst>
        </xdr:cNvPr>
        <xdr:cNvSpPr txBox="1"/>
      </xdr:nvSpPr>
      <xdr:spPr>
        <a:xfrm>
          <a:off x="6867525" y="27355800"/>
          <a:ext cx="138112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110000</a:t>
          </a:r>
          <a:r>
            <a:rPr lang="pt-BR" sz="1100" baseline="0"/>
            <a:t> - TETA</a:t>
          </a:r>
          <a:endParaRPr lang="pt-BR" sz="1100"/>
        </a:p>
      </xdr:txBody>
    </xdr:sp>
    <xdr:clientData/>
  </xdr:oneCellAnchor>
  <xdr:oneCellAnchor>
    <xdr:from>
      <xdr:col>9</xdr:col>
      <xdr:colOff>66675</xdr:colOff>
      <xdr:row>144</xdr:row>
      <xdr:rowOff>142875</xdr:rowOff>
    </xdr:from>
    <xdr:ext cx="613630" cy="264560"/>
    <xdr:sp macro="" textlink="">
      <xdr:nvSpPr>
        <xdr:cNvPr id="172" name="CaixaDeTexto 171">
          <a:extLst>
            <a:ext uri="{FF2B5EF4-FFF2-40B4-BE49-F238E27FC236}">
              <a16:creationId xmlns:a16="http://schemas.microsoft.com/office/drawing/2014/main" id="{149508AE-BDD8-4AAD-B241-A40181786D0B}"/>
            </a:ext>
          </a:extLst>
        </xdr:cNvPr>
        <xdr:cNvSpPr txBox="1"/>
      </xdr:nvSpPr>
      <xdr:spPr>
        <a:xfrm>
          <a:off x="6848475" y="2794635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160000</a:t>
          </a:r>
        </a:p>
      </xdr:txBody>
    </xdr:sp>
    <xdr:clientData/>
  </xdr:oneCellAnchor>
  <xdr:oneCellAnchor>
    <xdr:from>
      <xdr:col>6</xdr:col>
      <xdr:colOff>266700</xdr:colOff>
      <xdr:row>144</xdr:row>
      <xdr:rowOff>123825</xdr:rowOff>
    </xdr:from>
    <xdr:ext cx="613630" cy="264560"/>
    <xdr:sp macro="" textlink="">
      <xdr:nvSpPr>
        <xdr:cNvPr id="173" name="CaixaDeTexto 172">
          <a:extLst>
            <a:ext uri="{FF2B5EF4-FFF2-40B4-BE49-F238E27FC236}">
              <a16:creationId xmlns:a16="http://schemas.microsoft.com/office/drawing/2014/main" id="{6F90C16D-76A8-4872-86F0-4398961A0C05}"/>
            </a:ext>
          </a:extLst>
        </xdr:cNvPr>
        <xdr:cNvSpPr txBox="1"/>
      </xdr:nvSpPr>
      <xdr:spPr>
        <a:xfrm>
          <a:off x="5543550" y="27927300"/>
          <a:ext cx="61363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100000</a:t>
          </a:r>
        </a:p>
      </xdr:txBody>
    </xdr:sp>
    <xdr:clientData/>
  </xdr:oneCellAnchor>
  <xdr:oneCellAnchor>
    <xdr:from>
      <xdr:col>6</xdr:col>
      <xdr:colOff>333375</xdr:colOff>
      <xdr:row>141</xdr:row>
      <xdr:rowOff>57150</xdr:rowOff>
    </xdr:from>
    <xdr:ext cx="542136" cy="264560"/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9AA62675-4EFA-40D7-9DE2-8D9A94E260DE}"/>
            </a:ext>
          </a:extLst>
        </xdr:cNvPr>
        <xdr:cNvSpPr txBox="1"/>
      </xdr:nvSpPr>
      <xdr:spPr>
        <a:xfrm>
          <a:off x="5610225" y="27279600"/>
          <a:ext cx="54213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50000</a:t>
          </a:r>
        </a:p>
      </xdr:txBody>
    </xdr:sp>
    <xdr:clientData/>
  </xdr:oneCellAnchor>
  <xdr:twoCellAnchor>
    <xdr:from>
      <xdr:col>8</xdr:col>
      <xdr:colOff>533400</xdr:colOff>
      <xdr:row>141</xdr:row>
      <xdr:rowOff>57150</xdr:rowOff>
    </xdr:from>
    <xdr:to>
      <xdr:col>9</xdr:col>
      <xdr:colOff>228600</xdr:colOff>
      <xdr:row>143</xdr:row>
      <xdr:rowOff>19050</xdr:rowOff>
    </xdr:to>
    <xdr:sp macro="" textlink="">
      <xdr:nvSpPr>
        <xdr:cNvPr id="175" name="Sinal de Multiplicação 174">
          <a:extLst>
            <a:ext uri="{FF2B5EF4-FFF2-40B4-BE49-F238E27FC236}">
              <a16:creationId xmlns:a16="http://schemas.microsoft.com/office/drawing/2014/main" id="{E272EAC5-207F-4915-9547-210F6B247087}"/>
            </a:ext>
          </a:extLst>
        </xdr:cNvPr>
        <xdr:cNvSpPr/>
      </xdr:nvSpPr>
      <xdr:spPr>
        <a:xfrm>
          <a:off x="6705600" y="27279600"/>
          <a:ext cx="304800" cy="3524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542925</xdr:colOff>
      <xdr:row>136</xdr:row>
      <xdr:rowOff>38100</xdr:rowOff>
    </xdr:from>
    <xdr:to>
      <xdr:col>11</xdr:col>
      <xdr:colOff>314325</xdr:colOff>
      <xdr:row>138</xdr:row>
      <xdr:rowOff>38100</xdr:rowOff>
    </xdr:to>
    <xdr:sp macro="" textlink="">
      <xdr:nvSpPr>
        <xdr:cNvPr id="176" name="Elipse 175">
          <a:extLst>
            <a:ext uri="{FF2B5EF4-FFF2-40B4-BE49-F238E27FC236}">
              <a16:creationId xmlns:a16="http://schemas.microsoft.com/office/drawing/2014/main" id="{D9F0C41A-EEBE-490E-8443-4359476A816C}"/>
            </a:ext>
          </a:extLst>
        </xdr:cNvPr>
        <xdr:cNvSpPr/>
      </xdr:nvSpPr>
      <xdr:spPr>
        <a:xfrm>
          <a:off x="8782050" y="2630805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47625</xdr:colOff>
      <xdr:row>142</xdr:row>
      <xdr:rowOff>171450</xdr:rowOff>
    </xdr:from>
    <xdr:to>
      <xdr:col>11</xdr:col>
      <xdr:colOff>428625</xdr:colOff>
      <xdr:row>144</xdr:row>
      <xdr:rowOff>171450</xdr:rowOff>
    </xdr:to>
    <xdr:sp macro="" textlink="">
      <xdr:nvSpPr>
        <xdr:cNvPr id="177" name="Elipse 176">
          <a:extLst>
            <a:ext uri="{FF2B5EF4-FFF2-40B4-BE49-F238E27FC236}">
              <a16:creationId xmlns:a16="http://schemas.microsoft.com/office/drawing/2014/main" id="{C1102B0A-809B-431E-9114-5429B2A956FD}"/>
            </a:ext>
          </a:extLst>
        </xdr:cNvPr>
        <xdr:cNvSpPr/>
      </xdr:nvSpPr>
      <xdr:spPr>
        <a:xfrm>
          <a:off x="8896350" y="27593925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10</xdr:col>
      <xdr:colOff>219075</xdr:colOff>
      <xdr:row>139</xdr:row>
      <xdr:rowOff>104775</xdr:rowOff>
    </xdr:from>
    <xdr:to>
      <xdr:col>10</xdr:col>
      <xdr:colOff>561975</xdr:colOff>
      <xdr:row>141</xdr:row>
      <xdr:rowOff>66675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61FA2D4F-D664-4AEE-9BF8-F3F3AB3855D4}"/>
            </a:ext>
          </a:extLst>
        </xdr:cNvPr>
        <xdr:cNvSpPr/>
      </xdr:nvSpPr>
      <xdr:spPr>
        <a:xfrm>
          <a:off x="8458200" y="269462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11</xdr:col>
      <xdr:colOff>38100</xdr:colOff>
      <xdr:row>146</xdr:row>
      <xdr:rowOff>19050</xdr:rowOff>
    </xdr:from>
    <xdr:to>
      <xdr:col>11</xdr:col>
      <xdr:colOff>381000</xdr:colOff>
      <xdr:row>147</xdr:row>
      <xdr:rowOff>171450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9C3FCD9F-3613-4B7D-85D0-EB127CF6935B}"/>
            </a:ext>
          </a:extLst>
        </xdr:cNvPr>
        <xdr:cNvSpPr/>
      </xdr:nvSpPr>
      <xdr:spPr>
        <a:xfrm>
          <a:off x="8886825" y="282035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9</xdr:col>
      <xdr:colOff>1314450</xdr:colOff>
      <xdr:row>142</xdr:row>
      <xdr:rowOff>161925</xdr:rowOff>
    </xdr:from>
    <xdr:to>
      <xdr:col>10</xdr:col>
      <xdr:colOff>238125</xdr:colOff>
      <xdr:row>144</xdr:row>
      <xdr:rowOff>180975</xdr:rowOff>
    </xdr:to>
    <xdr:sp macro="" textlink="">
      <xdr:nvSpPr>
        <xdr:cNvPr id="180" name="Elipse 179">
          <a:extLst>
            <a:ext uri="{FF2B5EF4-FFF2-40B4-BE49-F238E27FC236}">
              <a16:creationId xmlns:a16="http://schemas.microsoft.com/office/drawing/2014/main" id="{38A96DCF-9283-42DD-8D5B-F5926801E2A9}"/>
            </a:ext>
          </a:extLst>
        </xdr:cNvPr>
        <xdr:cNvSpPr/>
      </xdr:nvSpPr>
      <xdr:spPr>
        <a:xfrm>
          <a:off x="8096250" y="27584400"/>
          <a:ext cx="381000" cy="40005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11</xdr:col>
      <xdr:colOff>323850</xdr:colOff>
      <xdr:row>139</xdr:row>
      <xdr:rowOff>114300</xdr:rowOff>
    </xdr:from>
    <xdr:to>
      <xdr:col>12</xdr:col>
      <xdr:colOff>57150</xdr:colOff>
      <xdr:row>141</xdr:row>
      <xdr:rowOff>76200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EEED3544-5E47-4451-9D34-BD9E05329052}"/>
            </a:ext>
          </a:extLst>
        </xdr:cNvPr>
        <xdr:cNvSpPr/>
      </xdr:nvSpPr>
      <xdr:spPr>
        <a:xfrm>
          <a:off x="9172575" y="2695575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9</xdr:col>
      <xdr:colOff>1343025</xdr:colOff>
      <xdr:row>146</xdr:row>
      <xdr:rowOff>19050</xdr:rowOff>
    </xdr:from>
    <xdr:to>
      <xdr:col>10</xdr:col>
      <xdr:colOff>228600</xdr:colOff>
      <xdr:row>147</xdr:row>
      <xdr:rowOff>171450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4F1DB5B6-6A18-455D-B7DA-ACE40CD5207D}"/>
            </a:ext>
          </a:extLst>
        </xdr:cNvPr>
        <xdr:cNvSpPr/>
      </xdr:nvSpPr>
      <xdr:spPr>
        <a:xfrm>
          <a:off x="8124825" y="282035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8</xdr:col>
      <xdr:colOff>190500</xdr:colOff>
      <xdr:row>142</xdr:row>
      <xdr:rowOff>133349</xdr:rowOff>
    </xdr:from>
    <xdr:to>
      <xdr:col>9</xdr:col>
      <xdr:colOff>628650</xdr:colOff>
      <xdr:row>148</xdr:row>
      <xdr:rowOff>104774</xdr:rowOff>
    </xdr:to>
    <xdr:sp macro="" textlink="">
      <xdr:nvSpPr>
        <xdr:cNvPr id="183" name="Elipse 182">
          <a:extLst>
            <a:ext uri="{FF2B5EF4-FFF2-40B4-BE49-F238E27FC236}">
              <a16:creationId xmlns:a16="http://schemas.microsoft.com/office/drawing/2014/main" id="{2217A0E1-058D-4372-9BA9-6AF9DD42680C}"/>
            </a:ext>
          </a:extLst>
        </xdr:cNvPr>
        <xdr:cNvSpPr/>
      </xdr:nvSpPr>
      <xdr:spPr>
        <a:xfrm>
          <a:off x="6362700" y="27555824"/>
          <a:ext cx="1047750" cy="11144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361950</xdr:colOff>
      <xdr:row>138</xdr:row>
      <xdr:rowOff>28575</xdr:rowOff>
    </xdr:from>
    <xdr:to>
      <xdr:col>11</xdr:col>
      <xdr:colOff>95250</xdr:colOff>
      <xdr:row>139</xdr:row>
      <xdr:rowOff>95250</xdr:rowOff>
    </xdr:to>
    <xdr:cxnSp macro="">
      <xdr:nvCxnSpPr>
        <xdr:cNvPr id="184" name="Conector reto 183">
          <a:extLst>
            <a:ext uri="{FF2B5EF4-FFF2-40B4-BE49-F238E27FC236}">
              <a16:creationId xmlns:a16="http://schemas.microsoft.com/office/drawing/2014/main" id="{E579D145-7762-4342-BCBD-311C8726D6C8}"/>
            </a:ext>
          </a:extLst>
        </xdr:cNvPr>
        <xdr:cNvCxnSpPr/>
      </xdr:nvCxnSpPr>
      <xdr:spPr>
        <a:xfrm flipH="1">
          <a:off x="8601075" y="26679525"/>
          <a:ext cx="342900" cy="2571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1438276</xdr:colOff>
      <xdr:row>137</xdr:row>
      <xdr:rowOff>142875</xdr:rowOff>
    </xdr:from>
    <xdr:ext cx="609600" cy="264560"/>
    <xdr:sp macro="" textlink="">
      <xdr:nvSpPr>
        <xdr:cNvPr id="185" name="CaixaDeTexto 184">
          <a:extLst>
            <a:ext uri="{FF2B5EF4-FFF2-40B4-BE49-F238E27FC236}">
              <a16:creationId xmlns:a16="http://schemas.microsoft.com/office/drawing/2014/main" id="{3BEAF4AC-8A0F-4528-9AEB-A8286415D646}"/>
            </a:ext>
          </a:extLst>
        </xdr:cNvPr>
        <xdr:cNvSpPr txBox="1"/>
      </xdr:nvSpPr>
      <xdr:spPr>
        <a:xfrm>
          <a:off x="8220076" y="26603325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20000</a:t>
          </a:r>
        </a:p>
      </xdr:txBody>
    </xdr:sp>
    <xdr:clientData/>
  </xdr:oneCellAnchor>
  <xdr:oneCellAnchor>
    <xdr:from>
      <xdr:col>11</xdr:col>
      <xdr:colOff>285751</xdr:colOff>
      <xdr:row>137</xdr:row>
      <xdr:rowOff>142875</xdr:rowOff>
    </xdr:from>
    <xdr:ext cx="609600" cy="264560"/>
    <xdr:sp macro="" textlink="">
      <xdr:nvSpPr>
        <xdr:cNvPr id="186" name="CaixaDeTexto 185">
          <a:extLst>
            <a:ext uri="{FF2B5EF4-FFF2-40B4-BE49-F238E27FC236}">
              <a16:creationId xmlns:a16="http://schemas.microsoft.com/office/drawing/2014/main" id="{9556C2A4-DBED-45B9-AB8B-0B1B4E62CF86}"/>
            </a:ext>
          </a:extLst>
        </xdr:cNvPr>
        <xdr:cNvSpPr txBox="1"/>
      </xdr:nvSpPr>
      <xdr:spPr>
        <a:xfrm>
          <a:off x="9134476" y="26603325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300000</a:t>
          </a:r>
        </a:p>
      </xdr:txBody>
    </xdr:sp>
    <xdr:clientData/>
  </xdr:oneCellAnchor>
  <xdr:twoCellAnchor>
    <xdr:from>
      <xdr:col>11</xdr:col>
      <xdr:colOff>123825</xdr:colOff>
      <xdr:row>138</xdr:row>
      <xdr:rowOff>38100</xdr:rowOff>
    </xdr:from>
    <xdr:to>
      <xdr:col>11</xdr:col>
      <xdr:colOff>495300</xdr:colOff>
      <xdr:row>139</xdr:row>
      <xdr:rowOff>114300</xdr:rowOff>
    </xdr:to>
    <xdr:cxnSp macro="">
      <xdr:nvCxnSpPr>
        <xdr:cNvPr id="187" name="Conector reto 186">
          <a:extLst>
            <a:ext uri="{FF2B5EF4-FFF2-40B4-BE49-F238E27FC236}">
              <a16:creationId xmlns:a16="http://schemas.microsoft.com/office/drawing/2014/main" id="{C1466300-FDBF-4F7F-8A6F-6717DCD7D10E}"/>
            </a:ext>
          </a:extLst>
        </xdr:cNvPr>
        <xdr:cNvCxnSpPr>
          <a:stCxn id="176" idx="4"/>
          <a:endCxn id="181" idx="0"/>
        </xdr:cNvCxnSpPr>
      </xdr:nvCxnSpPr>
      <xdr:spPr>
        <a:xfrm>
          <a:off x="8972550" y="26689050"/>
          <a:ext cx="371475" cy="266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495300</xdr:colOff>
      <xdr:row>140</xdr:row>
      <xdr:rowOff>76200</xdr:rowOff>
    </xdr:from>
    <xdr:to>
      <xdr:col>12</xdr:col>
      <xdr:colOff>38100</xdr:colOff>
      <xdr:row>141</xdr:row>
      <xdr:rowOff>76200</xdr:rowOff>
    </xdr:to>
    <xdr:cxnSp macro="">
      <xdr:nvCxnSpPr>
        <xdr:cNvPr id="190" name="Conector reto 189">
          <a:extLst>
            <a:ext uri="{FF2B5EF4-FFF2-40B4-BE49-F238E27FC236}">
              <a16:creationId xmlns:a16="http://schemas.microsoft.com/office/drawing/2014/main" id="{FCBC2C23-CFEF-4990-96FA-40A92E50E735}"/>
            </a:ext>
          </a:extLst>
        </xdr:cNvPr>
        <xdr:cNvCxnSpPr>
          <a:stCxn id="181" idx="2"/>
        </xdr:cNvCxnSpPr>
      </xdr:nvCxnSpPr>
      <xdr:spPr>
        <a:xfrm flipV="1">
          <a:off x="9344025" y="27108150"/>
          <a:ext cx="152400" cy="190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390525</xdr:colOff>
      <xdr:row>141</xdr:row>
      <xdr:rowOff>66675</xdr:rowOff>
    </xdr:from>
    <xdr:to>
      <xdr:col>11</xdr:col>
      <xdr:colOff>238125</xdr:colOff>
      <xdr:row>142</xdr:row>
      <xdr:rowOff>171450</xdr:rowOff>
    </xdr:to>
    <xdr:cxnSp macro="">
      <xdr:nvCxnSpPr>
        <xdr:cNvPr id="192" name="Conector reto 191">
          <a:extLst>
            <a:ext uri="{FF2B5EF4-FFF2-40B4-BE49-F238E27FC236}">
              <a16:creationId xmlns:a16="http://schemas.microsoft.com/office/drawing/2014/main" id="{E80CCEA9-04A2-4407-A4F1-0F1FAE16AAF3}"/>
            </a:ext>
          </a:extLst>
        </xdr:cNvPr>
        <xdr:cNvCxnSpPr>
          <a:stCxn id="178" idx="2"/>
          <a:endCxn id="177" idx="0"/>
        </xdr:cNvCxnSpPr>
      </xdr:nvCxnSpPr>
      <xdr:spPr>
        <a:xfrm>
          <a:off x="8629650" y="27289125"/>
          <a:ext cx="457200" cy="304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141</xdr:row>
      <xdr:rowOff>66675</xdr:rowOff>
    </xdr:from>
    <xdr:to>
      <xdr:col>10</xdr:col>
      <xdr:colOff>390525</xdr:colOff>
      <xdr:row>142</xdr:row>
      <xdr:rowOff>161925</xdr:rowOff>
    </xdr:to>
    <xdr:cxnSp macro="">
      <xdr:nvCxnSpPr>
        <xdr:cNvPr id="195" name="Conector reto 194">
          <a:extLst>
            <a:ext uri="{FF2B5EF4-FFF2-40B4-BE49-F238E27FC236}">
              <a16:creationId xmlns:a16="http://schemas.microsoft.com/office/drawing/2014/main" id="{D6631F6F-AE0A-43BF-8D72-302973218E9F}"/>
            </a:ext>
          </a:extLst>
        </xdr:cNvPr>
        <xdr:cNvCxnSpPr>
          <a:stCxn id="178" idx="2"/>
          <a:endCxn id="180" idx="0"/>
        </xdr:cNvCxnSpPr>
      </xdr:nvCxnSpPr>
      <xdr:spPr>
        <a:xfrm flipH="1">
          <a:off x="8286750" y="27289125"/>
          <a:ext cx="342900" cy="29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209550</xdr:colOff>
      <xdr:row>144</xdr:row>
      <xdr:rowOff>171450</xdr:rowOff>
    </xdr:from>
    <xdr:to>
      <xdr:col>11</xdr:col>
      <xdr:colOff>238125</xdr:colOff>
      <xdr:row>146</xdr:row>
      <xdr:rowOff>19050</xdr:rowOff>
    </xdr:to>
    <xdr:cxnSp macro="">
      <xdr:nvCxnSpPr>
        <xdr:cNvPr id="199" name="Conector reto 198">
          <a:extLst>
            <a:ext uri="{FF2B5EF4-FFF2-40B4-BE49-F238E27FC236}">
              <a16:creationId xmlns:a16="http://schemas.microsoft.com/office/drawing/2014/main" id="{C30BDED7-07E8-4FF6-8735-2334B539D2C4}"/>
            </a:ext>
          </a:extLst>
        </xdr:cNvPr>
        <xdr:cNvCxnSpPr>
          <a:stCxn id="177" idx="4"/>
          <a:endCxn id="179" idx="0"/>
        </xdr:cNvCxnSpPr>
      </xdr:nvCxnSpPr>
      <xdr:spPr>
        <a:xfrm flipH="1">
          <a:off x="9058275" y="27974925"/>
          <a:ext cx="28575" cy="228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144</xdr:row>
      <xdr:rowOff>180975</xdr:rowOff>
    </xdr:from>
    <xdr:to>
      <xdr:col>10</xdr:col>
      <xdr:colOff>57150</xdr:colOff>
      <xdr:row>146</xdr:row>
      <xdr:rowOff>19050</xdr:rowOff>
    </xdr:to>
    <xdr:cxnSp macro="">
      <xdr:nvCxnSpPr>
        <xdr:cNvPr id="202" name="Conector reto 201">
          <a:extLst>
            <a:ext uri="{FF2B5EF4-FFF2-40B4-BE49-F238E27FC236}">
              <a16:creationId xmlns:a16="http://schemas.microsoft.com/office/drawing/2014/main" id="{C3C87B47-D39F-440A-903D-85D872EABE8A}"/>
            </a:ext>
          </a:extLst>
        </xdr:cNvPr>
        <xdr:cNvCxnSpPr>
          <a:stCxn id="180" idx="4"/>
          <a:endCxn id="182" idx="0"/>
        </xdr:cNvCxnSpPr>
      </xdr:nvCxnSpPr>
      <xdr:spPr>
        <a:xfrm>
          <a:off x="8286750" y="27984450"/>
          <a:ext cx="9525" cy="219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552451</xdr:colOff>
      <xdr:row>141</xdr:row>
      <xdr:rowOff>76200</xdr:rowOff>
    </xdr:from>
    <xdr:ext cx="609600" cy="264560"/>
    <xdr:sp macro="" textlink="">
      <xdr:nvSpPr>
        <xdr:cNvPr id="205" name="CaixaDeTexto 204">
          <a:extLst>
            <a:ext uri="{FF2B5EF4-FFF2-40B4-BE49-F238E27FC236}">
              <a16:creationId xmlns:a16="http://schemas.microsoft.com/office/drawing/2014/main" id="{ED43DD29-5F51-48CD-AD4A-B33E22C967C0}"/>
            </a:ext>
          </a:extLst>
        </xdr:cNvPr>
        <xdr:cNvSpPr txBox="1"/>
      </xdr:nvSpPr>
      <xdr:spPr>
        <a:xfrm>
          <a:off x="8791576" y="27298650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110000</a:t>
          </a:r>
        </a:p>
      </xdr:txBody>
    </xdr:sp>
    <xdr:clientData/>
  </xdr:oneCellAnchor>
  <xdr:oneCellAnchor>
    <xdr:from>
      <xdr:col>9</xdr:col>
      <xdr:colOff>1209676</xdr:colOff>
      <xdr:row>141</xdr:row>
      <xdr:rowOff>57150</xdr:rowOff>
    </xdr:from>
    <xdr:ext cx="609600" cy="264560"/>
    <xdr:sp macro="" textlink="">
      <xdr:nvSpPr>
        <xdr:cNvPr id="206" name="CaixaDeTexto 205">
          <a:extLst>
            <a:ext uri="{FF2B5EF4-FFF2-40B4-BE49-F238E27FC236}">
              <a16:creationId xmlns:a16="http://schemas.microsoft.com/office/drawing/2014/main" id="{99CB7B91-BA1E-44E6-84D7-19D2C402EB61}"/>
            </a:ext>
          </a:extLst>
        </xdr:cNvPr>
        <xdr:cNvSpPr txBox="1"/>
      </xdr:nvSpPr>
      <xdr:spPr>
        <a:xfrm>
          <a:off x="7991476" y="27279600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50000</a:t>
          </a:r>
        </a:p>
      </xdr:txBody>
    </xdr:sp>
    <xdr:clientData/>
  </xdr:oneCellAnchor>
  <xdr:oneCellAnchor>
    <xdr:from>
      <xdr:col>9</xdr:col>
      <xdr:colOff>952501</xdr:colOff>
      <xdr:row>144</xdr:row>
      <xdr:rowOff>133350</xdr:rowOff>
    </xdr:from>
    <xdr:ext cx="609600" cy="264560"/>
    <xdr:sp macro="" textlink="">
      <xdr:nvSpPr>
        <xdr:cNvPr id="207" name="CaixaDeTexto 206">
          <a:extLst>
            <a:ext uri="{FF2B5EF4-FFF2-40B4-BE49-F238E27FC236}">
              <a16:creationId xmlns:a16="http://schemas.microsoft.com/office/drawing/2014/main" id="{E7786FE0-2F64-4E81-9D86-96D06570783C}"/>
            </a:ext>
          </a:extLst>
        </xdr:cNvPr>
        <xdr:cNvSpPr txBox="1"/>
      </xdr:nvSpPr>
      <xdr:spPr>
        <a:xfrm>
          <a:off x="7734301" y="27936825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100000</a:t>
          </a:r>
        </a:p>
      </xdr:txBody>
    </xdr:sp>
    <xdr:clientData/>
  </xdr:oneCellAnchor>
  <xdr:oneCellAnchor>
    <xdr:from>
      <xdr:col>11</xdr:col>
      <xdr:colOff>228601</xdr:colOff>
      <xdr:row>144</xdr:row>
      <xdr:rowOff>142875</xdr:rowOff>
    </xdr:from>
    <xdr:ext cx="609600" cy="264560"/>
    <xdr:sp macro="" textlink="">
      <xdr:nvSpPr>
        <xdr:cNvPr id="208" name="CaixaDeTexto 207">
          <a:extLst>
            <a:ext uri="{FF2B5EF4-FFF2-40B4-BE49-F238E27FC236}">
              <a16:creationId xmlns:a16="http://schemas.microsoft.com/office/drawing/2014/main" id="{72464BD7-AA8D-4A37-81A4-6E78211B4BFD}"/>
            </a:ext>
          </a:extLst>
        </xdr:cNvPr>
        <xdr:cNvSpPr txBox="1"/>
      </xdr:nvSpPr>
      <xdr:spPr>
        <a:xfrm>
          <a:off x="9077326" y="27946350"/>
          <a:ext cx="6096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160000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694766</xdr:colOff>
      <xdr:row>99</xdr:row>
      <xdr:rowOff>89648</xdr:rowOff>
    </xdr:from>
    <xdr:to>
      <xdr:col>17</xdr:col>
      <xdr:colOff>1075766</xdr:colOff>
      <xdr:row>101</xdr:row>
      <xdr:rowOff>78442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5A7DAA49-4CF1-40A4-8FD3-206F9D0872C1}"/>
            </a:ext>
          </a:extLst>
        </xdr:cNvPr>
        <xdr:cNvSpPr/>
      </xdr:nvSpPr>
      <xdr:spPr>
        <a:xfrm>
          <a:off x="11508442" y="19408589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oneCellAnchor>
    <xdr:from>
      <xdr:col>16</xdr:col>
      <xdr:colOff>251012</xdr:colOff>
      <xdr:row>100</xdr:row>
      <xdr:rowOff>176493</xdr:rowOff>
    </xdr:from>
    <xdr:ext cx="399148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48799C1A-2479-4315-9E0F-A19A9B8DA6FE}"/>
            </a:ext>
          </a:extLst>
        </xdr:cNvPr>
        <xdr:cNvSpPr txBox="1"/>
      </xdr:nvSpPr>
      <xdr:spPr>
        <a:xfrm>
          <a:off x="10459571" y="1968593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twoCellAnchor>
    <xdr:from>
      <xdr:col>17</xdr:col>
      <xdr:colOff>1075766</xdr:colOff>
      <xdr:row>100</xdr:row>
      <xdr:rowOff>89648</xdr:rowOff>
    </xdr:from>
    <xdr:to>
      <xdr:col>20</xdr:col>
      <xdr:colOff>108698</xdr:colOff>
      <xdr:row>104</xdr:row>
      <xdr:rowOff>15688</xdr:rowOff>
    </xdr:to>
    <xdr:cxnSp macro="">
      <xdr:nvCxnSpPr>
        <xdr:cNvPr id="4" name="Conector reto 3">
          <a:extLst>
            <a:ext uri="{FF2B5EF4-FFF2-40B4-BE49-F238E27FC236}">
              <a16:creationId xmlns:a16="http://schemas.microsoft.com/office/drawing/2014/main" id="{C7F7E357-9966-40A5-A517-D822F021881A}"/>
            </a:ext>
          </a:extLst>
        </xdr:cNvPr>
        <xdr:cNvCxnSpPr>
          <a:stCxn id="2" idx="6"/>
          <a:endCxn id="9" idx="0"/>
        </xdr:cNvCxnSpPr>
      </xdr:nvCxnSpPr>
      <xdr:spPr>
        <a:xfrm>
          <a:off x="11889442" y="19599089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</xdr:colOff>
      <xdr:row>104</xdr:row>
      <xdr:rowOff>11206</xdr:rowOff>
    </xdr:from>
    <xdr:to>
      <xdr:col>16</xdr:col>
      <xdr:colOff>29136</xdr:colOff>
      <xdr:row>105</xdr:row>
      <xdr:rowOff>163606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448DB39C-2977-4147-92BB-5FB6749E7A26}"/>
            </a:ext>
          </a:extLst>
        </xdr:cNvPr>
        <xdr:cNvSpPr/>
      </xdr:nvSpPr>
      <xdr:spPr>
        <a:xfrm>
          <a:off x="9894795" y="2031626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16</xdr:col>
      <xdr:colOff>510989</xdr:colOff>
      <xdr:row>103</xdr:row>
      <xdr:rowOff>197223</xdr:rowOff>
    </xdr:from>
    <xdr:to>
      <xdr:col>17</xdr:col>
      <xdr:colOff>248772</xdr:colOff>
      <xdr:row>105</xdr:row>
      <xdr:rowOff>147917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1C538037-F35E-4DF6-B6F4-82D7F7330E70}"/>
            </a:ext>
          </a:extLst>
        </xdr:cNvPr>
        <xdr:cNvSpPr/>
      </xdr:nvSpPr>
      <xdr:spPr>
        <a:xfrm>
          <a:off x="10719548" y="203005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17</xdr:col>
      <xdr:colOff>719419</xdr:colOff>
      <xdr:row>104</xdr:row>
      <xdr:rowOff>2241</xdr:rowOff>
    </xdr:from>
    <xdr:to>
      <xdr:col>17</xdr:col>
      <xdr:colOff>1062319</xdr:colOff>
      <xdr:row>105</xdr:row>
      <xdr:rowOff>154641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931DC3C-7C08-40CE-849F-FD517319F7B9}"/>
            </a:ext>
          </a:extLst>
        </xdr:cNvPr>
        <xdr:cNvSpPr/>
      </xdr:nvSpPr>
      <xdr:spPr>
        <a:xfrm>
          <a:off x="11533095" y="2030730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18</xdr:col>
      <xdr:colOff>333937</xdr:colOff>
      <xdr:row>104</xdr:row>
      <xdr:rowOff>8965</xdr:rowOff>
    </xdr:from>
    <xdr:to>
      <xdr:col>19</xdr:col>
      <xdr:colOff>71719</xdr:colOff>
      <xdr:row>105</xdr:row>
      <xdr:rowOff>161365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8C55DA9-3E08-4D2B-AAA4-58B554923E87}"/>
            </a:ext>
          </a:extLst>
        </xdr:cNvPr>
        <xdr:cNvSpPr/>
      </xdr:nvSpPr>
      <xdr:spPr>
        <a:xfrm>
          <a:off x="12301819" y="2031402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19</xdr:col>
      <xdr:colOff>542366</xdr:colOff>
      <xdr:row>104</xdr:row>
      <xdr:rowOff>15688</xdr:rowOff>
    </xdr:from>
    <xdr:to>
      <xdr:col>20</xdr:col>
      <xdr:colOff>280148</xdr:colOff>
      <xdr:row>105</xdr:row>
      <xdr:rowOff>168088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C0EBD858-F96B-47A8-9102-2B10CA8E12E5}"/>
            </a:ext>
          </a:extLst>
        </xdr:cNvPr>
        <xdr:cNvSpPr/>
      </xdr:nvSpPr>
      <xdr:spPr>
        <a:xfrm>
          <a:off x="13115366" y="2032074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17</xdr:col>
      <xdr:colOff>1019970</xdr:colOff>
      <xdr:row>101</xdr:row>
      <xdr:rowOff>22646</xdr:rowOff>
    </xdr:from>
    <xdr:to>
      <xdr:col>18</xdr:col>
      <xdr:colOff>505387</xdr:colOff>
      <xdr:row>104</xdr:row>
      <xdr:rowOff>8965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B03C9213-6ADD-428C-A662-3C6D79062A64}"/>
            </a:ext>
          </a:extLst>
        </xdr:cNvPr>
        <xdr:cNvCxnSpPr>
          <a:stCxn id="2" idx="5"/>
          <a:endCxn id="8" idx="0"/>
        </xdr:cNvCxnSpPr>
      </xdr:nvCxnSpPr>
      <xdr:spPr>
        <a:xfrm>
          <a:off x="11833646" y="19733793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885266</xdr:colOff>
      <xdr:row>101</xdr:row>
      <xdr:rowOff>78442</xdr:rowOff>
    </xdr:from>
    <xdr:to>
      <xdr:col>17</xdr:col>
      <xdr:colOff>890869</xdr:colOff>
      <xdr:row>104</xdr:row>
      <xdr:rowOff>2241</xdr:rowOff>
    </xdr:to>
    <xdr:cxnSp macro="">
      <xdr:nvCxnSpPr>
        <xdr:cNvPr id="14" name="Conector reto 13">
          <a:extLst>
            <a:ext uri="{FF2B5EF4-FFF2-40B4-BE49-F238E27FC236}">
              <a16:creationId xmlns:a16="http://schemas.microsoft.com/office/drawing/2014/main" id="{E0729EBE-D6AA-4A18-8A22-A323CE39A727}"/>
            </a:ext>
          </a:extLst>
        </xdr:cNvPr>
        <xdr:cNvCxnSpPr>
          <a:stCxn id="2" idx="4"/>
          <a:endCxn id="7" idx="0"/>
        </xdr:cNvCxnSpPr>
      </xdr:nvCxnSpPr>
      <xdr:spPr>
        <a:xfrm>
          <a:off x="11698942" y="19789589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77322</xdr:colOff>
      <xdr:row>101</xdr:row>
      <xdr:rowOff>22646</xdr:rowOff>
    </xdr:from>
    <xdr:to>
      <xdr:col>17</xdr:col>
      <xdr:colOff>750562</xdr:colOff>
      <xdr:row>103</xdr:row>
      <xdr:rowOff>197223</xdr:rowOff>
    </xdr:to>
    <xdr:cxnSp macro="">
      <xdr:nvCxnSpPr>
        <xdr:cNvPr id="17" name="Conector reto 16">
          <a:extLst>
            <a:ext uri="{FF2B5EF4-FFF2-40B4-BE49-F238E27FC236}">
              <a16:creationId xmlns:a16="http://schemas.microsoft.com/office/drawing/2014/main" id="{81F58241-CF48-4D6D-B8FD-DE6B0E25FF76}"/>
            </a:ext>
          </a:extLst>
        </xdr:cNvPr>
        <xdr:cNvCxnSpPr>
          <a:stCxn id="2" idx="3"/>
          <a:endCxn id="6" idx="0"/>
        </xdr:cNvCxnSpPr>
      </xdr:nvCxnSpPr>
      <xdr:spPr>
        <a:xfrm flipH="1">
          <a:off x="10890998" y="19733793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171451</xdr:colOff>
      <xdr:row>100</xdr:row>
      <xdr:rowOff>89648</xdr:rowOff>
    </xdr:from>
    <xdr:to>
      <xdr:col>17</xdr:col>
      <xdr:colOff>694766</xdr:colOff>
      <xdr:row>104</xdr:row>
      <xdr:rowOff>11206</xdr:rowOff>
    </xdr:to>
    <xdr:cxnSp macro="">
      <xdr:nvCxnSpPr>
        <xdr:cNvPr id="20" name="Conector reto 19">
          <a:extLst>
            <a:ext uri="{FF2B5EF4-FFF2-40B4-BE49-F238E27FC236}">
              <a16:creationId xmlns:a16="http://schemas.microsoft.com/office/drawing/2014/main" id="{4EFE4598-2439-4BC8-9584-913B7716396E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10066245" y="19599089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</xdr:colOff>
      <xdr:row>102</xdr:row>
      <xdr:rowOff>82363</xdr:rowOff>
    </xdr:from>
    <xdr:ext cx="327654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E294692A-989D-4FEB-B75D-8486887E850A}"/>
            </a:ext>
          </a:extLst>
        </xdr:cNvPr>
        <xdr:cNvSpPr txBox="1"/>
      </xdr:nvSpPr>
      <xdr:spPr>
        <a:xfrm>
          <a:off x="10813677" y="1999521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17</xdr:col>
      <xdr:colOff>555812</xdr:colOff>
      <xdr:row>102</xdr:row>
      <xdr:rowOff>55469</xdr:rowOff>
    </xdr:from>
    <xdr:ext cx="399148" cy="264560"/>
    <xdr:sp macro="" textlink="">
      <xdr:nvSpPr>
        <xdr:cNvPr id="24" name="CaixaDeTexto 23">
          <a:extLst>
            <a:ext uri="{FF2B5EF4-FFF2-40B4-BE49-F238E27FC236}">
              <a16:creationId xmlns:a16="http://schemas.microsoft.com/office/drawing/2014/main" id="{FD5BAD2C-D09A-4567-B420-7FB2E86C16EB}"/>
            </a:ext>
          </a:extLst>
        </xdr:cNvPr>
        <xdr:cNvSpPr txBox="1"/>
      </xdr:nvSpPr>
      <xdr:spPr>
        <a:xfrm>
          <a:off x="11369488" y="1996832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17</xdr:col>
      <xdr:colOff>1078006</xdr:colOff>
      <xdr:row>102</xdr:row>
      <xdr:rowOff>50986</xdr:rowOff>
    </xdr:from>
    <xdr:ext cx="399148" cy="264560"/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02548C8E-AF0B-4A5B-BC63-D24EC188924B}"/>
            </a:ext>
          </a:extLst>
        </xdr:cNvPr>
        <xdr:cNvSpPr txBox="1"/>
      </xdr:nvSpPr>
      <xdr:spPr>
        <a:xfrm>
          <a:off x="11891682" y="1996383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18</xdr:col>
      <xdr:colOff>479611</xdr:colOff>
      <xdr:row>101</xdr:row>
      <xdr:rowOff>1680</xdr:rowOff>
    </xdr:from>
    <xdr:ext cx="327654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6D8F81C9-A209-4925-8EA9-E4F39EFB3E67}"/>
            </a:ext>
          </a:extLst>
        </xdr:cNvPr>
        <xdr:cNvSpPr txBox="1"/>
      </xdr:nvSpPr>
      <xdr:spPr>
        <a:xfrm>
          <a:off x="12447493" y="1971282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</a:t>
          </a:r>
        </a:p>
      </xdr:txBody>
    </xdr:sp>
    <xdr:clientData/>
  </xdr:oneCellAnchor>
  <xdr:twoCellAnchor>
    <xdr:from>
      <xdr:col>19</xdr:col>
      <xdr:colOff>522194</xdr:colOff>
      <xdr:row>107</xdr:row>
      <xdr:rowOff>29136</xdr:rowOff>
    </xdr:from>
    <xdr:to>
      <xdr:col>20</xdr:col>
      <xdr:colOff>298076</xdr:colOff>
      <xdr:row>109</xdr:row>
      <xdr:rowOff>29136</xdr:rowOff>
    </xdr:to>
    <xdr:sp macro="" textlink="">
      <xdr:nvSpPr>
        <xdr:cNvPr id="27" name="Elipse 26">
          <a:extLst>
            <a:ext uri="{FF2B5EF4-FFF2-40B4-BE49-F238E27FC236}">
              <a16:creationId xmlns:a16="http://schemas.microsoft.com/office/drawing/2014/main" id="{1FAB826F-AE59-4CB8-88BA-84C5918CB2F2}"/>
            </a:ext>
          </a:extLst>
        </xdr:cNvPr>
        <xdr:cNvSpPr/>
      </xdr:nvSpPr>
      <xdr:spPr>
        <a:xfrm>
          <a:off x="13095194" y="20916901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20</xdr:col>
      <xdr:colOff>107576</xdr:colOff>
      <xdr:row>105</xdr:row>
      <xdr:rowOff>168088</xdr:rowOff>
    </xdr:from>
    <xdr:to>
      <xdr:col>20</xdr:col>
      <xdr:colOff>108698</xdr:colOff>
      <xdr:row>107</xdr:row>
      <xdr:rowOff>29136</xdr:rowOff>
    </xdr:to>
    <xdr:cxnSp macro="">
      <xdr:nvCxnSpPr>
        <xdr:cNvPr id="28" name="Conector reto 27">
          <a:extLst>
            <a:ext uri="{FF2B5EF4-FFF2-40B4-BE49-F238E27FC236}">
              <a16:creationId xmlns:a16="http://schemas.microsoft.com/office/drawing/2014/main" id="{64E2B7AE-0DEB-4F1C-9B53-F696801F2411}"/>
            </a:ext>
          </a:extLst>
        </xdr:cNvPr>
        <xdr:cNvCxnSpPr>
          <a:stCxn id="9" idx="2"/>
          <a:endCxn id="27" idx="0"/>
        </xdr:cNvCxnSpPr>
      </xdr:nvCxnSpPr>
      <xdr:spPr>
        <a:xfrm flipH="1">
          <a:off x="13285694" y="20663647"/>
          <a:ext cx="1122" cy="25325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499784</xdr:colOff>
      <xdr:row>113</xdr:row>
      <xdr:rowOff>6725</xdr:rowOff>
    </xdr:from>
    <xdr:to>
      <xdr:col>17</xdr:col>
      <xdr:colOff>237567</xdr:colOff>
      <xdr:row>114</xdr:row>
      <xdr:rowOff>159125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7B7474AC-4F22-45C4-82D3-C77ABF92EDF7}"/>
            </a:ext>
          </a:extLst>
        </xdr:cNvPr>
        <xdr:cNvSpPr/>
      </xdr:nvSpPr>
      <xdr:spPr>
        <a:xfrm>
          <a:off x="10708343" y="2205990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719420</xdr:colOff>
      <xdr:row>112</xdr:row>
      <xdr:rowOff>181536</xdr:rowOff>
    </xdr:from>
    <xdr:to>
      <xdr:col>17</xdr:col>
      <xdr:colOff>1062320</xdr:colOff>
      <xdr:row>114</xdr:row>
      <xdr:rowOff>143436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4DB9B6C7-5AAF-4D34-86C0-6F47F5C55F9D}"/>
            </a:ext>
          </a:extLst>
        </xdr:cNvPr>
        <xdr:cNvSpPr/>
      </xdr:nvSpPr>
      <xdr:spPr>
        <a:xfrm>
          <a:off x="11533096" y="220442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18</xdr:col>
      <xdr:colOff>378761</xdr:colOff>
      <xdr:row>112</xdr:row>
      <xdr:rowOff>188260</xdr:rowOff>
    </xdr:from>
    <xdr:to>
      <xdr:col>19</xdr:col>
      <xdr:colOff>116543</xdr:colOff>
      <xdr:row>114</xdr:row>
      <xdr:rowOff>150160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6B4C6C37-6D20-4CC2-A9F5-1B6E272FC768}"/>
            </a:ext>
          </a:extLst>
        </xdr:cNvPr>
        <xdr:cNvSpPr/>
      </xdr:nvSpPr>
      <xdr:spPr>
        <a:xfrm>
          <a:off x="12346643" y="2205093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19</xdr:col>
      <xdr:colOff>542367</xdr:colOff>
      <xdr:row>113</xdr:row>
      <xdr:rowOff>4484</xdr:rowOff>
    </xdr:from>
    <xdr:to>
      <xdr:col>20</xdr:col>
      <xdr:colOff>280149</xdr:colOff>
      <xdr:row>114</xdr:row>
      <xdr:rowOff>156884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591D3189-1FE2-459A-872E-A95B2CBE69B4}"/>
            </a:ext>
          </a:extLst>
        </xdr:cNvPr>
        <xdr:cNvSpPr/>
      </xdr:nvSpPr>
      <xdr:spPr>
        <a:xfrm>
          <a:off x="13115367" y="2205766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21</xdr:col>
      <xdr:colOff>145679</xdr:colOff>
      <xdr:row>113</xdr:row>
      <xdr:rowOff>11207</xdr:rowOff>
    </xdr:from>
    <xdr:to>
      <xdr:col>21</xdr:col>
      <xdr:colOff>488579</xdr:colOff>
      <xdr:row>114</xdr:row>
      <xdr:rowOff>163607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9B1216E0-A90B-45F9-AF47-D5A22526DE82}"/>
            </a:ext>
          </a:extLst>
        </xdr:cNvPr>
        <xdr:cNvSpPr/>
      </xdr:nvSpPr>
      <xdr:spPr>
        <a:xfrm>
          <a:off x="13928914" y="2206438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22</xdr:col>
      <xdr:colOff>291356</xdr:colOff>
      <xdr:row>113</xdr:row>
      <xdr:rowOff>11208</xdr:rowOff>
    </xdr:from>
    <xdr:to>
      <xdr:col>23</xdr:col>
      <xdr:colOff>29138</xdr:colOff>
      <xdr:row>114</xdr:row>
      <xdr:rowOff>163608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4E969E2D-4BA4-4692-AC0B-2943E135225E}"/>
            </a:ext>
          </a:extLst>
        </xdr:cNvPr>
        <xdr:cNvSpPr/>
      </xdr:nvSpPr>
      <xdr:spPr>
        <a:xfrm>
          <a:off x="14679709" y="2206438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23</xdr:col>
      <xdr:colOff>499785</xdr:colOff>
      <xdr:row>113</xdr:row>
      <xdr:rowOff>17931</xdr:rowOff>
    </xdr:from>
    <xdr:to>
      <xdr:col>24</xdr:col>
      <xdr:colOff>237568</xdr:colOff>
      <xdr:row>114</xdr:row>
      <xdr:rowOff>170331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21D05127-CE8F-4831-B20A-27173C7F0F1C}"/>
            </a:ext>
          </a:extLst>
        </xdr:cNvPr>
        <xdr:cNvSpPr/>
      </xdr:nvSpPr>
      <xdr:spPr>
        <a:xfrm>
          <a:off x="15493256" y="2207110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17</xdr:col>
      <xdr:colOff>66117</xdr:colOff>
      <xdr:row>108</xdr:row>
      <xdr:rowOff>29136</xdr:rowOff>
    </xdr:from>
    <xdr:to>
      <xdr:col>19</xdr:col>
      <xdr:colOff>522194</xdr:colOff>
      <xdr:row>113</xdr:row>
      <xdr:rowOff>6725</xdr:rowOff>
    </xdr:to>
    <xdr:cxnSp macro="">
      <xdr:nvCxnSpPr>
        <xdr:cNvPr id="39" name="Conector reto 38">
          <a:extLst>
            <a:ext uri="{FF2B5EF4-FFF2-40B4-BE49-F238E27FC236}">
              <a16:creationId xmlns:a16="http://schemas.microsoft.com/office/drawing/2014/main" id="{18079EB8-C61D-487D-B5C3-0AEE68716111}"/>
            </a:ext>
          </a:extLst>
        </xdr:cNvPr>
        <xdr:cNvCxnSpPr>
          <a:stCxn id="32" idx="0"/>
          <a:endCxn id="27" idx="2"/>
        </xdr:cNvCxnSpPr>
      </xdr:nvCxnSpPr>
      <xdr:spPr>
        <a:xfrm flipV="1">
          <a:off x="10879793" y="21107401"/>
          <a:ext cx="2215401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890870</xdr:colOff>
      <xdr:row>108</xdr:row>
      <xdr:rowOff>163840</xdr:rowOff>
    </xdr:from>
    <xdr:to>
      <xdr:col>19</xdr:col>
      <xdr:colOff>577990</xdr:colOff>
      <xdr:row>112</xdr:row>
      <xdr:rowOff>181536</xdr:rowOff>
    </xdr:to>
    <xdr:cxnSp macro="">
      <xdr:nvCxnSpPr>
        <xdr:cNvPr id="42" name="Conector reto 41">
          <a:extLst>
            <a:ext uri="{FF2B5EF4-FFF2-40B4-BE49-F238E27FC236}">
              <a16:creationId xmlns:a16="http://schemas.microsoft.com/office/drawing/2014/main" id="{5587ECE5-6BBE-4BD7-8161-A126B21B0651}"/>
            </a:ext>
          </a:extLst>
        </xdr:cNvPr>
        <xdr:cNvCxnSpPr>
          <a:stCxn id="33" idx="0"/>
          <a:endCxn id="27" idx="3"/>
        </xdr:cNvCxnSpPr>
      </xdr:nvCxnSpPr>
      <xdr:spPr>
        <a:xfrm flipV="1">
          <a:off x="11704546" y="21242105"/>
          <a:ext cx="1446444" cy="8021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550211</xdr:colOff>
      <xdr:row>109</xdr:row>
      <xdr:rowOff>29136</xdr:rowOff>
    </xdr:from>
    <xdr:to>
      <xdr:col>20</xdr:col>
      <xdr:colOff>107576</xdr:colOff>
      <xdr:row>112</xdr:row>
      <xdr:rowOff>188260</xdr:rowOff>
    </xdr:to>
    <xdr:cxnSp macro="">
      <xdr:nvCxnSpPr>
        <xdr:cNvPr id="43" name="Conector reto 42">
          <a:extLst>
            <a:ext uri="{FF2B5EF4-FFF2-40B4-BE49-F238E27FC236}">
              <a16:creationId xmlns:a16="http://schemas.microsoft.com/office/drawing/2014/main" id="{D21E81AF-EF5D-47DC-A7ED-43C5DAC137D8}"/>
            </a:ext>
          </a:extLst>
        </xdr:cNvPr>
        <xdr:cNvCxnSpPr>
          <a:stCxn id="34" idx="0"/>
          <a:endCxn id="27" idx="4"/>
        </xdr:cNvCxnSpPr>
      </xdr:nvCxnSpPr>
      <xdr:spPr>
        <a:xfrm flipV="1">
          <a:off x="12518093" y="21297901"/>
          <a:ext cx="767601" cy="753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107576</xdr:colOff>
      <xdr:row>109</xdr:row>
      <xdr:rowOff>29136</xdr:rowOff>
    </xdr:from>
    <xdr:to>
      <xdr:col>20</xdr:col>
      <xdr:colOff>108699</xdr:colOff>
      <xdr:row>113</xdr:row>
      <xdr:rowOff>4484</xdr:rowOff>
    </xdr:to>
    <xdr:cxnSp macro="">
      <xdr:nvCxnSpPr>
        <xdr:cNvPr id="44" name="Conector reto 43">
          <a:extLst>
            <a:ext uri="{FF2B5EF4-FFF2-40B4-BE49-F238E27FC236}">
              <a16:creationId xmlns:a16="http://schemas.microsoft.com/office/drawing/2014/main" id="{E774233E-DB32-4775-8B03-630C6538FE07}"/>
            </a:ext>
          </a:extLst>
        </xdr:cNvPr>
        <xdr:cNvCxnSpPr>
          <a:stCxn id="35" idx="0"/>
          <a:endCxn id="27" idx="4"/>
        </xdr:cNvCxnSpPr>
      </xdr:nvCxnSpPr>
      <xdr:spPr>
        <a:xfrm flipH="1" flipV="1">
          <a:off x="13285694" y="21297901"/>
          <a:ext cx="1123" cy="7597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107576</xdr:colOff>
      <xdr:row>109</xdr:row>
      <xdr:rowOff>29136</xdr:rowOff>
    </xdr:from>
    <xdr:to>
      <xdr:col>21</xdr:col>
      <xdr:colOff>317129</xdr:colOff>
      <xdr:row>113</xdr:row>
      <xdr:rowOff>11207</xdr:rowOff>
    </xdr:to>
    <xdr:cxnSp macro="">
      <xdr:nvCxnSpPr>
        <xdr:cNvPr id="45" name="Conector reto 44">
          <a:extLst>
            <a:ext uri="{FF2B5EF4-FFF2-40B4-BE49-F238E27FC236}">
              <a16:creationId xmlns:a16="http://schemas.microsoft.com/office/drawing/2014/main" id="{B956B8DF-D059-47AC-9DAC-B2B8F41D77DC}"/>
            </a:ext>
          </a:extLst>
        </xdr:cNvPr>
        <xdr:cNvCxnSpPr>
          <a:stCxn id="36" idx="0"/>
          <a:endCxn id="27" idx="4"/>
        </xdr:cNvCxnSpPr>
      </xdr:nvCxnSpPr>
      <xdr:spPr>
        <a:xfrm flipH="1" flipV="1">
          <a:off x="13285694" y="21297901"/>
          <a:ext cx="814670" cy="76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242280</xdr:colOff>
      <xdr:row>108</xdr:row>
      <xdr:rowOff>163840</xdr:rowOff>
    </xdr:from>
    <xdr:to>
      <xdr:col>22</xdr:col>
      <xdr:colOff>462806</xdr:colOff>
      <xdr:row>113</xdr:row>
      <xdr:rowOff>11208</xdr:rowOff>
    </xdr:to>
    <xdr:cxnSp macro="">
      <xdr:nvCxnSpPr>
        <xdr:cNvPr id="46" name="Conector reto 45">
          <a:extLst>
            <a:ext uri="{FF2B5EF4-FFF2-40B4-BE49-F238E27FC236}">
              <a16:creationId xmlns:a16="http://schemas.microsoft.com/office/drawing/2014/main" id="{ADDE73F7-4EBF-4E7B-B9D1-407610F59633}"/>
            </a:ext>
          </a:extLst>
        </xdr:cNvPr>
        <xdr:cNvCxnSpPr>
          <a:stCxn id="37" idx="0"/>
          <a:endCxn id="27" idx="5"/>
        </xdr:cNvCxnSpPr>
      </xdr:nvCxnSpPr>
      <xdr:spPr>
        <a:xfrm flipH="1" flipV="1">
          <a:off x="13420398" y="21242105"/>
          <a:ext cx="1430761" cy="8222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298076</xdr:colOff>
      <xdr:row>108</xdr:row>
      <xdr:rowOff>29136</xdr:rowOff>
    </xdr:from>
    <xdr:to>
      <xdr:col>24</xdr:col>
      <xdr:colOff>66118</xdr:colOff>
      <xdr:row>113</xdr:row>
      <xdr:rowOff>17931</xdr:rowOff>
    </xdr:to>
    <xdr:cxnSp macro="">
      <xdr:nvCxnSpPr>
        <xdr:cNvPr id="47" name="Conector reto 46">
          <a:extLst>
            <a:ext uri="{FF2B5EF4-FFF2-40B4-BE49-F238E27FC236}">
              <a16:creationId xmlns:a16="http://schemas.microsoft.com/office/drawing/2014/main" id="{0C539223-CE53-4FE2-8ED2-646D9FF6100F}"/>
            </a:ext>
          </a:extLst>
        </xdr:cNvPr>
        <xdr:cNvCxnSpPr>
          <a:stCxn id="38" idx="0"/>
          <a:endCxn id="27" idx="6"/>
        </xdr:cNvCxnSpPr>
      </xdr:nvCxnSpPr>
      <xdr:spPr>
        <a:xfrm flipH="1" flipV="1">
          <a:off x="13476194" y="21107401"/>
          <a:ext cx="2188512" cy="963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508746</xdr:colOff>
      <xdr:row>111</xdr:row>
      <xdr:rowOff>64433</xdr:rowOff>
    </xdr:from>
    <xdr:ext cx="327654" cy="264560"/>
    <xdr:sp macro="" textlink="">
      <xdr:nvSpPr>
        <xdr:cNvPr id="67" name="CaixaDeTexto 66">
          <a:extLst>
            <a:ext uri="{FF2B5EF4-FFF2-40B4-BE49-F238E27FC236}">
              <a16:creationId xmlns:a16="http://schemas.microsoft.com/office/drawing/2014/main" id="{F7086F05-E801-42E1-BE3D-AFABEC98963F}"/>
            </a:ext>
          </a:extLst>
        </xdr:cNvPr>
        <xdr:cNvSpPr txBox="1"/>
      </xdr:nvSpPr>
      <xdr:spPr>
        <a:xfrm>
          <a:off x="10717305" y="2173660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627529</xdr:colOff>
      <xdr:row>111</xdr:row>
      <xdr:rowOff>104774</xdr:rowOff>
    </xdr:from>
    <xdr:ext cx="730328" cy="264560"/>
    <xdr:sp macro="" textlink="">
      <xdr:nvSpPr>
        <xdr:cNvPr id="68" name="CaixaDeTexto 67">
          <a:extLst>
            <a:ext uri="{FF2B5EF4-FFF2-40B4-BE49-F238E27FC236}">
              <a16:creationId xmlns:a16="http://schemas.microsoft.com/office/drawing/2014/main" id="{6E3067BB-2DB2-440A-AB46-87B189DBA342}"/>
            </a:ext>
          </a:extLst>
        </xdr:cNvPr>
        <xdr:cNvSpPr txBox="1"/>
      </xdr:nvSpPr>
      <xdr:spPr>
        <a:xfrm>
          <a:off x="11441205" y="21776950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101-TETA</a:t>
          </a:r>
        </a:p>
      </xdr:txBody>
    </xdr:sp>
    <xdr:clientData/>
  </xdr:oneCellAnchor>
  <xdr:oneCellAnchor>
    <xdr:from>
      <xdr:col>18</xdr:col>
      <xdr:colOff>242047</xdr:colOff>
      <xdr:row>111</xdr:row>
      <xdr:rowOff>111498</xdr:rowOff>
    </xdr:from>
    <xdr:ext cx="399148" cy="264560"/>
    <xdr:sp macro="" textlink="">
      <xdr:nvSpPr>
        <xdr:cNvPr id="71" name="CaixaDeTexto 70">
          <a:extLst>
            <a:ext uri="{FF2B5EF4-FFF2-40B4-BE49-F238E27FC236}">
              <a16:creationId xmlns:a16="http://schemas.microsoft.com/office/drawing/2014/main" id="{3D3DDE3D-380F-413C-9F88-056F625EF541}"/>
            </a:ext>
          </a:extLst>
        </xdr:cNvPr>
        <xdr:cNvSpPr txBox="1"/>
      </xdr:nvSpPr>
      <xdr:spPr>
        <a:xfrm>
          <a:off x="12209929" y="2178367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19</xdr:col>
      <xdr:colOff>472889</xdr:colOff>
      <xdr:row>111</xdr:row>
      <xdr:rowOff>95810</xdr:rowOff>
    </xdr:from>
    <xdr:ext cx="327654" cy="264560"/>
    <xdr:sp macro="" textlink="">
      <xdr:nvSpPr>
        <xdr:cNvPr id="72" name="CaixaDeTexto 71">
          <a:extLst>
            <a:ext uri="{FF2B5EF4-FFF2-40B4-BE49-F238E27FC236}">
              <a16:creationId xmlns:a16="http://schemas.microsoft.com/office/drawing/2014/main" id="{A259B4FA-2DA0-4EB5-99BF-16B570FC9CE6}"/>
            </a:ext>
          </a:extLst>
        </xdr:cNvPr>
        <xdr:cNvSpPr txBox="1"/>
      </xdr:nvSpPr>
      <xdr:spPr>
        <a:xfrm>
          <a:off x="13045889" y="2176798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21</xdr:col>
      <xdr:colOff>121024</xdr:colOff>
      <xdr:row>111</xdr:row>
      <xdr:rowOff>68916</xdr:rowOff>
    </xdr:from>
    <xdr:ext cx="327654" cy="264560"/>
    <xdr:sp macro="" textlink="">
      <xdr:nvSpPr>
        <xdr:cNvPr id="73" name="CaixaDeTexto 72">
          <a:extLst>
            <a:ext uri="{FF2B5EF4-FFF2-40B4-BE49-F238E27FC236}">
              <a16:creationId xmlns:a16="http://schemas.microsoft.com/office/drawing/2014/main" id="{05DDC3BB-1BAC-4FA1-BBF2-275F44BD6F65}"/>
            </a:ext>
          </a:extLst>
        </xdr:cNvPr>
        <xdr:cNvSpPr txBox="1"/>
      </xdr:nvSpPr>
      <xdr:spPr>
        <a:xfrm>
          <a:off x="13904259" y="2174109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22</xdr:col>
      <xdr:colOff>251012</xdr:colOff>
      <xdr:row>111</xdr:row>
      <xdr:rowOff>86845</xdr:rowOff>
    </xdr:from>
    <xdr:ext cx="399148" cy="264560"/>
    <xdr:sp macro="" textlink="">
      <xdr:nvSpPr>
        <xdr:cNvPr id="76" name="CaixaDeTexto 75">
          <a:extLst>
            <a:ext uri="{FF2B5EF4-FFF2-40B4-BE49-F238E27FC236}">
              <a16:creationId xmlns:a16="http://schemas.microsoft.com/office/drawing/2014/main" id="{FC902D3E-D416-4AC7-8A1E-156D23549266}"/>
            </a:ext>
          </a:extLst>
        </xdr:cNvPr>
        <xdr:cNvSpPr txBox="1"/>
      </xdr:nvSpPr>
      <xdr:spPr>
        <a:xfrm>
          <a:off x="14639365" y="2175902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23</xdr:col>
      <xdr:colOff>448236</xdr:colOff>
      <xdr:row>111</xdr:row>
      <xdr:rowOff>115980</xdr:rowOff>
    </xdr:from>
    <xdr:ext cx="685893" cy="264560"/>
    <xdr:sp macro="" textlink="">
      <xdr:nvSpPr>
        <xdr:cNvPr id="77" name="CaixaDeTexto 76">
          <a:extLst>
            <a:ext uri="{FF2B5EF4-FFF2-40B4-BE49-F238E27FC236}">
              <a16:creationId xmlns:a16="http://schemas.microsoft.com/office/drawing/2014/main" id="{18A41C70-C93B-4EDB-951D-12805A395A54}"/>
            </a:ext>
          </a:extLst>
        </xdr:cNvPr>
        <xdr:cNvSpPr txBox="1"/>
      </xdr:nvSpPr>
      <xdr:spPr>
        <a:xfrm>
          <a:off x="15441707" y="21788156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32+TETA</a:t>
          </a:r>
        </a:p>
      </xdr:txBody>
    </xdr:sp>
    <xdr:clientData/>
  </xdr:oneCellAnchor>
  <xdr:twoCellAnchor>
    <xdr:from>
      <xdr:col>23</xdr:col>
      <xdr:colOff>484094</xdr:colOff>
      <xdr:row>116</xdr:row>
      <xdr:rowOff>91890</xdr:rowOff>
    </xdr:from>
    <xdr:to>
      <xdr:col>24</xdr:col>
      <xdr:colOff>259977</xdr:colOff>
      <xdr:row>118</xdr:row>
      <xdr:rowOff>91890</xdr:rowOff>
    </xdr:to>
    <xdr:sp macro="" textlink="">
      <xdr:nvSpPr>
        <xdr:cNvPr id="78" name="Elipse 77">
          <a:extLst>
            <a:ext uri="{FF2B5EF4-FFF2-40B4-BE49-F238E27FC236}">
              <a16:creationId xmlns:a16="http://schemas.microsoft.com/office/drawing/2014/main" id="{ECAEB5AF-2C39-4564-8F59-80427D7B5DF6}"/>
            </a:ext>
          </a:extLst>
        </xdr:cNvPr>
        <xdr:cNvSpPr/>
      </xdr:nvSpPr>
      <xdr:spPr>
        <a:xfrm>
          <a:off x="15477565" y="22727772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24</xdr:col>
      <xdr:colOff>66118</xdr:colOff>
      <xdr:row>114</xdr:row>
      <xdr:rowOff>170331</xdr:rowOff>
    </xdr:from>
    <xdr:to>
      <xdr:col>24</xdr:col>
      <xdr:colOff>69477</xdr:colOff>
      <xdr:row>116</xdr:row>
      <xdr:rowOff>91890</xdr:rowOff>
    </xdr:to>
    <xdr:cxnSp macro="">
      <xdr:nvCxnSpPr>
        <xdr:cNvPr id="79" name="Conector reto 78">
          <a:extLst>
            <a:ext uri="{FF2B5EF4-FFF2-40B4-BE49-F238E27FC236}">
              <a16:creationId xmlns:a16="http://schemas.microsoft.com/office/drawing/2014/main" id="{82044FFD-2EB8-4D29-9A16-93D3B1CCCFD0}"/>
            </a:ext>
          </a:extLst>
        </xdr:cNvPr>
        <xdr:cNvCxnSpPr>
          <a:stCxn id="38" idx="2"/>
          <a:endCxn id="78" idx="0"/>
        </xdr:cNvCxnSpPr>
      </xdr:nvCxnSpPr>
      <xdr:spPr>
        <a:xfrm>
          <a:off x="15664706" y="22414007"/>
          <a:ext cx="3359" cy="3137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96371</xdr:colOff>
      <xdr:row>105</xdr:row>
      <xdr:rowOff>167527</xdr:rowOff>
    </xdr:from>
    <xdr:ext cx="327654" cy="264560"/>
    <xdr:sp macro="" textlink="">
      <xdr:nvSpPr>
        <xdr:cNvPr id="82" name="CaixaDeTexto 81">
          <a:extLst>
            <a:ext uri="{FF2B5EF4-FFF2-40B4-BE49-F238E27FC236}">
              <a16:creationId xmlns:a16="http://schemas.microsoft.com/office/drawing/2014/main" id="{D7E6FC94-1699-413A-84A9-13993D1C15D8}"/>
            </a:ext>
          </a:extLst>
        </xdr:cNvPr>
        <xdr:cNvSpPr txBox="1"/>
      </xdr:nvSpPr>
      <xdr:spPr>
        <a:xfrm>
          <a:off x="13274489" y="2066308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58</a:t>
          </a:r>
        </a:p>
      </xdr:txBody>
    </xdr:sp>
    <xdr:clientData/>
  </xdr:oneCellAnchor>
  <xdr:oneCellAnchor>
    <xdr:from>
      <xdr:col>24</xdr:col>
      <xdr:colOff>24654</xdr:colOff>
      <xdr:row>114</xdr:row>
      <xdr:rowOff>151839</xdr:rowOff>
    </xdr:from>
    <xdr:ext cx="730328" cy="264560"/>
    <xdr:sp macro="" textlink="">
      <xdr:nvSpPr>
        <xdr:cNvPr id="83" name="CaixaDeTexto 82">
          <a:extLst>
            <a:ext uri="{FF2B5EF4-FFF2-40B4-BE49-F238E27FC236}">
              <a16:creationId xmlns:a16="http://schemas.microsoft.com/office/drawing/2014/main" id="{740881E8-27C5-4496-AE85-F29FE8B1AFF0}"/>
            </a:ext>
          </a:extLst>
        </xdr:cNvPr>
        <xdr:cNvSpPr txBox="1"/>
      </xdr:nvSpPr>
      <xdr:spPr>
        <a:xfrm>
          <a:off x="15623242" y="22395515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400-TETA</a:t>
          </a:r>
        </a:p>
      </xdr:txBody>
    </xdr:sp>
    <xdr:clientData/>
  </xdr:oneCellAnchor>
  <xdr:twoCellAnchor>
    <xdr:from>
      <xdr:col>17</xdr:col>
      <xdr:colOff>890869</xdr:colOff>
      <xdr:row>114</xdr:row>
      <xdr:rowOff>143436</xdr:rowOff>
    </xdr:from>
    <xdr:to>
      <xdr:col>24</xdr:col>
      <xdr:colOff>69476</xdr:colOff>
      <xdr:row>118</xdr:row>
      <xdr:rowOff>91890</xdr:rowOff>
    </xdr:to>
    <xdr:cxnSp macro="">
      <xdr:nvCxnSpPr>
        <xdr:cNvPr id="85" name="Conector: Curvo 84">
          <a:extLst>
            <a:ext uri="{FF2B5EF4-FFF2-40B4-BE49-F238E27FC236}">
              <a16:creationId xmlns:a16="http://schemas.microsoft.com/office/drawing/2014/main" id="{B9185A70-F850-781D-8836-A4D9C38EAF5F}"/>
            </a:ext>
          </a:extLst>
        </xdr:cNvPr>
        <xdr:cNvCxnSpPr>
          <a:stCxn id="33" idx="2"/>
          <a:endCxn id="78" idx="4"/>
        </xdr:cNvCxnSpPr>
      </xdr:nvCxnSpPr>
      <xdr:spPr>
        <a:xfrm rot="16200000" flipH="1">
          <a:off x="13325475" y="20766182"/>
          <a:ext cx="721660" cy="3963519"/>
        </a:xfrm>
        <a:prstGeom prst="curvedConnector3">
          <a:avLst>
            <a:gd name="adj1" fmla="val 131677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20</xdr:col>
      <xdr:colOff>190498</xdr:colOff>
      <xdr:row>119</xdr:row>
      <xdr:rowOff>138392</xdr:rowOff>
    </xdr:from>
    <xdr:ext cx="757387" cy="264560"/>
    <xdr:sp macro="" textlink="">
      <xdr:nvSpPr>
        <xdr:cNvPr id="88" name="CaixaDeTexto 87">
          <a:extLst>
            <a:ext uri="{FF2B5EF4-FFF2-40B4-BE49-F238E27FC236}">
              <a16:creationId xmlns:a16="http://schemas.microsoft.com/office/drawing/2014/main" id="{56667693-5898-4F6B-A121-00088F1CFA73}"/>
            </a:ext>
          </a:extLst>
        </xdr:cNvPr>
        <xdr:cNvSpPr txBox="1"/>
      </xdr:nvSpPr>
      <xdr:spPr>
        <a:xfrm>
          <a:off x="13368616" y="23356980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TETA=101</a:t>
          </a:r>
        </a:p>
      </xdr:txBody>
    </xdr:sp>
    <xdr:clientData/>
  </xdr:oneCellAnchor>
  <xdr:twoCellAnchor>
    <xdr:from>
      <xdr:col>18</xdr:col>
      <xdr:colOff>358589</xdr:colOff>
      <xdr:row>109</xdr:row>
      <xdr:rowOff>100853</xdr:rowOff>
    </xdr:from>
    <xdr:to>
      <xdr:col>19</xdr:col>
      <xdr:colOff>153521</xdr:colOff>
      <xdr:row>111</xdr:row>
      <xdr:rowOff>126067</xdr:rowOff>
    </xdr:to>
    <xdr:sp macro="" textlink="">
      <xdr:nvSpPr>
        <xdr:cNvPr id="89" name="Sinal de Multiplicação 88">
          <a:extLst>
            <a:ext uri="{FF2B5EF4-FFF2-40B4-BE49-F238E27FC236}">
              <a16:creationId xmlns:a16="http://schemas.microsoft.com/office/drawing/2014/main" id="{158A393A-66E5-4487-80C4-053253D582E2}"/>
            </a:ext>
          </a:extLst>
        </xdr:cNvPr>
        <xdr:cNvSpPr/>
      </xdr:nvSpPr>
      <xdr:spPr>
        <a:xfrm>
          <a:off x="12326471" y="21369618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398930</xdr:colOff>
      <xdr:row>98</xdr:row>
      <xdr:rowOff>197225</xdr:rowOff>
    </xdr:from>
    <xdr:to>
      <xdr:col>28</xdr:col>
      <xdr:colOff>174812</xdr:colOff>
      <xdr:row>100</xdr:row>
      <xdr:rowOff>186019</xdr:rowOff>
    </xdr:to>
    <xdr:sp macro="" textlink="">
      <xdr:nvSpPr>
        <xdr:cNvPr id="90" name="Elipse 89">
          <a:extLst>
            <a:ext uri="{FF2B5EF4-FFF2-40B4-BE49-F238E27FC236}">
              <a16:creationId xmlns:a16="http://schemas.microsoft.com/office/drawing/2014/main" id="{C1668B10-0A54-4084-80D2-47A3DA742A6A}"/>
            </a:ext>
          </a:extLst>
        </xdr:cNvPr>
        <xdr:cNvSpPr/>
      </xdr:nvSpPr>
      <xdr:spPr>
        <a:xfrm>
          <a:off x="17812871" y="1931446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28</xdr:col>
      <xdr:colOff>174812</xdr:colOff>
      <xdr:row>99</xdr:row>
      <xdr:rowOff>186019</xdr:rowOff>
    </xdr:from>
    <xdr:to>
      <xdr:col>30</xdr:col>
      <xdr:colOff>361951</xdr:colOff>
      <xdr:row>103</xdr:row>
      <xdr:rowOff>123265</xdr:rowOff>
    </xdr:to>
    <xdr:cxnSp macro="">
      <xdr:nvCxnSpPr>
        <xdr:cNvPr id="91" name="Conector reto 90">
          <a:extLst>
            <a:ext uri="{FF2B5EF4-FFF2-40B4-BE49-F238E27FC236}">
              <a16:creationId xmlns:a16="http://schemas.microsoft.com/office/drawing/2014/main" id="{54BF44F6-02CA-4AF7-8D82-985D9963CF18}"/>
            </a:ext>
          </a:extLst>
        </xdr:cNvPr>
        <xdr:cNvCxnSpPr>
          <a:stCxn id="90" idx="6"/>
          <a:endCxn id="96" idx="0"/>
        </xdr:cNvCxnSpPr>
      </xdr:nvCxnSpPr>
      <xdr:spPr>
        <a:xfrm>
          <a:off x="18193871" y="19504960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600636</xdr:colOff>
      <xdr:row>103</xdr:row>
      <xdr:rowOff>118783</xdr:rowOff>
    </xdr:from>
    <xdr:to>
      <xdr:col>25</xdr:col>
      <xdr:colOff>338418</xdr:colOff>
      <xdr:row>105</xdr:row>
      <xdr:rowOff>69477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ACA06380-A319-443C-AAB5-801E1756FC59}"/>
            </a:ext>
          </a:extLst>
        </xdr:cNvPr>
        <xdr:cNvSpPr/>
      </xdr:nvSpPr>
      <xdr:spPr>
        <a:xfrm>
          <a:off x="16199224" y="2022213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26</xdr:col>
      <xdr:colOff>215153</xdr:colOff>
      <xdr:row>103</xdr:row>
      <xdr:rowOff>103094</xdr:rowOff>
    </xdr:from>
    <xdr:to>
      <xdr:col>26</xdr:col>
      <xdr:colOff>558053</xdr:colOff>
      <xdr:row>105</xdr:row>
      <xdr:rowOff>53788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55BF1C53-6FB3-4D4D-8DD8-3AB95294D228}"/>
            </a:ext>
          </a:extLst>
        </xdr:cNvPr>
        <xdr:cNvSpPr/>
      </xdr:nvSpPr>
      <xdr:spPr>
        <a:xfrm>
          <a:off x="17023977" y="2020644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27</xdr:col>
      <xdr:colOff>423583</xdr:colOff>
      <xdr:row>103</xdr:row>
      <xdr:rowOff>109818</xdr:rowOff>
    </xdr:from>
    <xdr:to>
      <xdr:col>28</xdr:col>
      <xdr:colOff>161365</xdr:colOff>
      <xdr:row>105</xdr:row>
      <xdr:rowOff>60512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6871395F-D06D-4A8D-AF21-5E096CD4EF5D}"/>
            </a:ext>
          </a:extLst>
        </xdr:cNvPr>
        <xdr:cNvSpPr/>
      </xdr:nvSpPr>
      <xdr:spPr>
        <a:xfrm>
          <a:off x="17837524" y="202131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28</xdr:col>
      <xdr:colOff>587189</xdr:colOff>
      <xdr:row>103</xdr:row>
      <xdr:rowOff>116542</xdr:rowOff>
    </xdr:from>
    <xdr:to>
      <xdr:col>29</xdr:col>
      <xdr:colOff>324972</xdr:colOff>
      <xdr:row>105</xdr:row>
      <xdr:rowOff>67236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2D973616-058F-4A7D-8FAA-426BC06D5A25}"/>
            </a:ext>
          </a:extLst>
        </xdr:cNvPr>
        <xdr:cNvSpPr/>
      </xdr:nvSpPr>
      <xdr:spPr>
        <a:xfrm>
          <a:off x="18606248" y="2021989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30</xdr:col>
      <xdr:colOff>190501</xdr:colOff>
      <xdr:row>103</xdr:row>
      <xdr:rowOff>123265</xdr:rowOff>
    </xdr:from>
    <xdr:to>
      <xdr:col>30</xdr:col>
      <xdr:colOff>533401</xdr:colOff>
      <xdr:row>105</xdr:row>
      <xdr:rowOff>73959</xdr:rowOff>
    </xdr:to>
    <xdr:sp macro="" textlink="">
      <xdr:nvSpPr>
        <xdr:cNvPr id="96" name="Retângulo 95">
          <a:extLst>
            <a:ext uri="{FF2B5EF4-FFF2-40B4-BE49-F238E27FC236}">
              <a16:creationId xmlns:a16="http://schemas.microsoft.com/office/drawing/2014/main" id="{8249E996-EA6C-463B-9C24-4C9733F44CD1}"/>
            </a:ext>
          </a:extLst>
        </xdr:cNvPr>
        <xdr:cNvSpPr/>
      </xdr:nvSpPr>
      <xdr:spPr>
        <a:xfrm>
          <a:off x="19419795" y="2022661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28</xdr:col>
      <xdr:colOff>119016</xdr:colOff>
      <xdr:row>100</xdr:row>
      <xdr:rowOff>130223</xdr:rowOff>
    </xdr:from>
    <xdr:to>
      <xdr:col>29</xdr:col>
      <xdr:colOff>153522</xdr:colOff>
      <xdr:row>103</xdr:row>
      <xdr:rowOff>116542</xdr:rowOff>
    </xdr:to>
    <xdr:cxnSp macro="">
      <xdr:nvCxnSpPr>
        <xdr:cNvPr id="97" name="Conector reto 96">
          <a:extLst>
            <a:ext uri="{FF2B5EF4-FFF2-40B4-BE49-F238E27FC236}">
              <a16:creationId xmlns:a16="http://schemas.microsoft.com/office/drawing/2014/main" id="{2B68F186-1248-46A7-82E1-57E0C663B85B}"/>
            </a:ext>
          </a:extLst>
        </xdr:cNvPr>
        <xdr:cNvCxnSpPr>
          <a:stCxn id="90" idx="5"/>
          <a:endCxn id="95" idx="0"/>
        </xdr:cNvCxnSpPr>
      </xdr:nvCxnSpPr>
      <xdr:spPr>
        <a:xfrm>
          <a:off x="18138075" y="19639664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386603</xdr:colOff>
      <xdr:row>100</xdr:row>
      <xdr:rowOff>130223</xdr:rowOff>
    </xdr:from>
    <xdr:to>
      <xdr:col>27</xdr:col>
      <xdr:colOff>454726</xdr:colOff>
      <xdr:row>103</xdr:row>
      <xdr:rowOff>103094</xdr:rowOff>
    </xdr:to>
    <xdr:cxnSp macro="">
      <xdr:nvCxnSpPr>
        <xdr:cNvPr id="98" name="Conector reto 97">
          <a:extLst>
            <a:ext uri="{FF2B5EF4-FFF2-40B4-BE49-F238E27FC236}">
              <a16:creationId xmlns:a16="http://schemas.microsoft.com/office/drawing/2014/main" id="{74A9522C-EC7C-4606-B4DD-2C0EE5D11B96}"/>
            </a:ext>
          </a:extLst>
        </xdr:cNvPr>
        <xdr:cNvCxnSpPr>
          <a:stCxn id="90" idx="3"/>
          <a:endCxn id="93" idx="0"/>
        </xdr:cNvCxnSpPr>
      </xdr:nvCxnSpPr>
      <xdr:spPr>
        <a:xfrm flipH="1">
          <a:off x="17195427" y="19639664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166968</xdr:colOff>
      <xdr:row>99</xdr:row>
      <xdr:rowOff>186019</xdr:rowOff>
    </xdr:from>
    <xdr:to>
      <xdr:col>27</xdr:col>
      <xdr:colOff>398930</xdr:colOff>
      <xdr:row>103</xdr:row>
      <xdr:rowOff>118783</xdr:rowOff>
    </xdr:to>
    <xdr:cxnSp macro="">
      <xdr:nvCxnSpPr>
        <xdr:cNvPr id="99" name="Conector reto 98">
          <a:extLst>
            <a:ext uri="{FF2B5EF4-FFF2-40B4-BE49-F238E27FC236}">
              <a16:creationId xmlns:a16="http://schemas.microsoft.com/office/drawing/2014/main" id="{EA96E771-13BE-4E1A-8734-3FDFFACB5530}"/>
            </a:ext>
          </a:extLst>
        </xdr:cNvPr>
        <xdr:cNvCxnSpPr>
          <a:stCxn id="90" idx="2"/>
          <a:endCxn id="92" idx="0"/>
        </xdr:cNvCxnSpPr>
      </xdr:nvCxnSpPr>
      <xdr:spPr>
        <a:xfrm flipH="1">
          <a:off x="16370674" y="19504960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600637</xdr:colOff>
      <xdr:row>101</xdr:row>
      <xdr:rowOff>6724</xdr:rowOff>
    </xdr:from>
    <xdr:to>
      <xdr:col>28</xdr:col>
      <xdr:colOff>1122</xdr:colOff>
      <xdr:row>103</xdr:row>
      <xdr:rowOff>132229</xdr:rowOff>
    </xdr:to>
    <xdr:cxnSp macro="">
      <xdr:nvCxnSpPr>
        <xdr:cNvPr id="100" name="Conector reto 99">
          <a:extLst>
            <a:ext uri="{FF2B5EF4-FFF2-40B4-BE49-F238E27FC236}">
              <a16:creationId xmlns:a16="http://schemas.microsoft.com/office/drawing/2014/main" id="{7EFCC8EE-9B51-49C3-9D90-FE486C65F2AF}"/>
            </a:ext>
          </a:extLst>
        </xdr:cNvPr>
        <xdr:cNvCxnSpPr/>
      </xdr:nvCxnSpPr>
      <xdr:spPr>
        <a:xfrm>
          <a:off x="18014578" y="19717871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528918</xdr:colOff>
      <xdr:row>107</xdr:row>
      <xdr:rowOff>13447</xdr:rowOff>
    </xdr:from>
    <xdr:to>
      <xdr:col>29</xdr:col>
      <xdr:colOff>304801</xdr:colOff>
      <xdr:row>109</xdr:row>
      <xdr:rowOff>13447</xdr:rowOff>
    </xdr:to>
    <xdr:sp macro="" textlink="">
      <xdr:nvSpPr>
        <xdr:cNvPr id="101" name="Elipse 100">
          <a:extLst>
            <a:ext uri="{FF2B5EF4-FFF2-40B4-BE49-F238E27FC236}">
              <a16:creationId xmlns:a16="http://schemas.microsoft.com/office/drawing/2014/main" id="{B2EF735B-B8E1-4DA6-9764-874B224A16B8}"/>
            </a:ext>
          </a:extLst>
        </xdr:cNvPr>
        <xdr:cNvSpPr/>
      </xdr:nvSpPr>
      <xdr:spPr>
        <a:xfrm>
          <a:off x="18547977" y="20901212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26</xdr:col>
      <xdr:colOff>248773</xdr:colOff>
      <xdr:row>112</xdr:row>
      <xdr:rowOff>170330</xdr:rowOff>
    </xdr:from>
    <xdr:to>
      <xdr:col>26</xdr:col>
      <xdr:colOff>591673</xdr:colOff>
      <xdr:row>114</xdr:row>
      <xdr:rowOff>132230</xdr:rowOff>
    </xdr:to>
    <xdr:sp macro="" textlink="">
      <xdr:nvSpPr>
        <xdr:cNvPr id="102" name="Retângulo 101">
          <a:extLst>
            <a:ext uri="{FF2B5EF4-FFF2-40B4-BE49-F238E27FC236}">
              <a16:creationId xmlns:a16="http://schemas.microsoft.com/office/drawing/2014/main" id="{B2526DDB-DC95-47EA-8AB3-1A7E2ADE39E8}"/>
            </a:ext>
          </a:extLst>
        </xdr:cNvPr>
        <xdr:cNvSpPr/>
      </xdr:nvSpPr>
      <xdr:spPr>
        <a:xfrm>
          <a:off x="17057597" y="2203300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27</xdr:col>
      <xdr:colOff>385485</xdr:colOff>
      <xdr:row>112</xdr:row>
      <xdr:rowOff>172571</xdr:rowOff>
    </xdr:from>
    <xdr:to>
      <xdr:col>28</xdr:col>
      <xdr:colOff>123267</xdr:colOff>
      <xdr:row>114</xdr:row>
      <xdr:rowOff>134471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FE03B88D-A99A-4071-9A9F-7B18AF124CAD}"/>
            </a:ext>
          </a:extLst>
        </xdr:cNvPr>
        <xdr:cNvSpPr/>
      </xdr:nvSpPr>
      <xdr:spPr>
        <a:xfrm>
          <a:off x="17799426" y="2203524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28</xdr:col>
      <xdr:colOff>549091</xdr:colOff>
      <xdr:row>112</xdr:row>
      <xdr:rowOff>179295</xdr:rowOff>
    </xdr:from>
    <xdr:to>
      <xdr:col>29</xdr:col>
      <xdr:colOff>286874</xdr:colOff>
      <xdr:row>114</xdr:row>
      <xdr:rowOff>141195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CFBF0CF-ED3F-40F6-A960-32CA35682BE6}"/>
            </a:ext>
          </a:extLst>
        </xdr:cNvPr>
        <xdr:cNvSpPr/>
      </xdr:nvSpPr>
      <xdr:spPr>
        <a:xfrm>
          <a:off x="18568150" y="220419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30</xdr:col>
      <xdr:colOff>152403</xdr:colOff>
      <xdr:row>112</xdr:row>
      <xdr:rowOff>186018</xdr:rowOff>
    </xdr:from>
    <xdr:to>
      <xdr:col>30</xdr:col>
      <xdr:colOff>495303</xdr:colOff>
      <xdr:row>114</xdr:row>
      <xdr:rowOff>147918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78DCC2ED-7B04-4477-99A6-0AB0E59DCF6D}"/>
            </a:ext>
          </a:extLst>
        </xdr:cNvPr>
        <xdr:cNvSpPr/>
      </xdr:nvSpPr>
      <xdr:spPr>
        <a:xfrm>
          <a:off x="19381697" y="2204869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31</xdr:col>
      <xdr:colOff>298080</xdr:colOff>
      <xdr:row>112</xdr:row>
      <xdr:rowOff>186019</xdr:rowOff>
    </xdr:from>
    <xdr:to>
      <xdr:col>32</xdr:col>
      <xdr:colOff>35863</xdr:colOff>
      <xdr:row>114</xdr:row>
      <xdr:rowOff>147919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B9A34F6C-8628-4C0D-A2F3-54F984E7D18D}"/>
            </a:ext>
          </a:extLst>
        </xdr:cNvPr>
        <xdr:cNvSpPr/>
      </xdr:nvSpPr>
      <xdr:spPr>
        <a:xfrm>
          <a:off x="20132492" y="2204869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33</xdr:col>
      <xdr:colOff>159127</xdr:colOff>
      <xdr:row>113</xdr:row>
      <xdr:rowOff>2242</xdr:rowOff>
    </xdr:from>
    <xdr:to>
      <xdr:col>33</xdr:col>
      <xdr:colOff>502027</xdr:colOff>
      <xdr:row>114</xdr:row>
      <xdr:rowOff>154642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7700EFBE-45B9-4614-81B7-014A73961E11}"/>
            </a:ext>
          </a:extLst>
        </xdr:cNvPr>
        <xdr:cNvSpPr/>
      </xdr:nvSpPr>
      <xdr:spPr>
        <a:xfrm>
          <a:off x="20946039" y="2205541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26</xdr:col>
      <xdr:colOff>420223</xdr:colOff>
      <xdr:row>108</xdr:row>
      <xdr:rowOff>13447</xdr:rowOff>
    </xdr:from>
    <xdr:to>
      <xdr:col>28</xdr:col>
      <xdr:colOff>528918</xdr:colOff>
      <xdr:row>112</xdr:row>
      <xdr:rowOff>170330</xdr:rowOff>
    </xdr:to>
    <xdr:cxnSp macro="">
      <xdr:nvCxnSpPr>
        <xdr:cNvPr id="109" name="Conector reto 108">
          <a:extLst>
            <a:ext uri="{FF2B5EF4-FFF2-40B4-BE49-F238E27FC236}">
              <a16:creationId xmlns:a16="http://schemas.microsoft.com/office/drawing/2014/main" id="{67182D16-EECF-4FBC-9F79-3E5EF37B00D8}"/>
            </a:ext>
          </a:extLst>
        </xdr:cNvPr>
        <xdr:cNvCxnSpPr>
          <a:stCxn id="102" idx="0"/>
          <a:endCxn id="101" idx="2"/>
        </xdr:cNvCxnSpPr>
      </xdr:nvCxnSpPr>
      <xdr:spPr>
        <a:xfrm flipV="1">
          <a:off x="17229047" y="21091712"/>
          <a:ext cx="1318930" cy="9412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556935</xdr:colOff>
      <xdr:row>109</xdr:row>
      <xdr:rowOff>13447</xdr:rowOff>
    </xdr:from>
    <xdr:to>
      <xdr:col>29</xdr:col>
      <xdr:colOff>114301</xdr:colOff>
      <xdr:row>112</xdr:row>
      <xdr:rowOff>172571</xdr:rowOff>
    </xdr:to>
    <xdr:cxnSp macro="">
      <xdr:nvCxnSpPr>
        <xdr:cNvPr id="111" name="Conector reto 110">
          <a:extLst>
            <a:ext uri="{FF2B5EF4-FFF2-40B4-BE49-F238E27FC236}">
              <a16:creationId xmlns:a16="http://schemas.microsoft.com/office/drawing/2014/main" id="{0BA003D2-6380-4103-87E7-4FA15BFBE08A}"/>
            </a:ext>
          </a:extLst>
        </xdr:cNvPr>
        <xdr:cNvCxnSpPr>
          <a:stCxn id="104" idx="0"/>
          <a:endCxn id="101" idx="4"/>
        </xdr:cNvCxnSpPr>
      </xdr:nvCxnSpPr>
      <xdr:spPr>
        <a:xfrm flipV="1">
          <a:off x="17970876" y="21282212"/>
          <a:ext cx="767601" cy="753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114301</xdr:colOff>
      <xdr:row>109</xdr:row>
      <xdr:rowOff>13447</xdr:rowOff>
    </xdr:from>
    <xdr:to>
      <xdr:col>30</xdr:col>
      <xdr:colOff>323853</xdr:colOff>
      <xdr:row>112</xdr:row>
      <xdr:rowOff>186018</xdr:rowOff>
    </xdr:to>
    <xdr:cxnSp macro="">
      <xdr:nvCxnSpPr>
        <xdr:cNvPr id="112" name="Conector reto 111">
          <a:extLst>
            <a:ext uri="{FF2B5EF4-FFF2-40B4-BE49-F238E27FC236}">
              <a16:creationId xmlns:a16="http://schemas.microsoft.com/office/drawing/2014/main" id="{3AB90691-3180-475D-A8A3-FEF8767FE684}"/>
            </a:ext>
          </a:extLst>
        </xdr:cNvPr>
        <xdr:cNvCxnSpPr>
          <a:stCxn id="106" idx="0"/>
          <a:endCxn id="101" idx="4"/>
        </xdr:cNvCxnSpPr>
      </xdr:nvCxnSpPr>
      <xdr:spPr>
        <a:xfrm flipH="1" flipV="1">
          <a:off x="18738477" y="21282212"/>
          <a:ext cx="814670" cy="76648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249005</xdr:colOff>
      <xdr:row>108</xdr:row>
      <xdr:rowOff>148151</xdr:rowOff>
    </xdr:from>
    <xdr:to>
      <xdr:col>31</xdr:col>
      <xdr:colOff>469530</xdr:colOff>
      <xdr:row>112</xdr:row>
      <xdr:rowOff>186019</xdr:rowOff>
    </xdr:to>
    <xdr:cxnSp macro="">
      <xdr:nvCxnSpPr>
        <xdr:cNvPr id="113" name="Conector reto 112">
          <a:extLst>
            <a:ext uri="{FF2B5EF4-FFF2-40B4-BE49-F238E27FC236}">
              <a16:creationId xmlns:a16="http://schemas.microsoft.com/office/drawing/2014/main" id="{3A622CC0-6A99-462C-89D8-F7C5D0838343}"/>
            </a:ext>
          </a:extLst>
        </xdr:cNvPr>
        <xdr:cNvCxnSpPr>
          <a:stCxn id="107" idx="0"/>
          <a:endCxn id="101" idx="5"/>
        </xdr:cNvCxnSpPr>
      </xdr:nvCxnSpPr>
      <xdr:spPr>
        <a:xfrm flipH="1" flipV="1">
          <a:off x="18873181" y="21226416"/>
          <a:ext cx="1430761" cy="8222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304801</xdr:colOff>
      <xdr:row>108</xdr:row>
      <xdr:rowOff>13447</xdr:rowOff>
    </xdr:from>
    <xdr:to>
      <xdr:col>33</xdr:col>
      <xdr:colOff>330577</xdr:colOff>
      <xdr:row>113</xdr:row>
      <xdr:rowOff>2242</xdr:rowOff>
    </xdr:to>
    <xdr:cxnSp macro="">
      <xdr:nvCxnSpPr>
        <xdr:cNvPr id="114" name="Conector reto 113">
          <a:extLst>
            <a:ext uri="{FF2B5EF4-FFF2-40B4-BE49-F238E27FC236}">
              <a16:creationId xmlns:a16="http://schemas.microsoft.com/office/drawing/2014/main" id="{B99123E6-60D0-4EFD-95A5-A04A97210CED}"/>
            </a:ext>
          </a:extLst>
        </xdr:cNvPr>
        <xdr:cNvCxnSpPr>
          <a:stCxn id="108" idx="0"/>
          <a:endCxn id="101" idx="6"/>
        </xdr:cNvCxnSpPr>
      </xdr:nvCxnSpPr>
      <xdr:spPr>
        <a:xfrm flipH="1" flipV="1">
          <a:off x="18928977" y="21091712"/>
          <a:ext cx="2188512" cy="9637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8965</xdr:colOff>
      <xdr:row>116</xdr:row>
      <xdr:rowOff>121025</xdr:rowOff>
    </xdr:from>
    <xdr:to>
      <xdr:col>33</xdr:col>
      <xdr:colOff>389965</xdr:colOff>
      <xdr:row>118</xdr:row>
      <xdr:rowOff>121025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86115BDB-06EE-468E-BC90-610973015DD7}"/>
            </a:ext>
          </a:extLst>
        </xdr:cNvPr>
        <xdr:cNvSpPr/>
      </xdr:nvSpPr>
      <xdr:spPr>
        <a:xfrm>
          <a:off x="20795877" y="22756907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32</xdr:col>
      <xdr:colOff>233084</xdr:colOff>
      <xdr:row>121</xdr:row>
      <xdr:rowOff>53789</xdr:rowOff>
    </xdr:from>
    <xdr:to>
      <xdr:col>33</xdr:col>
      <xdr:colOff>228601</xdr:colOff>
      <xdr:row>123</xdr:row>
      <xdr:rowOff>15689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A2346049-9C7A-4F2D-8C34-7F89E34EE9A9}"/>
            </a:ext>
          </a:extLst>
        </xdr:cNvPr>
        <xdr:cNvSpPr/>
      </xdr:nvSpPr>
      <xdr:spPr>
        <a:xfrm>
          <a:off x="20672613" y="2366458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33</xdr:col>
      <xdr:colOff>57151</xdr:colOff>
      <xdr:row>118</xdr:row>
      <xdr:rowOff>121025</xdr:rowOff>
    </xdr:from>
    <xdr:to>
      <xdr:col>33</xdr:col>
      <xdr:colOff>199465</xdr:colOff>
      <xdr:row>121</xdr:row>
      <xdr:rowOff>53789</xdr:rowOff>
    </xdr:to>
    <xdr:cxnSp macro="">
      <xdr:nvCxnSpPr>
        <xdr:cNvPr id="118" name="Conector reto 117">
          <a:extLst>
            <a:ext uri="{FF2B5EF4-FFF2-40B4-BE49-F238E27FC236}">
              <a16:creationId xmlns:a16="http://schemas.microsoft.com/office/drawing/2014/main" id="{9CE5E494-6B9C-4A78-928C-3B89B30F2FB7}"/>
            </a:ext>
          </a:extLst>
        </xdr:cNvPr>
        <xdr:cNvCxnSpPr>
          <a:stCxn id="116" idx="4"/>
          <a:endCxn id="117" idx="0"/>
        </xdr:cNvCxnSpPr>
      </xdr:nvCxnSpPr>
      <xdr:spPr>
        <a:xfrm flipH="1">
          <a:off x="20844063" y="23137907"/>
          <a:ext cx="142314" cy="526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199465</xdr:colOff>
      <xdr:row>114</xdr:row>
      <xdr:rowOff>154642</xdr:rowOff>
    </xdr:from>
    <xdr:to>
      <xdr:col>33</xdr:col>
      <xdr:colOff>330577</xdr:colOff>
      <xdr:row>116</xdr:row>
      <xdr:rowOff>121025</xdr:rowOff>
    </xdr:to>
    <xdr:cxnSp macro="">
      <xdr:nvCxnSpPr>
        <xdr:cNvPr id="119" name="Conector reto 118">
          <a:extLst>
            <a:ext uri="{FF2B5EF4-FFF2-40B4-BE49-F238E27FC236}">
              <a16:creationId xmlns:a16="http://schemas.microsoft.com/office/drawing/2014/main" id="{D42884BB-FF1A-4A67-AD58-5BF739CAA6BF}"/>
            </a:ext>
          </a:extLst>
        </xdr:cNvPr>
        <xdr:cNvCxnSpPr>
          <a:stCxn id="116" idx="0"/>
          <a:endCxn id="108" idx="2"/>
        </xdr:cNvCxnSpPr>
      </xdr:nvCxnSpPr>
      <xdr:spPr>
        <a:xfrm flipV="1">
          <a:off x="20986377" y="22398318"/>
          <a:ext cx="131112" cy="358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114301</xdr:colOff>
      <xdr:row>105</xdr:row>
      <xdr:rowOff>73959</xdr:rowOff>
    </xdr:from>
    <xdr:to>
      <xdr:col>30</xdr:col>
      <xdr:colOff>361951</xdr:colOff>
      <xdr:row>107</xdr:row>
      <xdr:rowOff>13447</xdr:rowOff>
    </xdr:to>
    <xdr:cxnSp macro="">
      <xdr:nvCxnSpPr>
        <xdr:cNvPr id="126" name="Conector reto 125">
          <a:extLst>
            <a:ext uri="{FF2B5EF4-FFF2-40B4-BE49-F238E27FC236}">
              <a16:creationId xmlns:a16="http://schemas.microsoft.com/office/drawing/2014/main" id="{A22C1A70-BE6D-4AD4-8D0E-0041FE9B521E}"/>
            </a:ext>
          </a:extLst>
        </xdr:cNvPr>
        <xdr:cNvCxnSpPr>
          <a:stCxn id="101" idx="0"/>
          <a:endCxn id="96" idx="2"/>
        </xdr:cNvCxnSpPr>
      </xdr:nvCxnSpPr>
      <xdr:spPr>
        <a:xfrm flipV="1">
          <a:off x="18738477" y="20569518"/>
          <a:ext cx="852768" cy="33169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33618</xdr:colOff>
      <xdr:row>100</xdr:row>
      <xdr:rowOff>104776</xdr:rowOff>
    </xdr:from>
    <xdr:ext cx="399148" cy="264560"/>
    <xdr:sp macro="" textlink="">
      <xdr:nvSpPr>
        <xdr:cNvPr id="129" name="CaixaDeTexto 128">
          <a:extLst>
            <a:ext uri="{FF2B5EF4-FFF2-40B4-BE49-F238E27FC236}">
              <a16:creationId xmlns:a16="http://schemas.microsoft.com/office/drawing/2014/main" id="{7E3C3C1E-3E4B-46C9-85C1-58FE8DA39611}"/>
            </a:ext>
          </a:extLst>
        </xdr:cNvPr>
        <xdr:cNvSpPr txBox="1"/>
      </xdr:nvSpPr>
      <xdr:spPr>
        <a:xfrm>
          <a:off x="16842442" y="1961421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26</xdr:col>
      <xdr:colOff>387724</xdr:colOff>
      <xdr:row>102</xdr:row>
      <xdr:rowOff>10646</xdr:rowOff>
    </xdr:from>
    <xdr:ext cx="327654" cy="264560"/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F4E04910-FDCF-40D7-BE60-BFC7BC6161C4}"/>
            </a:ext>
          </a:extLst>
        </xdr:cNvPr>
        <xdr:cNvSpPr txBox="1"/>
      </xdr:nvSpPr>
      <xdr:spPr>
        <a:xfrm>
          <a:off x="17196548" y="1992349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27</xdr:col>
      <xdr:colOff>338418</xdr:colOff>
      <xdr:row>101</xdr:row>
      <xdr:rowOff>185458</xdr:rowOff>
    </xdr:from>
    <xdr:ext cx="399148" cy="264560"/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941BC394-BB8D-4223-85AE-10E04F014B6E}"/>
            </a:ext>
          </a:extLst>
        </xdr:cNvPr>
        <xdr:cNvSpPr txBox="1"/>
      </xdr:nvSpPr>
      <xdr:spPr>
        <a:xfrm>
          <a:off x="17752359" y="1989660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28</xdr:col>
      <xdr:colOff>255494</xdr:colOff>
      <xdr:row>101</xdr:row>
      <xdr:rowOff>180975</xdr:rowOff>
    </xdr:from>
    <xdr:ext cx="399148" cy="264560"/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4889B783-AE18-4655-ACDB-099E3BCAE726}"/>
            </a:ext>
          </a:extLst>
        </xdr:cNvPr>
        <xdr:cNvSpPr txBox="1"/>
      </xdr:nvSpPr>
      <xdr:spPr>
        <a:xfrm>
          <a:off x="18274553" y="1989212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29</xdr:col>
      <xdr:colOff>206188</xdr:colOff>
      <xdr:row>100</xdr:row>
      <xdr:rowOff>131669</xdr:rowOff>
    </xdr:from>
    <xdr:ext cx="327654" cy="264560"/>
    <xdr:sp macro="" textlink="">
      <xdr:nvSpPr>
        <xdr:cNvPr id="133" name="CaixaDeTexto 132">
          <a:extLst>
            <a:ext uri="{FF2B5EF4-FFF2-40B4-BE49-F238E27FC236}">
              <a16:creationId xmlns:a16="http://schemas.microsoft.com/office/drawing/2014/main" id="{3AE73528-1C58-4FCD-AB22-2798A33E29AD}"/>
            </a:ext>
          </a:extLst>
        </xdr:cNvPr>
        <xdr:cNvSpPr txBox="1"/>
      </xdr:nvSpPr>
      <xdr:spPr>
        <a:xfrm>
          <a:off x="18830364" y="1964111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</a:t>
          </a:r>
        </a:p>
      </xdr:txBody>
    </xdr:sp>
    <xdr:clientData/>
  </xdr:oneCellAnchor>
  <xdr:oneCellAnchor>
    <xdr:from>
      <xdr:col>29</xdr:col>
      <xdr:colOff>551331</xdr:colOff>
      <xdr:row>105</xdr:row>
      <xdr:rowOff>163046</xdr:rowOff>
    </xdr:from>
    <xdr:ext cx="327654" cy="264560"/>
    <xdr:sp macro="" textlink="">
      <xdr:nvSpPr>
        <xdr:cNvPr id="134" name="CaixaDeTexto 133">
          <a:extLst>
            <a:ext uri="{FF2B5EF4-FFF2-40B4-BE49-F238E27FC236}">
              <a16:creationId xmlns:a16="http://schemas.microsoft.com/office/drawing/2014/main" id="{975AE19F-BA55-4485-AD18-C21D59CEDF32}"/>
            </a:ext>
          </a:extLst>
        </xdr:cNvPr>
        <xdr:cNvSpPr txBox="1"/>
      </xdr:nvSpPr>
      <xdr:spPr>
        <a:xfrm>
          <a:off x="19175507" y="206586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58</a:t>
          </a:r>
        </a:p>
      </xdr:txBody>
    </xdr:sp>
    <xdr:clientData/>
  </xdr:oneCellAnchor>
  <xdr:oneCellAnchor>
    <xdr:from>
      <xdr:col>26</xdr:col>
      <xdr:colOff>212911</xdr:colOff>
      <xdr:row>111</xdr:row>
      <xdr:rowOff>59950</xdr:rowOff>
    </xdr:from>
    <xdr:ext cx="327654" cy="264560"/>
    <xdr:sp macro="" textlink="">
      <xdr:nvSpPr>
        <xdr:cNvPr id="135" name="CaixaDeTexto 134">
          <a:extLst>
            <a:ext uri="{FF2B5EF4-FFF2-40B4-BE49-F238E27FC236}">
              <a16:creationId xmlns:a16="http://schemas.microsoft.com/office/drawing/2014/main" id="{FD94EFD7-257B-4D24-BC57-4CA1980B53DD}"/>
            </a:ext>
          </a:extLst>
        </xdr:cNvPr>
        <xdr:cNvSpPr txBox="1"/>
      </xdr:nvSpPr>
      <xdr:spPr>
        <a:xfrm>
          <a:off x="17021735" y="2173212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27</xdr:col>
      <xdr:colOff>316006</xdr:colOff>
      <xdr:row>111</xdr:row>
      <xdr:rowOff>73398</xdr:rowOff>
    </xdr:from>
    <xdr:ext cx="399148" cy="264560"/>
    <xdr:sp macro="" textlink="">
      <xdr:nvSpPr>
        <xdr:cNvPr id="136" name="CaixaDeTexto 135">
          <a:extLst>
            <a:ext uri="{FF2B5EF4-FFF2-40B4-BE49-F238E27FC236}">
              <a16:creationId xmlns:a16="http://schemas.microsoft.com/office/drawing/2014/main" id="{803F80BB-8030-4E21-8AEB-244AAFA2D143}"/>
            </a:ext>
          </a:extLst>
        </xdr:cNvPr>
        <xdr:cNvSpPr txBox="1"/>
      </xdr:nvSpPr>
      <xdr:spPr>
        <a:xfrm>
          <a:off x="17729947" y="2174557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28</xdr:col>
      <xdr:colOff>513230</xdr:colOff>
      <xdr:row>111</xdr:row>
      <xdr:rowOff>124945</xdr:rowOff>
    </xdr:from>
    <xdr:ext cx="327654" cy="264560"/>
    <xdr:sp macro="" textlink="">
      <xdr:nvSpPr>
        <xdr:cNvPr id="137" name="CaixaDeTexto 136">
          <a:extLst>
            <a:ext uri="{FF2B5EF4-FFF2-40B4-BE49-F238E27FC236}">
              <a16:creationId xmlns:a16="http://schemas.microsoft.com/office/drawing/2014/main" id="{98F133E1-84F5-4E19-A1E2-B92179812900}"/>
            </a:ext>
          </a:extLst>
        </xdr:cNvPr>
        <xdr:cNvSpPr txBox="1"/>
      </xdr:nvSpPr>
      <xdr:spPr>
        <a:xfrm>
          <a:off x="18532289" y="2179712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30</xdr:col>
      <xdr:colOff>161365</xdr:colOff>
      <xdr:row>111</xdr:row>
      <xdr:rowOff>98051</xdr:rowOff>
    </xdr:from>
    <xdr:ext cx="327654" cy="264560"/>
    <xdr:sp macro="" textlink="">
      <xdr:nvSpPr>
        <xdr:cNvPr id="138" name="CaixaDeTexto 137">
          <a:extLst>
            <a:ext uri="{FF2B5EF4-FFF2-40B4-BE49-F238E27FC236}">
              <a16:creationId xmlns:a16="http://schemas.microsoft.com/office/drawing/2014/main" id="{965FBC80-8AAC-4566-BD4B-B801AFC115BB}"/>
            </a:ext>
          </a:extLst>
        </xdr:cNvPr>
        <xdr:cNvSpPr txBox="1"/>
      </xdr:nvSpPr>
      <xdr:spPr>
        <a:xfrm>
          <a:off x="19390659" y="2177022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31</xdr:col>
      <xdr:colOff>291353</xdr:colOff>
      <xdr:row>111</xdr:row>
      <xdr:rowOff>115980</xdr:rowOff>
    </xdr:from>
    <xdr:ext cx="399148" cy="264560"/>
    <xdr:sp macro="" textlink="">
      <xdr:nvSpPr>
        <xdr:cNvPr id="139" name="CaixaDeTexto 138">
          <a:extLst>
            <a:ext uri="{FF2B5EF4-FFF2-40B4-BE49-F238E27FC236}">
              <a16:creationId xmlns:a16="http://schemas.microsoft.com/office/drawing/2014/main" id="{1EF6E06E-CE7C-44C7-96A0-9D37B068D395}"/>
            </a:ext>
          </a:extLst>
        </xdr:cNvPr>
        <xdr:cNvSpPr txBox="1"/>
      </xdr:nvSpPr>
      <xdr:spPr>
        <a:xfrm>
          <a:off x="20125765" y="2178815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33</xdr:col>
      <xdr:colOff>6723</xdr:colOff>
      <xdr:row>111</xdr:row>
      <xdr:rowOff>21850</xdr:rowOff>
    </xdr:from>
    <xdr:ext cx="399148" cy="264560"/>
    <xdr:sp macro="" textlink="">
      <xdr:nvSpPr>
        <xdr:cNvPr id="140" name="CaixaDeTexto 139">
          <a:extLst>
            <a:ext uri="{FF2B5EF4-FFF2-40B4-BE49-F238E27FC236}">
              <a16:creationId xmlns:a16="http://schemas.microsoft.com/office/drawing/2014/main" id="{A46C6B52-8C3E-4B45-B57E-E8B6315E3DDF}"/>
            </a:ext>
          </a:extLst>
        </xdr:cNvPr>
        <xdr:cNvSpPr txBox="1"/>
      </xdr:nvSpPr>
      <xdr:spPr>
        <a:xfrm>
          <a:off x="20793635" y="2169402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133</a:t>
          </a:r>
        </a:p>
      </xdr:txBody>
    </xdr:sp>
    <xdr:clientData/>
  </xdr:oneCellAnchor>
  <xdr:oneCellAnchor>
    <xdr:from>
      <xdr:col>32</xdr:col>
      <xdr:colOff>192741</xdr:colOff>
      <xdr:row>114</xdr:row>
      <xdr:rowOff>185456</xdr:rowOff>
    </xdr:from>
    <xdr:ext cx="399148" cy="264560"/>
    <xdr:sp macro="" textlink="">
      <xdr:nvSpPr>
        <xdr:cNvPr id="141" name="CaixaDeTexto 140">
          <a:extLst>
            <a:ext uri="{FF2B5EF4-FFF2-40B4-BE49-F238E27FC236}">
              <a16:creationId xmlns:a16="http://schemas.microsoft.com/office/drawing/2014/main" id="{DFC76EBD-DA43-432B-899A-8D8996C90A38}"/>
            </a:ext>
          </a:extLst>
        </xdr:cNvPr>
        <xdr:cNvSpPr txBox="1"/>
      </xdr:nvSpPr>
      <xdr:spPr>
        <a:xfrm>
          <a:off x="20632270" y="2242913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299</a:t>
          </a:r>
        </a:p>
      </xdr:txBody>
    </xdr:sp>
    <xdr:clientData/>
  </xdr:oneCellAnchor>
  <xdr:oneCellAnchor>
    <xdr:from>
      <xdr:col>32</xdr:col>
      <xdr:colOff>42583</xdr:colOff>
      <xdr:row>118</xdr:row>
      <xdr:rowOff>169767</xdr:rowOff>
    </xdr:from>
    <xdr:ext cx="399148" cy="264560"/>
    <xdr:sp macro="" textlink="">
      <xdr:nvSpPr>
        <xdr:cNvPr id="142" name="CaixaDeTexto 141">
          <a:extLst>
            <a:ext uri="{FF2B5EF4-FFF2-40B4-BE49-F238E27FC236}">
              <a16:creationId xmlns:a16="http://schemas.microsoft.com/office/drawing/2014/main" id="{D2F8097C-6881-4D39-B37E-80F6BBDAF0C3}"/>
            </a:ext>
          </a:extLst>
        </xdr:cNvPr>
        <xdr:cNvSpPr txBox="1"/>
      </xdr:nvSpPr>
      <xdr:spPr>
        <a:xfrm>
          <a:off x="20482112" y="2318664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twoCellAnchor>
    <xdr:from>
      <xdr:col>17</xdr:col>
      <xdr:colOff>493058</xdr:colOff>
      <xdr:row>111</xdr:row>
      <xdr:rowOff>56030</xdr:rowOff>
    </xdr:from>
    <xdr:to>
      <xdr:col>18</xdr:col>
      <xdr:colOff>257736</xdr:colOff>
      <xdr:row>115</xdr:row>
      <xdr:rowOff>168087</xdr:rowOff>
    </xdr:to>
    <xdr:sp macro="" textlink="">
      <xdr:nvSpPr>
        <xdr:cNvPr id="143" name="Elipse 142">
          <a:extLst>
            <a:ext uri="{FF2B5EF4-FFF2-40B4-BE49-F238E27FC236}">
              <a16:creationId xmlns:a16="http://schemas.microsoft.com/office/drawing/2014/main" id="{2AE888BD-7800-4AED-AE06-7A56FDEA65A5}"/>
            </a:ext>
          </a:extLst>
        </xdr:cNvPr>
        <xdr:cNvSpPr/>
      </xdr:nvSpPr>
      <xdr:spPr>
        <a:xfrm>
          <a:off x="11306734" y="21739412"/>
          <a:ext cx="918884" cy="88526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25</xdr:col>
      <xdr:colOff>537882</xdr:colOff>
      <xdr:row>115</xdr:row>
      <xdr:rowOff>145677</xdr:rowOff>
    </xdr:from>
    <xdr:to>
      <xdr:col>31</xdr:col>
      <xdr:colOff>172053</xdr:colOff>
      <xdr:row>123</xdr:row>
      <xdr:rowOff>26334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9407EE99-3E37-4E64-BB8E-1F2EAB9673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41588" y="22602265"/>
          <a:ext cx="3264877" cy="1438275"/>
        </a:xfrm>
        <a:prstGeom prst="rect">
          <a:avLst/>
        </a:prstGeom>
      </xdr:spPr>
    </xdr:pic>
    <xdr:clientData/>
  </xdr:twoCellAnchor>
  <xdr:twoCellAnchor>
    <xdr:from>
      <xdr:col>17</xdr:col>
      <xdr:colOff>302558</xdr:colOff>
      <xdr:row>127</xdr:row>
      <xdr:rowOff>11205</xdr:rowOff>
    </xdr:from>
    <xdr:to>
      <xdr:col>17</xdr:col>
      <xdr:colOff>683558</xdr:colOff>
      <xdr:row>128</xdr:row>
      <xdr:rowOff>190500</xdr:rowOff>
    </xdr:to>
    <xdr:sp macro="" textlink="">
      <xdr:nvSpPr>
        <xdr:cNvPr id="145" name="Elipse 144">
          <a:extLst>
            <a:ext uri="{FF2B5EF4-FFF2-40B4-BE49-F238E27FC236}">
              <a16:creationId xmlns:a16="http://schemas.microsoft.com/office/drawing/2014/main" id="{696DC03D-C603-4D3A-90C1-352A66CE6FA2}"/>
            </a:ext>
          </a:extLst>
        </xdr:cNvPr>
        <xdr:cNvSpPr/>
      </xdr:nvSpPr>
      <xdr:spPr>
        <a:xfrm>
          <a:off x="11116234" y="24821029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212911</xdr:colOff>
      <xdr:row>131</xdr:row>
      <xdr:rowOff>134470</xdr:rowOff>
    </xdr:from>
    <xdr:to>
      <xdr:col>14</xdr:col>
      <xdr:colOff>555811</xdr:colOff>
      <xdr:row>133</xdr:row>
      <xdr:rowOff>85164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BEE5470B-CCF2-49D1-BF26-E985BF1D3565}"/>
            </a:ext>
          </a:extLst>
        </xdr:cNvPr>
        <xdr:cNvSpPr/>
      </xdr:nvSpPr>
      <xdr:spPr>
        <a:xfrm>
          <a:off x="9502587" y="2572870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16</xdr:col>
      <xdr:colOff>118781</xdr:colOff>
      <xdr:row>131</xdr:row>
      <xdr:rowOff>118781</xdr:rowOff>
    </xdr:from>
    <xdr:to>
      <xdr:col>16</xdr:col>
      <xdr:colOff>461681</xdr:colOff>
      <xdr:row>133</xdr:row>
      <xdr:rowOff>69475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717856F7-10E7-4319-BDE0-EE75B349C479}"/>
            </a:ext>
          </a:extLst>
        </xdr:cNvPr>
        <xdr:cNvSpPr/>
      </xdr:nvSpPr>
      <xdr:spPr>
        <a:xfrm>
          <a:off x="10327340" y="2571301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17</xdr:col>
      <xdr:colOff>327211</xdr:colOff>
      <xdr:row>131</xdr:row>
      <xdr:rowOff>125505</xdr:rowOff>
    </xdr:from>
    <xdr:to>
      <xdr:col>17</xdr:col>
      <xdr:colOff>670111</xdr:colOff>
      <xdr:row>133</xdr:row>
      <xdr:rowOff>76199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72C0FD2F-8AAB-41AA-A0D5-626C4BC9B9BA}"/>
            </a:ext>
          </a:extLst>
        </xdr:cNvPr>
        <xdr:cNvSpPr/>
      </xdr:nvSpPr>
      <xdr:spPr>
        <a:xfrm>
          <a:off x="11140887" y="2571974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17</xdr:col>
      <xdr:colOff>1095935</xdr:colOff>
      <xdr:row>131</xdr:row>
      <xdr:rowOff>132229</xdr:rowOff>
    </xdr:from>
    <xdr:to>
      <xdr:col>18</xdr:col>
      <xdr:colOff>284629</xdr:colOff>
      <xdr:row>133</xdr:row>
      <xdr:rowOff>82923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981BF672-5D2F-4118-96B4-F7D06DE4D0FC}"/>
            </a:ext>
          </a:extLst>
        </xdr:cNvPr>
        <xdr:cNvSpPr/>
      </xdr:nvSpPr>
      <xdr:spPr>
        <a:xfrm>
          <a:off x="11909611" y="2572646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19</xdr:col>
      <xdr:colOff>150158</xdr:colOff>
      <xdr:row>131</xdr:row>
      <xdr:rowOff>138952</xdr:rowOff>
    </xdr:from>
    <xdr:to>
      <xdr:col>19</xdr:col>
      <xdr:colOff>493058</xdr:colOff>
      <xdr:row>133</xdr:row>
      <xdr:rowOff>89646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9B580FCE-726B-48D2-A33F-D2F23E791764}"/>
            </a:ext>
          </a:extLst>
        </xdr:cNvPr>
        <xdr:cNvSpPr/>
      </xdr:nvSpPr>
      <xdr:spPr>
        <a:xfrm>
          <a:off x="12723158" y="2573318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17</xdr:col>
      <xdr:colOff>1037664</xdr:colOff>
      <xdr:row>135</xdr:row>
      <xdr:rowOff>40340</xdr:rowOff>
    </xdr:from>
    <xdr:to>
      <xdr:col>18</xdr:col>
      <xdr:colOff>264458</xdr:colOff>
      <xdr:row>137</xdr:row>
      <xdr:rowOff>29134</xdr:rowOff>
    </xdr:to>
    <xdr:sp macro="" textlink="">
      <xdr:nvSpPr>
        <xdr:cNvPr id="151" name="Elipse 150">
          <a:extLst>
            <a:ext uri="{FF2B5EF4-FFF2-40B4-BE49-F238E27FC236}">
              <a16:creationId xmlns:a16="http://schemas.microsoft.com/office/drawing/2014/main" id="{B69040D8-7F74-4685-9FB7-F452418190A5}"/>
            </a:ext>
          </a:extLst>
        </xdr:cNvPr>
        <xdr:cNvSpPr/>
      </xdr:nvSpPr>
      <xdr:spPr>
        <a:xfrm>
          <a:off x="11851340" y="26418987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152401</xdr:colOff>
      <xdr:row>141</xdr:row>
      <xdr:rowOff>17928</xdr:rowOff>
    </xdr:from>
    <xdr:to>
      <xdr:col>16</xdr:col>
      <xdr:colOff>495301</xdr:colOff>
      <xdr:row>142</xdr:row>
      <xdr:rowOff>170328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6717EA4A-381C-459D-B3B6-FA9618112824}"/>
            </a:ext>
          </a:extLst>
        </xdr:cNvPr>
        <xdr:cNvSpPr/>
      </xdr:nvSpPr>
      <xdr:spPr>
        <a:xfrm>
          <a:off x="10360960" y="2756198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289113</xdr:colOff>
      <xdr:row>141</xdr:row>
      <xdr:rowOff>20169</xdr:rowOff>
    </xdr:from>
    <xdr:to>
      <xdr:col>17</xdr:col>
      <xdr:colOff>632013</xdr:colOff>
      <xdr:row>142</xdr:row>
      <xdr:rowOff>172569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A9FEAFF5-F7BF-4AF6-B824-D34E239A90E4}"/>
            </a:ext>
          </a:extLst>
        </xdr:cNvPr>
        <xdr:cNvSpPr/>
      </xdr:nvSpPr>
      <xdr:spPr>
        <a:xfrm>
          <a:off x="11102789" y="2756422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17</xdr:col>
      <xdr:colOff>1057837</xdr:colOff>
      <xdr:row>141</xdr:row>
      <xdr:rowOff>26893</xdr:rowOff>
    </xdr:from>
    <xdr:to>
      <xdr:col>18</xdr:col>
      <xdr:colOff>246531</xdr:colOff>
      <xdr:row>142</xdr:row>
      <xdr:rowOff>179293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89BE1723-0C4D-4AB7-88B5-0A2E335EBD83}"/>
            </a:ext>
          </a:extLst>
        </xdr:cNvPr>
        <xdr:cNvSpPr/>
      </xdr:nvSpPr>
      <xdr:spPr>
        <a:xfrm>
          <a:off x="11871513" y="2757095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19</xdr:col>
      <xdr:colOff>112060</xdr:colOff>
      <xdr:row>141</xdr:row>
      <xdr:rowOff>33616</xdr:rowOff>
    </xdr:from>
    <xdr:to>
      <xdr:col>19</xdr:col>
      <xdr:colOff>454960</xdr:colOff>
      <xdr:row>142</xdr:row>
      <xdr:rowOff>186016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FB0F0082-9F5A-4383-A59C-6BD29075F49A}"/>
            </a:ext>
          </a:extLst>
        </xdr:cNvPr>
        <xdr:cNvSpPr/>
      </xdr:nvSpPr>
      <xdr:spPr>
        <a:xfrm>
          <a:off x="12685060" y="275776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20</xdr:col>
      <xdr:colOff>257737</xdr:colOff>
      <xdr:row>141</xdr:row>
      <xdr:rowOff>33617</xdr:rowOff>
    </xdr:from>
    <xdr:to>
      <xdr:col>20</xdr:col>
      <xdr:colOff>600637</xdr:colOff>
      <xdr:row>142</xdr:row>
      <xdr:rowOff>186017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579544F8-B42A-4C09-B5E0-AEFE739D9161}"/>
            </a:ext>
          </a:extLst>
        </xdr:cNvPr>
        <xdr:cNvSpPr/>
      </xdr:nvSpPr>
      <xdr:spPr>
        <a:xfrm>
          <a:off x="13435855" y="275776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21</xdr:col>
      <xdr:colOff>466167</xdr:colOff>
      <xdr:row>141</xdr:row>
      <xdr:rowOff>40340</xdr:rowOff>
    </xdr:from>
    <xdr:to>
      <xdr:col>22</xdr:col>
      <xdr:colOff>203949</xdr:colOff>
      <xdr:row>142</xdr:row>
      <xdr:rowOff>192740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E6F1FD01-5335-47BF-A0A3-2DB718EAF918}"/>
            </a:ext>
          </a:extLst>
        </xdr:cNvPr>
        <xdr:cNvSpPr/>
      </xdr:nvSpPr>
      <xdr:spPr>
        <a:xfrm>
          <a:off x="14249402" y="2758439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21</xdr:col>
      <xdr:colOff>316005</xdr:colOff>
      <xdr:row>144</xdr:row>
      <xdr:rowOff>159123</xdr:rowOff>
    </xdr:from>
    <xdr:to>
      <xdr:col>22</xdr:col>
      <xdr:colOff>91887</xdr:colOff>
      <xdr:row>146</xdr:row>
      <xdr:rowOff>147917</xdr:rowOff>
    </xdr:to>
    <xdr:sp macro="" textlink="">
      <xdr:nvSpPr>
        <xdr:cNvPr id="158" name="Elipse 157">
          <a:extLst>
            <a:ext uri="{FF2B5EF4-FFF2-40B4-BE49-F238E27FC236}">
              <a16:creationId xmlns:a16="http://schemas.microsoft.com/office/drawing/2014/main" id="{33E837B4-E7A5-4BD5-86E6-4749DFE5D41C}"/>
            </a:ext>
          </a:extLst>
        </xdr:cNvPr>
        <xdr:cNvSpPr/>
      </xdr:nvSpPr>
      <xdr:spPr>
        <a:xfrm>
          <a:off x="14099240" y="28285888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21</xdr:col>
      <xdr:colOff>192741</xdr:colOff>
      <xdr:row>149</xdr:row>
      <xdr:rowOff>91888</xdr:rowOff>
    </xdr:from>
    <xdr:to>
      <xdr:col>21</xdr:col>
      <xdr:colOff>535641</xdr:colOff>
      <xdr:row>151</xdr:row>
      <xdr:rowOff>53788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DF680B2A-6C60-478C-B75F-7004A80CAAC4}"/>
            </a:ext>
          </a:extLst>
        </xdr:cNvPr>
        <xdr:cNvSpPr/>
      </xdr:nvSpPr>
      <xdr:spPr>
        <a:xfrm>
          <a:off x="13975976" y="2919356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17</xdr:col>
      <xdr:colOff>668991</xdr:colOff>
      <xdr:row>128</xdr:row>
      <xdr:rowOff>0</xdr:rowOff>
    </xdr:from>
    <xdr:to>
      <xdr:col>19</xdr:col>
      <xdr:colOff>307041</xdr:colOff>
      <xdr:row>131</xdr:row>
      <xdr:rowOff>138952</xdr:rowOff>
    </xdr:to>
    <xdr:cxnSp macro="">
      <xdr:nvCxnSpPr>
        <xdr:cNvPr id="160" name="Conector reto 159">
          <a:extLst>
            <a:ext uri="{FF2B5EF4-FFF2-40B4-BE49-F238E27FC236}">
              <a16:creationId xmlns:a16="http://schemas.microsoft.com/office/drawing/2014/main" id="{3908A692-8DAA-45F8-AA8E-CB7BA4251BE8}"/>
            </a:ext>
          </a:extLst>
        </xdr:cNvPr>
        <xdr:cNvCxnSpPr/>
      </xdr:nvCxnSpPr>
      <xdr:spPr>
        <a:xfrm>
          <a:off x="11482667" y="25011529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613195</xdr:colOff>
      <xdr:row>128</xdr:row>
      <xdr:rowOff>134704</xdr:rowOff>
    </xdr:from>
    <xdr:to>
      <xdr:col>18</xdr:col>
      <xdr:colOff>98612</xdr:colOff>
      <xdr:row>131</xdr:row>
      <xdr:rowOff>132229</xdr:rowOff>
    </xdr:to>
    <xdr:cxnSp macro="">
      <xdr:nvCxnSpPr>
        <xdr:cNvPr id="161" name="Conector reto 160">
          <a:extLst>
            <a:ext uri="{FF2B5EF4-FFF2-40B4-BE49-F238E27FC236}">
              <a16:creationId xmlns:a16="http://schemas.microsoft.com/office/drawing/2014/main" id="{B7E3B451-CFB8-4576-BD7E-F8E87C94A3C4}"/>
            </a:ext>
          </a:extLst>
        </xdr:cNvPr>
        <xdr:cNvCxnSpPr/>
      </xdr:nvCxnSpPr>
      <xdr:spPr>
        <a:xfrm>
          <a:off x="11426871" y="25146233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275664</xdr:colOff>
      <xdr:row>128</xdr:row>
      <xdr:rowOff>134704</xdr:rowOff>
    </xdr:from>
    <xdr:to>
      <xdr:col>17</xdr:col>
      <xdr:colOff>343787</xdr:colOff>
      <xdr:row>131</xdr:row>
      <xdr:rowOff>118781</xdr:rowOff>
    </xdr:to>
    <xdr:cxnSp macro="">
      <xdr:nvCxnSpPr>
        <xdr:cNvPr id="162" name="Conector reto 161">
          <a:extLst>
            <a:ext uri="{FF2B5EF4-FFF2-40B4-BE49-F238E27FC236}">
              <a16:creationId xmlns:a16="http://schemas.microsoft.com/office/drawing/2014/main" id="{093BF89C-AFD8-426E-9B8B-8CF34EE5AE80}"/>
            </a:ext>
          </a:extLst>
        </xdr:cNvPr>
        <xdr:cNvCxnSpPr/>
      </xdr:nvCxnSpPr>
      <xdr:spPr>
        <a:xfrm flipH="1">
          <a:off x="10484223" y="25146233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369794</xdr:colOff>
      <xdr:row>128</xdr:row>
      <xdr:rowOff>0</xdr:rowOff>
    </xdr:from>
    <xdr:to>
      <xdr:col>17</xdr:col>
      <xdr:colOff>287991</xdr:colOff>
      <xdr:row>131</xdr:row>
      <xdr:rowOff>134470</xdr:rowOff>
    </xdr:to>
    <xdr:cxnSp macro="">
      <xdr:nvCxnSpPr>
        <xdr:cNvPr id="163" name="Conector reto 162">
          <a:extLst>
            <a:ext uri="{FF2B5EF4-FFF2-40B4-BE49-F238E27FC236}">
              <a16:creationId xmlns:a16="http://schemas.microsoft.com/office/drawing/2014/main" id="{A42BFA61-4E50-445D-BBE0-D065E2F37C17}"/>
            </a:ext>
          </a:extLst>
        </xdr:cNvPr>
        <xdr:cNvCxnSpPr/>
      </xdr:nvCxnSpPr>
      <xdr:spPr>
        <a:xfrm flipH="1">
          <a:off x="9659470" y="25011529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489698</xdr:colOff>
      <xdr:row>129</xdr:row>
      <xdr:rowOff>11205</xdr:rowOff>
    </xdr:from>
    <xdr:to>
      <xdr:col>17</xdr:col>
      <xdr:colOff>495301</xdr:colOff>
      <xdr:row>131</xdr:row>
      <xdr:rowOff>147916</xdr:rowOff>
    </xdr:to>
    <xdr:cxnSp macro="">
      <xdr:nvCxnSpPr>
        <xdr:cNvPr id="164" name="Conector reto 163">
          <a:extLst>
            <a:ext uri="{FF2B5EF4-FFF2-40B4-BE49-F238E27FC236}">
              <a16:creationId xmlns:a16="http://schemas.microsoft.com/office/drawing/2014/main" id="{3D4CED98-6D97-4E91-9ED8-A31B7BA6B78C}"/>
            </a:ext>
          </a:extLst>
        </xdr:cNvPr>
        <xdr:cNvCxnSpPr/>
      </xdr:nvCxnSpPr>
      <xdr:spPr>
        <a:xfrm>
          <a:off x="11303374" y="25224440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309284</xdr:colOff>
      <xdr:row>136</xdr:row>
      <xdr:rowOff>40340</xdr:rowOff>
    </xdr:from>
    <xdr:to>
      <xdr:col>17</xdr:col>
      <xdr:colOff>1023097</xdr:colOff>
      <xdr:row>141</xdr:row>
      <xdr:rowOff>17928</xdr:rowOff>
    </xdr:to>
    <xdr:cxnSp macro="">
      <xdr:nvCxnSpPr>
        <xdr:cNvPr id="165" name="Conector reto 164">
          <a:extLst>
            <a:ext uri="{FF2B5EF4-FFF2-40B4-BE49-F238E27FC236}">
              <a16:creationId xmlns:a16="http://schemas.microsoft.com/office/drawing/2014/main" id="{0150223D-506E-45F6-83B7-A6DF3865087D}"/>
            </a:ext>
          </a:extLst>
        </xdr:cNvPr>
        <xdr:cNvCxnSpPr/>
      </xdr:nvCxnSpPr>
      <xdr:spPr>
        <a:xfrm flipV="1">
          <a:off x="10517843" y="26609487"/>
          <a:ext cx="131893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445996</xdr:colOff>
      <xdr:row>137</xdr:row>
      <xdr:rowOff>29134</xdr:rowOff>
    </xdr:from>
    <xdr:to>
      <xdr:col>18</xdr:col>
      <xdr:colOff>59391</xdr:colOff>
      <xdr:row>141</xdr:row>
      <xdr:rowOff>20169</xdr:rowOff>
    </xdr:to>
    <xdr:cxnSp macro="">
      <xdr:nvCxnSpPr>
        <xdr:cNvPr id="166" name="Conector reto 165">
          <a:extLst>
            <a:ext uri="{FF2B5EF4-FFF2-40B4-BE49-F238E27FC236}">
              <a16:creationId xmlns:a16="http://schemas.microsoft.com/office/drawing/2014/main" id="{50E37BA5-2EE4-4A4B-BFBD-B95E9BDD58BB}"/>
            </a:ext>
          </a:extLst>
        </xdr:cNvPr>
        <xdr:cNvCxnSpPr/>
      </xdr:nvCxnSpPr>
      <xdr:spPr>
        <a:xfrm flipV="1">
          <a:off x="11259672" y="26799987"/>
          <a:ext cx="767601" cy="7642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59391</xdr:colOff>
      <xdr:row>137</xdr:row>
      <xdr:rowOff>29134</xdr:rowOff>
    </xdr:from>
    <xdr:to>
      <xdr:col>19</xdr:col>
      <xdr:colOff>268943</xdr:colOff>
      <xdr:row>141</xdr:row>
      <xdr:rowOff>33616</xdr:rowOff>
    </xdr:to>
    <xdr:cxnSp macro="">
      <xdr:nvCxnSpPr>
        <xdr:cNvPr id="167" name="Conector reto 166">
          <a:extLst>
            <a:ext uri="{FF2B5EF4-FFF2-40B4-BE49-F238E27FC236}">
              <a16:creationId xmlns:a16="http://schemas.microsoft.com/office/drawing/2014/main" id="{B2D4E0C3-8344-4CE6-926C-F43B3241883F}"/>
            </a:ext>
          </a:extLst>
        </xdr:cNvPr>
        <xdr:cNvCxnSpPr/>
      </xdr:nvCxnSpPr>
      <xdr:spPr>
        <a:xfrm flipH="1" flipV="1">
          <a:off x="12027273" y="26799987"/>
          <a:ext cx="814670" cy="7776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194095</xdr:colOff>
      <xdr:row>136</xdr:row>
      <xdr:rowOff>175044</xdr:rowOff>
    </xdr:from>
    <xdr:to>
      <xdr:col>20</xdr:col>
      <xdr:colOff>414620</xdr:colOff>
      <xdr:row>141</xdr:row>
      <xdr:rowOff>33617</xdr:rowOff>
    </xdr:to>
    <xdr:cxnSp macro="">
      <xdr:nvCxnSpPr>
        <xdr:cNvPr id="168" name="Conector reto 167">
          <a:extLst>
            <a:ext uri="{FF2B5EF4-FFF2-40B4-BE49-F238E27FC236}">
              <a16:creationId xmlns:a16="http://schemas.microsoft.com/office/drawing/2014/main" id="{7886E6C5-7304-469E-B515-7D10827625D1}"/>
            </a:ext>
          </a:extLst>
        </xdr:cNvPr>
        <xdr:cNvCxnSpPr/>
      </xdr:nvCxnSpPr>
      <xdr:spPr>
        <a:xfrm flipH="1" flipV="1">
          <a:off x="12161977" y="26744191"/>
          <a:ext cx="1430761" cy="833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249891</xdr:colOff>
      <xdr:row>136</xdr:row>
      <xdr:rowOff>40340</xdr:rowOff>
    </xdr:from>
    <xdr:to>
      <xdr:col>22</xdr:col>
      <xdr:colOff>17932</xdr:colOff>
      <xdr:row>141</xdr:row>
      <xdr:rowOff>40340</xdr:rowOff>
    </xdr:to>
    <xdr:cxnSp macro="">
      <xdr:nvCxnSpPr>
        <xdr:cNvPr id="169" name="Conector reto 168">
          <a:extLst>
            <a:ext uri="{FF2B5EF4-FFF2-40B4-BE49-F238E27FC236}">
              <a16:creationId xmlns:a16="http://schemas.microsoft.com/office/drawing/2014/main" id="{F7AAB70C-DAA8-484B-8A7C-A4A3B05B1AF2}"/>
            </a:ext>
          </a:extLst>
        </xdr:cNvPr>
        <xdr:cNvCxnSpPr/>
      </xdr:nvCxnSpPr>
      <xdr:spPr>
        <a:xfrm flipH="1" flipV="1">
          <a:off x="12217773" y="26609487"/>
          <a:ext cx="2188512" cy="974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349624</xdr:colOff>
      <xdr:row>146</xdr:row>
      <xdr:rowOff>147917</xdr:rowOff>
    </xdr:from>
    <xdr:to>
      <xdr:col>21</xdr:col>
      <xdr:colOff>491938</xdr:colOff>
      <xdr:row>149</xdr:row>
      <xdr:rowOff>91888</xdr:rowOff>
    </xdr:to>
    <xdr:cxnSp macro="">
      <xdr:nvCxnSpPr>
        <xdr:cNvPr id="170" name="Conector reto 169">
          <a:extLst>
            <a:ext uri="{FF2B5EF4-FFF2-40B4-BE49-F238E27FC236}">
              <a16:creationId xmlns:a16="http://schemas.microsoft.com/office/drawing/2014/main" id="{8033E1AF-268F-4150-ACC7-03AB8364E98A}"/>
            </a:ext>
          </a:extLst>
        </xdr:cNvPr>
        <xdr:cNvCxnSpPr/>
      </xdr:nvCxnSpPr>
      <xdr:spPr>
        <a:xfrm flipH="1">
          <a:off x="14132859" y="28666888"/>
          <a:ext cx="142314" cy="5266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491938</xdr:colOff>
      <xdr:row>142</xdr:row>
      <xdr:rowOff>192740</xdr:rowOff>
    </xdr:from>
    <xdr:to>
      <xdr:col>22</xdr:col>
      <xdr:colOff>17932</xdr:colOff>
      <xdr:row>144</xdr:row>
      <xdr:rowOff>159123</xdr:rowOff>
    </xdr:to>
    <xdr:cxnSp macro="">
      <xdr:nvCxnSpPr>
        <xdr:cNvPr id="171" name="Conector reto 170">
          <a:extLst>
            <a:ext uri="{FF2B5EF4-FFF2-40B4-BE49-F238E27FC236}">
              <a16:creationId xmlns:a16="http://schemas.microsoft.com/office/drawing/2014/main" id="{EEA644C5-0C3B-4A3D-8047-C0185F36833A}"/>
            </a:ext>
          </a:extLst>
        </xdr:cNvPr>
        <xdr:cNvCxnSpPr/>
      </xdr:nvCxnSpPr>
      <xdr:spPr>
        <a:xfrm flipV="1">
          <a:off x="14275173" y="27927299"/>
          <a:ext cx="131112" cy="3585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59391</xdr:colOff>
      <xdr:row>133</xdr:row>
      <xdr:rowOff>89646</xdr:rowOff>
    </xdr:from>
    <xdr:to>
      <xdr:col>19</xdr:col>
      <xdr:colOff>307041</xdr:colOff>
      <xdr:row>135</xdr:row>
      <xdr:rowOff>40340</xdr:rowOff>
    </xdr:to>
    <xdr:cxnSp macro="">
      <xdr:nvCxnSpPr>
        <xdr:cNvPr id="172" name="Conector reto 171">
          <a:extLst>
            <a:ext uri="{FF2B5EF4-FFF2-40B4-BE49-F238E27FC236}">
              <a16:creationId xmlns:a16="http://schemas.microsoft.com/office/drawing/2014/main" id="{EB11930B-9AC4-4CA3-A10B-689C764D0332}"/>
            </a:ext>
          </a:extLst>
        </xdr:cNvPr>
        <xdr:cNvCxnSpPr/>
      </xdr:nvCxnSpPr>
      <xdr:spPr>
        <a:xfrm flipV="1">
          <a:off x="12027273" y="26076087"/>
          <a:ext cx="852768" cy="3429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22411</xdr:colOff>
      <xdr:row>128</xdr:row>
      <xdr:rowOff>123264</xdr:rowOff>
    </xdr:from>
    <xdr:ext cx="399148" cy="264560"/>
    <xdr:sp macro="" textlink="">
      <xdr:nvSpPr>
        <xdr:cNvPr id="173" name="CaixaDeTexto 172">
          <a:extLst>
            <a:ext uri="{FF2B5EF4-FFF2-40B4-BE49-F238E27FC236}">
              <a16:creationId xmlns:a16="http://schemas.microsoft.com/office/drawing/2014/main" id="{3FF4E57D-4767-4068-9050-78998B4D59D2}"/>
            </a:ext>
          </a:extLst>
        </xdr:cNvPr>
        <xdr:cNvSpPr txBox="1"/>
      </xdr:nvSpPr>
      <xdr:spPr>
        <a:xfrm>
          <a:off x="10230970" y="2513479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16</xdr:col>
      <xdr:colOff>376517</xdr:colOff>
      <xdr:row>130</xdr:row>
      <xdr:rowOff>40340</xdr:rowOff>
    </xdr:from>
    <xdr:ext cx="327654" cy="264560"/>
    <xdr:sp macro="" textlink="">
      <xdr:nvSpPr>
        <xdr:cNvPr id="174" name="CaixaDeTexto 173">
          <a:extLst>
            <a:ext uri="{FF2B5EF4-FFF2-40B4-BE49-F238E27FC236}">
              <a16:creationId xmlns:a16="http://schemas.microsoft.com/office/drawing/2014/main" id="{7B14EB2F-4959-4F15-B347-19DBC5246D66}"/>
            </a:ext>
          </a:extLst>
        </xdr:cNvPr>
        <xdr:cNvSpPr txBox="1"/>
      </xdr:nvSpPr>
      <xdr:spPr>
        <a:xfrm>
          <a:off x="10585076" y="2544407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17</xdr:col>
      <xdr:colOff>327211</xdr:colOff>
      <xdr:row>130</xdr:row>
      <xdr:rowOff>13446</xdr:rowOff>
    </xdr:from>
    <xdr:ext cx="399148" cy="264560"/>
    <xdr:sp macro="" textlink="">
      <xdr:nvSpPr>
        <xdr:cNvPr id="175" name="CaixaDeTexto 174">
          <a:extLst>
            <a:ext uri="{FF2B5EF4-FFF2-40B4-BE49-F238E27FC236}">
              <a16:creationId xmlns:a16="http://schemas.microsoft.com/office/drawing/2014/main" id="{ED60E92A-5B61-4478-9760-E4256D06BDB7}"/>
            </a:ext>
          </a:extLst>
        </xdr:cNvPr>
        <xdr:cNvSpPr txBox="1"/>
      </xdr:nvSpPr>
      <xdr:spPr>
        <a:xfrm>
          <a:off x="11140887" y="2541718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17</xdr:col>
      <xdr:colOff>849405</xdr:colOff>
      <xdr:row>130</xdr:row>
      <xdr:rowOff>8963</xdr:rowOff>
    </xdr:from>
    <xdr:ext cx="730328" cy="264560"/>
    <xdr:sp macro="" textlink="">
      <xdr:nvSpPr>
        <xdr:cNvPr id="176" name="CaixaDeTexto 175">
          <a:extLst>
            <a:ext uri="{FF2B5EF4-FFF2-40B4-BE49-F238E27FC236}">
              <a16:creationId xmlns:a16="http://schemas.microsoft.com/office/drawing/2014/main" id="{2F4C9142-A953-4576-8FE0-5E7BABA1CD0A}"/>
            </a:ext>
          </a:extLst>
        </xdr:cNvPr>
        <xdr:cNvSpPr txBox="1"/>
      </xdr:nvSpPr>
      <xdr:spPr>
        <a:xfrm>
          <a:off x="11663081" y="25412698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146-TETA</a:t>
          </a:r>
        </a:p>
      </xdr:txBody>
    </xdr:sp>
    <xdr:clientData/>
  </xdr:oneCellAnchor>
  <xdr:oneCellAnchor>
    <xdr:from>
      <xdr:col>18</xdr:col>
      <xdr:colOff>251010</xdr:colOff>
      <xdr:row>128</xdr:row>
      <xdr:rowOff>150157</xdr:rowOff>
    </xdr:from>
    <xdr:ext cx="685893" cy="264560"/>
    <xdr:sp macro="" textlink="">
      <xdr:nvSpPr>
        <xdr:cNvPr id="177" name="CaixaDeTexto 176">
          <a:extLst>
            <a:ext uri="{FF2B5EF4-FFF2-40B4-BE49-F238E27FC236}">
              <a16:creationId xmlns:a16="http://schemas.microsoft.com/office/drawing/2014/main" id="{E99C9E5F-FFFD-452A-86F2-849933990297}"/>
            </a:ext>
          </a:extLst>
        </xdr:cNvPr>
        <xdr:cNvSpPr txBox="1"/>
      </xdr:nvSpPr>
      <xdr:spPr>
        <a:xfrm>
          <a:off x="12218892" y="25161686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19+TETA</a:t>
          </a:r>
        </a:p>
      </xdr:txBody>
    </xdr:sp>
    <xdr:clientData/>
  </xdr:oneCellAnchor>
  <xdr:oneCellAnchor>
    <xdr:from>
      <xdr:col>18</xdr:col>
      <xdr:colOff>596153</xdr:colOff>
      <xdr:row>133</xdr:row>
      <xdr:rowOff>192740</xdr:rowOff>
    </xdr:from>
    <xdr:ext cx="658835" cy="264560"/>
    <xdr:sp macro="" textlink="">
      <xdr:nvSpPr>
        <xdr:cNvPr id="178" name="CaixaDeTexto 177">
          <a:extLst>
            <a:ext uri="{FF2B5EF4-FFF2-40B4-BE49-F238E27FC236}">
              <a16:creationId xmlns:a16="http://schemas.microsoft.com/office/drawing/2014/main" id="{52843F15-37AE-48EB-81C9-17D5D56A5633}"/>
            </a:ext>
          </a:extLst>
        </xdr:cNvPr>
        <xdr:cNvSpPr txBox="1"/>
      </xdr:nvSpPr>
      <xdr:spPr>
        <a:xfrm>
          <a:off x="12564035" y="26179181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58-TETA</a:t>
          </a:r>
        </a:p>
      </xdr:txBody>
    </xdr:sp>
    <xdr:clientData/>
  </xdr:oneCellAnchor>
  <xdr:oneCellAnchor>
    <xdr:from>
      <xdr:col>16</xdr:col>
      <xdr:colOff>201704</xdr:colOff>
      <xdr:row>139</xdr:row>
      <xdr:rowOff>100849</xdr:rowOff>
    </xdr:from>
    <xdr:ext cx="327654" cy="264560"/>
    <xdr:sp macro="" textlink="">
      <xdr:nvSpPr>
        <xdr:cNvPr id="179" name="CaixaDeTexto 178">
          <a:extLst>
            <a:ext uri="{FF2B5EF4-FFF2-40B4-BE49-F238E27FC236}">
              <a16:creationId xmlns:a16="http://schemas.microsoft.com/office/drawing/2014/main" id="{9B1BC395-FC37-4B56-984B-597A964654C0}"/>
            </a:ext>
          </a:extLst>
        </xdr:cNvPr>
        <xdr:cNvSpPr txBox="1"/>
      </xdr:nvSpPr>
      <xdr:spPr>
        <a:xfrm>
          <a:off x="10410263" y="2726390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304799</xdr:colOff>
      <xdr:row>139</xdr:row>
      <xdr:rowOff>114297</xdr:rowOff>
    </xdr:from>
    <xdr:ext cx="399148" cy="264560"/>
    <xdr:sp macro="" textlink="">
      <xdr:nvSpPr>
        <xdr:cNvPr id="180" name="CaixaDeTexto 179">
          <a:extLst>
            <a:ext uri="{FF2B5EF4-FFF2-40B4-BE49-F238E27FC236}">
              <a16:creationId xmlns:a16="http://schemas.microsoft.com/office/drawing/2014/main" id="{8F985B1C-9900-483F-9471-6EE4ED7EB63D}"/>
            </a:ext>
          </a:extLst>
        </xdr:cNvPr>
        <xdr:cNvSpPr txBox="1"/>
      </xdr:nvSpPr>
      <xdr:spPr>
        <a:xfrm>
          <a:off x="11118475" y="2727735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17</xdr:col>
      <xdr:colOff>1107141</xdr:colOff>
      <xdr:row>139</xdr:row>
      <xdr:rowOff>165844</xdr:rowOff>
    </xdr:from>
    <xdr:ext cx="327654" cy="264560"/>
    <xdr:sp macro="" textlink="">
      <xdr:nvSpPr>
        <xdr:cNvPr id="181" name="CaixaDeTexto 180">
          <a:extLst>
            <a:ext uri="{FF2B5EF4-FFF2-40B4-BE49-F238E27FC236}">
              <a16:creationId xmlns:a16="http://schemas.microsoft.com/office/drawing/2014/main" id="{38188E6D-3A22-44AD-91F1-DEF15726F8CF}"/>
            </a:ext>
          </a:extLst>
        </xdr:cNvPr>
        <xdr:cNvSpPr txBox="1"/>
      </xdr:nvSpPr>
      <xdr:spPr>
        <a:xfrm>
          <a:off x="11920817" y="2732890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19</xdr:col>
      <xdr:colOff>206187</xdr:colOff>
      <xdr:row>139</xdr:row>
      <xdr:rowOff>138950</xdr:rowOff>
    </xdr:from>
    <xdr:ext cx="327654" cy="264560"/>
    <xdr:sp macro="" textlink="">
      <xdr:nvSpPr>
        <xdr:cNvPr id="182" name="CaixaDeTexto 181">
          <a:extLst>
            <a:ext uri="{FF2B5EF4-FFF2-40B4-BE49-F238E27FC236}">
              <a16:creationId xmlns:a16="http://schemas.microsoft.com/office/drawing/2014/main" id="{B950D591-F8C3-4BD4-8956-4138EB33DF7B}"/>
            </a:ext>
          </a:extLst>
        </xdr:cNvPr>
        <xdr:cNvSpPr txBox="1"/>
      </xdr:nvSpPr>
      <xdr:spPr>
        <a:xfrm>
          <a:off x="12779187" y="2730200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20</xdr:col>
      <xdr:colOff>336175</xdr:colOff>
      <xdr:row>139</xdr:row>
      <xdr:rowOff>156879</xdr:rowOff>
    </xdr:from>
    <xdr:ext cx="399148" cy="264560"/>
    <xdr:sp macro="" textlink="">
      <xdr:nvSpPr>
        <xdr:cNvPr id="183" name="CaixaDeTexto 182">
          <a:extLst>
            <a:ext uri="{FF2B5EF4-FFF2-40B4-BE49-F238E27FC236}">
              <a16:creationId xmlns:a16="http://schemas.microsoft.com/office/drawing/2014/main" id="{DF023389-DA58-4FAD-83AC-979CB81EC750}"/>
            </a:ext>
          </a:extLst>
        </xdr:cNvPr>
        <xdr:cNvSpPr txBox="1"/>
      </xdr:nvSpPr>
      <xdr:spPr>
        <a:xfrm>
          <a:off x="13514293" y="2731993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21</xdr:col>
      <xdr:colOff>398928</xdr:colOff>
      <xdr:row>139</xdr:row>
      <xdr:rowOff>62749</xdr:rowOff>
    </xdr:from>
    <xdr:ext cx="757387" cy="264560"/>
    <xdr:sp macro="" textlink="">
      <xdr:nvSpPr>
        <xdr:cNvPr id="184" name="CaixaDeTexto 183">
          <a:extLst>
            <a:ext uri="{FF2B5EF4-FFF2-40B4-BE49-F238E27FC236}">
              <a16:creationId xmlns:a16="http://schemas.microsoft.com/office/drawing/2014/main" id="{AAF549CB-96EB-428F-9B9F-309C65158EBB}"/>
            </a:ext>
          </a:extLst>
        </xdr:cNvPr>
        <xdr:cNvSpPr txBox="1"/>
      </xdr:nvSpPr>
      <xdr:spPr>
        <a:xfrm>
          <a:off x="14182163" y="27225808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133+TETA</a:t>
          </a:r>
        </a:p>
      </xdr:txBody>
    </xdr:sp>
    <xdr:clientData/>
  </xdr:oneCellAnchor>
  <xdr:oneCellAnchor>
    <xdr:from>
      <xdr:col>21</xdr:col>
      <xdr:colOff>237563</xdr:colOff>
      <xdr:row>143</xdr:row>
      <xdr:rowOff>35855</xdr:rowOff>
    </xdr:from>
    <xdr:ext cx="730328" cy="264560"/>
    <xdr:sp macro="" textlink="">
      <xdr:nvSpPr>
        <xdr:cNvPr id="185" name="CaixaDeTexto 184">
          <a:extLst>
            <a:ext uri="{FF2B5EF4-FFF2-40B4-BE49-F238E27FC236}">
              <a16:creationId xmlns:a16="http://schemas.microsoft.com/office/drawing/2014/main" id="{975695A9-80C0-4E0B-942B-36863673866D}"/>
            </a:ext>
          </a:extLst>
        </xdr:cNvPr>
        <xdr:cNvSpPr txBox="1"/>
      </xdr:nvSpPr>
      <xdr:spPr>
        <a:xfrm>
          <a:off x="14020798" y="27972120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299-TETA</a:t>
          </a:r>
        </a:p>
      </xdr:txBody>
    </xdr:sp>
    <xdr:clientData/>
  </xdr:oneCellAnchor>
  <xdr:oneCellAnchor>
    <xdr:from>
      <xdr:col>21</xdr:col>
      <xdr:colOff>87405</xdr:colOff>
      <xdr:row>147</xdr:row>
      <xdr:rowOff>8961</xdr:rowOff>
    </xdr:from>
    <xdr:ext cx="399148" cy="264560"/>
    <xdr:sp macro="" textlink="">
      <xdr:nvSpPr>
        <xdr:cNvPr id="186" name="CaixaDeTexto 185">
          <a:extLst>
            <a:ext uri="{FF2B5EF4-FFF2-40B4-BE49-F238E27FC236}">
              <a16:creationId xmlns:a16="http://schemas.microsoft.com/office/drawing/2014/main" id="{700B78BF-8E23-46EF-BBD6-5CFDE80939C3}"/>
            </a:ext>
          </a:extLst>
        </xdr:cNvPr>
        <xdr:cNvSpPr txBox="1"/>
      </xdr:nvSpPr>
      <xdr:spPr>
        <a:xfrm>
          <a:off x="13870640" y="2872963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twoCellAnchor>
    <xdr:from>
      <xdr:col>17</xdr:col>
      <xdr:colOff>1095936</xdr:colOff>
      <xdr:row>132</xdr:row>
      <xdr:rowOff>101973</xdr:rowOff>
    </xdr:from>
    <xdr:to>
      <xdr:col>21</xdr:col>
      <xdr:colOff>316006</xdr:colOff>
      <xdr:row>145</xdr:row>
      <xdr:rowOff>159123</xdr:rowOff>
    </xdr:to>
    <xdr:cxnSp macro="">
      <xdr:nvCxnSpPr>
        <xdr:cNvPr id="188" name="Conector: Curvo 187">
          <a:extLst>
            <a:ext uri="{FF2B5EF4-FFF2-40B4-BE49-F238E27FC236}">
              <a16:creationId xmlns:a16="http://schemas.microsoft.com/office/drawing/2014/main" id="{8382EEA9-D0FE-A802-3EB5-557DEFF6F239}"/>
            </a:ext>
          </a:extLst>
        </xdr:cNvPr>
        <xdr:cNvCxnSpPr>
          <a:stCxn id="158" idx="2"/>
          <a:endCxn id="149" idx="1"/>
        </xdr:cNvCxnSpPr>
      </xdr:nvCxnSpPr>
      <xdr:spPr>
        <a:xfrm rot="10800000">
          <a:off x="11909612" y="25897914"/>
          <a:ext cx="2189629" cy="2578474"/>
        </a:xfrm>
        <a:prstGeom prst="curvedConnector3">
          <a:avLst>
            <a:gd name="adj1" fmla="val 194370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224119</xdr:colOff>
      <xdr:row>133</xdr:row>
      <xdr:rowOff>67237</xdr:rowOff>
    </xdr:from>
    <xdr:to>
      <xdr:col>19</xdr:col>
      <xdr:colOff>19051</xdr:colOff>
      <xdr:row>135</xdr:row>
      <xdr:rowOff>103656</xdr:rowOff>
    </xdr:to>
    <xdr:sp macro="" textlink="">
      <xdr:nvSpPr>
        <xdr:cNvPr id="199" name="Sinal de Multiplicação 198">
          <a:extLst>
            <a:ext uri="{FF2B5EF4-FFF2-40B4-BE49-F238E27FC236}">
              <a16:creationId xmlns:a16="http://schemas.microsoft.com/office/drawing/2014/main" id="{AD7F25E1-4921-4961-A794-B99AC641C540}"/>
            </a:ext>
          </a:extLst>
        </xdr:cNvPr>
        <xdr:cNvSpPr/>
      </xdr:nvSpPr>
      <xdr:spPr>
        <a:xfrm>
          <a:off x="12192001" y="26053678"/>
          <a:ext cx="400050" cy="428625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78441</xdr:colOff>
      <xdr:row>133</xdr:row>
      <xdr:rowOff>17930</xdr:rowOff>
    </xdr:from>
    <xdr:to>
      <xdr:col>23</xdr:col>
      <xdr:colOff>481853</xdr:colOff>
      <xdr:row>152</xdr:row>
      <xdr:rowOff>100853</xdr:rowOff>
    </xdr:to>
    <xdr:sp macro="" textlink="">
      <xdr:nvSpPr>
        <xdr:cNvPr id="200" name="Elipse 199">
          <a:extLst>
            <a:ext uri="{FF2B5EF4-FFF2-40B4-BE49-F238E27FC236}">
              <a16:creationId xmlns:a16="http://schemas.microsoft.com/office/drawing/2014/main" id="{3F884FF0-9989-45EE-BED4-2DEC73F1D46A}"/>
            </a:ext>
          </a:extLst>
        </xdr:cNvPr>
        <xdr:cNvSpPr/>
      </xdr:nvSpPr>
      <xdr:spPr>
        <a:xfrm>
          <a:off x="10287000" y="26004371"/>
          <a:ext cx="5188324" cy="378086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454958</xdr:colOff>
      <xdr:row>126</xdr:row>
      <xdr:rowOff>51546</xdr:rowOff>
    </xdr:from>
    <xdr:to>
      <xdr:col>28</xdr:col>
      <xdr:colOff>230840</xdr:colOff>
      <xdr:row>128</xdr:row>
      <xdr:rowOff>29135</xdr:rowOff>
    </xdr:to>
    <xdr:sp macro="" textlink="">
      <xdr:nvSpPr>
        <xdr:cNvPr id="201" name="Elipse 200">
          <a:extLst>
            <a:ext uri="{FF2B5EF4-FFF2-40B4-BE49-F238E27FC236}">
              <a16:creationId xmlns:a16="http://schemas.microsoft.com/office/drawing/2014/main" id="{4674407C-FD7A-4014-BE6A-7E5E30C1FF2A}"/>
            </a:ext>
          </a:extLst>
        </xdr:cNvPr>
        <xdr:cNvSpPr/>
      </xdr:nvSpPr>
      <xdr:spPr>
        <a:xfrm>
          <a:off x="17868899" y="24659664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25</xdr:col>
      <xdr:colOff>51546</xdr:colOff>
      <xdr:row>130</xdr:row>
      <xdr:rowOff>163605</xdr:rowOff>
    </xdr:from>
    <xdr:to>
      <xdr:col>25</xdr:col>
      <xdr:colOff>394446</xdr:colOff>
      <xdr:row>132</xdr:row>
      <xdr:rowOff>114299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670C7A38-24AC-41D6-BCFE-2E940154F719}"/>
            </a:ext>
          </a:extLst>
        </xdr:cNvPr>
        <xdr:cNvSpPr/>
      </xdr:nvSpPr>
      <xdr:spPr>
        <a:xfrm>
          <a:off x="16255252" y="2556734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26</xdr:col>
      <xdr:colOff>271181</xdr:colOff>
      <xdr:row>130</xdr:row>
      <xdr:rowOff>147916</xdr:rowOff>
    </xdr:from>
    <xdr:to>
      <xdr:col>27</xdr:col>
      <xdr:colOff>8964</xdr:colOff>
      <xdr:row>132</xdr:row>
      <xdr:rowOff>98610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80A8338A-BC7B-4FC8-B8B0-E8991ED55694}"/>
            </a:ext>
          </a:extLst>
        </xdr:cNvPr>
        <xdr:cNvSpPr/>
      </xdr:nvSpPr>
      <xdr:spPr>
        <a:xfrm>
          <a:off x="17080005" y="2555165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27</xdr:col>
      <xdr:colOff>479611</xdr:colOff>
      <xdr:row>130</xdr:row>
      <xdr:rowOff>154640</xdr:rowOff>
    </xdr:from>
    <xdr:to>
      <xdr:col>28</xdr:col>
      <xdr:colOff>217393</xdr:colOff>
      <xdr:row>132</xdr:row>
      <xdr:rowOff>105334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7992BED8-446E-4560-BAD7-EFDFC97DC085}"/>
            </a:ext>
          </a:extLst>
        </xdr:cNvPr>
        <xdr:cNvSpPr/>
      </xdr:nvSpPr>
      <xdr:spPr>
        <a:xfrm>
          <a:off x="17893552" y="255583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29</xdr:col>
      <xdr:colOff>38100</xdr:colOff>
      <xdr:row>130</xdr:row>
      <xdr:rowOff>161364</xdr:rowOff>
    </xdr:from>
    <xdr:to>
      <xdr:col>29</xdr:col>
      <xdr:colOff>381000</xdr:colOff>
      <xdr:row>132</xdr:row>
      <xdr:rowOff>112058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632BA231-9EEB-4006-A640-F4764ACEAD7E}"/>
            </a:ext>
          </a:extLst>
        </xdr:cNvPr>
        <xdr:cNvSpPr/>
      </xdr:nvSpPr>
      <xdr:spPr>
        <a:xfrm>
          <a:off x="18662276" y="2556509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30</xdr:col>
      <xdr:colOff>246529</xdr:colOff>
      <xdr:row>130</xdr:row>
      <xdr:rowOff>168087</xdr:rowOff>
    </xdr:from>
    <xdr:to>
      <xdr:col>30</xdr:col>
      <xdr:colOff>589429</xdr:colOff>
      <xdr:row>132</xdr:row>
      <xdr:rowOff>118781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2D147628-60D1-4A34-9054-08AC2999A1FE}"/>
            </a:ext>
          </a:extLst>
        </xdr:cNvPr>
        <xdr:cNvSpPr/>
      </xdr:nvSpPr>
      <xdr:spPr>
        <a:xfrm>
          <a:off x="19475823" y="2557182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28</xdr:col>
      <xdr:colOff>602875</xdr:colOff>
      <xdr:row>134</xdr:row>
      <xdr:rowOff>177052</xdr:rowOff>
    </xdr:from>
    <xdr:to>
      <xdr:col>29</xdr:col>
      <xdr:colOff>378758</xdr:colOff>
      <xdr:row>136</xdr:row>
      <xdr:rowOff>177052</xdr:rowOff>
    </xdr:to>
    <xdr:sp macro="" textlink="">
      <xdr:nvSpPr>
        <xdr:cNvPr id="207" name="Elipse 206">
          <a:extLst>
            <a:ext uri="{FF2B5EF4-FFF2-40B4-BE49-F238E27FC236}">
              <a16:creationId xmlns:a16="http://schemas.microsoft.com/office/drawing/2014/main" id="{1C186ECD-9D31-4246-AEC7-C9CEB3FE4FFB}"/>
            </a:ext>
          </a:extLst>
        </xdr:cNvPr>
        <xdr:cNvSpPr/>
      </xdr:nvSpPr>
      <xdr:spPr>
        <a:xfrm>
          <a:off x="18621934" y="26365199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29</xdr:col>
      <xdr:colOff>540126</xdr:colOff>
      <xdr:row>138</xdr:row>
      <xdr:rowOff>103093</xdr:rowOff>
    </xdr:from>
    <xdr:to>
      <xdr:col>30</xdr:col>
      <xdr:colOff>277908</xdr:colOff>
      <xdr:row>140</xdr:row>
      <xdr:rowOff>64993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77DD5525-C9CD-4273-8B80-BF6B622AB28C}"/>
            </a:ext>
          </a:extLst>
        </xdr:cNvPr>
        <xdr:cNvSpPr/>
      </xdr:nvSpPr>
      <xdr:spPr>
        <a:xfrm>
          <a:off x="19164302" y="2707565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28</xdr:col>
      <xdr:colOff>188258</xdr:colOff>
      <xdr:row>138</xdr:row>
      <xdr:rowOff>121023</xdr:rowOff>
    </xdr:from>
    <xdr:to>
      <xdr:col>28</xdr:col>
      <xdr:colOff>531158</xdr:colOff>
      <xdr:row>140</xdr:row>
      <xdr:rowOff>82923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CE8251FC-3876-41B5-8C6D-89C7B875F961}"/>
            </a:ext>
          </a:extLst>
        </xdr:cNvPr>
        <xdr:cNvSpPr/>
      </xdr:nvSpPr>
      <xdr:spPr>
        <a:xfrm>
          <a:off x="18207317" y="2709358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29</xdr:col>
      <xdr:colOff>515468</xdr:colOff>
      <xdr:row>142</xdr:row>
      <xdr:rowOff>156883</xdr:rowOff>
    </xdr:from>
    <xdr:to>
      <xdr:col>30</xdr:col>
      <xdr:colOff>291350</xdr:colOff>
      <xdr:row>144</xdr:row>
      <xdr:rowOff>145677</xdr:rowOff>
    </xdr:to>
    <xdr:sp macro="" textlink="">
      <xdr:nvSpPr>
        <xdr:cNvPr id="210" name="Elipse 209">
          <a:extLst>
            <a:ext uri="{FF2B5EF4-FFF2-40B4-BE49-F238E27FC236}">
              <a16:creationId xmlns:a16="http://schemas.microsoft.com/office/drawing/2014/main" id="{9D02A780-E7C5-4562-AB59-F6B39C89EC75}"/>
            </a:ext>
          </a:extLst>
        </xdr:cNvPr>
        <xdr:cNvSpPr/>
      </xdr:nvSpPr>
      <xdr:spPr>
        <a:xfrm>
          <a:off x="19139644" y="27891442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27</xdr:col>
      <xdr:colOff>235323</xdr:colOff>
      <xdr:row>148</xdr:row>
      <xdr:rowOff>123266</xdr:rowOff>
    </xdr:from>
    <xdr:to>
      <xdr:col>27</xdr:col>
      <xdr:colOff>578223</xdr:colOff>
      <xdr:row>150</xdr:row>
      <xdr:rowOff>85166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4835A0-2D04-44A8-BDCF-60B3411A52C7}"/>
            </a:ext>
          </a:extLst>
        </xdr:cNvPr>
        <xdr:cNvSpPr/>
      </xdr:nvSpPr>
      <xdr:spPr>
        <a:xfrm>
          <a:off x="17649264" y="2903444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28</xdr:col>
      <xdr:colOff>372034</xdr:colOff>
      <xdr:row>148</xdr:row>
      <xdr:rowOff>125507</xdr:rowOff>
    </xdr:from>
    <xdr:to>
      <xdr:col>29</xdr:col>
      <xdr:colOff>109817</xdr:colOff>
      <xdr:row>150</xdr:row>
      <xdr:rowOff>87407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1F7CE4CE-033F-4902-BB4F-A8D5A02D79E8}"/>
            </a:ext>
          </a:extLst>
        </xdr:cNvPr>
        <xdr:cNvSpPr/>
      </xdr:nvSpPr>
      <xdr:spPr>
        <a:xfrm>
          <a:off x="18391093" y="2903668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29</xdr:col>
      <xdr:colOff>535641</xdr:colOff>
      <xdr:row>148</xdr:row>
      <xdr:rowOff>132231</xdr:rowOff>
    </xdr:from>
    <xdr:to>
      <xdr:col>30</xdr:col>
      <xdr:colOff>273423</xdr:colOff>
      <xdr:row>150</xdr:row>
      <xdr:rowOff>94131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45B119BB-13DE-4D32-83E6-3B59BF433F64}"/>
            </a:ext>
          </a:extLst>
        </xdr:cNvPr>
        <xdr:cNvSpPr/>
      </xdr:nvSpPr>
      <xdr:spPr>
        <a:xfrm>
          <a:off x="19159817" y="2904340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31</xdr:col>
      <xdr:colOff>138952</xdr:colOff>
      <xdr:row>148</xdr:row>
      <xdr:rowOff>138954</xdr:rowOff>
    </xdr:from>
    <xdr:to>
      <xdr:col>31</xdr:col>
      <xdr:colOff>481852</xdr:colOff>
      <xdr:row>150</xdr:row>
      <xdr:rowOff>100854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CF197939-A488-48E9-9429-44D2D8EC8153}"/>
            </a:ext>
          </a:extLst>
        </xdr:cNvPr>
        <xdr:cNvSpPr/>
      </xdr:nvSpPr>
      <xdr:spPr>
        <a:xfrm>
          <a:off x="19973364" y="2905013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32</xdr:col>
      <xdr:colOff>284630</xdr:colOff>
      <xdr:row>148</xdr:row>
      <xdr:rowOff>138955</xdr:rowOff>
    </xdr:from>
    <xdr:to>
      <xdr:col>33</xdr:col>
      <xdr:colOff>280147</xdr:colOff>
      <xdr:row>150</xdr:row>
      <xdr:rowOff>100855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9EB74324-2FCA-45B2-85D2-38365FC78A21}"/>
            </a:ext>
          </a:extLst>
        </xdr:cNvPr>
        <xdr:cNvSpPr/>
      </xdr:nvSpPr>
      <xdr:spPr>
        <a:xfrm>
          <a:off x="20724159" y="2905013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25</xdr:col>
      <xdr:colOff>222996</xdr:colOff>
      <xdr:row>127</xdr:row>
      <xdr:rowOff>40340</xdr:rowOff>
    </xdr:from>
    <xdr:to>
      <xdr:col>27</xdr:col>
      <xdr:colOff>454958</xdr:colOff>
      <xdr:row>130</xdr:row>
      <xdr:rowOff>163605</xdr:rowOff>
    </xdr:to>
    <xdr:cxnSp macro="">
      <xdr:nvCxnSpPr>
        <xdr:cNvPr id="216" name="Conector reto 215">
          <a:extLst>
            <a:ext uri="{FF2B5EF4-FFF2-40B4-BE49-F238E27FC236}">
              <a16:creationId xmlns:a16="http://schemas.microsoft.com/office/drawing/2014/main" id="{90D89587-8216-4794-BC24-0C95C6FA5A45}"/>
            </a:ext>
          </a:extLst>
        </xdr:cNvPr>
        <xdr:cNvCxnSpPr>
          <a:stCxn id="201" idx="2"/>
          <a:endCxn id="202" idx="0"/>
        </xdr:cNvCxnSpPr>
      </xdr:nvCxnSpPr>
      <xdr:spPr>
        <a:xfrm flipH="1">
          <a:off x="16426702" y="24850164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442631</xdr:colOff>
      <xdr:row>127</xdr:row>
      <xdr:rowOff>175044</xdr:rowOff>
    </xdr:from>
    <xdr:to>
      <xdr:col>27</xdr:col>
      <xdr:colOff>510754</xdr:colOff>
      <xdr:row>130</xdr:row>
      <xdr:rowOff>147916</xdr:rowOff>
    </xdr:to>
    <xdr:cxnSp macro="">
      <xdr:nvCxnSpPr>
        <xdr:cNvPr id="219" name="Conector reto 218">
          <a:extLst>
            <a:ext uri="{FF2B5EF4-FFF2-40B4-BE49-F238E27FC236}">
              <a16:creationId xmlns:a16="http://schemas.microsoft.com/office/drawing/2014/main" id="{42851481-4EA6-4666-B28B-377472769B68}"/>
            </a:ext>
          </a:extLst>
        </xdr:cNvPr>
        <xdr:cNvCxnSpPr>
          <a:stCxn id="201" idx="3"/>
          <a:endCxn id="203" idx="0"/>
        </xdr:cNvCxnSpPr>
      </xdr:nvCxnSpPr>
      <xdr:spPr>
        <a:xfrm flipH="1">
          <a:off x="17251455" y="24984868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40340</xdr:colOff>
      <xdr:row>128</xdr:row>
      <xdr:rowOff>29135</xdr:rowOff>
    </xdr:from>
    <xdr:to>
      <xdr:col>28</xdr:col>
      <xdr:colOff>45943</xdr:colOff>
      <xdr:row>130</xdr:row>
      <xdr:rowOff>154640</xdr:rowOff>
    </xdr:to>
    <xdr:cxnSp macro="">
      <xdr:nvCxnSpPr>
        <xdr:cNvPr id="222" name="Conector reto 221">
          <a:extLst>
            <a:ext uri="{FF2B5EF4-FFF2-40B4-BE49-F238E27FC236}">
              <a16:creationId xmlns:a16="http://schemas.microsoft.com/office/drawing/2014/main" id="{C3BE4E50-DC8D-4FC9-B5D7-5415F369BB77}"/>
            </a:ext>
          </a:extLst>
        </xdr:cNvPr>
        <xdr:cNvCxnSpPr>
          <a:stCxn id="201" idx="4"/>
          <a:endCxn id="204" idx="0"/>
        </xdr:cNvCxnSpPr>
      </xdr:nvCxnSpPr>
      <xdr:spPr>
        <a:xfrm>
          <a:off x="18059399" y="25040664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175044</xdr:colOff>
      <xdr:row>127</xdr:row>
      <xdr:rowOff>175044</xdr:rowOff>
    </xdr:from>
    <xdr:to>
      <xdr:col>29</xdr:col>
      <xdr:colOff>209550</xdr:colOff>
      <xdr:row>130</xdr:row>
      <xdr:rowOff>161364</xdr:rowOff>
    </xdr:to>
    <xdr:cxnSp macro="">
      <xdr:nvCxnSpPr>
        <xdr:cNvPr id="223" name="Conector reto 222">
          <a:extLst>
            <a:ext uri="{FF2B5EF4-FFF2-40B4-BE49-F238E27FC236}">
              <a16:creationId xmlns:a16="http://schemas.microsoft.com/office/drawing/2014/main" id="{5267CADF-B886-4A70-96B4-11B713CEE41C}"/>
            </a:ext>
          </a:extLst>
        </xdr:cNvPr>
        <xdr:cNvCxnSpPr>
          <a:stCxn id="201" idx="5"/>
          <a:endCxn id="205" idx="0"/>
        </xdr:cNvCxnSpPr>
      </xdr:nvCxnSpPr>
      <xdr:spPr>
        <a:xfrm>
          <a:off x="18194103" y="24984868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230840</xdr:colOff>
      <xdr:row>127</xdr:row>
      <xdr:rowOff>40340</xdr:rowOff>
    </xdr:from>
    <xdr:to>
      <xdr:col>30</xdr:col>
      <xdr:colOff>417979</xdr:colOff>
      <xdr:row>130</xdr:row>
      <xdr:rowOff>168087</xdr:rowOff>
    </xdr:to>
    <xdr:cxnSp macro="">
      <xdr:nvCxnSpPr>
        <xdr:cNvPr id="224" name="Conector reto 223">
          <a:extLst>
            <a:ext uri="{FF2B5EF4-FFF2-40B4-BE49-F238E27FC236}">
              <a16:creationId xmlns:a16="http://schemas.microsoft.com/office/drawing/2014/main" id="{5AF22C19-19E9-49C1-9C1E-57489261DD03}"/>
            </a:ext>
          </a:extLst>
        </xdr:cNvPr>
        <xdr:cNvCxnSpPr>
          <a:stCxn id="201" idx="6"/>
          <a:endCxn id="206" idx="0"/>
        </xdr:cNvCxnSpPr>
      </xdr:nvCxnSpPr>
      <xdr:spPr>
        <a:xfrm>
          <a:off x="18249899" y="24850164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188258</xdr:colOff>
      <xdr:row>132</xdr:row>
      <xdr:rowOff>112058</xdr:rowOff>
    </xdr:from>
    <xdr:to>
      <xdr:col>29</xdr:col>
      <xdr:colOff>209550</xdr:colOff>
      <xdr:row>134</xdr:row>
      <xdr:rowOff>177052</xdr:rowOff>
    </xdr:to>
    <xdr:cxnSp macro="">
      <xdr:nvCxnSpPr>
        <xdr:cNvPr id="225" name="Conector reto 224">
          <a:extLst>
            <a:ext uri="{FF2B5EF4-FFF2-40B4-BE49-F238E27FC236}">
              <a16:creationId xmlns:a16="http://schemas.microsoft.com/office/drawing/2014/main" id="{8D5E1173-3DBC-4CFF-A85F-C4EF020CD8C6}"/>
            </a:ext>
          </a:extLst>
        </xdr:cNvPr>
        <xdr:cNvCxnSpPr>
          <a:stCxn id="205" idx="2"/>
          <a:endCxn id="207" idx="0"/>
        </xdr:cNvCxnSpPr>
      </xdr:nvCxnSpPr>
      <xdr:spPr>
        <a:xfrm flipH="1">
          <a:off x="18812434" y="25907999"/>
          <a:ext cx="2129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359708</xdr:colOff>
      <xdr:row>135</xdr:row>
      <xdr:rowOff>177052</xdr:rowOff>
    </xdr:from>
    <xdr:to>
      <xdr:col>28</xdr:col>
      <xdr:colOff>602875</xdr:colOff>
      <xdr:row>138</xdr:row>
      <xdr:rowOff>121023</xdr:rowOff>
    </xdr:to>
    <xdr:cxnSp macro="">
      <xdr:nvCxnSpPr>
        <xdr:cNvPr id="226" name="Conector reto 225">
          <a:extLst>
            <a:ext uri="{FF2B5EF4-FFF2-40B4-BE49-F238E27FC236}">
              <a16:creationId xmlns:a16="http://schemas.microsoft.com/office/drawing/2014/main" id="{8856312D-8F3A-429C-81F2-01C239C337BB}"/>
            </a:ext>
          </a:extLst>
        </xdr:cNvPr>
        <xdr:cNvCxnSpPr>
          <a:stCxn id="207" idx="2"/>
          <a:endCxn id="209" idx="0"/>
        </xdr:cNvCxnSpPr>
      </xdr:nvCxnSpPr>
      <xdr:spPr>
        <a:xfrm flipH="1">
          <a:off x="18378767" y="26555699"/>
          <a:ext cx="243167" cy="5378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378758</xdr:colOff>
      <xdr:row>135</xdr:row>
      <xdr:rowOff>177052</xdr:rowOff>
    </xdr:from>
    <xdr:to>
      <xdr:col>30</xdr:col>
      <xdr:colOff>106458</xdr:colOff>
      <xdr:row>138</xdr:row>
      <xdr:rowOff>103093</xdr:rowOff>
    </xdr:to>
    <xdr:cxnSp macro="">
      <xdr:nvCxnSpPr>
        <xdr:cNvPr id="227" name="Conector reto 226">
          <a:extLst>
            <a:ext uri="{FF2B5EF4-FFF2-40B4-BE49-F238E27FC236}">
              <a16:creationId xmlns:a16="http://schemas.microsoft.com/office/drawing/2014/main" id="{F535C076-B411-4A05-9A11-08BA7C9B8662}"/>
            </a:ext>
          </a:extLst>
        </xdr:cNvPr>
        <xdr:cNvCxnSpPr>
          <a:stCxn id="207" idx="6"/>
          <a:endCxn id="208" idx="0"/>
        </xdr:cNvCxnSpPr>
      </xdr:nvCxnSpPr>
      <xdr:spPr>
        <a:xfrm>
          <a:off x="19002934" y="26555699"/>
          <a:ext cx="332818" cy="519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100850</xdr:colOff>
      <xdr:row>140</xdr:row>
      <xdr:rowOff>64993</xdr:rowOff>
    </xdr:from>
    <xdr:to>
      <xdr:col>30</xdr:col>
      <xdr:colOff>106458</xdr:colOff>
      <xdr:row>142</xdr:row>
      <xdr:rowOff>156883</xdr:rowOff>
    </xdr:to>
    <xdr:cxnSp macro="">
      <xdr:nvCxnSpPr>
        <xdr:cNvPr id="228" name="Conector reto 227">
          <a:extLst>
            <a:ext uri="{FF2B5EF4-FFF2-40B4-BE49-F238E27FC236}">
              <a16:creationId xmlns:a16="http://schemas.microsoft.com/office/drawing/2014/main" id="{1DCBCDBF-1067-4B5F-A377-E84D2E47EA43}"/>
            </a:ext>
          </a:extLst>
        </xdr:cNvPr>
        <xdr:cNvCxnSpPr>
          <a:stCxn id="208" idx="2"/>
          <a:endCxn id="210" idx="0"/>
        </xdr:cNvCxnSpPr>
      </xdr:nvCxnSpPr>
      <xdr:spPr>
        <a:xfrm flipH="1">
          <a:off x="19330144" y="27418552"/>
          <a:ext cx="5608" cy="4728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406773</xdr:colOff>
      <xdr:row>143</xdr:row>
      <xdr:rowOff>145677</xdr:rowOff>
    </xdr:from>
    <xdr:to>
      <xdr:col>29</xdr:col>
      <xdr:colOff>515468</xdr:colOff>
      <xdr:row>148</xdr:row>
      <xdr:rowOff>123266</xdr:rowOff>
    </xdr:to>
    <xdr:cxnSp macro="">
      <xdr:nvCxnSpPr>
        <xdr:cNvPr id="229" name="Conector reto 228">
          <a:extLst>
            <a:ext uri="{FF2B5EF4-FFF2-40B4-BE49-F238E27FC236}">
              <a16:creationId xmlns:a16="http://schemas.microsoft.com/office/drawing/2014/main" id="{663BC66C-EEB7-4D0F-8CB6-CD89A56EFD39}"/>
            </a:ext>
          </a:extLst>
        </xdr:cNvPr>
        <xdr:cNvCxnSpPr>
          <a:stCxn id="210" idx="2"/>
          <a:endCxn id="211" idx="0"/>
        </xdr:cNvCxnSpPr>
      </xdr:nvCxnSpPr>
      <xdr:spPr>
        <a:xfrm flipH="1">
          <a:off x="17820714" y="28081942"/>
          <a:ext cx="1318930" cy="952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543484</xdr:colOff>
      <xdr:row>144</xdr:row>
      <xdr:rowOff>89881</xdr:rowOff>
    </xdr:from>
    <xdr:to>
      <xdr:col>29</xdr:col>
      <xdr:colOff>571264</xdr:colOff>
      <xdr:row>148</xdr:row>
      <xdr:rowOff>125507</xdr:rowOff>
    </xdr:to>
    <xdr:cxnSp macro="">
      <xdr:nvCxnSpPr>
        <xdr:cNvPr id="230" name="Conector reto 229">
          <a:extLst>
            <a:ext uri="{FF2B5EF4-FFF2-40B4-BE49-F238E27FC236}">
              <a16:creationId xmlns:a16="http://schemas.microsoft.com/office/drawing/2014/main" id="{3A0B803C-7C28-49FB-B088-930F2ECC456A}"/>
            </a:ext>
          </a:extLst>
        </xdr:cNvPr>
        <xdr:cNvCxnSpPr>
          <a:stCxn id="210" idx="3"/>
          <a:endCxn id="212" idx="0"/>
        </xdr:cNvCxnSpPr>
      </xdr:nvCxnSpPr>
      <xdr:spPr>
        <a:xfrm flipH="1">
          <a:off x="18562543" y="28216646"/>
          <a:ext cx="632897" cy="820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100850</xdr:colOff>
      <xdr:row>144</xdr:row>
      <xdr:rowOff>145677</xdr:rowOff>
    </xdr:from>
    <xdr:to>
      <xdr:col>30</xdr:col>
      <xdr:colOff>101973</xdr:colOff>
      <xdr:row>148</xdr:row>
      <xdr:rowOff>132231</xdr:rowOff>
    </xdr:to>
    <xdr:cxnSp macro="">
      <xdr:nvCxnSpPr>
        <xdr:cNvPr id="231" name="Conector reto 230">
          <a:extLst>
            <a:ext uri="{FF2B5EF4-FFF2-40B4-BE49-F238E27FC236}">
              <a16:creationId xmlns:a16="http://schemas.microsoft.com/office/drawing/2014/main" id="{3AB88401-77F0-4010-9656-EE16BDB376D7}"/>
            </a:ext>
          </a:extLst>
        </xdr:cNvPr>
        <xdr:cNvCxnSpPr>
          <a:stCxn id="210" idx="4"/>
          <a:endCxn id="213" idx="0"/>
        </xdr:cNvCxnSpPr>
      </xdr:nvCxnSpPr>
      <xdr:spPr>
        <a:xfrm>
          <a:off x="19330144" y="28272442"/>
          <a:ext cx="1123" cy="7709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235554</xdr:colOff>
      <xdr:row>144</xdr:row>
      <xdr:rowOff>89881</xdr:rowOff>
    </xdr:from>
    <xdr:to>
      <xdr:col>31</xdr:col>
      <xdr:colOff>310402</xdr:colOff>
      <xdr:row>148</xdr:row>
      <xdr:rowOff>138954</xdr:rowOff>
    </xdr:to>
    <xdr:cxnSp macro="">
      <xdr:nvCxnSpPr>
        <xdr:cNvPr id="233" name="Conector reto 232">
          <a:extLst>
            <a:ext uri="{FF2B5EF4-FFF2-40B4-BE49-F238E27FC236}">
              <a16:creationId xmlns:a16="http://schemas.microsoft.com/office/drawing/2014/main" id="{7716CF58-2ED6-4F19-9F0E-1A85A7AEE3B1}"/>
            </a:ext>
          </a:extLst>
        </xdr:cNvPr>
        <xdr:cNvCxnSpPr>
          <a:stCxn id="210" idx="5"/>
          <a:endCxn id="214" idx="0"/>
        </xdr:cNvCxnSpPr>
      </xdr:nvCxnSpPr>
      <xdr:spPr>
        <a:xfrm>
          <a:off x="19464848" y="28216646"/>
          <a:ext cx="679966" cy="8334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291350</xdr:colOff>
      <xdr:row>143</xdr:row>
      <xdr:rowOff>145677</xdr:rowOff>
    </xdr:from>
    <xdr:to>
      <xdr:col>33</xdr:col>
      <xdr:colOff>108697</xdr:colOff>
      <xdr:row>148</xdr:row>
      <xdr:rowOff>138955</xdr:rowOff>
    </xdr:to>
    <xdr:cxnSp macro="">
      <xdr:nvCxnSpPr>
        <xdr:cNvPr id="234" name="Conector reto 233">
          <a:extLst>
            <a:ext uri="{FF2B5EF4-FFF2-40B4-BE49-F238E27FC236}">
              <a16:creationId xmlns:a16="http://schemas.microsoft.com/office/drawing/2014/main" id="{348E6065-936E-473B-9820-BAEA5DBB7AE9}"/>
            </a:ext>
          </a:extLst>
        </xdr:cNvPr>
        <xdr:cNvCxnSpPr>
          <a:stCxn id="210" idx="6"/>
          <a:endCxn id="215" idx="0"/>
        </xdr:cNvCxnSpPr>
      </xdr:nvCxnSpPr>
      <xdr:spPr>
        <a:xfrm>
          <a:off x="19520644" y="28081942"/>
          <a:ext cx="1374965" cy="968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40340</xdr:colOff>
      <xdr:row>127</xdr:row>
      <xdr:rowOff>152398</xdr:rowOff>
    </xdr:from>
    <xdr:ext cx="399148" cy="264560"/>
    <xdr:sp macro="" textlink="">
      <xdr:nvSpPr>
        <xdr:cNvPr id="260" name="CaixaDeTexto 259">
          <a:extLst>
            <a:ext uri="{FF2B5EF4-FFF2-40B4-BE49-F238E27FC236}">
              <a16:creationId xmlns:a16="http://schemas.microsoft.com/office/drawing/2014/main" id="{182001FF-3C43-4439-BFF7-70322156D647}"/>
            </a:ext>
          </a:extLst>
        </xdr:cNvPr>
        <xdr:cNvSpPr txBox="1"/>
      </xdr:nvSpPr>
      <xdr:spPr>
        <a:xfrm>
          <a:off x="16849164" y="2496222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26</xdr:col>
      <xdr:colOff>394446</xdr:colOff>
      <xdr:row>129</xdr:row>
      <xdr:rowOff>58269</xdr:rowOff>
    </xdr:from>
    <xdr:ext cx="327654" cy="264560"/>
    <xdr:sp macro="" textlink="">
      <xdr:nvSpPr>
        <xdr:cNvPr id="261" name="CaixaDeTexto 260">
          <a:extLst>
            <a:ext uri="{FF2B5EF4-FFF2-40B4-BE49-F238E27FC236}">
              <a16:creationId xmlns:a16="http://schemas.microsoft.com/office/drawing/2014/main" id="{9D2D07C3-070B-4383-B915-96F05C3CE266}"/>
            </a:ext>
          </a:extLst>
        </xdr:cNvPr>
        <xdr:cNvSpPr txBox="1"/>
      </xdr:nvSpPr>
      <xdr:spPr>
        <a:xfrm>
          <a:off x="17203270" y="2527150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27</xdr:col>
      <xdr:colOff>345140</xdr:colOff>
      <xdr:row>129</xdr:row>
      <xdr:rowOff>31375</xdr:rowOff>
    </xdr:from>
    <xdr:ext cx="399148" cy="264560"/>
    <xdr:sp macro="" textlink="">
      <xdr:nvSpPr>
        <xdr:cNvPr id="262" name="CaixaDeTexto 261">
          <a:extLst>
            <a:ext uri="{FF2B5EF4-FFF2-40B4-BE49-F238E27FC236}">
              <a16:creationId xmlns:a16="http://schemas.microsoft.com/office/drawing/2014/main" id="{162294C5-108E-4997-93D9-7D6F2F84902D}"/>
            </a:ext>
          </a:extLst>
        </xdr:cNvPr>
        <xdr:cNvSpPr txBox="1"/>
      </xdr:nvSpPr>
      <xdr:spPr>
        <a:xfrm>
          <a:off x="17759081" y="2524461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28</xdr:col>
      <xdr:colOff>262216</xdr:colOff>
      <xdr:row>129</xdr:row>
      <xdr:rowOff>26892</xdr:rowOff>
    </xdr:from>
    <xdr:ext cx="327654" cy="264560"/>
    <xdr:sp macro="" textlink="">
      <xdr:nvSpPr>
        <xdr:cNvPr id="263" name="CaixaDeTexto 262">
          <a:extLst>
            <a:ext uri="{FF2B5EF4-FFF2-40B4-BE49-F238E27FC236}">
              <a16:creationId xmlns:a16="http://schemas.microsoft.com/office/drawing/2014/main" id="{C4E72747-C69B-40B7-AD99-353837178586}"/>
            </a:ext>
          </a:extLst>
        </xdr:cNvPr>
        <xdr:cNvSpPr txBox="1"/>
      </xdr:nvSpPr>
      <xdr:spPr>
        <a:xfrm>
          <a:off x="18281275" y="2524012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88</a:t>
          </a:r>
        </a:p>
      </xdr:txBody>
    </xdr:sp>
    <xdr:clientData/>
  </xdr:oneCellAnchor>
  <xdr:oneCellAnchor>
    <xdr:from>
      <xdr:col>29</xdr:col>
      <xdr:colOff>212910</xdr:colOff>
      <xdr:row>127</xdr:row>
      <xdr:rowOff>179291</xdr:rowOff>
    </xdr:from>
    <xdr:ext cx="327654" cy="264560"/>
    <xdr:sp macro="" textlink="">
      <xdr:nvSpPr>
        <xdr:cNvPr id="264" name="CaixaDeTexto 263">
          <a:extLst>
            <a:ext uri="{FF2B5EF4-FFF2-40B4-BE49-F238E27FC236}">
              <a16:creationId xmlns:a16="http://schemas.microsoft.com/office/drawing/2014/main" id="{9976B5B3-E8B5-404E-98FA-7D4D8B6EE6A9}"/>
            </a:ext>
          </a:extLst>
        </xdr:cNvPr>
        <xdr:cNvSpPr txBox="1"/>
      </xdr:nvSpPr>
      <xdr:spPr>
        <a:xfrm>
          <a:off x="18837086" y="2498911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28</xdr:col>
      <xdr:colOff>432545</xdr:colOff>
      <xdr:row>133</xdr:row>
      <xdr:rowOff>40338</xdr:rowOff>
    </xdr:from>
    <xdr:ext cx="327654" cy="264560"/>
    <xdr:sp macro="" textlink="">
      <xdr:nvSpPr>
        <xdr:cNvPr id="270" name="CaixaDeTexto 269">
          <a:extLst>
            <a:ext uri="{FF2B5EF4-FFF2-40B4-BE49-F238E27FC236}">
              <a16:creationId xmlns:a16="http://schemas.microsoft.com/office/drawing/2014/main" id="{34F5EB21-C5B6-402B-8B9F-20C020CD9AB6}"/>
            </a:ext>
          </a:extLst>
        </xdr:cNvPr>
        <xdr:cNvSpPr txBox="1"/>
      </xdr:nvSpPr>
      <xdr:spPr>
        <a:xfrm>
          <a:off x="18451604" y="2602677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58</a:t>
          </a:r>
        </a:p>
      </xdr:txBody>
    </xdr:sp>
    <xdr:clientData/>
  </xdr:oneCellAnchor>
  <xdr:oneCellAnchor>
    <xdr:from>
      <xdr:col>28</xdr:col>
      <xdr:colOff>114298</xdr:colOff>
      <xdr:row>136</xdr:row>
      <xdr:rowOff>69473</xdr:rowOff>
    </xdr:from>
    <xdr:ext cx="399148" cy="264560"/>
    <xdr:sp macro="" textlink="">
      <xdr:nvSpPr>
        <xdr:cNvPr id="271" name="CaixaDeTexto 270">
          <a:extLst>
            <a:ext uri="{FF2B5EF4-FFF2-40B4-BE49-F238E27FC236}">
              <a16:creationId xmlns:a16="http://schemas.microsoft.com/office/drawing/2014/main" id="{FEE07603-BC8C-4978-A425-5426069C4EC1}"/>
            </a:ext>
          </a:extLst>
        </xdr:cNvPr>
        <xdr:cNvSpPr txBox="1"/>
      </xdr:nvSpPr>
      <xdr:spPr>
        <a:xfrm>
          <a:off x="18133357" y="2663862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29</xdr:col>
      <xdr:colOff>524434</xdr:colOff>
      <xdr:row>136</xdr:row>
      <xdr:rowOff>76196</xdr:rowOff>
    </xdr:from>
    <xdr:ext cx="399148" cy="264560"/>
    <xdr:sp macro="" textlink="">
      <xdr:nvSpPr>
        <xdr:cNvPr id="272" name="CaixaDeTexto 271">
          <a:extLst>
            <a:ext uri="{FF2B5EF4-FFF2-40B4-BE49-F238E27FC236}">
              <a16:creationId xmlns:a16="http://schemas.microsoft.com/office/drawing/2014/main" id="{CDA4A82A-70E0-4EBA-AA44-DD5D8FF907E5}"/>
            </a:ext>
          </a:extLst>
        </xdr:cNvPr>
        <xdr:cNvSpPr txBox="1"/>
      </xdr:nvSpPr>
      <xdr:spPr>
        <a:xfrm>
          <a:off x="19148610" y="2664534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241</a:t>
          </a:r>
        </a:p>
      </xdr:txBody>
    </xdr:sp>
    <xdr:clientData/>
  </xdr:oneCellAnchor>
  <xdr:oneCellAnchor>
    <xdr:from>
      <xdr:col>30</xdr:col>
      <xdr:colOff>0</xdr:colOff>
      <xdr:row>141</xdr:row>
      <xdr:rowOff>0</xdr:rowOff>
    </xdr:from>
    <xdr:ext cx="399148" cy="264560"/>
    <xdr:sp macro="" textlink="">
      <xdr:nvSpPr>
        <xdr:cNvPr id="273" name="CaixaDeTexto 272">
          <a:extLst>
            <a:ext uri="{FF2B5EF4-FFF2-40B4-BE49-F238E27FC236}">
              <a16:creationId xmlns:a16="http://schemas.microsoft.com/office/drawing/2014/main" id="{65C10C51-DE5E-4C99-B53D-C3B833FA5275}"/>
            </a:ext>
          </a:extLst>
        </xdr:cNvPr>
        <xdr:cNvSpPr txBox="1"/>
      </xdr:nvSpPr>
      <xdr:spPr>
        <a:xfrm>
          <a:off x="19229294" y="2754405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191</a:t>
          </a:r>
        </a:p>
      </xdr:txBody>
    </xdr:sp>
    <xdr:clientData/>
  </xdr:oneCellAnchor>
  <xdr:oneCellAnchor>
    <xdr:from>
      <xdr:col>27</xdr:col>
      <xdr:colOff>152400</xdr:colOff>
      <xdr:row>146</xdr:row>
      <xdr:rowOff>96370</xdr:rowOff>
    </xdr:from>
    <xdr:ext cx="327654" cy="264560"/>
    <xdr:sp macro="" textlink="">
      <xdr:nvSpPr>
        <xdr:cNvPr id="274" name="CaixaDeTexto 273">
          <a:extLst>
            <a:ext uri="{FF2B5EF4-FFF2-40B4-BE49-F238E27FC236}">
              <a16:creationId xmlns:a16="http://schemas.microsoft.com/office/drawing/2014/main" id="{73C7A7D9-D7A2-41B5-BDE5-BE8FE1594B23}"/>
            </a:ext>
          </a:extLst>
        </xdr:cNvPr>
        <xdr:cNvSpPr txBox="1"/>
      </xdr:nvSpPr>
      <xdr:spPr>
        <a:xfrm>
          <a:off x="17566341" y="2861534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28</xdr:col>
      <xdr:colOff>349624</xdr:colOff>
      <xdr:row>146</xdr:row>
      <xdr:rowOff>192741</xdr:rowOff>
    </xdr:from>
    <xdr:ext cx="399148" cy="264560"/>
    <xdr:sp macro="" textlink="">
      <xdr:nvSpPr>
        <xdr:cNvPr id="275" name="CaixaDeTexto 274">
          <a:extLst>
            <a:ext uri="{FF2B5EF4-FFF2-40B4-BE49-F238E27FC236}">
              <a16:creationId xmlns:a16="http://schemas.microsoft.com/office/drawing/2014/main" id="{C129F590-4638-434C-8A9A-7D55452FEBAE}"/>
            </a:ext>
          </a:extLst>
        </xdr:cNvPr>
        <xdr:cNvSpPr txBox="1"/>
      </xdr:nvSpPr>
      <xdr:spPr>
        <a:xfrm>
          <a:off x="18368683" y="2871171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29</xdr:col>
      <xdr:colOff>367554</xdr:colOff>
      <xdr:row>147</xdr:row>
      <xdr:rowOff>31377</xdr:rowOff>
    </xdr:from>
    <xdr:ext cx="327654" cy="264560"/>
    <xdr:sp macro="" textlink="">
      <xdr:nvSpPr>
        <xdr:cNvPr id="276" name="CaixaDeTexto 275">
          <a:extLst>
            <a:ext uri="{FF2B5EF4-FFF2-40B4-BE49-F238E27FC236}">
              <a16:creationId xmlns:a16="http://schemas.microsoft.com/office/drawing/2014/main" id="{0B5D316B-46E8-4710-AFC7-2632907A07D2}"/>
            </a:ext>
          </a:extLst>
        </xdr:cNvPr>
        <xdr:cNvSpPr txBox="1"/>
      </xdr:nvSpPr>
      <xdr:spPr>
        <a:xfrm>
          <a:off x="18991730" y="287520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31</xdr:col>
      <xdr:colOff>161365</xdr:colOff>
      <xdr:row>147</xdr:row>
      <xdr:rowOff>15689</xdr:rowOff>
    </xdr:from>
    <xdr:ext cx="327654" cy="264560"/>
    <xdr:sp macro="" textlink="">
      <xdr:nvSpPr>
        <xdr:cNvPr id="277" name="CaixaDeTexto 276">
          <a:extLst>
            <a:ext uri="{FF2B5EF4-FFF2-40B4-BE49-F238E27FC236}">
              <a16:creationId xmlns:a16="http://schemas.microsoft.com/office/drawing/2014/main" id="{965ADC40-670F-47B7-BB4A-BBDC874AE133}"/>
            </a:ext>
          </a:extLst>
        </xdr:cNvPr>
        <xdr:cNvSpPr txBox="1"/>
      </xdr:nvSpPr>
      <xdr:spPr>
        <a:xfrm>
          <a:off x="19995777" y="2873636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32</xdr:col>
      <xdr:colOff>123266</xdr:colOff>
      <xdr:row>146</xdr:row>
      <xdr:rowOff>112058</xdr:rowOff>
    </xdr:from>
    <xdr:ext cx="399148" cy="264560"/>
    <xdr:sp macro="" textlink="">
      <xdr:nvSpPr>
        <xdr:cNvPr id="278" name="CaixaDeTexto 277">
          <a:extLst>
            <a:ext uri="{FF2B5EF4-FFF2-40B4-BE49-F238E27FC236}">
              <a16:creationId xmlns:a16="http://schemas.microsoft.com/office/drawing/2014/main" id="{BAE5E9F1-6774-430C-A665-96F221A0E1C9}"/>
            </a:ext>
          </a:extLst>
        </xdr:cNvPr>
        <xdr:cNvSpPr txBox="1"/>
      </xdr:nvSpPr>
      <xdr:spPr>
        <a:xfrm>
          <a:off x="20562795" y="2863102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twoCellAnchor editAs="oneCell">
    <xdr:from>
      <xdr:col>0</xdr:col>
      <xdr:colOff>762000</xdr:colOff>
      <xdr:row>143</xdr:row>
      <xdr:rowOff>33618</xdr:rowOff>
    </xdr:from>
    <xdr:to>
      <xdr:col>6</xdr:col>
      <xdr:colOff>384465</xdr:colOff>
      <xdr:row>152</xdr:row>
      <xdr:rowOff>0</xdr:rowOff>
    </xdr:to>
    <xdr:pic>
      <xdr:nvPicPr>
        <xdr:cNvPr id="279" name="Imagem 278">
          <a:extLst>
            <a:ext uri="{FF2B5EF4-FFF2-40B4-BE49-F238E27FC236}">
              <a16:creationId xmlns:a16="http://schemas.microsoft.com/office/drawing/2014/main" id="{33394730-7AAA-42E7-86DE-93BCDCDE8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7992294"/>
          <a:ext cx="3891906" cy="1714500"/>
        </a:xfrm>
        <a:prstGeom prst="rect">
          <a:avLst/>
        </a:prstGeom>
      </xdr:spPr>
    </xdr:pic>
    <xdr:clientData/>
  </xdr:twoCellAnchor>
  <xdr:twoCellAnchor>
    <xdr:from>
      <xdr:col>17</xdr:col>
      <xdr:colOff>481853</xdr:colOff>
      <xdr:row>156</xdr:row>
      <xdr:rowOff>22412</xdr:rowOff>
    </xdr:from>
    <xdr:to>
      <xdr:col>17</xdr:col>
      <xdr:colOff>862853</xdr:colOff>
      <xdr:row>158</xdr:row>
      <xdr:rowOff>22412</xdr:rowOff>
    </xdr:to>
    <xdr:sp macro="" textlink="">
      <xdr:nvSpPr>
        <xdr:cNvPr id="280" name="Elipse 279">
          <a:extLst>
            <a:ext uri="{FF2B5EF4-FFF2-40B4-BE49-F238E27FC236}">
              <a16:creationId xmlns:a16="http://schemas.microsoft.com/office/drawing/2014/main" id="{0729326F-014B-468A-B345-030095A9E844}"/>
            </a:ext>
          </a:extLst>
        </xdr:cNvPr>
        <xdr:cNvSpPr/>
      </xdr:nvSpPr>
      <xdr:spPr>
        <a:xfrm>
          <a:off x="11295529" y="30513618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392206</xdr:colOff>
      <xdr:row>160</xdr:row>
      <xdr:rowOff>168088</xdr:rowOff>
    </xdr:from>
    <xdr:to>
      <xdr:col>15</xdr:col>
      <xdr:colOff>129988</xdr:colOff>
      <xdr:row>162</xdr:row>
      <xdr:rowOff>118782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1BF4A810-DA43-4D72-AF9D-E6D2D335EE29}"/>
            </a:ext>
          </a:extLst>
        </xdr:cNvPr>
        <xdr:cNvSpPr/>
      </xdr:nvSpPr>
      <xdr:spPr>
        <a:xfrm>
          <a:off x="9681882" y="3142129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16</xdr:col>
      <xdr:colOff>298076</xdr:colOff>
      <xdr:row>160</xdr:row>
      <xdr:rowOff>152399</xdr:rowOff>
    </xdr:from>
    <xdr:to>
      <xdr:col>17</xdr:col>
      <xdr:colOff>35859</xdr:colOff>
      <xdr:row>162</xdr:row>
      <xdr:rowOff>103093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84ED8D67-7738-4D67-BF24-E11D3B10EE43}"/>
            </a:ext>
          </a:extLst>
        </xdr:cNvPr>
        <xdr:cNvSpPr/>
      </xdr:nvSpPr>
      <xdr:spPr>
        <a:xfrm>
          <a:off x="10506635" y="3140560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17</xdr:col>
      <xdr:colOff>506506</xdr:colOff>
      <xdr:row>160</xdr:row>
      <xdr:rowOff>159123</xdr:rowOff>
    </xdr:from>
    <xdr:to>
      <xdr:col>17</xdr:col>
      <xdr:colOff>849406</xdr:colOff>
      <xdr:row>162</xdr:row>
      <xdr:rowOff>109817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1675F1BE-C4DE-4B41-8CE8-23C296FF4D37}"/>
            </a:ext>
          </a:extLst>
        </xdr:cNvPr>
        <xdr:cNvSpPr/>
      </xdr:nvSpPr>
      <xdr:spPr>
        <a:xfrm>
          <a:off x="11320182" y="3141232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18</xdr:col>
      <xdr:colOff>121024</xdr:colOff>
      <xdr:row>160</xdr:row>
      <xdr:rowOff>165847</xdr:rowOff>
    </xdr:from>
    <xdr:to>
      <xdr:col>18</xdr:col>
      <xdr:colOff>463924</xdr:colOff>
      <xdr:row>162</xdr:row>
      <xdr:rowOff>116541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162538B9-F9C6-4800-85D6-0267FD102D5C}"/>
            </a:ext>
          </a:extLst>
        </xdr:cNvPr>
        <xdr:cNvSpPr/>
      </xdr:nvSpPr>
      <xdr:spPr>
        <a:xfrm>
          <a:off x="12088906" y="314190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19</xdr:col>
      <xdr:colOff>329453</xdr:colOff>
      <xdr:row>160</xdr:row>
      <xdr:rowOff>172570</xdr:rowOff>
    </xdr:from>
    <xdr:to>
      <xdr:col>20</xdr:col>
      <xdr:colOff>67235</xdr:colOff>
      <xdr:row>162</xdr:row>
      <xdr:rowOff>123264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2A5CD4EA-63D5-4693-8707-AF038DCB8727}"/>
            </a:ext>
          </a:extLst>
        </xdr:cNvPr>
        <xdr:cNvSpPr/>
      </xdr:nvSpPr>
      <xdr:spPr>
        <a:xfrm>
          <a:off x="12902453" y="314257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18</xdr:col>
      <xdr:colOff>80682</xdr:colOff>
      <xdr:row>165</xdr:row>
      <xdr:rowOff>2241</xdr:rowOff>
    </xdr:from>
    <xdr:to>
      <xdr:col>18</xdr:col>
      <xdr:colOff>461682</xdr:colOff>
      <xdr:row>167</xdr:row>
      <xdr:rowOff>13447</xdr:rowOff>
    </xdr:to>
    <xdr:sp macro="" textlink="">
      <xdr:nvSpPr>
        <xdr:cNvPr id="286" name="Elipse 285">
          <a:extLst>
            <a:ext uri="{FF2B5EF4-FFF2-40B4-BE49-F238E27FC236}">
              <a16:creationId xmlns:a16="http://schemas.microsoft.com/office/drawing/2014/main" id="{A791DEA9-B6E1-48D9-BE85-102CFA9EB2C4}"/>
            </a:ext>
          </a:extLst>
        </xdr:cNvPr>
        <xdr:cNvSpPr/>
      </xdr:nvSpPr>
      <xdr:spPr>
        <a:xfrm>
          <a:off x="12048564" y="32219153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19</xdr:col>
      <xdr:colOff>17932</xdr:colOff>
      <xdr:row>168</xdr:row>
      <xdr:rowOff>152400</xdr:rowOff>
    </xdr:from>
    <xdr:to>
      <xdr:col>19</xdr:col>
      <xdr:colOff>360832</xdr:colOff>
      <xdr:row>170</xdr:row>
      <xdr:rowOff>125506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AB717445-2B3E-47CA-AD8C-B4412C3A47FE}"/>
            </a:ext>
          </a:extLst>
        </xdr:cNvPr>
        <xdr:cNvSpPr/>
      </xdr:nvSpPr>
      <xdr:spPr>
        <a:xfrm>
          <a:off x="12590932" y="32940812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17</xdr:col>
      <xdr:colOff>820271</xdr:colOff>
      <xdr:row>168</xdr:row>
      <xdr:rowOff>170330</xdr:rowOff>
    </xdr:from>
    <xdr:to>
      <xdr:col>18</xdr:col>
      <xdr:colOff>8965</xdr:colOff>
      <xdr:row>170</xdr:row>
      <xdr:rowOff>143436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14E0F94C-B614-4269-AB1F-0D857990BDED}"/>
            </a:ext>
          </a:extLst>
        </xdr:cNvPr>
        <xdr:cNvSpPr/>
      </xdr:nvSpPr>
      <xdr:spPr>
        <a:xfrm>
          <a:off x="11633947" y="32958742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18</xdr:col>
      <xdr:colOff>598392</xdr:colOff>
      <xdr:row>173</xdr:row>
      <xdr:rowOff>26896</xdr:rowOff>
    </xdr:from>
    <xdr:to>
      <xdr:col>19</xdr:col>
      <xdr:colOff>374274</xdr:colOff>
      <xdr:row>175</xdr:row>
      <xdr:rowOff>26895</xdr:rowOff>
    </xdr:to>
    <xdr:sp macro="" textlink="">
      <xdr:nvSpPr>
        <xdr:cNvPr id="289" name="Elipse 288">
          <a:extLst>
            <a:ext uri="{FF2B5EF4-FFF2-40B4-BE49-F238E27FC236}">
              <a16:creationId xmlns:a16="http://schemas.microsoft.com/office/drawing/2014/main" id="{7C0666FD-0E22-48A5-B184-ADD7185C2345}"/>
            </a:ext>
          </a:extLst>
        </xdr:cNvPr>
        <xdr:cNvSpPr/>
      </xdr:nvSpPr>
      <xdr:spPr>
        <a:xfrm>
          <a:off x="12566274" y="33767808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17</xdr:col>
      <xdr:colOff>262218</xdr:colOff>
      <xdr:row>179</xdr:row>
      <xdr:rowOff>26896</xdr:rowOff>
    </xdr:from>
    <xdr:to>
      <xdr:col>17</xdr:col>
      <xdr:colOff>605118</xdr:colOff>
      <xdr:row>180</xdr:row>
      <xdr:rowOff>179296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3F4A7154-7C90-4621-B02C-61AB90741D6E}"/>
            </a:ext>
          </a:extLst>
        </xdr:cNvPr>
        <xdr:cNvSpPr/>
      </xdr:nvSpPr>
      <xdr:spPr>
        <a:xfrm>
          <a:off x="11075894" y="3491080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1004047</xdr:colOff>
      <xdr:row>179</xdr:row>
      <xdr:rowOff>29137</xdr:rowOff>
    </xdr:from>
    <xdr:to>
      <xdr:col>18</xdr:col>
      <xdr:colOff>192741</xdr:colOff>
      <xdr:row>180</xdr:row>
      <xdr:rowOff>181537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FDD7D1FA-B684-48C5-B4E4-B4A5F80C6755}"/>
            </a:ext>
          </a:extLst>
        </xdr:cNvPr>
        <xdr:cNvSpPr/>
      </xdr:nvSpPr>
      <xdr:spPr>
        <a:xfrm>
          <a:off x="11817723" y="3491304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19</xdr:col>
      <xdr:colOff>13447</xdr:colOff>
      <xdr:row>179</xdr:row>
      <xdr:rowOff>35861</xdr:rowOff>
    </xdr:from>
    <xdr:to>
      <xdr:col>19</xdr:col>
      <xdr:colOff>356347</xdr:colOff>
      <xdr:row>180</xdr:row>
      <xdr:rowOff>188261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E6B996F1-9928-4CE9-ACB1-CA31168F2927}"/>
            </a:ext>
          </a:extLst>
        </xdr:cNvPr>
        <xdr:cNvSpPr/>
      </xdr:nvSpPr>
      <xdr:spPr>
        <a:xfrm>
          <a:off x="12586447" y="3491977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20</xdr:col>
      <xdr:colOff>221876</xdr:colOff>
      <xdr:row>179</xdr:row>
      <xdr:rowOff>42584</xdr:rowOff>
    </xdr:from>
    <xdr:to>
      <xdr:col>20</xdr:col>
      <xdr:colOff>564776</xdr:colOff>
      <xdr:row>181</xdr:row>
      <xdr:rowOff>4484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5AFBB202-322A-4A26-87E0-E6CCF8C25F68}"/>
            </a:ext>
          </a:extLst>
        </xdr:cNvPr>
        <xdr:cNvSpPr/>
      </xdr:nvSpPr>
      <xdr:spPr>
        <a:xfrm>
          <a:off x="13399994" y="3492649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21</xdr:col>
      <xdr:colOff>367554</xdr:colOff>
      <xdr:row>179</xdr:row>
      <xdr:rowOff>42585</xdr:rowOff>
    </xdr:from>
    <xdr:to>
      <xdr:col>22</xdr:col>
      <xdr:colOff>105336</xdr:colOff>
      <xdr:row>181</xdr:row>
      <xdr:rowOff>4485</xdr:rowOff>
    </xdr:to>
    <xdr:sp macro="" textlink="">
      <xdr:nvSpPr>
        <xdr:cNvPr id="294" name="Retângulo 293">
          <a:extLst>
            <a:ext uri="{FF2B5EF4-FFF2-40B4-BE49-F238E27FC236}">
              <a16:creationId xmlns:a16="http://schemas.microsoft.com/office/drawing/2014/main" id="{58005302-A23A-4E9C-BE8B-49CCA2D2F777}"/>
            </a:ext>
          </a:extLst>
        </xdr:cNvPr>
        <xdr:cNvSpPr/>
      </xdr:nvSpPr>
      <xdr:spPr>
        <a:xfrm>
          <a:off x="14150789" y="3492649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14</xdr:col>
      <xdr:colOff>563656</xdr:colOff>
      <xdr:row>157</xdr:row>
      <xdr:rowOff>22412</xdr:rowOff>
    </xdr:from>
    <xdr:to>
      <xdr:col>17</xdr:col>
      <xdr:colOff>481853</xdr:colOff>
      <xdr:row>160</xdr:row>
      <xdr:rowOff>168088</xdr:rowOff>
    </xdr:to>
    <xdr:cxnSp macro="">
      <xdr:nvCxnSpPr>
        <xdr:cNvPr id="295" name="Conector reto 294">
          <a:extLst>
            <a:ext uri="{FF2B5EF4-FFF2-40B4-BE49-F238E27FC236}">
              <a16:creationId xmlns:a16="http://schemas.microsoft.com/office/drawing/2014/main" id="{6646065F-8C36-4E3C-BD65-D94B47CDB7F5}"/>
            </a:ext>
          </a:extLst>
        </xdr:cNvPr>
        <xdr:cNvCxnSpPr>
          <a:stCxn id="280" idx="2"/>
          <a:endCxn id="281" idx="0"/>
        </xdr:cNvCxnSpPr>
      </xdr:nvCxnSpPr>
      <xdr:spPr>
        <a:xfrm flipH="1">
          <a:off x="9853332" y="30704118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469526</xdr:colOff>
      <xdr:row>157</xdr:row>
      <xdr:rowOff>157116</xdr:rowOff>
    </xdr:from>
    <xdr:to>
      <xdr:col>17</xdr:col>
      <xdr:colOff>537649</xdr:colOff>
      <xdr:row>160</xdr:row>
      <xdr:rowOff>152399</xdr:rowOff>
    </xdr:to>
    <xdr:cxnSp macro="">
      <xdr:nvCxnSpPr>
        <xdr:cNvPr id="296" name="Conector reto 295">
          <a:extLst>
            <a:ext uri="{FF2B5EF4-FFF2-40B4-BE49-F238E27FC236}">
              <a16:creationId xmlns:a16="http://schemas.microsoft.com/office/drawing/2014/main" id="{1D5C24DF-20D5-47C4-9E53-320A16768652}"/>
            </a:ext>
          </a:extLst>
        </xdr:cNvPr>
        <xdr:cNvCxnSpPr>
          <a:stCxn id="280" idx="3"/>
          <a:endCxn id="282" idx="0"/>
        </xdr:cNvCxnSpPr>
      </xdr:nvCxnSpPr>
      <xdr:spPr>
        <a:xfrm flipH="1">
          <a:off x="10678085" y="30838822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807057</xdr:colOff>
      <xdr:row>157</xdr:row>
      <xdr:rowOff>157116</xdr:rowOff>
    </xdr:from>
    <xdr:to>
      <xdr:col>18</xdr:col>
      <xdr:colOff>292474</xdr:colOff>
      <xdr:row>160</xdr:row>
      <xdr:rowOff>165847</xdr:rowOff>
    </xdr:to>
    <xdr:cxnSp macro="">
      <xdr:nvCxnSpPr>
        <xdr:cNvPr id="297" name="Conector reto 296">
          <a:extLst>
            <a:ext uri="{FF2B5EF4-FFF2-40B4-BE49-F238E27FC236}">
              <a16:creationId xmlns:a16="http://schemas.microsoft.com/office/drawing/2014/main" id="{EEEE78ED-6CAD-43C3-8C1D-3F066796C7C8}"/>
            </a:ext>
          </a:extLst>
        </xdr:cNvPr>
        <xdr:cNvCxnSpPr>
          <a:stCxn id="280" idx="5"/>
          <a:endCxn id="284" idx="0"/>
        </xdr:cNvCxnSpPr>
      </xdr:nvCxnSpPr>
      <xdr:spPr>
        <a:xfrm>
          <a:off x="11620733" y="30838822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862853</xdr:colOff>
      <xdr:row>157</xdr:row>
      <xdr:rowOff>22412</xdr:rowOff>
    </xdr:from>
    <xdr:to>
      <xdr:col>19</xdr:col>
      <xdr:colOff>500903</xdr:colOff>
      <xdr:row>160</xdr:row>
      <xdr:rowOff>172570</xdr:rowOff>
    </xdr:to>
    <xdr:cxnSp macro="">
      <xdr:nvCxnSpPr>
        <xdr:cNvPr id="298" name="Conector reto 297">
          <a:extLst>
            <a:ext uri="{FF2B5EF4-FFF2-40B4-BE49-F238E27FC236}">
              <a16:creationId xmlns:a16="http://schemas.microsoft.com/office/drawing/2014/main" id="{59B39670-FDB9-4F0B-AB39-CE2D62FBB1AA}"/>
            </a:ext>
          </a:extLst>
        </xdr:cNvPr>
        <xdr:cNvCxnSpPr>
          <a:stCxn id="280" idx="6"/>
          <a:endCxn id="285" idx="0"/>
        </xdr:cNvCxnSpPr>
      </xdr:nvCxnSpPr>
      <xdr:spPr>
        <a:xfrm>
          <a:off x="11676529" y="30704118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433668</xdr:colOff>
      <xdr:row>174</xdr:row>
      <xdr:rowOff>26895</xdr:rowOff>
    </xdr:from>
    <xdr:to>
      <xdr:col>18</xdr:col>
      <xdr:colOff>598392</xdr:colOff>
      <xdr:row>179</xdr:row>
      <xdr:rowOff>26896</xdr:rowOff>
    </xdr:to>
    <xdr:cxnSp macro="">
      <xdr:nvCxnSpPr>
        <xdr:cNvPr id="299" name="Conector reto 298">
          <a:extLst>
            <a:ext uri="{FF2B5EF4-FFF2-40B4-BE49-F238E27FC236}">
              <a16:creationId xmlns:a16="http://schemas.microsoft.com/office/drawing/2014/main" id="{EAB11F5B-8EF1-497E-B49C-6AD151AC6BDB}"/>
            </a:ext>
          </a:extLst>
        </xdr:cNvPr>
        <xdr:cNvCxnSpPr>
          <a:stCxn id="289" idx="2"/>
          <a:endCxn id="290" idx="0"/>
        </xdr:cNvCxnSpPr>
      </xdr:nvCxnSpPr>
      <xdr:spPr>
        <a:xfrm flipH="1">
          <a:off x="11247344" y="33958307"/>
          <a:ext cx="1318930" cy="952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21291</xdr:colOff>
      <xdr:row>174</xdr:row>
      <xdr:rowOff>161599</xdr:rowOff>
    </xdr:from>
    <xdr:to>
      <xdr:col>19</xdr:col>
      <xdr:colOff>49070</xdr:colOff>
      <xdr:row>179</xdr:row>
      <xdr:rowOff>29137</xdr:rowOff>
    </xdr:to>
    <xdr:cxnSp macro="">
      <xdr:nvCxnSpPr>
        <xdr:cNvPr id="300" name="Conector reto 299">
          <a:extLst>
            <a:ext uri="{FF2B5EF4-FFF2-40B4-BE49-F238E27FC236}">
              <a16:creationId xmlns:a16="http://schemas.microsoft.com/office/drawing/2014/main" id="{304E796F-7EAF-40A7-8EC3-8A07AF2F6FBE}"/>
            </a:ext>
          </a:extLst>
        </xdr:cNvPr>
        <xdr:cNvCxnSpPr>
          <a:stCxn id="289" idx="3"/>
          <a:endCxn id="291" idx="0"/>
        </xdr:cNvCxnSpPr>
      </xdr:nvCxnSpPr>
      <xdr:spPr>
        <a:xfrm flipH="1">
          <a:off x="11989173" y="34093011"/>
          <a:ext cx="632897" cy="8200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183774</xdr:colOff>
      <xdr:row>175</xdr:row>
      <xdr:rowOff>26895</xdr:rowOff>
    </xdr:from>
    <xdr:to>
      <xdr:col>19</xdr:col>
      <xdr:colOff>184897</xdr:colOff>
      <xdr:row>179</xdr:row>
      <xdr:rowOff>35861</xdr:rowOff>
    </xdr:to>
    <xdr:cxnSp macro="">
      <xdr:nvCxnSpPr>
        <xdr:cNvPr id="301" name="Conector reto 300">
          <a:extLst>
            <a:ext uri="{FF2B5EF4-FFF2-40B4-BE49-F238E27FC236}">
              <a16:creationId xmlns:a16="http://schemas.microsoft.com/office/drawing/2014/main" id="{64EFCE54-B71D-4549-8989-1046A9036B33}"/>
            </a:ext>
          </a:extLst>
        </xdr:cNvPr>
        <xdr:cNvCxnSpPr>
          <a:stCxn id="289" idx="4"/>
          <a:endCxn id="292" idx="0"/>
        </xdr:cNvCxnSpPr>
      </xdr:nvCxnSpPr>
      <xdr:spPr>
        <a:xfrm>
          <a:off x="12756774" y="34148807"/>
          <a:ext cx="1123" cy="77096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318478</xdr:colOff>
      <xdr:row>174</xdr:row>
      <xdr:rowOff>161599</xdr:rowOff>
    </xdr:from>
    <xdr:to>
      <xdr:col>20</xdr:col>
      <xdr:colOff>393326</xdr:colOff>
      <xdr:row>179</xdr:row>
      <xdr:rowOff>42584</xdr:rowOff>
    </xdr:to>
    <xdr:cxnSp macro="">
      <xdr:nvCxnSpPr>
        <xdr:cNvPr id="302" name="Conector reto 301">
          <a:extLst>
            <a:ext uri="{FF2B5EF4-FFF2-40B4-BE49-F238E27FC236}">
              <a16:creationId xmlns:a16="http://schemas.microsoft.com/office/drawing/2014/main" id="{CF8ABE63-BAA5-43E3-8BAA-363096177707}"/>
            </a:ext>
          </a:extLst>
        </xdr:cNvPr>
        <xdr:cNvCxnSpPr>
          <a:stCxn id="289" idx="5"/>
          <a:endCxn id="293" idx="0"/>
        </xdr:cNvCxnSpPr>
      </xdr:nvCxnSpPr>
      <xdr:spPr>
        <a:xfrm>
          <a:off x="12891478" y="34093011"/>
          <a:ext cx="679966" cy="833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374274</xdr:colOff>
      <xdr:row>174</xdr:row>
      <xdr:rowOff>26895</xdr:rowOff>
    </xdr:from>
    <xdr:to>
      <xdr:col>21</xdr:col>
      <xdr:colOff>539004</xdr:colOff>
      <xdr:row>179</xdr:row>
      <xdr:rowOff>42585</xdr:rowOff>
    </xdr:to>
    <xdr:cxnSp macro="">
      <xdr:nvCxnSpPr>
        <xdr:cNvPr id="303" name="Conector reto 302">
          <a:extLst>
            <a:ext uri="{FF2B5EF4-FFF2-40B4-BE49-F238E27FC236}">
              <a16:creationId xmlns:a16="http://schemas.microsoft.com/office/drawing/2014/main" id="{5EC41E24-6302-480B-8636-4F5245876BC9}"/>
            </a:ext>
          </a:extLst>
        </xdr:cNvPr>
        <xdr:cNvCxnSpPr>
          <a:stCxn id="289" idx="6"/>
          <a:endCxn id="294" idx="0"/>
        </xdr:cNvCxnSpPr>
      </xdr:nvCxnSpPr>
      <xdr:spPr>
        <a:xfrm>
          <a:off x="12947274" y="33958307"/>
          <a:ext cx="1374965" cy="968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661148</xdr:colOff>
      <xdr:row>158</xdr:row>
      <xdr:rowOff>22412</xdr:rowOff>
    </xdr:from>
    <xdr:to>
      <xdr:col>17</xdr:col>
      <xdr:colOff>666751</xdr:colOff>
      <xdr:row>160</xdr:row>
      <xdr:rowOff>159123</xdr:rowOff>
    </xdr:to>
    <xdr:cxnSp macro="">
      <xdr:nvCxnSpPr>
        <xdr:cNvPr id="304" name="Conector reto 303">
          <a:extLst>
            <a:ext uri="{FF2B5EF4-FFF2-40B4-BE49-F238E27FC236}">
              <a16:creationId xmlns:a16="http://schemas.microsoft.com/office/drawing/2014/main" id="{B6A3346B-551C-4B8D-89FD-DEE4053CB950}"/>
            </a:ext>
          </a:extLst>
        </xdr:cNvPr>
        <xdr:cNvCxnSpPr/>
      </xdr:nvCxnSpPr>
      <xdr:spPr>
        <a:xfrm>
          <a:off x="11474824" y="30894618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268941</xdr:colOff>
      <xdr:row>162</xdr:row>
      <xdr:rowOff>89647</xdr:rowOff>
    </xdr:from>
    <xdr:to>
      <xdr:col>18</xdr:col>
      <xdr:colOff>290233</xdr:colOff>
      <xdr:row>164</xdr:row>
      <xdr:rowOff>165847</xdr:rowOff>
    </xdr:to>
    <xdr:cxnSp macro="">
      <xdr:nvCxnSpPr>
        <xdr:cNvPr id="305" name="Conector reto 304">
          <a:extLst>
            <a:ext uri="{FF2B5EF4-FFF2-40B4-BE49-F238E27FC236}">
              <a16:creationId xmlns:a16="http://schemas.microsoft.com/office/drawing/2014/main" id="{5AA86043-BE59-4D09-8749-8F796A8E8DFB}"/>
            </a:ext>
          </a:extLst>
        </xdr:cNvPr>
        <xdr:cNvCxnSpPr/>
      </xdr:nvCxnSpPr>
      <xdr:spPr>
        <a:xfrm flipH="1">
          <a:off x="12236823" y="31735059"/>
          <a:ext cx="21292" cy="457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986118</xdr:colOff>
      <xdr:row>166</xdr:row>
      <xdr:rowOff>100853</xdr:rowOff>
    </xdr:from>
    <xdr:to>
      <xdr:col>18</xdr:col>
      <xdr:colOff>75079</xdr:colOff>
      <xdr:row>169</xdr:row>
      <xdr:rowOff>67236</xdr:rowOff>
    </xdr:to>
    <xdr:cxnSp macro="">
      <xdr:nvCxnSpPr>
        <xdr:cNvPr id="306" name="Conector reto 305">
          <a:extLst>
            <a:ext uri="{FF2B5EF4-FFF2-40B4-BE49-F238E27FC236}">
              <a16:creationId xmlns:a16="http://schemas.microsoft.com/office/drawing/2014/main" id="{DF9852AB-CD79-4618-95D4-D59FF98BD495}"/>
            </a:ext>
          </a:extLst>
        </xdr:cNvPr>
        <xdr:cNvCxnSpPr/>
      </xdr:nvCxnSpPr>
      <xdr:spPr>
        <a:xfrm flipH="1">
          <a:off x="11799794" y="32508265"/>
          <a:ext cx="243167" cy="5378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456079</xdr:colOff>
      <xdr:row>166</xdr:row>
      <xdr:rowOff>100853</xdr:rowOff>
    </xdr:from>
    <xdr:to>
      <xdr:col>19</xdr:col>
      <xdr:colOff>183779</xdr:colOff>
      <xdr:row>169</xdr:row>
      <xdr:rowOff>49306</xdr:rowOff>
    </xdr:to>
    <xdr:cxnSp macro="">
      <xdr:nvCxnSpPr>
        <xdr:cNvPr id="307" name="Conector reto 306">
          <a:extLst>
            <a:ext uri="{FF2B5EF4-FFF2-40B4-BE49-F238E27FC236}">
              <a16:creationId xmlns:a16="http://schemas.microsoft.com/office/drawing/2014/main" id="{B5764D71-7445-46FC-98BE-3FBCF18B508E}"/>
            </a:ext>
          </a:extLst>
        </xdr:cNvPr>
        <xdr:cNvCxnSpPr/>
      </xdr:nvCxnSpPr>
      <xdr:spPr>
        <a:xfrm>
          <a:off x="12423961" y="32508265"/>
          <a:ext cx="332818" cy="519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178171</xdr:colOff>
      <xdr:row>170</xdr:row>
      <xdr:rowOff>125506</xdr:rowOff>
    </xdr:from>
    <xdr:to>
      <xdr:col>19</xdr:col>
      <xdr:colOff>189382</xdr:colOff>
      <xdr:row>173</xdr:row>
      <xdr:rowOff>114302</xdr:rowOff>
    </xdr:to>
    <xdr:cxnSp macro="">
      <xdr:nvCxnSpPr>
        <xdr:cNvPr id="308" name="Conector reto 307">
          <a:extLst>
            <a:ext uri="{FF2B5EF4-FFF2-40B4-BE49-F238E27FC236}">
              <a16:creationId xmlns:a16="http://schemas.microsoft.com/office/drawing/2014/main" id="{C803912A-5566-4D08-8941-AE0FA53B2E0C}"/>
            </a:ext>
          </a:extLst>
        </xdr:cNvPr>
        <xdr:cNvCxnSpPr>
          <a:stCxn id="287" idx="2"/>
        </xdr:cNvCxnSpPr>
      </xdr:nvCxnSpPr>
      <xdr:spPr>
        <a:xfrm flipH="1">
          <a:off x="12751171" y="33294918"/>
          <a:ext cx="11211" cy="5602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47064</xdr:colOff>
      <xdr:row>157</xdr:row>
      <xdr:rowOff>91886</xdr:rowOff>
    </xdr:from>
    <xdr:ext cx="399148" cy="264560"/>
    <xdr:sp macro="" textlink="">
      <xdr:nvSpPr>
        <xdr:cNvPr id="319" name="CaixaDeTexto 318">
          <a:extLst>
            <a:ext uri="{FF2B5EF4-FFF2-40B4-BE49-F238E27FC236}">
              <a16:creationId xmlns:a16="http://schemas.microsoft.com/office/drawing/2014/main" id="{B6C0EEAB-1C2E-4090-97E1-11130CD05BE4}"/>
            </a:ext>
          </a:extLst>
        </xdr:cNvPr>
        <xdr:cNvSpPr txBox="1"/>
      </xdr:nvSpPr>
      <xdr:spPr>
        <a:xfrm>
          <a:off x="10255623" y="3077359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16</xdr:col>
      <xdr:colOff>401170</xdr:colOff>
      <xdr:row>159</xdr:row>
      <xdr:rowOff>20168</xdr:rowOff>
    </xdr:from>
    <xdr:ext cx="327654" cy="264560"/>
    <xdr:sp macro="" textlink="">
      <xdr:nvSpPr>
        <xdr:cNvPr id="320" name="CaixaDeTexto 319">
          <a:extLst>
            <a:ext uri="{FF2B5EF4-FFF2-40B4-BE49-F238E27FC236}">
              <a16:creationId xmlns:a16="http://schemas.microsoft.com/office/drawing/2014/main" id="{722B8CC0-AAAE-44BA-855E-6175FC5D481E}"/>
            </a:ext>
          </a:extLst>
        </xdr:cNvPr>
        <xdr:cNvSpPr txBox="1"/>
      </xdr:nvSpPr>
      <xdr:spPr>
        <a:xfrm>
          <a:off x="10609729" y="3108287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17</xdr:col>
      <xdr:colOff>351864</xdr:colOff>
      <xdr:row>158</xdr:row>
      <xdr:rowOff>183774</xdr:rowOff>
    </xdr:from>
    <xdr:ext cx="399148" cy="264560"/>
    <xdr:sp macro="" textlink="">
      <xdr:nvSpPr>
        <xdr:cNvPr id="321" name="CaixaDeTexto 320">
          <a:extLst>
            <a:ext uri="{FF2B5EF4-FFF2-40B4-BE49-F238E27FC236}">
              <a16:creationId xmlns:a16="http://schemas.microsoft.com/office/drawing/2014/main" id="{4444AF41-3B22-491C-9E7A-329010184747}"/>
            </a:ext>
          </a:extLst>
        </xdr:cNvPr>
        <xdr:cNvSpPr txBox="1"/>
      </xdr:nvSpPr>
      <xdr:spPr>
        <a:xfrm>
          <a:off x="11165540" y="3105598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17</xdr:col>
      <xdr:colOff>874058</xdr:colOff>
      <xdr:row>158</xdr:row>
      <xdr:rowOff>179291</xdr:rowOff>
    </xdr:from>
    <xdr:ext cx="658835" cy="264560"/>
    <xdr:sp macro="" textlink="">
      <xdr:nvSpPr>
        <xdr:cNvPr id="322" name="CaixaDeTexto 321">
          <a:extLst>
            <a:ext uri="{FF2B5EF4-FFF2-40B4-BE49-F238E27FC236}">
              <a16:creationId xmlns:a16="http://schemas.microsoft.com/office/drawing/2014/main" id="{38FEC7A8-609E-4DB7-B615-AEC3E6B33BF7}"/>
            </a:ext>
          </a:extLst>
        </xdr:cNvPr>
        <xdr:cNvSpPr txBox="1"/>
      </xdr:nvSpPr>
      <xdr:spPr>
        <a:xfrm>
          <a:off x="11687734" y="31051497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88-TETA</a:t>
          </a:r>
        </a:p>
      </xdr:txBody>
    </xdr:sp>
    <xdr:clientData/>
  </xdr:oneCellAnchor>
  <xdr:oneCellAnchor>
    <xdr:from>
      <xdr:col>18</xdr:col>
      <xdr:colOff>275663</xdr:colOff>
      <xdr:row>157</xdr:row>
      <xdr:rowOff>118779</xdr:rowOff>
    </xdr:from>
    <xdr:ext cx="327654" cy="264560"/>
    <xdr:sp macro="" textlink="">
      <xdr:nvSpPr>
        <xdr:cNvPr id="323" name="CaixaDeTexto 322">
          <a:extLst>
            <a:ext uri="{FF2B5EF4-FFF2-40B4-BE49-F238E27FC236}">
              <a16:creationId xmlns:a16="http://schemas.microsoft.com/office/drawing/2014/main" id="{5981A2EF-B08B-4B31-8970-B4610581117F}"/>
            </a:ext>
          </a:extLst>
        </xdr:cNvPr>
        <xdr:cNvSpPr txBox="1"/>
      </xdr:nvSpPr>
      <xdr:spPr>
        <a:xfrm>
          <a:off x="12243545" y="3080048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17</xdr:col>
      <xdr:colOff>1098175</xdr:colOff>
      <xdr:row>163</xdr:row>
      <xdr:rowOff>22411</xdr:rowOff>
    </xdr:from>
    <xdr:ext cx="685893" cy="264560"/>
    <xdr:sp macro="" textlink="">
      <xdr:nvSpPr>
        <xdr:cNvPr id="324" name="CaixaDeTexto 323">
          <a:extLst>
            <a:ext uri="{FF2B5EF4-FFF2-40B4-BE49-F238E27FC236}">
              <a16:creationId xmlns:a16="http://schemas.microsoft.com/office/drawing/2014/main" id="{D1408A3D-02E5-4610-AA50-ED9D61B1B82E}"/>
            </a:ext>
          </a:extLst>
        </xdr:cNvPr>
        <xdr:cNvSpPr txBox="1"/>
      </xdr:nvSpPr>
      <xdr:spPr>
        <a:xfrm>
          <a:off x="11911851" y="31858323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58+TETA</a:t>
          </a:r>
        </a:p>
      </xdr:txBody>
    </xdr:sp>
    <xdr:clientData/>
  </xdr:oneCellAnchor>
  <xdr:oneCellAnchor>
    <xdr:from>
      <xdr:col>17</xdr:col>
      <xdr:colOff>779928</xdr:colOff>
      <xdr:row>166</xdr:row>
      <xdr:rowOff>73958</xdr:rowOff>
    </xdr:from>
    <xdr:ext cx="399148" cy="264560"/>
    <xdr:sp macro="" textlink="">
      <xdr:nvSpPr>
        <xdr:cNvPr id="325" name="CaixaDeTexto 324">
          <a:extLst>
            <a:ext uri="{FF2B5EF4-FFF2-40B4-BE49-F238E27FC236}">
              <a16:creationId xmlns:a16="http://schemas.microsoft.com/office/drawing/2014/main" id="{09027A64-492F-4F24-892D-40ECFFEA7EAE}"/>
            </a:ext>
          </a:extLst>
        </xdr:cNvPr>
        <xdr:cNvSpPr txBox="1"/>
      </xdr:nvSpPr>
      <xdr:spPr>
        <a:xfrm>
          <a:off x="11593604" y="3248137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19</xdr:col>
      <xdr:colOff>35857</xdr:colOff>
      <xdr:row>166</xdr:row>
      <xdr:rowOff>80681</xdr:rowOff>
    </xdr:from>
    <xdr:ext cx="730328" cy="264560"/>
    <xdr:sp macro="" textlink="">
      <xdr:nvSpPr>
        <xdr:cNvPr id="326" name="CaixaDeTexto 325">
          <a:extLst>
            <a:ext uri="{FF2B5EF4-FFF2-40B4-BE49-F238E27FC236}">
              <a16:creationId xmlns:a16="http://schemas.microsoft.com/office/drawing/2014/main" id="{C28F2152-7D5C-428D-8BE6-7308E1E2D3B9}"/>
            </a:ext>
          </a:extLst>
        </xdr:cNvPr>
        <xdr:cNvSpPr txBox="1"/>
      </xdr:nvSpPr>
      <xdr:spPr>
        <a:xfrm>
          <a:off x="12608857" y="32488093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241-TETA</a:t>
          </a:r>
        </a:p>
      </xdr:txBody>
    </xdr:sp>
    <xdr:clientData/>
  </xdr:oneCellAnchor>
  <xdr:oneCellAnchor>
    <xdr:from>
      <xdr:col>19</xdr:col>
      <xdr:colOff>116541</xdr:colOff>
      <xdr:row>171</xdr:row>
      <xdr:rowOff>38103</xdr:rowOff>
    </xdr:from>
    <xdr:ext cx="757387" cy="264560"/>
    <xdr:sp macro="" textlink="">
      <xdr:nvSpPr>
        <xdr:cNvPr id="327" name="CaixaDeTexto 326">
          <a:extLst>
            <a:ext uri="{FF2B5EF4-FFF2-40B4-BE49-F238E27FC236}">
              <a16:creationId xmlns:a16="http://schemas.microsoft.com/office/drawing/2014/main" id="{6EB108FB-2EC4-4CEF-9AE6-4D48BD220640}"/>
            </a:ext>
          </a:extLst>
        </xdr:cNvPr>
        <xdr:cNvSpPr txBox="1"/>
      </xdr:nvSpPr>
      <xdr:spPr>
        <a:xfrm>
          <a:off x="12689541" y="33398015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191+TETA</a:t>
          </a:r>
        </a:p>
      </xdr:txBody>
    </xdr:sp>
    <xdr:clientData/>
  </xdr:oneCellAnchor>
  <xdr:oneCellAnchor>
    <xdr:from>
      <xdr:col>17</xdr:col>
      <xdr:colOff>212912</xdr:colOff>
      <xdr:row>176</xdr:row>
      <xdr:rowOff>156884</xdr:rowOff>
    </xdr:from>
    <xdr:ext cx="327654" cy="264560"/>
    <xdr:sp macro="" textlink="">
      <xdr:nvSpPr>
        <xdr:cNvPr id="328" name="CaixaDeTexto 327">
          <a:extLst>
            <a:ext uri="{FF2B5EF4-FFF2-40B4-BE49-F238E27FC236}">
              <a16:creationId xmlns:a16="http://schemas.microsoft.com/office/drawing/2014/main" id="{83551BF7-29D5-4979-90F6-980E5664EA92}"/>
            </a:ext>
          </a:extLst>
        </xdr:cNvPr>
        <xdr:cNvSpPr txBox="1"/>
      </xdr:nvSpPr>
      <xdr:spPr>
        <a:xfrm>
          <a:off x="11026588" y="3446929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1015254</xdr:colOff>
      <xdr:row>177</xdr:row>
      <xdr:rowOff>62755</xdr:rowOff>
    </xdr:from>
    <xdr:ext cx="399148" cy="264560"/>
    <xdr:sp macro="" textlink="">
      <xdr:nvSpPr>
        <xdr:cNvPr id="329" name="CaixaDeTexto 328">
          <a:extLst>
            <a:ext uri="{FF2B5EF4-FFF2-40B4-BE49-F238E27FC236}">
              <a16:creationId xmlns:a16="http://schemas.microsoft.com/office/drawing/2014/main" id="{A02AE7FC-7DDE-434E-8B84-2D96517AFC27}"/>
            </a:ext>
          </a:extLst>
        </xdr:cNvPr>
        <xdr:cNvSpPr txBox="1"/>
      </xdr:nvSpPr>
      <xdr:spPr>
        <a:xfrm>
          <a:off x="11828930" y="3456566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18</xdr:col>
      <xdr:colOff>484095</xdr:colOff>
      <xdr:row>177</xdr:row>
      <xdr:rowOff>103097</xdr:rowOff>
    </xdr:from>
    <xdr:ext cx="658835" cy="264560"/>
    <xdr:sp macro="" textlink="">
      <xdr:nvSpPr>
        <xdr:cNvPr id="330" name="CaixaDeTexto 329">
          <a:extLst>
            <a:ext uri="{FF2B5EF4-FFF2-40B4-BE49-F238E27FC236}">
              <a16:creationId xmlns:a16="http://schemas.microsoft.com/office/drawing/2014/main" id="{2CF6EDBC-89C4-4036-A191-31D19E4C264D}"/>
            </a:ext>
          </a:extLst>
        </xdr:cNvPr>
        <xdr:cNvSpPr txBox="1"/>
      </xdr:nvSpPr>
      <xdr:spPr>
        <a:xfrm>
          <a:off x="12451977" y="34606009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53-TETA</a:t>
          </a:r>
        </a:p>
      </xdr:txBody>
    </xdr:sp>
    <xdr:clientData/>
  </xdr:oneCellAnchor>
  <xdr:oneCellAnchor>
    <xdr:from>
      <xdr:col>20</xdr:col>
      <xdr:colOff>277906</xdr:colOff>
      <xdr:row>177</xdr:row>
      <xdr:rowOff>87409</xdr:rowOff>
    </xdr:from>
    <xdr:ext cx="327654" cy="264560"/>
    <xdr:sp macro="" textlink="">
      <xdr:nvSpPr>
        <xdr:cNvPr id="331" name="CaixaDeTexto 330">
          <a:extLst>
            <a:ext uri="{FF2B5EF4-FFF2-40B4-BE49-F238E27FC236}">
              <a16:creationId xmlns:a16="http://schemas.microsoft.com/office/drawing/2014/main" id="{0D3A0799-9975-4396-9258-D9E25F7E2035}"/>
            </a:ext>
          </a:extLst>
        </xdr:cNvPr>
        <xdr:cNvSpPr txBox="1"/>
      </xdr:nvSpPr>
      <xdr:spPr>
        <a:xfrm>
          <a:off x="13456024" y="3459032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21</xdr:col>
      <xdr:colOff>239807</xdr:colOff>
      <xdr:row>176</xdr:row>
      <xdr:rowOff>172572</xdr:rowOff>
    </xdr:from>
    <xdr:ext cx="399148" cy="264560"/>
    <xdr:sp macro="" textlink="">
      <xdr:nvSpPr>
        <xdr:cNvPr id="332" name="CaixaDeTexto 331">
          <a:extLst>
            <a:ext uri="{FF2B5EF4-FFF2-40B4-BE49-F238E27FC236}">
              <a16:creationId xmlns:a16="http://schemas.microsoft.com/office/drawing/2014/main" id="{302931EA-F3D7-48DD-A8BA-5BD5244F1961}"/>
            </a:ext>
          </a:extLst>
        </xdr:cNvPr>
        <xdr:cNvSpPr txBox="1"/>
      </xdr:nvSpPr>
      <xdr:spPr>
        <a:xfrm>
          <a:off x="14023042" y="3448498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twoCellAnchor>
    <xdr:from>
      <xdr:col>18</xdr:col>
      <xdr:colOff>578225</xdr:colOff>
      <xdr:row>175</xdr:row>
      <xdr:rowOff>107578</xdr:rowOff>
    </xdr:from>
    <xdr:to>
      <xdr:col>19</xdr:col>
      <xdr:colOff>373157</xdr:colOff>
      <xdr:row>177</xdr:row>
      <xdr:rowOff>166409</xdr:rowOff>
    </xdr:to>
    <xdr:sp macro="" textlink="">
      <xdr:nvSpPr>
        <xdr:cNvPr id="333" name="Sinal de Multiplicação 332">
          <a:extLst>
            <a:ext uri="{FF2B5EF4-FFF2-40B4-BE49-F238E27FC236}">
              <a16:creationId xmlns:a16="http://schemas.microsoft.com/office/drawing/2014/main" id="{A82B7B5E-737E-4A4A-A780-68A1EF481BC5}"/>
            </a:ext>
          </a:extLst>
        </xdr:cNvPr>
        <xdr:cNvSpPr/>
      </xdr:nvSpPr>
      <xdr:spPr>
        <a:xfrm>
          <a:off x="12546107" y="34229490"/>
          <a:ext cx="400050" cy="439831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208429</xdr:colOff>
      <xdr:row>156</xdr:row>
      <xdr:rowOff>6724</xdr:rowOff>
    </xdr:from>
    <xdr:to>
      <xdr:col>27</xdr:col>
      <xdr:colOff>589429</xdr:colOff>
      <xdr:row>158</xdr:row>
      <xdr:rowOff>6724</xdr:rowOff>
    </xdr:to>
    <xdr:sp macro="" textlink="">
      <xdr:nvSpPr>
        <xdr:cNvPr id="335" name="Elipse 334">
          <a:extLst>
            <a:ext uri="{FF2B5EF4-FFF2-40B4-BE49-F238E27FC236}">
              <a16:creationId xmlns:a16="http://schemas.microsoft.com/office/drawing/2014/main" id="{EAF09CAA-0D9D-4CC9-8F3C-F780DE5A6428}"/>
            </a:ext>
          </a:extLst>
        </xdr:cNvPr>
        <xdr:cNvSpPr/>
      </xdr:nvSpPr>
      <xdr:spPr>
        <a:xfrm>
          <a:off x="17622370" y="3049793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24</xdr:col>
      <xdr:colOff>410135</xdr:colOff>
      <xdr:row>160</xdr:row>
      <xdr:rowOff>152400</xdr:rowOff>
    </xdr:from>
    <xdr:to>
      <xdr:col>25</xdr:col>
      <xdr:colOff>147917</xdr:colOff>
      <xdr:row>162</xdr:row>
      <xdr:rowOff>103094</xdr:rowOff>
    </xdr:to>
    <xdr:sp macro="" textlink="">
      <xdr:nvSpPr>
        <xdr:cNvPr id="336" name="Retângulo 335">
          <a:extLst>
            <a:ext uri="{FF2B5EF4-FFF2-40B4-BE49-F238E27FC236}">
              <a16:creationId xmlns:a16="http://schemas.microsoft.com/office/drawing/2014/main" id="{0C340910-33AA-45ED-87AB-F85B903CB21F}"/>
            </a:ext>
          </a:extLst>
        </xdr:cNvPr>
        <xdr:cNvSpPr/>
      </xdr:nvSpPr>
      <xdr:spPr>
        <a:xfrm>
          <a:off x="16008723" y="3140560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26</xdr:col>
      <xdr:colOff>24652</xdr:colOff>
      <xdr:row>160</xdr:row>
      <xdr:rowOff>136711</xdr:rowOff>
    </xdr:from>
    <xdr:to>
      <xdr:col>26</xdr:col>
      <xdr:colOff>367552</xdr:colOff>
      <xdr:row>162</xdr:row>
      <xdr:rowOff>87405</xdr:rowOff>
    </xdr:to>
    <xdr:sp macro="" textlink="">
      <xdr:nvSpPr>
        <xdr:cNvPr id="337" name="Retângulo 336">
          <a:extLst>
            <a:ext uri="{FF2B5EF4-FFF2-40B4-BE49-F238E27FC236}">
              <a16:creationId xmlns:a16="http://schemas.microsoft.com/office/drawing/2014/main" id="{BA2809BA-20AB-4E2A-820F-5A5DB873E4C8}"/>
            </a:ext>
          </a:extLst>
        </xdr:cNvPr>
        <xdr:cNvSpPr/>
      </xdr:nvSpPr>
      <xdr:spPr>
        <a:xfrm>
          <a:off x="16833476" y="3138991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27</xdr:col>
      <xdr:colOff>233082</xdr:colOff>
      <xdr:row>160</xdr:row>
      <xdr:rowOff>143435</xdr:rowOff>
    </xdr:from>
    <xdr:to>
      <xdr:col>27</xdr:col>
      <xdr:colOff>575982</xdr:colOff>
      <xdr:row>162</xdr:row>
      <xdr:rowOff>94129</xdr:rowOff>
    </xdr:to>
    <xdr:sp macro="" textlink="">
      <xdr:nvSpPr>
        <xdr:cNvPr id="338" name="Retângulo 337">
          <a:extLst>
            <a:ext uri="{FF2B5EF4-FFF2-40B4-BE49-F238E27FC236}">
              <a16:creationId xmlns:a16="http://schemas.microsoft.com/office/drawing/2014/main" id="{DD2E49D6-D7AC-4567-98F2-0B83294896DA}"/>
            </a:ext>
          </a:extLst>
        </xdr:cNvPr>
        <xdr:cNvSpPr/>
      </xdr:nvSpPr>
      <xdr:spPr>
        <a:xfrm>
          <a:off x="17647023" y="3139664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28</xdr:col>
      <xdr:colOff>380999</xdr:colOff>
      <xdr:row>160</xdr:row>
      <xdr:rowOff>145677</xdr:rowOff>
    </xdr:from>
    <xdr:to>
      <xdr:col>29</xdr:col>
      <xdr:colOff>118782</xdr:colOff>
      <xdr:row>162</xdr:row>
      <xdr:rowOff>96371</xdr:rowOff>
    </xdr:to>
    <xdr:sp macro="" textlink="">
      <xdr:nvSpPr>
        <xdr:cNvPr id="340" name="Retângulo 339">
          <a:extLst>
            <a:ext uri="{FF2B5EF4-FFF2-40B4-BE49-F238E27FC236}">
              <a16:creationId xmlns:a16="http://schemas.microsoft.com/office/drawing/2014/main" id="{01377B08-AE31-46EC-AEFA-FAE1790490BE}"/>
            </a:ext>
          </a:extLst>
        </xdr:cNvPr>
        <xdr:cNvSpPr/>
      </xdr:nvSpPr>
      <xdr:spPr>
        <a:xfrm>
          <a:off x="18400058" y="3139888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29</xdr:col>
      <xdr:colOff>515471</xdr:colOff>
      <xdr:row>160</xdr:row>
      <xdr:rowOff>145677</xdr:rowOff>
    </xdr:from>
    <xdr:to>
      <xdr:col>30</xdr:col>
      <xdr:colOff>253253</xdr:colOff>
      <xdr:row>162</xdr:row>
      <xdr:rowOff>96371</xdr:rowOff>
    </xdr:to>
    <xdr:sp macro="" textlink="">
      <xdr:nvSpPr>
        <xdr:cNvPr id="341" name="Retângulo 340">
          <a:extLst>
            <a:ext uri="{FF2B5EF4-FFF2-40B4-BE49-F238E27FC236}">
              <a16:creationId xmlns:a16="http://schemas.microsoft.com/office/drawing/2014/main" id="{B5F1D8F7-1759-49CB-9C5D-0B2C84CA1D5D}"/>
            </a:ext>
          </a:extLst>
        </xdr:cNvPr>
        <xdr:cNvSpPr/>
      </xdr:nvSpPr>
      <xdr:spPr>
        <a:xfrm>
          <a:off x="19139647" y="3139888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24</xdr:col>
      <xdr:colOff>581586</xdr:colOff>
      <xdr:row>157</xdr:row>
      <xdr:rowOff>29135</xdr:rowOff>
    </xdr:from>
    <xdr:to>
      <xdr:col>27</xdr:col>
      <xdr:colOff>208430</xdr:colOff>
      <xdr:row>160</xdr:row>
      <xdr:rowOff>174811</xdr:rowOff>
    </xdr:to>
    <xdr:cxnSp macro="">
      <xdr:nvCxnSpPr>
        <xdr:cNvPr id="342" name="Conector reto 341">
          <a:extLst>
            <a:ext uri="{FF2B5EF4-FFF2-40B4-BE49-F238E27FC236}">
              <a16:creationId xmlns:a16="http://schemas.microsoft.com/office/drawing/2014/main" id="{F979E41B-4B42-41CE-8A0D-DF4058F521F6}"/>
            </a:ext>
          </a:extLst>
        </xdr:cNvPr>
        <xdr:cNvCxnSpPr/>
      </xdr:nvCxnSpPr>
      <xdr:spPr>
        <a:xfrm flipH="1">
          <a:off x="16180174" y="30710841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196103</xdr:colOff>
      <xdr:row>157</xdr:row>
      <xdr:rowOff>163839</xdr:rowOff>
    </xdr:from>
    <xdr:to>
      <xdr:col>27</xdr:col>
      <xdr:colOff>264226</xdr:colOff>
      <xdr:row>160</xdr:row>
      <xdr:rowOff>159122</xdr:rowOff>
    </xdr:to>
    <xdr:cxnSp macro="">
      <xdr:nvCxnSpPr>
        <xdr:cNvPr id="343" name="Conector reto 342">
          <a:extLst>
            <a:ext uri="{FF2B5EF4-FFF2-40B4-BE49-F238E27FC236}">
              <a16:creationId xmlns:a16="http://schemas.microsoft.com/office/drawing/2014/main" id="{C2E961F3-8DBE-4C8C-993D-63AAD296D1A7}"/>
            </a:ext>
          </a:extLst>
        </xdr:cNvPr>
        <xdr:cNvCxnSpPr/>
      </xdr:nvCxnSpPr>
      <xdr:spPr>
        <a:xfrm flipH="1">
          <a:off x="17004927" y="30845545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533634</xdr:colOff>
      <xdr:row>157</xdr:row>
      <xdr:rowOff>163839</xdr:rowOff>
    </xdr:from>
    <xdr:to>
      <xdr:col>28</xdr:col>
      <xdr:colOff>568139</xdr:colOff>
      <xdr:row>160</xdr:row>
      <xdr:rowOff>172570</xdr:rowOff>
    </xdr:to>
    <xdr:cxnSp macro="">
      <xdr:nvCxnSpPr>
        <xdr:cNvPr id="344" name="Conector reto 343">
          <a:extLst>
            <a:ext uri="{FF2B5EF4-FFF2-40B4-BE49-F238E27FC236}">
              <a16:creationId xmlns:a16="http://schemas.microsoft.com/office/drawing/2014/main" id="{4C34ECF5-CDBE-41A4-AF4C-A4FE714BEA62}"/>
            </a:ext>
          </a:extLst>
        </xdr:cNvPr>
        <xdr:cNvCxnSpPr/>
      </xdr:nvCxnSpPr>
      <xdr:spPr>
        <a:xfrm>
          <a:off x="17947575" y="30845545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589430</xdr:colOff>
      <xdr:row>157</xdr:row>
      <xdr:rowOff>29135</xdr:rowOff>
    </xdr:from>
    <xdr:to>
      <xdr:col>30</xdr:col>
      <xdr:colOff>171451</xdr:colOff>
      <xdr:row>160</xdr:row>
      <xdr:rowOff>179293</xdr:rowOff>
    </xdr:to>
    <xdr:cxnSp macro="">
      <xdr:nvCxnSpPr>
        <xdr:cNvPr id="345" name="Conector reto 344">
          <a:extLst>
            <a:ext uri="{FF2B5EF4-FFF2-40B4-BE49-F238E27FC236}">
              <a16:creationId xmlns:a16="http://schemas.microsoft.com/office/drawing/2014/main" id="{7C010AB1-5E9F-4A3F-9866-CE4DF6C6F42B}"/>
            </a:ext>
          </a:extLst>
        </xdr:cNvPr>
        <xdr:cNvCxnSpPr/>
      </xdr:nvCxnSpPr>
      <xdr:spPr>
        <a:xfrm>
          <a:off x="18003371" y="30710841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387725</xdr:colOff>
      <xdr:row>158</xdr:row>
      <xdr:rowOff>29135</xdr:rowOff>
    </xdr:from>
    <xdr:to>
      <xdr:col>27</xdr:col>
      <xdr:colOff>393328</xdr:colOff>
      <xdr:row>160</xdr:row>
      <xdr:rowOff>165846</xdr:rowOff>
    </xdr:to>
    <xdr:cxnSp macro="">
      <xdr:nvCxnSpPr>
        <xdr:cNvPr id="346" name="Conector reto 345">
          <a:extLst>
            <a:ext uri="{FF2B5EF4-FFF2-40B4-BE49-F238E27FC236}">
              <a16:creationId xmlns:a16="http://schemas.microsoft.com/office/drawing/2014/main" id="{20402F47-6FB5-4672-BD80-BEB3205844FC}"/>
            </a:ext>
          </a:extLst>
        </xdr:cNvPr>
        <xdr:cNvCxnSpPr/>
      </xdr:nvCxnSpPr>
      <xdr:spPr>
        <a:xfrm>
          <a:off x="17801666" y="30901341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378759</xdr:colOff>
      <xdr:row>157</xdr:row>
      <xdr:rowOff>98609</xdr:rowOff>
    </xdr:from>
    <xdr:ext cx="399148" cy="264560"/>
    <xdr:sp macro="" textlink="">
      <xdr:nvSpPr>
        <xdr:cNvPr id="347" name="CaixaDeTexto 346">
          <a:extLst>
            <a:ext uri="{FF2B5EF4-FFF2-40B4-BE49-F238E27FC236}">
              <a16:creationId xmlns:a16="http://schemas.microsoft.com/office/drawing/2014/main" id="{48ABA496-0FD4-4254-ACB0-55BC0AE4C9FE}"/>
            </a:ext>
          </a:extLst>
        </xdr:cNvPr>
        <xdr:cNvSpPr txBox="1"/>
      </xdr:nvSpPr>
      <xdr:spPr>
        <a:xfrm>
          <a:off x="16582465" y="3078031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26</xdr:col>
      <xdr:colOff>127747</xdr:colOff>
      <xdr:row>159</xdr:row>
      <xdr:rowOff>26891</xdr:rowOff>
    </xdr:from>
    <xdr:ext cx="327654" cy="264560"/>
    <xdr:sp macro="" textlink="">
      <xdr:nvSpPr>
        <xdr:cNvPr id="348" name="CaixaDeTexto 347">
          <a:extLst>
            <a:ext uri="{FF2B5EF4-FFF2-40B4-BE49-F238E27FC236}">
              <a16:creationId xmlns:a16="http://schemas.microsoft.com/office/drawing/2014/main" id="{0EED2051-DF99-49C0-A26A-79858C1CFE85}"/>
            </a:ext>
          </a:extLst>
        </xdr:cNvPr>
        <xdr:cNvSpPr txBox="1"/>
      </xdr:nvSpPr>
      <xdr:spPr>
        <a:xfrm>
          <a:off x="16936571" y="3108959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27</xdr:col>
      <xdr:colOff>78441</xdr:colOff>
      <xdr:row>158</xdr:row>
      <xdr:rowOff>190497</xdr:rowOff>
    </xdr:from>
    <xdr:ext cx="399148" cy="264560"/>
    <xdr:sp macro="" textlink="">
      <xdr:nvSpPr>
        <xdr:cNvPr id="349" name="CaixaDeTexto 348">
          <a:extLst>
            <a:ext uri="{FF2B5EF4-FFF2-40B4-BE49-F238E27FC236}">
              <a16:creationId xmlns:a16="http://schemas.microsoft.com/office/drawing/2014/main" id="{9C9156C1-0887-4776-BD65-6944E111D64D}"/>
            </a:ext>
          </a:extLst>
        </xdr:cNvPr>
        <xdr:cNvSpPr txBox="1"/>
      </xdr:nvSpPr>
      <xdr:spPr>
        <a:xfrm>
          <a:off x="17492382" y="3106270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27</xdr:col>
      <xdr:colOff>600635</xdr:colOff>
      <xdr:row>158</xdr:row>
      <xdr:rowOff>186014</xdr:rowOff>
    </xdr:from>
    <xdr:ext cx="327654" cy="264560"/>
    <xdr:sp macro="" textlink="">
      <xdr:nvSpPr>
        <xdr:cNvPr id="350" name="CaixaDeTexto 349">
          <a:extLst>
            <a:ext uri="{FF2B5EF4-FFF2-40B4-BE49-F238E27FC236}">
              <a16:creationId xmlns:a16="http://schemas.microsoft.com/office/drawing/2014/main" id="{8B07C02D-88E5-4664-BE38-4B9A628B3E96}"/>
            </a:ext>
          </a:extLst>
        </xdr:cNvPr>
        <xdr:cNvSpPr txBox="1"/>
      </xdr:nvSpPr>
      <xdr:spPr>
        <a:xfrm>
          <a:off x="18014576" y="3105822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35</a:t>
          </a:r>
        </a:p>
      </xdr:txBody>
    </xdr:sp>
    <xdr:clientData/>
  </xdr:oneCellAnchor>
  <xdr:oneCellAnchor>
    <xdr:from>
      <xdr:col>29</xdr:col>
      <xdr:colOff>159123</xdr:colOff>
      <xdr:row>159</xdr:row>
      <xdr:rowOff>103090</xdr:rowOff>
    </xdr:from>
    <xdr:ext cx="327654" cy="264560"/>
    <xdr:sp macro="" textlink="">
      <xdr:nvSpPr>
        <xdr:cNvPr id="351" name="CaixaDeTexto 350">
          <a:extLst>
            <a:ext uri="{FF2B5EF4-FFF2-40B4-BE49-F238E27FC236}">
              <a16:creationId xmlns:a16="http://schemas.microsoft.com/office/drawing/2014/main" id="{F7A14736-7BCE-4D88-9954-635F08990223}"/>
            </a:ext>
          </a:extLst>
        </xdr:cNvPr>
        <xdr:cNvSpPr txBox="1"/>
      </xdr:nvSpPr>
      <xdr:spPr>
        <a:xfrm>
          <a:off x="18783299" y="3116579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twoCellAnchor>
    <xdr:from>
      <xdr:col>17</xdr:col>
      <xdr:colOff>672353</xdr:colOff>
      <xdr:row>156</xdr:row>
      <xdr:rowOff>22411</xdr:rowOff>
    </xdr:from>
    <xdr:to>
      <xdr:col>19</xdr:col>
      <xdr:colOff>184897</xdr:colOff>
      <xdr:row>180</xdr:row>
      <xdr:rowOff>188260</xdr:rowOff>
    </xdr:to>
    <xdr:cxnSp macro="">
      <xdr:nvCxnSpPr>
        <xdr:cNvPr id="353" name="Conector: Curvo 352">
          <a:extLst>
            <a:ext uri="{FF2B5EF4-FFF2-40B4-BE49-F238E27FC236}">
              <a16:creationId xmlns:a16="http://schemas.microsoft.com/office/drawing/2014/main" id="{CC00DEEC-CA64-C66E-D9FC-20532C3E5043}"/>
            </a:ext>
          </a:extLst>
        </xdr:cNvPr>
        <xdr:cNvCxnSpPr>
          <a:stCxn id="280" idx="0"/>
          <a:endCxn id="292" idx="2"/>
        </xdr:cNvCxnSpPr>
      </xdr:nvCxnSpPr>
      <xdr:spPr>
        <a:xfrm rot="16200000" flipH="1">
          <a:off x="9747435" y="32252211"/>
          <a:ext cx="4749055" cy="1271868"/>
        </a:xfrm>
        <a:prstGeom prst="curvedConnector5">
          <a:avLst>
            <a:gd name="adj1" fmla="val -4814"/>
            <a:gd name="adj2" fmla="val 306256"/>
            <a:gd name="adj3" fmla="val 104814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378758</xdr:colOff>
      <xdr:row>165</xdr:row>
      <xdr:rowOff>20170</xdr:rowOff>
    </xdr:from>
    <xdr:to>
      <xdr:col>29</xdr:col>
      <xdr:colOff>154641</xdr:colOff>
      <xdr:row>167</xdr:row>
      <xdr:rowOff>31376</xdr:rowOff>
    </xdr:to>
    <xdr:sp macro="" textlink="">
      <xdr:nvSpPr>
        <xdr:cNvPr id="355" name="Elipse 354">
          <a:extLst>
            <a:ext uri="{FF2B5EF4-FFF2-40B4-BE49-F238E27FC236}">
              <a16:creationId xmlns:a16="http://schemas.microsoft.com/office/drawing/2014/main" id="{2C4FCCBA-25D6-4355-BD62-C66543CF4FF7}"/>
            </a:ext>
          </a:extLst>
        </xdr:cNvPr>
        <xdr:cNvSpPr/>
      </xdr:nvSpPr>
      <xdr:spPr>
        <a:xfrm>
          <a:off x="18397817" y="32237082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29</xdr:col>
      <xdr:colOff>316009</xdr:colOff>
      <xdr:row>168</xdr:row>
      <xdr:rowOff>170329</xdr:rowOff>
    </xdr:from>
    <xdr:to>
      <xdr:col>30</xdr:col>
      <xdr:colOff>53791</xdr:colOff>
      <xdr:row>170</xdr:row>
      <xdr:rowOff>143435</xdr:rowOff>
    </xdr:to>
    <xdr:sp macro="" textlink="">
      <xdr:nvSpPr>
        <xdr:cNvPr id="356" name="Retângulo 355">
          <a:extLst>
            <a:ext uri="{FF2B5EF4-FFF2-40B4-BE49-F238E27FC236}">
              <a16:creationId xmlns:a16="http://schemas.microsoft.com/office/drawing/2014/main" id="{74DB6781-CF2B-4DD2-A014-F2A228F4C527}"/>
            </a:ext>
          </a:extLst>
        </xdr:cNvPr>
        <xdr:cNvSpPr/>
      </xdr:nvSpPr>
      <xdr:spPr>
        <a:xfrm>
          <a:off x="18940185" y="32958741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27</xdr:col>
      <xdr:colOff>569259</xdr:colOff>
      <xdr:row>168</xdr:row>
      <xdr:rowOff>188259</xdr:rowOff>
    </xdr:from>
    <xdr:to>
      <xdr:col>28</xdr:col>
      <xdr:colOff>307041</xdr:colOff>
      <xdr:row>170</xdr:row>
      <xdr:rowOff>161365</xdr:rowOff>
    </xdr:to>
    <xdr:sp macro="" textlink="">
      <xdr:nvSpPr>
        <xdr:cNvPr id="357" name="Retângulo 356">
          <a:extLst>
            <a:ext uri="{FF2B5EF4-FFF2-40B4-BE49-F238E27FC236}">
              <a16:creationId xmlns:a16="http://schemas.microsoft.com/office/drawing/2014/main" id="{B7DF9171-C5BC-4DE2-9496-961598AC326B}"/>
            </a:ext>
          </a:extLst>
        </xdr:cNvPr>
        <xdr:cNvSpPr/>
      </xdr:nvSpPr>
      <xdr:spPr>
        <a:xfrm>
          <a:off x="17983200" y="32976671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29</xdr:col>
      <xdr:colOff>291351</xdr:colOff>
      <xdr:row>173</xdr:row>
      <xdr:rowOff>44825</xdr:rowOff>
    </xdr:from>
    <xdr:to>
      <xdr:col>30</xdr:col>
      <xdr:colOff>67233</xdr:colOff>
      <xdr:row>175</xdr:row>
      <xdr:rowOff>44824</xdr:rowOff>
    </xdr:to>
    <xdr:sp macro="" textlink="">
      <xdr:nvSpPr>
        <xdr:cNvPr id="358" name="Elipse 357">
          <a:extLst>
            <a:ext uri="{FF2B5EF4-FFF2-40B4-BE49-F238E27FC236}">
              <a16:creationId xmlns:a16="http://schemas.microsoft.com/office/drawing/2014/main" id="{53C5E85F-BC44-4E9D-BAF3-19F32C0BF33A}"/>
            </a:ext>
          </a:extLst>
        </xdr:cNvPr>
        <xdr:cNvSpPr/>
      </xdr:nvSpPr>
      <xdr:spPr>
        <a:xfrm>
          <a:off x="18915527" y="33785737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27</xdr:col>
      <xdr:colOff>11206</xdr:colOff>
      <xdr:row>179</xdr:row>
      <xdr:rowOff>44825</xdr:rowOff>
    </xdr:from>
    <xdr:to>
      <xdr:col>27</xdr:col>
      <xdr:colOff>354106</xdr:colOff>
      <xdr:row>181</xdr:row>
      <xdr:rowOff>6725</xdr:rowOff>
    </xdr:to>
    <xdr:sp macro="" textlink="">
      <xdr:nvSpPr>
        <xdr:cNvPr id="359" name="Retângulo 358">
          <a:extLst>
            <a:ext uri="{FF2B5EF4-FFF2-40B4-BE49-F238E27FC236}">
              <a16:creationId xmlns:a16="http://schemas.microsoft.com/office/drawing/2014/main" id="{204AD43C-CC8A-4237-B006-AC7EE185D29A}"/>
            </a:ext>
          </a:extLst>
        </xdr:cNvPr>
        <xdr:cNvSpPr/>
      </xdr:nvSpPr>
      <xdr:spPr>
        <a:xfrm>
          <a:off x="17425147" y="3492873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28</xdr:col>
      <xdr:colOff>147917</xdr:colOff>
      <xdr:row>179</xdr:row>
      <xdr:rowOff>47066</xdr:rowOff>
    </xdr:from>
    <xdr:to>
      <xdr:col>28</xdr:col>
      <xdr:colOff>490817</xdr:colOff>
      <xdr:row>181</xdr:row>
      <xdr:rowOff>8966</xdr:rowOff>
    </xdr:to>
    <xdr:sp macro="" textlink="">
      <xdr:nvSpPr>
        <xdr:cNvPr id="360" name="Retângulo 359">
          <a:extLst>
            <a:ext uri="{FF2B5EF4-FFF2-40B4-BE49-F238E27FC236}">
              <a16:creationId xmlns:a16="http://schemas.microsoft.com/office/drawing/2014/main" id="{E30B0B8F-B349-4D84-A4FD-904C2878A5A3}"/>
            </a:ext>
          </a:extLst>
        </xdr:cNvPr>
        <xdr:cNvSpPr/>
      </xdr:nvSpPr>
      <xdr:spPr>
        <a:xfrm>
          <a:off x="18166976" y="3493097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30</xdr:col>
      <xdr:colOff>519953</xdr:colOff>
      <xdr:row>179</xdr:row>
      <xdr:rowOff>60513</xdr:rowOff>
    </xdr:from>
    <xdr:to>
      <xdr:col>31</xdr:col>
      <xdr:colOff>257735</xdr:colOff>
      <xdr:row>181</xdr:row>
      <xdr:rowOff>22413</xdr:rowOff>
    </xdr:to>
    <xdr:sp macro="" textlink="">
      <xdr:nvSpPr>
        <xdr:cNvPr id="361" name="Retângulo 360">
          <a:extLst>
            <a:ext uri="{FF2B5EF4-FFF2-40B4-BE49-F238E27FC236}">
              <a16:creationId xmlns:a16="http://schemas.microsoft.com/office/drawing/2014/main" id="{F8B14D24-0375-444B-AE87-2134F78B5B76}"/>
            </a:ext>
          </a:extLst>
        </xdr:cNvPr>
        <xdr:cNvSpPr/>
      </xdr:nvSpPr>
      <xdr:spPr>
        <a:xfrm>
          <a:off x="19749247" y="349444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32</xdr:col>
      <xdr:colOff>60513</xdr:colOff>
      <xdr:row>179</xdr:row>
      <xdr:rowOff>60514</xdr:rowOff>
    </xdr:from>
    <xdr:to>
      <xdr:col>33</xdr:col>
      <xdr:colOff>56030</xdr:colOff>
      <xdr:row>181</xdr:row>
      <xdr:rowOff>22414</xdr:rowOff>
    </xdr:to>
    <xdr:sp macro="" textlink="">
      <xdr:nvSpPr>
        <xdr:cNvPr id="362" name="Retângulo 361">
          <a:extLst>
            <a:ext uri="{FF2B5EF4-FFF2-40B4-BE49-F238E27FC236}">
              <a16:creationId xmlns:a16="http://schemas.microsoft.com/office/drawing/2014/main" id="{04E232A8-B494-42DF-8AA3-30C0FD401384}"/>
            </a:ext>
          </a:extLst>
        </xdr:cNvPr>
        <xdr:cNvSpPr/>
      </xdr:nvSpPr>
      <xdr:spPr>
        <a:xfrm>
          <a:off x="20500042" y="3494442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27</xdr:col>
      <xdr:colOff>182656</xdr:colOff>
      <xdr:row>174</xdr:row>
      <xdr:rowOff>44825</xdr:rowOff>
    </xdr:from>
    <xdr:to>
      <xdr:col>29</xdr:col>
      <xdr:colOff>291351</xdr:colOff>
      <xdr:row>179</xdr:row>
      <xdr:rowOff>44826</xdr:rowOff>
    </xdr:to>
    <xdr:cxnSp macro="">
      <xdr:nvCxnSpPr>
        <xdr:cNvPr id="363" name="Conector reto 362">
          <a:extLst>
            <a:ext uri="{FF2B5EF4-FFF2-40B4-BE49-F238E27FC236}">
              <a16:creationId xmlns:a16="http://schemas.microsoft.com/office/drawing/2014/main" id="{08F6CF1C-9B8C-499D-93C7-495409160175}"/>
            </a:ext>
          </a:extLst>
        </xdr:cNvPr>
        <xdr:cNvCxnSpPr/>
      </xdr:nvCxnSpPr>
      <xdr:spPr>
        <a:xfrm flipH="1">
          <a:off x="17596597" y="33976237"/>
          <a:ext cx="1318930" cy="952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319367</xdr:colOff>
      <xdr:row>174</xdr:row>
      <xdr:rowOff>179529</xdr:rowOff>
    </xdr:from>
    <xdr:to>
      <xdr:col>29</xdr:col>
      <xdr:colOff>347147</xdr:colOff>
      <xdr:row>179</xdr:row>
      <xdr:rowOff>47067</xdr:rowOff>
    </xdr:to>
    <xdr:cxnSp macro="">
      <xdr:nvCxnSpPr>
        <xdr:cNvPr id="364" name="Conector reto 363">
          <a:extLst>
            <a:ext uri="{FF2B5EF4-FFF2-40B4-BE49-F238E27FC236}">
              <a16:creationId xmlns:a16="http://schemas.microsoft.com/office/drawing/2014/main" id="{2F7E740A-F7B6-4D74-94B4-884E1557E8B5}"/>
            </a:ext>
          </a:extLst>
        </xdr:cNvPr>
        <xdr:cNvCxnSpPr/>
      </xdr:nvCxnSpPr>
      <xdr:spPr>
        <a:xfrm flipH="1">
          <a:off x="18338426" y="34110941"/>
          <a:ext cx="632897" cy="8200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11437</xdr:colOff>
      <xdr:row>174</xdr:row>
      <xdr:rowOff>179529</xdr:rowOff>
    </xdr:from>
    <xdr:to>
      <xdr:col>31</xdr:col>
      <xdr:colOff>86285</xdr:colOff>
      <xdr:row>179</xdr:row>
      <xdr:rowOff>60514</xdr:rowOff>
    </xdr:to>
    <xdr:cxnSp macro="">
      <xdr:nvCxnSpPr>
        <xdr:cNvPr id="365" name="Conector reto 364">
          <a:extLst>
            <a:ext uri="{FF2B5EF4-FFF2-40B4-BE49-F238E27FC236}">
              <a16:creationId xmlns:a16="http://schemas.microsoft.com/office/drawing/2014/main" id="{0ED22CFF-86E0-43E5-9EBA-389C5C9B85AC}"/>
            </a:ext>
          </a:extLst>
        </xdr:cNvPr>
        <xdr:cNvCxnSpPr/>
      </xdr:nvCxnSpPr>
      <xdr:spPr>
        <a:xfrm>
          <a:off x="19240731" y="34110941"/>
          <a:ext cx="679966" cy="833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67233</xdr:colOff>
      <xdr:row>174</xdr:row>
      <xdr:rowOff>44825</xdr:rowOff>
    </xdr:from>
    <xdr:to>
      <xdr:col>32</xdr:col>
      <xdr:colOff>231963</xdr:colOff>
      <xdr:row>179</xdr:row>
      <xdr:rowOff>60515</xdr:rowOff>
    </xdr:to>
    <xdr:cxnSp macro="">
      <xdr:nvCxnSpPr>
        <xdr:cNvPr id="366" name="Conector reto 365">
          <a:extLst>
            <a:ext uri="{FF2B5EF4-FFF2-40B4-BE49-F238E27FC236}">
              <a16:creationId xmlns:a16="http://schemas.microsoft.com/office/drawing/2014/main" id="{030274B6-739B-4070-934E-DA8B416F7693}"/>
            </a:ext>
          </a:extLst>
        </xdr:cNvPr>
        <xdr:cNvCxnSpPr/>
      </xdr:nvCxnSpPr>
      <xdr:spPr>
        <a:xfrm>
          <a:off x="19296527" y="33976237"/>
          <a:ext cx="1374965" cy="968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569258</xdr:colOff>
      <xdr:row>162</xdr:row>
      <xdr:rowOff>107577</xdr:rowOff>
    </xdr:from>
    <xdr:to>
      <xdr:col>28</xdr:col>
      <xdr:colOff>588309</xdr:colOff>
      <xdr:row>165</xdr:row>
      <xdr:rowOff>20170</xdr:rowOff>
    </xdr:to>
    <xdr:cxnSp macro="">
      <xdr:nvCxnSpPr>
        <xdr:cNvPr id="367" name="Conector reto 366">
          <a:extLst>
            <a:ext uri="{FF2B5EF4-FFF2-40B4-BE49-F238E27FC236}">
              <a16:creationId xmlns:a16="http://schemas.microsoft.com/office/drawing/2014/main" id="{2DC54362-B236-4689-A14B-743DBBD522ED}"/>
            </a:ext>
          </a:extLst>
        </xdr:cNvPr>
        <xdr:cNvCxnSpPr>
          <a:endCxn id="355" idx="0"/>
        </xdr:cNvCxnSpPr>
      </xdr:nvCxnSpPr>
      <xdr:spPr>
        <a:xfrm flipH="1">
          <a:off x="18588317" y="31752989"/>
          <a:ext cx="19051" cy="4840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129988</xdr:colOff>
      <xdr:row>166</xdr:row>
      <xdr:rowOff>118783</xdr:rowOff>
    </xdr:from>
    <xdr:to>
      <xdr:col>28</xdr:col>
      <xdr:colOff>373155</xdr:colOff>
      <xdr:row>169</xdr:row>
      <xdr:rowOff>85166</xdr:rowOff>
    </xdr:to>
    <xdr:cxnSp macro="">
      <xdr:nvCxnSpPr>
        <xdr:cNvPr id="368" name="Conector reto 367">
          <a:extLst>
            <a:ext uri="{FF2B5EF4-FFF2-40B4-BE49-F238E27FC236}">
              <a16:creationId xmlns:a16="http://schemas.microsoft.com/office/drawing/2014/main" id="{A9272BF4-2CC7-49F1-A972-2DC5D313AFD7}"/>
            </a:ext>
          </a:extLst>
        </xdr:cNvPr>
        <xdr:cNvCxnSpPr/>
      </xdr:nvCxnSpPr>
      <xdr:spPr>
        <a:xfrm flipH="1">
          <a:off x="18149047" y="32526195"/>
          <a:ext cx="243167" cy="5378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149038</xdr:colOff>
      <xdr:row>166</xdr:row>
      <xdr:rowOff>118783</xdr:rowOff>
    </xdr:from>
    <xdr:to>
      <xdr:col>29</xdr:col>
      <xdr:colOff>481856</xdr:colOff>
      <xdr:row>169</xdr:row>
      <xdr:rowOff>67236</xdr:rowOff>
    </xdr:to>
    <xdr:cxnSp macro="">
      <xdr:nvCxnSpPr>
        <xdr:cNvPr id="369" name="Conector reto 368">
          <a:extLst>
            <a:ext uri="{FF2B5EF4-FFF2-40B4-BE49-F238E27FC236}">
              <a16:creationId xmlns:a16="http://schemas.microsoft.com/office/drawing/2014/main" id="{A30B9531-1CFC-4B3C-B275-1D0F3D617D95}"/>
            </a:ext>
          </a:extLst>
        </xdr:cNvPr>
        <xdr:cNvCxnSpPr/>
      </xdr:nvCxnSpPr>
      <xdr:spPr>
        <a:xfrm>
          <a:off x="18773214" y="32526195"/>
          <a:ext cx="332818" cy="5199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476248</xdr:colOff>
      <xdr:row>170</xdr:row>
      <xdr:rowOff>143436</xdr:rowOff>
    </xdr:from>
    <xdr:to>
      <xdr:col>29</xdr:col>
      <xdr:colOff>487459</xdr:colOff>
      <xdr:row>173</xdr:row>
      <xdr:rowOff>132232</xdr:rowOff>
    </xdr:to>
    <xdr:cxnSp macro="">
      <xdr:nvCxnSpPr>
        <xdr:cNvPr id="370" name="Conector reto 369">
          <a:extLst>
            <a:ext uri="{FF2B5EF4-FFF2-40B4-BE49-F238E27FC236}">
              <a16:creationId xmlns:a16="http://schemas.microsoft.com/office/drawing/2014/main" id="{9304AE14-1ACC-4C3F-AD53-E1AE463B25F6}"/>
            </a:ext>
          </a:extLst>
        </xdr:cNvPr>
        <xdr:cNvCxnSpPr/>
      </xdr:nvCxnSpPr>
      <xdr:spPr>
        <a:xfrm flipH="1">
          <a:off x="19100424" y="33312848"/>
          <a:ext cx="11211" cy="5602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28</xdr:col>
      <xdr:colOff>551328</xdr:colOff>
      <xdr:row>163</xdr:row>
      <xdr:rowOff>91887</xdr:rowOff>
    </xdr:from>
    <xdr:ext cx="399148" cy="264560"/>
    <xdr:sp macro="" textlink="">
      <xdr:nvSpPr>
        <xdr:cNvPr id="372" name="CaixaDeTexto 371">
          <a:extLst>
            <a:ext uri="{FF2B5EF4-FFF2-40B4-BE49-F238E27FC236}">
              <a16:creationId xmlns:a16="http://schemas.microsoft.com/office/drawing/2014/main" id="{DDB4B6EF-D1AE-4F7A-ADF6-5708A4929F5C}"/>
            </a:ext>
          </a:extLst>
        </xdr:cNvPr>
        <xdr:cNvSpPr txBox="1"/>
      </xdr:nvSpPr>
      <xdr:spPr>
        <a:xfrm>
          <a:off x="18570387" y="3192779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111</a:t>
          </a:r>
        </a:p>
      </xdr:txBody>
    </xdr:sp>
    <xdr:clientData/>
  </xdr:oneCellAnchor>
  <xdr:oneCellAnchor>
    <xdr:from>
      <xdr:col>27</xdr:col>
      <xdr:colOff>472886</xdr:colOff>
      <xdr:row>166</xdr:row>
      <xdr:rowOff>170329</xdr:rowOff>
    </xdr:from>
    <xdr:ext cx="399148" cy="264560"/>
    <xdr:sp macro="" textlink="">
      <xdr:nvSpPr>
        <xdr:cNvPr id="373" name="CaixaDeTexto 372">
          <a:extLst>
            <a:ext uri="{FF2B5EF4-FFF2-40B4-BE49-F238E27FC236}">
              <a16:creationId xmlns:a16="http://schemas.microsoft.com/office/drawing/2014/main" id="{0866C157-CC7C-41DB-97CD-F885240BAAF8}"/>
            </a:ext>
          </a:extLst>
        </xdr:cNvPr>
        <xdr:cNvSpPr txBox="1"/>
      </xdr:nvSpPr>
      <xdr:spPr>
        <a:xfrm>
          <a:off x="17886827" y="3257774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29</xdr:col>
      <xdr:colOff>266698</xdr:colOff>
      <xdr:row>166</xdr:row>
      <xdr:rowOff>132229</xdr:rowOff>
    </xdr:from>
    <xdr:ext cx="399148" cy="264560"/>
    <xdr:sp macro="" textlink="">
      <xdr:nvSpPr>
        <xdr:cNvPr id="374" name="CaixaDeTexto 373">
          <a:extLst>
            <a:ext uri="{FF2B5EF4-FFF2-40B4-BE49-F238E27FC236}">
              <a16:creationId xmlns:a16="http://schemas.microsoft.com/office/drawing/2014/main" id="{ECE594D0-E52E-4C78-9DC8-C336395F4374}"/>
            </a:ext>
          </a:extLst>
        </xdr:cNvPr>
        <xdr:cNvSpPr txBox="1"/>
      </xdr:nvSpPr>
      <xdr:spPr>
        <a:xfrm>
          <a:off x="18890874" y="3253964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188</a:t>
          </a:r>
        </a:p>
      </xdr:txBody>
    </xdr:sp>
    <xdr:clientData/>
  </xdr:oneCellAnchor>
  <xdr:oneCellAnchor>
    <xdr:from>
      <xdr:col>29</xdr:col>
      <xdr:colOff>452716</xdr:colOff>
      <xdr:row>171</xdr:row>
      <xdr:rowOff>60512</xdr:rowOff>
    </xdr:from>
    <xdr:ext cx="399148" cy="264560"/>
    <xdr:sp macro="" textlink="">
      <xdr:nvSpPr>
        <xdr:cNvPr id="375" name="CaixaDeTexto 374">
          <a:extLst>
            <a:ext uri="{FF2B5EF4-FFF2-40B4-BE49-F238E27FC236}">
              <a16:creationId xmlns:a16="http://schemas.microsoft.com/office/drawing/2014/main" id="{C5F6F32F-2E41-44B6-AD12-10E07E53F833}"/>
            </a:ext>
          </a:extLst>
        </xdr:cNvPr>
        <xdr:cNvSpPr txBox="1"/>
      </xdr:nvSpPr>
      <xdr:spPr>
        <a:xfrm>
          <a:off x="19076892" y="3342042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244</a:t>
          </a:r>
        </a:p>
      </xdr:txBody>
    </xdr:sp>
    <xdr:clientData/>
  </xdr:oneCellAnchor>
  <xdr:oneCellAnchor>
    <xdr:from>
      <xdr:col>26</xdr:col>
      <xdr:colOff>555811</xdr:colOff>
      <xdr:row>176</xdr:row>
      <xdr:rowOff>174814</xdr:rowOff>
    </xdr:from>
    <xdr:ext cx="327654" cy="264560"/>
    <xdr:sp macro="" textlink="">
      <xdr:nvSpPr>
        <xdr:cNvPr id="376" name="CaixaDeTexto 375">
          <a:extLst>
            <a:ext uri="{FF2B5EF4-FFF2-40B4-BE49-F238E27FC236}">
              <a16:creationId xmlns:a16="http://schemas.microsoft.com/office/drawing/2014/main" id="{8CF15D53-71E8-4B22-835F-A23FB5A99BDE}"/>
            </a:ext>
          </a:extLst>
        </xdr:cNvPr>
        <xdr:cNvSpPr txBox="1"/>
      </xdr:nvSpPr>
      <xdr:spPr>
        <a:xfrm>
          <a:off x="17364635" y="3448722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28</xdr:col>
      <xdr:colOff>147918</xdr:colOff>
      <xdr:row>177</xdr:row>
      <xdr:rowOff>80685</xdr:rowOff>
    </xdr:from>
    <xdr:ext cx="399148" cy="264560"/>
    <xdr:sp macro="" textlink="">
      <xdr:nvSpPr>
        <xdr:cNvPr id="377" name="CaixaDeTexto 376">
          <a:extLst>
            <a:ext uri="{FF2B5EF4-FFF2-40B4-BE49-F238E27FC236}">
              <a16:creationId xmlns:a16="http://schemas.microsoft.com/office/drawing/2014/main" id="{50AE7200-AA38-4EB1-AE69-548B6F70DB8E}"/>
            </a:ext>
          </a:extLst>
        </xdr:cNvPr>
        <xdr:cNvSpPr txBox="1"/>
      </xdr:nvSpPr>
      <xdr:spPr>
        <a:xfrm>
          <a:off x="18166977" y="3458359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30</xdr:col>
      <xdr:colOff>564777</xdr:colOff>
      <xdr:row>177</xdr:row>
      <xdr:rowOff>105339</xdr:rowOff>
    </xdr:from>
    <xdr:ext cx="327654" cy="264560"/>
    <xdr:sp macro="" textlink="">
      <xdr:nvSpPr>
        <xdr:cNvPr id="378" name="CaixaDeTexto 377">
          <a:extLst>
            <a:ext uri="{FF2B5EF4-FFF2-40B4-BE49-F238E27FC236}">
              <a16:creationId xmlns:a16="http://schemas.microsoft.com/office/drawing/2014/main" id="{CDE77AAD-5F5E-4448-B481-388B3BA97B0F}"/>
            </a:ext>
          </a:extLst>
        </xdr:cNvPr>
        <xdr:cNvSpPr txBox="1"/>
      </xdr:nvSpPr>
      <xdr:spPr>
        <a:xfrm>
          <a:off x="19794071" y="3460825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31</xdr:col>
      <xdr:colOff>526677</xdr:colOff>
      <xdr:row>177</xdr:row>
      <xdr:rowOff>2</xdr:rowOff>
    </xdr:from>
    <xdr:ext cx="399148" cy="264560"/>
    <xdr:sp macro="" textlink="">
      <xdr:nvSpPr>
        <xdr:cNvPr id="379" name="CaixaDeTexto 378">
          <a:extLst>
            <a:ext uri="{FF2B5EF4-FFF2-40B4-BE49-F238E27FC236}">
              <a16:creationId xmlns:a16="http://schemas.microsoft.com/office/drawing/2014/main" id="{A1C1A99A-3FB7-4714-8AE7-00D11D2FD723}"/>
            </a:ext>
          </a:extLst>
        </xdr:cNvPr>
        <xdr:cNvSpPr txBox="1"/>
      </xdr:nvSpPr>
      <xdr:spPr>
        <a:xfrm>
          <a:off x="20361089" y="3450291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twoCellAnchor>
    <xdr:from>
      <xdr:col>31</xdr:col>
      <xdr:colOff>199464</xdr:colOff>
      <xdr:row>160</xdr:row>
      <xdr:rowOff>154643</xdr:rowOff>
    </xdr:from>
    <xdr:to>
      <xdr:col>31</xdr:col>
      <xdr:colOff>542364</xdr:colOff>
      <xdr:row>162</xdr:row>
      <xdr:rowOff>105337</xdr:rowOff>
    </xdr:to>
    <xdr:sp macro="" textlink="">
      <xdr:nvSpPr>
        <xdr:cNvPr id="380" name="Retângulo 379">
          <a:extLst>
            <a:ext uri="{FF2B5EF4-FFF2-40B4-BE49-F238E27FC236}">
              <a16:creationId xmlns:a16="http://schemas.microsoft.com/office/drawing/2014/main" id="{DCEDB557-BB8A-43E9-9F2C-AEB02F5C40B9}"/>
            </a:ext>
          </a:extLst>
        </xdr:cNvPr>
        <xdr:cNvSpPr/>
      </xdr:nvSpPr>
      <xdr:spPr>
        <a:xfrm>
          <a:off x="20033876" y="3140784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27</xdr:col>
      <xdr:colOff>589429</xdr:colOff>
      <xdr:row>157</xdr:row>
      <xdr:rowOff>6724</xdr:rowOff>
    </xdr:from>
    <xdr:to>
      <xdr:col>31</xdr:col>
      <xdr:colOff>370914</xdr:colOff>
      <xdr:row>160</xdr:row>
      <xdr:rowOff>154643</xdr:rowOff>
    </xdr:to>
    <xdr:cxnSp macro="">
      <xdr:nvCxnSpPr>
        <xdr:cNvPr id="381" name="Conector reto 380">
          <a:extLst>
            <a:ext uri="{FF2B5EF4-FFF2-40B4-BE49-F238E27FC236}">
              <a16:creationId xmlns:a16="http://schemas.microsoft.com/office/drawing/2014/main" id="{F7E72B77-122E-475B-8E26-118EE860ADAD}"/>
            </a:ext>
          </a:extLst>
        </xdr:cNvPr>
        <xdr:cNvCxnSpPr>
          <a:stCxn id="335" idx="6"/>
          <a:endCxn id="380" idx="0"/>
        </xdr:cNvCxnSpPr>
      </xdr:nvCxnSpPr>
      <xdr:spPr>
        <a:xfrm>
          <a:off x="18003370" y="30688430"/>
          <a:ext cx="2201956" cy="719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602876</xdr:colOff>
      <xdr:row>157</xdr:row>
      <xdr:rowOff>177048</xdr:rowOff>
    </xdr:from>
    <xdr:ext cx="327654" cy="264560"/>
    <xdr:sp macro="" textlink="">
      <xdr:nvSpPr>
        <xdr:cNvPr id="384" name="CaixaDeTexto 383">
          <a:extLst>
            <a:ext uri="{FF2B5EF4-FFF2-40B4-BE49-F238E27FC236}">
              <a16:creationId xmlns:a16="http://schemas.microsoft.com/office/drawing/2014/main" id="{585F4135-F398-4C12-B9B1-A5C3FD0DC9A4}"/>
            </a:ext>
          </a:extLst>
        </xdr:cNvPr>
        <xdr:cNvSpPr txBox="1"/>
      </xdr:nvSpPr>
      <xdr:spPr>
        <a:xfrm>
          <a:off x="19227052" y="3085875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twoCellAnchor editAs="oneCell">
    <xdr:from>
      <xdr:col>5</xdr:col>
      <xdr:colOff>275664</xdr:colOff>
      <xdr:row>172</xdr:row>
      <xdr:rowOff>40342</xdr:rowOff>
    </xdr:from>
    <xdr:to>
      <xdr:col>11</xdr:col>
      <xdr:colOff>413600</xdr:colOff>
      <xdr:row>181</xdr:row>
      <xdr:rowOff>40342</xdr:rowOff>
    </xdr:to>
    <xdr:pic>
      <xdr:nvPicPr>
        <xdr:cNvPr id="385" name="Imagem 384">
          <a:extLst>
            <a:ext uri="{FF2B5EF4-FFF2-40B4-BE49-F238E27FC236}">
              <a16:creationId xmlns:a16="http://schemas.microsoft.com/office/drawing/2014/main" id="{225955AD-5435-4A32-BB51-0D1BADA18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9988" y="33624371"/>
          <a:ext cx="3891906" cy="1714500"/>
        </a:xfrm>
        <a:prstGeom prst="rect">
          <a:avLst/>
        </a:prstGeom>
      </xdr:spPr>
    </xdr:pic>
    <xdr:clientData/>
  </xdr:twoCellAnchor>
  <xdr:twoCellAnchor>
    <xdr:from>
      <xdr:col>17</xdr:col>
      <xdr:colOff>562535</xdr:colOff>
      <xdr:row>185</xdr:row>
      <xdr:rowOff>47065</xdr:rowOff>
    </xdr:from>
    <xdr:to>
      <xdr:col>17</xdr:col>
      <xdr:colOff>943535</xdr:colOff>
      <xdr:row>187</xdr:row>
      <xdr:rowOff>35859</xdr:rowOff>
    </xdr:to>
    <xdr:sp macro="" textlink="">
      <xdr:nvSpPr>
        <xdr:cNvPr id="386" name="Elipse 385">
          <a:extLst>
            <a:ext uri="{FF2B5EF4-FFF2-40B4-BE49-F238E27FC236}">
              <a16:creationId xmlns:a16="http://schemas.microsoft.com/office/drawing/2014/main" id="{B923AEA0-041A-4AD7-9703-7579F74127A3}"/>
            </a:ext>
          </a:extLst>
        </xdr:cNvPr>
        <xdr:cNvSpPr/>
      </xdr:nvSpPr>
      <xdr:spPr>
        <a:xfrm>
          <a:off x="11376211" y="36118800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472888</xdr:colOff>
      <xdr:row>189</xdr:row>
      <xdr:rowOff>181535</xdr:rowOff>
    </xdr:from>
    <xdr:to>
      <xdr:col>15</xdr:col>
      <xdr:colOff>210670</xdr:colOff>
      <xdr:row>191</xdr:row>
      <xdr:rowOff>132229</xdr:rowOff>
    </xdr:to>
    <xdr:sp macro="" textlink="">
      <xdr:nvSpPr>
        <xdr:cNvPr id="387" name="Retângulo 386">
          <a:extLst>
            <a:ext uri="{FF2B5EF4-FFF2-40B4-BE49-F238E27FC236}">
              <a16:creationId xmlns:a16="http://schemas.microsoft.com/office/drawing/2014/main" id="{F94CD0AA-2E15-49B7-80A4-783693BA496F}"/>
            </a:ext>
          </a:extLst>
        </xdr:cNvPr>
        <xdr:cNvSpPr/>
      </xdr:nvSpPr>
      <xdr:spPr>
        <a:xfrm>
          <a:off x="9762564" y="370264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16</xdr:col>
      <xdr:colOff>378758</xdr:colOff>
      <xdr:row>189</xdr:row>
      <xdr:rowOff>165846</xdr:rowOff>
    </xdr:from>
    <xdr:to>
      <xdr:col>17</xdr:col>
      <xdr:colOff>116541</xdr:colOff>
      <xdr:row>191</xdr:row>
      <xdr:rowOff>116540</xdr:rowOff>
    </xdr:to>
    <xdr:sp macro="" textlink="">
      <xdr:nvSpPr>
        <xdr:cNvPr id="388" name="Retângulo 387">
          <a:extLst>
            <a:ext uri="{FF2B5EF4-FFF2-40B4-BE49-F238E27FC236}">
              <a16:creationId xmlns:a16="http://schemas.microsoft.com/office/drawing/2014/main" id="{D7E49BCB-1329-4C78-9054-D0211F8DF714}"/>
            </a:ext>
          </a:extLst>
        </xdr:cNvPr>
        <xdr:cNvSpPr/>
      </xdr:nvSpPr>
      <xdr:spPr>
        <a:xfrm>
          <a:off x="10587317" y="3701078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17</xdr:col>
      <xdr:colOff>587188</xdr:colOff>
      <xdr:row>189</xdr:row>
      <xdr:rowOff>172570</xdr:rowOff>
    </xdr:from>
    <xdr:to>
      <xdr:col>17</xdr:col>
      <xdr:colOff>930088</xdr:colOff>
      <xdr:row>191</xdr:row>
      <xdr:rowOff>123264</xdr:rowOff>
    </xdr:to>
    <xdr:sp macro="" textlink="">
      <xdr:nvSpPr>
        <xdr:cNvPr id="389" name="Retângulo 388">
          <a:extLst>
            <a:ext uri="{FF2B5EF4-FFF2-40B4-BE49-F238E27FC236}">
              <a16:creationId xmlns:a16="http://schemas.microsoft.com/office/drawing/2014/main" id="{9A0E49A4-22CF-4513-8076-48F834ECF663}"/>
            </a:ext>
          </a:extLst>
        </xdr:cNvPr>
        <xdr:cNvSpPr/>
      </xdr:nvSpPr>
      <xdr:spPr>
        <a:xfrm>
          <a:off x="11400864" y="3701751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18</xdr:col>
      <xdr:colOff>186017</xdr:colOff>
      <xdr:row>189</xdr:row>
      <xdr:rowOff>174812</xdr:rowOff>
    </xdr:from>
    <xdr:to>
      <xdr:col>18</xdr:col>
      <xdr:colOff>528917</xdr:colOff>
      <xdr:row>191</xdr:row>
      <xdr:rowOff>125506</xdr:rowOff>
    </xdr:to>
    <xdr:sp macro="" textlink="">
      <xdr:nvSpPr>
        <xdr:cNvPr id="390" name="Retângulo 389">
          <a:extLst>
            <a:ext uri="{FF2B5EF4-FFF2-40B4-BE49-F238E27FC236}">
              <a16:creationId xmlns:a16="http://schemas.microsoft.com/office/drawing/2014/main" id="{D8782F44-DFFE-47CB-92E9-DA9F3A201FB0}"/>
            </a:ext>
          </a:extLst>
        </xdr:cNvPr>
        <xdr:cNvSpPr/>
      </xdr:nvSpPr>
      <xdr:spPr>
        <a:xfrm>
          <a:off x="12153899" y="370197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19</xdr:col>
      <xdr:colOff>320488</xdr:colOff>
      <xdr:row>189</xdr:row>
      <xdr:rowOff>174812</xdr:rowOff>
    </xdr:from>
    <xdr:to>
      <xdr:col>20</xdr:col>
      <xdr:colOff>58270</xdr:colOff>
      <xdr:row>191</xdr:row>
      <xdr:rowOff>125506</xdr:rowOff>
    </xdr:to>
    <xdr:sp macro="" textlink="">
      <xdr:nvSpPr>
        <xdr:cNvPr id="391" name="Retângulo 390">
          <a:extLst>
            <a:ext uri="{FF2B5EF4-FFF2-40B4-BE49-F238E27FC236}">
              <a16:creationId xmlns:a16="http://schemas.microsoft.com/office/drawing/2014/main" id="{1DCDA776-A79E-4BA9-8D34-A03EB75942B1}"/>
            </a:ext>
          </a:extLst>
        </xdr:cNvPr>
        <xdr:cNvSpPr/>
      </xdr:nvSpPr>
      <xdr:spPr>
        <a:xfrm>
          <a:off x="12893488" y="370197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18</xdr:col>
      <xdr:colOff>183776</xdr:colOff>
      <xdr:row>194</xdr:row>
      <xdr:rowOff>71717</xdr:rowOff>
    </xdr:from>
    <xdr:to>
      <xdr:col>18</xdr:col>
      <xdr:colOff>564776</xdr:colOff>
      <xdr:row>196</xdr:row>
      <xdr:rowOff>82923</xdr:rowOff>
    </xdr:to>
    <xdr:sp macro="" textlink="">
      <xdr:nvSpPr>
        <xdr:cNvPr id="392" name="Elipse 391">
          <a:extLst>
            <a:ext uri="{FF2B5EF4-FFF2-40B4-BE49-F238E27FC236}">
              <a16:creationId xmlns:a16="http://schemas.microsoft.com/office/drawing/2014/main" id="{204CA301-99F4-4C1D-9AF3-8570FF242269}"/>
            </a:ext>
          </a:extLst>
        </xdr:cNvPr>
        <xdr:cNvSpPr/>
      </xdr:nvSpPr>
      <xdr:spPr>
        <a:xfrm>
          <a:off x="12151658" y="37880364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19</xdr:col>
      <xdr:colOff>121026</xdr:colOff>
      <xdr:row>198</xdr:row>
      <xdr:rowOff>31376</xdr:rowOff>
    </xdr:from>
    <xdr:to>
      <xdr:col>19</xdr:col>
      <xdr:colOff>463926</xdr:colOff>
      <xdr:row>200</xdr:row>
      <xdr:rowOff>15687</xdr:rowOff>
    </xdr:to>
    <xdr:sp macro="" textlink="">
      <xdr:nvSpPr>
        <xdr:cNvPr id="393" name="Retângulo 392">
          <a:extLst>
            <a:ext uri="{FF2B5EF4-FFF2-40B4-BE49-F238E27FC236}">
              <a16:creationId xmlns:a16="http://schemas.microsoft.com/office/drawing/2014/main" id="{A19893C0-F056-41EA-9620-8AD930C7E125}"/>
            </a:ext>
          </a:extLst>
        </xdr:cNvPr>
        <xdr:cNvSpPr/>
      </xdr:nvSpPr>
      <xdr:spPr>
        <a:xfrm>
          <a:off x="12694026" y="38602023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17</xdr:col>
      <xdr:colOff>923365</xdr:colOff>
      <xdr:row>198</xdr:row>
      <xdr:rowOff>49306</xdr:rowOff>
    </xdr:from>
    <xdr:to>
      <xdr:col>18</xdr:col>
      <xdr:colOff>112059</xdr:colOff>
      <xdr:row>200</xdr:row>
      <xdr:rowOff>33617</xdr:rowOff>
    </xdr:to>
    <xdr:sp macro="" textlink="">
      <xdr:nvSpPr>
        <xdr:cNvPr id="394" name="Retângulo 393">
          <a:extLst>
            <a:ext uri="{FF2B5EF4-FFF2-40B4-BE49-F238E27FC236}">
              <a16:creationId xmlns:a16="http://schemas.microsoft.com/office/drawing/2014/main" id="{56291617-B103-4A34-92DD-67B71F2126E4}"/>
            </a:ext>
          </a:extLst>
        </xdr:cNvPr>
        <xdr:cNvSpPr/>
      </xdr:nvSpPr>
      <xdr:spPr>
        <a:xfrm>
          <a:off x="11737041" y="38619953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19</xdr:col>
      <xdr:colOff>96368</xdr:colOff>
      <xdr:row>202</xdr:row>
      <xdr:rowOff>107577</xdr:rowOff>
    </xdr:from>
    <xdr:to>
      <xdr:col>19</xdr:col>
      <xdr:colOff>477368</xdr:colOff>
      <xdr:row>204</xdr:row>
      <xdr:rowOff>107576</xdr:rowOff>
    </xdr:to>
    <xdr:sp macro="" textlink="">
      <xdr:nvSpPr>
        <xdr:cNvPr id="395" name="Elipse 394">
          <a:extLst>
            <a:ext uri="{FF2B5EF4-FFF2-40B4-BE49-F238E27FC236}">
              <a16:creationId xmlns:a16="http://schemas.microsoft.com/office/drawing/2014/main" id="{5203299A-D069-4B42-B584-C4CB35AE1212}"/>
            </a:ext>
          </a:extLst>
        </xdr:cNvPr>
        <xdr:cNvSpPr/>
      </xdr:nvSpPr>
      <xdr:spPr>
        <a:xfrm>
          <a:off x="12669368" y="39440224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17</xdr:col>
      <xdr:colOff>365312</xdr:colOff>
      <xdr:row>208</xdr:row>
      <xdr:rowOff>107577</xdr:rowOff>
    </xdr:from>
    <xdr:to>
      <xdr:col>17</xdr:col>
      <xdr:colOff>708212</xdr:colOff>
      <xdr:row>210</xdr:row>
      <xdr:rowOff>69477</xdr:rowOff>
    </xdr:to>
    <xdr:sp macro="" textlink="">
      <xdr:nvSpPr>
        <xdr:cNvPr id="396" name="Retângulo 395">
          <a:extLst>
            <a:ext uri="{FF2B5EF4-FFF2-40B4-BE49-F238E27FC236}">
              <a16:creationId xmlns:a16="http://schemas.microsoft.com/office/drawing/2014/main" id="{03E0AA68-9E2C-4A89-9086-1F5B600A7546}"/>
            </a:ext>
          </a:extLst>
        </xdr:cNvPr>
        <xdr:cNvSpPr/>
      </xdr:nvSpPr>
      <xdr:spPr>
        <a:xfrm>
          <a:off x="11178988" y="4058322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1107141</xdr:colOff>
      <xdr:row>208</xdr:row>
      <xdr:rowOff>109818</xdr:rowOff>
    </xdr:from>
    <xdr:to>
      <xdr:col>18</xdr:col>
      <xdr:colOff>295835</xdr:colOff>
      <xdr:row>210</xdr:row>
      <xdr:rowOff>71718</xdr:rowOff>
    </xdr:to>
    <xdr:sp macro="" textlink="">
      <xdr:nvSpPr>
        <xdr:cNvPr id="397" name="Retângulo 396">
          <a:extLst>
            <a:ext uri="{FF2B5EF4-FFF2-40B4-BE49-F238E27FC236}">
              <a16:creationId xmlns:a16="http://schemas.microsoft.com/office/drawing/2014/main" id="{F2F1A8A3-4A4B-4663-B32B-D994C97347F2}"/>
            </a:ext>
          </a:extLst>
        </xdr:cNvPr>
        <xdr:cNvSpPr/>
      </xdr:nvSpPr>
      <xdr:spPr>
        <a:xfrm>
          <a:off x="11920817" y="4058546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20</xdr:col>
      <xdr:colOff>324970</xdr:colOff>
      <xdr:row>208</xdr:row>
      <xdr:rowOff>123265</xdr:rowOff>
    </xdr:from>
    <xdr:to>
      <xdr:col>21</xdr:col>
      <xdr:colOff>62753</xdr:colOff>
      <xdr:row>210</xdr:row>
      <xdr:rowOff>85165</xdr:rowOff>
    </xdr:to>
    <xdr:sp macro="" textlink="">
      <xdr:nvSpPr>
        <xdr:cNvPr id="398" name="Retângulo 397">
          <a:extLst>
            <a:ext uri="{FF2B5EF4-FFF2-40B4-BE49-F238E27FC236}">
              <a16:creationId xmlns:a16="http://schemas.microsoft.com/office/drawing/2014/main" id="{346B961B-2057-40A5-B696-195F413895B5}"/>
            </a:ext>
          </a:extLst>
        </xdr:cNvPr>
        <xdr:cNvSpPr/>
      </xdr:nvSpPr>
      <xdr:spPr>
        <a:xfrm>
          <a:off x="13503088" y="405989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21</xdr:col>
      <xdr:colOff>470648</xdr:colOff>
      <xdr:row>208</xdr:row>
      <xdr:rowOff>123266</xdr:rowOff>
    </xdr:from>
    <xdr:to>
      <xdr:col>22</xdr:col>
      <xdr:colOff>208430</xdr:colOff>
      <xdr:row>210</xdr:row>
      <xdr:rowOff>85166</xdr:rowOff>
    </xdr:to>
    <xdr:sp macro="" textlink="">
      <xdr:nvSpPr>
        <xdr:cNvPr id="399" name="Retângulo 398">
          <a:extLst>
            <a:ext uri="{FF2B5EF4-FFF2-40B4-BE49-F238E27FC236}">
              <a16:creationId xmlns:a16="http://schemas.microsoft.com/office/drawing/2014/main" id="{9B569AA6-AC29-47A5-A101-6D30D141CC2F}"/>
            </a:ext>
          </a:extLst>
        </xdr:cNvPr>
        <xdr:cNvSpPr/>
      </xdr:nvSpPr>
      <xdr:spPr>
        <a:xfrm>
          <a:off x="14253883" y="4059891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21</xdr:col>
      <xdr:colOff>4482</xdr:colOff>
      <xdr:row>189</xdr:row>
      <xdr:rowOff>183778</xdr:rowOff>
    </xdr:from>
    <xdr:to>
      <xdr:col>21</xdr:col>
      <xdr:colOff>347382</xdr:colOff>
      <xdr:row>191</xdr:row>
      <xdr:rowOff>134472</xdr:rowOff>
    </xdr:to>
    <xdr:sp macro="" textlink="">
      <xdr:nvSpPr>
        <xdr:cNvPr id="400" name="Retângulo 399">
          <a:extLst>
            <a:ext uri="{FF2B5EF4-FFF2-40B4-BE49-F238E27FC236}">
              <a16:creationId xmlns:a16="http://schemas.microsoft.com/office/drawing/2014/main" id="{E66C4E81-AA9B-42E0-A49F-01DFB9041F74}"/>
            </a:ext>
          </a:extLst>
        </xdr:cNvPr>
        <xdr:cNvSpPr/>
      </xdr:nvSpPr>
      <xdr:spPr>
        <a:xfrm>
          <a:off x="13787717" y="3702871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15</xdr:col>
      <xdr:colOff>50427</xdr:colOff>
      <xdr:row>186</xdr:row>
      <xdr:rowOff>58270</xdr:rowOff>
    </xdr:from>
    <xdr:to>
      <xdr:col>17</xdr:col>
      <xdr:colOff>573742</xdr:colOff>
      <xdr:row>190</xdr:row>
      <xdr:rowOff>13446</xdr:rowOff>
    </xdr:to>
    <xdr:cxnSp macro="">
      <xdr:nvCxnSpPr>
        <xdr:cNvPr id="401" name="Conector reto 400">
          <a:extLst>
            <a:ext uri="{FF2B5EF4-FFF2-40B4-BE49-F238E27FC236}">
              <a16:creationId xmlns:a16="http://schemas.microsoft.com/office/drawing/2014/main" id="{418FFF23-7C01-4E35-8306-4BE7F4E1E611}"/>
            </a:ext>
          </a:extLst>
        </xdr:cNvPr>
        <xdr:cNvCxnSpPr/>
      </xdr:nvCxnSpPr>
      <xdr:spPr>
        <a:xfrm flipH="1">
          <a:off x="9945221" y="36331711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561415</xdr:colOff>
      <xdr:row>187</xdr:row>
      <xdr:rowOff>2474</xdr:rowOff>
    </xdr:from>
    <xdr:to>
      <xdr:col>17</xdr:col>
      <xdr:colOff>629538</xdr:colOff>
      <xdr:row>189</xdr:row>
      <xdr:rowOff>188257</xdr:rowOff>
    </xdr:to>
    <xdr:cxnSp macro="">
      <xdr:nvCxnSpPr>
        <xdr:cNvPr id="402" name="Conector reto 401">
          <a:extLst>
            <a:ext uri="{FF2B5EF4-FFF2-40B4-BE49-F238E27FC236}">
              <a16:creationId xmlns:a16="http://schemas.microsoft.com/office/drawing/2014/main" id="{C3C8593A-B4BF-4DF4-90CC-290E33B4DFEB}"/>
            </a:ext>
          </a:extLst>
        </xdr:cNvPr>
        <xdr:cNvCxnSpPr/>
      </xdr:nvCxnSpPr>
      <xdr:spPr>
        <a:xfrm flipH="1">
          <a:off x="10769974" y="36466415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898946</xdr:colOff>
      <xdr:row>187</xdr:row>
      <xdr:rowOff>2474</xdr:rowOff>
    </xdr:from>
    <xdr:to>
      <xdr:col>18</xdr:col>
      <xdr:colOff>384363</xdr:colOff>
      <xdr:row>190</xdr:row>
      <xdr:rowOff>11205</xdr:rowOff>
    </xdr:to>
    <xdr:cxnSp macro="">
      <xdr:nvCxnSpPr>
        <xdr:cNvPr id="403" name="Conector reto 402">
          <a:extLst>
            <a:ext uri="{FF2B5EF4-FFF2-40B4-BE49-F238E27FC236}">
              <a16:creationId xmlns:a16="http://schemas.microsoft.com/office/drawing/2014/main" id="{16957F72-C2AD-44D2-9A11-B58AA049321E}"/>
            </a:ext>
          </a:extLst>
        </xdr:cNvPr>
        <xdr:cNvCxnSpPr/>
      </xdr:nvCxnSpPr>
      <xdr:spPr>
        <a:xfrm>
          <a:off x="11712622" y="36466415"/>
          <a:ext cx="639623" cy="5802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954742</xdr:colOff>
      <xdr:row>186</xdr:row>
      <xdr:rowOff>58270</xdr:rowOff>
    </xdr:from>
    <xdr:to>
      <xdr:col>19</xdr:col>
      <xdr:colOff>592792</xdr:colOff>
      <xdr:row>190</xdr:row>
      <xdr:rowOff>17928</xdr:rowOff>
    </xdr:to>
    <xdr:cxnSp macro="">
      <xdr:nvCxnSpPr>
        <xdr:cNvPr id="404" name="Conector reto 403">
          <a:extLst>
            <a:ext uri="{FF2B5EF4-FFF2-40B4-BE49-F238E27FC236}">
              <a16:creationId xmlns:a16="http://schemas.microsoft.com/office/drawing/2014/main" id="{00DD4CA4-F4C1-4881-B239-A21F7CF4EA85}"/>
            </a:ext>
          </a:extLst>
        </xdr:cNvPr>
        <xdr:cNvCxnSpPr/>
      </xdr:nvCxnSpPr>
      <xdr:spPr>
        <a:xfrm>
          <a:off x="11768418" y="36331711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753037</xdr:colOff>
      <xdr:row>187</xdr:row>
      <xdr:rowOff>58270</xdr:rowOff>
    </xdr:from>
    <xdr:to>
      <xdr:col>17</xdr:col>
      <xdr:colOff>758640</xdr:colOff>
      <xdr:row>190</xdr:row>
      <xdr:rowOff>4481</xdr:rowOff>
    </xdr:to>
    <xdr:cxnSp macro="">
      <xdr:nvCxnSpPr>
        <xdr:cNvPr id="405" name="Conector reto 404">
          <a:extLst>
            <a:ext uri="{FF2B5EF4-FFF2-40B4-BE49-F238E27FC236}">
              <a16:creationId xmlns:a16="http://schemas.microsoft.com/office/drawing/2014/main" id="{2DEECC6A-38BA-41DA-8878-C46C1EAED04B}"/>
            </a:ext>
          </a:extLst>
        </xdr:cNvPr>
        <xdr:cNvCxnSpPr/>
      </xdr:nvCxnSpPr>
      <xdr:spPr>
        <a:xfrm>
          <a:off x="11566713" y="36522211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547968</xdr:colOff>
      <xdr:row>203</xdr:row>
      <xdr:rowOff>107577</xdr:rowOff>
    </xdr:from>
    <xdr:to>
      <xdr:col>19</xdr:col>
      <xdr:colOff>107574</xdr:colOff>
      <xdr:row>208</xdr:row>
      <xdr:rowOff>107578</xdr:rowOff>
    </xdr:to>
    <xdr:cxnSp macro="">
      <xdr:nvCxnSpPr>
        <xdr:cNvPr id="406" name="Conector reto 405">
          <a:extLst>
            <a:ext uri="{FF2B5EF4-FFF2-40B4-BE49-F238E27FC236}">
              <a16:creationId xmlns:a16="http://schemas.microsoft.com/office/drawing/2014/main" id="{2E6D8166-6C39-4601-8322-87BD3931322F}"/>
            </a:ext>
          </a:extLst>
        </xdr:cNvPr>
        <xdr:cNvCxnSpPr/>
      </xdr:nvCxnSpPr>
      <xdr:spPr>
        <a:xfrm flipH="1">
          <a:off x="11361644" y="39630724"/>
          <a:ext cx="1318930" cy="9525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135591</xdr:colOff>
      <xdr:row>204</xdr:row>
      <xdr:rowOff>51781</xdr:rowOff>
    </xdr:from>
    <xdr:to>
      <xdr:col>19</xdr:col>
      <xdr:colOff>163370</xdr:colOff>
      <xdr:row>208</xdr:row>
      <xdr:rowOff>109819</xdr:rowOff>
    </xdr:to>
    <xdr:cxnSp macro="">
      <xdr:nvCxnSpPr>
        <xdr:cNvPr id="407" name="Conector reto 406">
          <a:extLst>
            <a:ext uri="{FF2B5EF4-FFF2-40B4-BE49-F238E27FC236}">
              <a16:creationId xmlns:a16="http://schemas.microsoft.com/office/drawing/2014/main" id="{020C7658-71F8-4212-9E2A-B3CB7F806E12}"/>
            </a:ext>
          </a:extLst>
        </xdr:cNvPr>
        <xdr:cNvCxnSpPr/>
      </xdr:nvCxnSpPr>
      <xdr:spPr>
        <a:xfrm flipH="1">
          <a:off x="12103473" y="39765428"/>
          <a:ext cx="632897" cy="82003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432778</xdr:colOff>
      <xdr:row>204</xdr:row>
      <xdr:rowOff>51781</xdr:rowOff>
    </xdr:from>
    <xdr:to>
      <xdr:col>20</xdr:col>
      <xdr:colOff>507626</xdr:colOff>
      <xdr:row>208</xdr:row>
      <xdr:rowOff>123266</xdr:rowOff>
    </xdr:to>
    <xdr:cxnSp macro="">
      <xdr:nvCxnSpPr>
        <xdr:cNvPr id="408" name="Conector reto 407">
          <a:extLst>
            <a:ext uri="{FF2B5EF4-FFF2-40B4-BE49-F238E27FC236}">
              <a16:creationId xmlns:a16="http://schemas.microsoft.com/office/drawing/2014/main" id="{7B5BC5B0-58A2-4CBA-BEFA-04FBF78B3CC8}"/>
            </a:ext>
          </a:extLst>
        </xdr:cNvPr>
        <xdr:cNvCxnSpPr/>
      </xdr:nvCxnSpPr>
      <xdr:spPr>
        <a:xfrm>
          <a:off x="13005778" y="39765428"/>
          <a:ext cx="679966" cy="8334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488574</xdr:colOff>
      <xdr:row>203</xdr:row>
      <xdr:rowOff>107577</xdr:rowOff>
    </xdr:from>
    <xdr:to>
      <xdr:col>22</xdr:col>
      <xdr:colOff>48186</xdr:colOff>
      <xdr:row>208</xdr:row>
      <xdr:rowOff>123267</xdr:rowOff>
    </xdr:to>
    <xdr:cxnSp macro="">
      <xdr:nvCxnSpPr>
        <xdr:cNvPr id="409" name="Conector reto 408">
          <a:extLst>
            <a:ext uri="{FF2B5EF4-FFF2-40B4-BE49-F238E27FC236}">
              <a16:creationId xmlns:a16="http://schemas.microsoft.com/office/drawing/2014/main" id="{69DDE5A4-B28C-4388-AFAD-C490712BE5EB}"/>
            </a:ext>
          </a:extLst>
        </xdr:cNvPr>
        <xdr:cNvCxnSpPr/>
      </xdr:nvCxnSpPr>
      <xdr:spPr>
        <a:xfrm>
          <a:off x="13061574" y="39630724"/>
          <a:ext cx="1374965" cy="9681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385482</xdr:colOff>
      <xdr:row>191</xdr:row>
      <xdr:rowOff>136712</xdr:rowOff>
    </xdr:from>
    <xdr:to>
      <xdr:col>18</xdr:col>
      <xdr:colOff>404533</xdr:colOff>
      <xdr:row>194</xdr:row>
      <xdr:rowOff>71717</xdr:rowOff>
    </xdr:to>
    <xdr:cxnSp macro="">
      <xdr:nvCxnSpPr>
        <xdr:cNvPr id="410" name="Conector reto 409">
          <a:extLst>
            <a:ext uri="{FF2B5EF4-FFF2-40B4-BE49-F238E27FC236}">
              <a16:creationId xmlns:a16="http://schemas.microsoft.com/office/drawing/2014/main" id="{0868C75A-D354-4B14-9663-5D30EAE0C456}"/>
            </a:ext>
          </a:extLst>
        </xdr:cNvPr>
        <xdr:cNvCxnSpPr/>
      </xdr:nvCxnSpPr>
      <xdr:spPr>
        <a:xfrm flipH="1">
          <a:off x="12353364" y="37373859"/>
          <a:ext cx="19051" cy="5065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1100418</xdr:colOff>
      <xdr:row>195</xdr:row>
      <xdr:rowOff>170330</xdr:rowOff>
    </xdr:from>
    <xdr:to>
      <xdr:col>18</xdr:col>
      <xdr:colOff>189379</xdr:colOff>
      <xdr:row>198</xdr:row>
      <xdr:rowOff>147918</xdr:rowOff>
    </xdr:to>
    <xdr:cxnSp macro="">
      <xdr:nvCxnSpPr>
        <xdr:cNvPr id="411" name="Conector reto 410">
          <a:extLst>
            <a:ext uri="{FF2B5EF4-FFF2-40B4-BE49-F238E27FC236}">
              <a16:creationId xmlns:a16="http://schemas.microsoft.com/office/drawing/2014/main" id="{65CC3259-335F-4746-A824-8D01F022A11F}"/>
            </a:ext>
          </a:extLst>
        </xdr:cNvPr>
        <xdr:cNvCxnSpPr/>
      </xdr:nvCxnSpPr>
      <xdr:spPr>
        <a:xfrm flipH="1">
          <a:off x="11914094" y="38169477"/>
          <a:ext cx="243167" cy="5490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570379</xdr:colOff>
      <xdr:row>195</xdr:row>
      <xdr:rowOff>170330</xdr:rowOff>
    </xdr:from>
    <xdr:to>
      <xdr:col>19</xdr:col>
      <xdr:colOff>298079</xdr:colOff>
      <xdr:row>198</xdr:row>
      <xdr:rowOff>129988</xdr:rowOff>
    </xdr:to>
    <xdr:cxnSp macro="">
      <xdr:nvCxnSpPr>
        <xdr:cNvPr id="412" name="Conector reto 411">
          <a:extLst>
            <a:ext uri="{FF2B5EF4-FFF2-40B4-BE49-F238E27FC236}">
              <a16:creationId xmlns:a16="http://schemas.microsoft.com/office/drawing/2014/main" id="{30893B87-0160-4931-A720-9C888C61A878}"/>
            </a:ext>
          </a:extLst>
        </xdr:cNvPr>
        <xdr:cNvCxnSpPr/>
      </xdr:nvCxnSpPr>
      <xdr:spPr>
        <a:xfrm>
          <a:off x="12538261" y="38169477"/>
          <a:ext cx="332818" cy="5311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292471</xdr:colOff>
      <xdr:row>200</xdr:row>
      <xdr:rowOff>15688</xdr:rowOff>
    </xdr:from>
    <xdr:to>
      <xdr:col>19</xdr:col>
      <xdr:colOff>303682</xdr:colOff>
      <xdr:row>203</xdr:row>
      <xdr:rowOff>4484</xdr:rowOff>
    </xdr:to>
    <xdr:cxnSp macro="">
      <xdr:nvCxnSpPr>
        <xdr:cNvPr id="413" name="Conector reto 412">
          <a:extLst>
            <a:ext uri="{FF2B5EF4-FFF2-40B4-BE49-F238E27FC236}">
              <a16:creationId xmlns:a16="http://schemas.microsoft.com/office/drawing/2014/main" id="{7DBC8F65-EF3A-45F2-A460-568234B366E8}"/>
            </a:ext>
          </a:extLst>
        </xdr:cNvPr>
        <xdr:cNvCxnSpPr/>
      </xdr:nvCxnSpPr>
      <xdr:spPr>
        <a:xfrm flipH="1">
          <a:off x="12865471" y="38967335"/>
          <a:ext cx="11211" cy="5602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954741</xdr:colOff>
      <xdr:row>186</xdr:row>
      <xdr:rowOff>35859</xdr:rowOff>
    </xdr:from>
    <xdr:to>
      <xdr:col>21</xdr:col>
      <xdr:colOff>187138</xdr:colOff>
      <xdr:row>189</xdr:row>
      <xdr:rowOff>183778</xdr:rowOff>
    </xdr:to>
    <xdr:cxnSp macro="">
      <xdr:nvCxnSpPr>
        <xdr:cNvPr id="414" name="Conector reto 413">
          <a:extLst>
            <a:ext uri="{FF2B5EF4-FFF2-40B4-BE49-F238E27FC236}">
              <a16:creationId xmlns:a16="http://schemas.microsoft.com/office/drawing/2014/main" id="{92779C11-6F81-484A-8E22-E098847CDB5D}"/>
            </a:ext>
          </a:extLst>
        </xdr:cNvPr>
        <xdr:cNvCxnSpPr/>
      </xdr:nvCxnSpPr>
      <xdr:spPr>
        <a:xfrm>
          <a:off x="11768417" y="36309300"/>
          <a:ext cx="2201956" cy="7194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145676</xdr:colOff>
      <xdr:row>186</xdr:row>
      <xdr:rowOff>156883</xdr:rowOff>
    </xdr:from>
    <xdr:ext cx="399148" cy="264560"/>
    <xdr:sp macro="" textlink="">
      <xdr:nvSpPr>
        <xdr:cNvPr id="415" name="CaixaDeTexto 414">
          <a:extLst>
            <a:ext uri="{FF2B5EF4-FFF2-40B4-BE49-F238E27FC236}">
              <a16:creationId xmlns:a16="http://schemas.microsoft.com/office/drawing/2014/main" id="{F8F7107C-BF2A-468A-81ED-FFE9CCFBC0AD}"/>
            </a:ext>
          </a:extLst>
        </xdr:cNvPr>
        <xdr:cNvSpPr txBox="1"/>
      </xdr:nvSpPr>
      <xdr:spPr>
        <a:xfrm>
          <a:off x="10354235" y="3643032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16</xdr:col>
      <xdr:colOff>499782</xdr:colOff>
      <xdr:row>188</xdr:row>
      <xdr:rowOff>85165</xdr:rowOff>
    </xdr:from>
    <xdr:ext cx="327654" cy="264560"/>
    <xdr:sp macro="" textlink="">
      <xdr:nvSpPr>
        <xdr:cNvPr id="416" name="CaixaDeTexto 415">
          <a:extLst>
            <a:ext uri="{FF2B5EF4-FFF2-40B4-BE49-F238E27FC236}">
              <a16:creationId xmlns:a16="http://schemas.microsoft.com/office/drawing/2014/main" id="{24F1F9A4-763F-45E7-9320-5D0DE56CBEE4}"/>
            </a:ext>
          </a:extLst>
        </xdr:cNvPr>
        <xdr:cNvSpPr txBox="1"/>
      </xdr:nvSpPr>
      <xdr:spPr>
        <a:xfrm>
          <a:off x="10708341" y="367396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17</xdr:col>
      <xdr:colOff>450476</xdr:colOff>
      <xdr:row>188</xdr:row>
      <xdr:rowOff>58271</xdr:rowOff>
    </xdr:from>
    <xdr:ext cx="399148" cy="264560"/>
    <xdr:sp macro="" textlink="">
      <xdr:nvSpPr>
        <xdr:cNvPr id="417" name="CaixaDeTexto 416">
          <a:extLst>
            <a:ext uri="{FF2B5EF4-FFF2-40B4-BE49-F238E27FC236}">
              <a16:creationId xmlns:a16="http://schemas.microsoft.com/office/drawing/2014/main" id="{A9F9747E-9E21-4D2B-8BDC-D68640FEB5B0}"/>
            </a:ext>
          </a:extLst>
        </xdr:cNvPr>
        <xdr:cNvSpPr txBox="1"/>
      </xdr:nvSpPr>
      <xdr:spPr>
        <a:xfrm>
          <a:off x="11264152" y="3671271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17</xdr:col>
      <xdr:colOff>972670</xdr:colOff>
      <xdr:row>188</xdr:row>
      <xdr:rowOff>53788</xdr:rowOff>
    </xdr:from>
    <xdr:ext cx="658835" cy="264560"/>
    <xdr:sp macro="" textlink="">
      <xdr:nvSpPr>
        <xdr:cNvPr id="418" name="CaixaDeTexto 417">
          <a:extLst>
            <a:ext uri="{FF2B5EF4-FFF2-40B4-BE49-F238E27FC236}">
              <a16:creationId xmlns:a16="http://schemas.microsoft.com/office/drawing/2014/main" id="{D37863A9-A21A-4B24-AA07-89F8F9DF9674}"/>
            </a:ext>
          </a:extLst>
        </xdr:cNvPr>
        <xdr:cNvSpPr txBox="1"/>
      </xdr:nvSpPr>
      <xdr:spPr>
        <a:xfrm>
          <a:off x="11786346" y="36708229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35-TETA</a:t>
          </a:r>
        </a:p>
      </xdr:txBody>
    </xdr:sp>
    <xdr:clientData/>
  </xdr:oneCellAnchor>
  <xdr:oneCellAnchor>
    <xdr:from>
      <xdr:col>18</xdr:col>
      <xdr:colOff>587187</xdr:colOff>
      <xdr:row>188</xdr:row>
      <xdr:rowOff>161364</xdr:rowOff>
    </xdr:from>
    <xdr:ext cx="327654" cy="264560"/>
    <xdr:sp macro="" textlink="">
      <xdr:nvSpPr>
        <xdr:cNvPr id="419" name="CaixaDeTexto 418">
          <a:extLst>
            <a:ext uri="{FF2B5EF4-FFF2-40B4-BE49-F238E27FC236}">
              <a16:creationId xmlns:a16="http://schemas.microsoft.com/office/drawing/2014/main" id="{C44C2E96-5003-4EA4-BD75-FACFFBBC03AE}"/>
            </a:ext>
          </a:extLst>
        </xdr:cNvPr>
        <xdr:cNvSpPr txBox="1"/>
      </xdr:nvSpPr>
      <xdr:spPr>
        <a:xfrm>
          <a:off x="12555069" y="3681580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18</xdr:col>
      <xdr:colOff>374275</xdr:colOff>
      <xdr:row>192</xdr:row>
      <xdr:rowOff>161367</xdr:rowOff>
    </xdr:from>
    <xdr:ext cx="757387" cy="264560"/>
    <xdr:sp macro="" textlink="">
      <xdr:nvSpPr>
        <xdr:cNvPr id="420" name="CaixaDeTexto 419">
          <a:extLst>
            <a:ext uri="{FF2B5EF4-FFF2-40B4-BE49-F238E27FC236}">
              <a16:creationId xmlns:a16="http://schemas.microsoft.com/office/drawing/2014/main" id="{D1A270EB-5BAE-4B15-99C8-20F9FDD19D97}"/>
            </a:ext>
          </a:extLst>
        </xdr:cNvPr>
        <xdr:cNvSpPr txBox="1"/>
      </xdr:nvSpPr>
      <xdr:spPr>
        <a:xfrm>
          <a:off x="12342157" y="37589014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111+TETA</a:t>
          </a:r>
        </a:p>
      </xdr:txBody>
    </xdr:sp>
    <xdr:clientData/>
  </xdr:oneCellAnchor>
  <xdr:oneCellAnchor>
    <xdr:from>
      <xdr:col>17</xdr:col>
      <xdr:colOff>844921</xdr:colOff>
      <xdr:row>196</xdr:row>
      <xdr:rowOff>60515</xdr:rowOff>
    </xdr:from>
    <xdr:ext cx="399148" cy="264560"/>
    <xdr:sp macro="" textlink="">
      <xdr:nvSpPr>
        <xdr:cNvPr id="421" name="CaixaDeTexto 420">
          <a:extLst>
            <a:ext uri="{FF2B5EF4-FFF2-40B4-BE49-F238E27FC236}">
              <a16:creationId xmlns:a16="http://schemas.microsoft.com/office/drawing/2014/main" id="{F537439C-2E0D-46E4-9025-2B5FF3538677}"/>
            </a:ext>
          </a:extLst>
        </xdr:cNvPr>
        <xdr:cNvSpPr txBox="1"/>
      </xdr:nvSpPr>
      <xdr:spPr>
        <a:xfrm>
          <a:off x="11658597" y="3825016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19</xdr:col>
      <xdr:colOff>89644</xdr:colOff>
      <xdr:row>196</xdr:row>
      <xdr:rowOff>22415</xdr:rowOff>
    </xdr:from>
    <xdr:ext cx="730328" cy="264560"/>
    <xdr:sp macro="" textlink="">
      <xdr:nvSpPr>
        <xdr:cNvPr id="422" name="CaixaDeTexto 421">
          <a:extLst>
            <a:ext uri="{FF2B5EF4-FFF2-40B4-BE49-F238E27FC236}">
              <a16:creationId xmlns:a16="http://schemas.microsoft.com/office/drawing/2014/main" id="{A834FDF0-8687-471C-9798-E5CA0750C884}"/>
            </a:ext>
          </a:extLst>
        </xdr:cNvPr>
        <xdr:cNvSpPr txBox="1"/>
      </xdr:nvSpPr>
      <xdr:spPr>
        <a:xfrm>
          <a:off x="12662644" y="38212062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188-TETA</a:t>
          </a:r>
        </a:p>
      </xdr:txBody>
    </xdr:sp>
    <xdr:clientData/>
  </xdr:oneCellAnchor>
  <xdr:oneCellAnchor>
    <xdr:from>
      <xdr:col>19</xdr:col>
      <xdr:colOff>275662</xdr:colOff>
      <xdr:row>200</xdr:row>
      <xdr:rowOff>152403</xdr:rowOff>
    </xdr:from>
    <xdr:ext cx="399148" cy="264560"/>
    <xdr:sp macro="" textlink="">
      <xdr:nvSpPr>
        <xdr:cNvPr id="423" name="CaixaDeTexto 422">
          <a:extLst>
            <a:ext uri="{FF2B5EF4-FFF2-40B4-BE49-F238E27FC236}">
              <a16:creationId xmlns:a16="http://schemas.microsoft.com/office/drawing/2014/main" id="{07610489-FA2B-4112-9BAC-189B06D7EB12}"/>
            </a:ext>
          </a:extLst>
        </xdr:cNvPr>
        <xdr:cNvSpPr txBox="1"/>
      </xdr:nvSpPr>
      <xdr:spPr>
        <a:xfrm>
          <a:off x="12848662" y="391040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244</a:t>
          </a:r>
        </a:p>
      </xdr:txBody>
    </xdr:sp>
    <xdr:clientData/>
  </xdr:oneCellAnchor>
  <xdr:oneCellAnchor>
    <xdr:from>
      <xdr:col>17</xdr:col>
      <xdr:colOff>322729</xdr:colOff>
      <xdr:row>206</xdr:row>
      <xdr:rowOff>76205</xdr:rowOff>
    </xdr:from>
    <xdr:ext cx="327654" cy="264560"/>
    <xdr:sp macro="" textlink="">
      <xdr:nvSpPr>
        <xdr:cNvPr id="424" name="CaixaDeTexto 423">
          <a:extLst>
            <a:ext uri="{FF2B5EF4-FFF2-40B4-BE49-F238E27FC236}">
              <a16:creationId xmlns:a16="http://schemas.microsoft.com/office/drawing/2014/main" id="{95AA4835-650A-4B4C-9D0D-B40287A45EC0}"/>
            </a:ext>
          </a:extLst>
        </xdr:cNvPr>
        <xdr:cNvSpPr txBox="1"/>
      </xdr:nvSpPr>
      <xdr:spPr>
        <a:xfrm>
          <a:off x="11136405" y="4017085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1125071</xdr:colOff>
      <xdr:row>206</xdr:row>
      <xdr:rowOff>172576</xdr:rowOff>
    </xdr:from>
    <xdr:ext cx="399148" cy="264560"/>
    <xdr:sp macro="" textlink="">
      <xdr:nvSpPr>
        <xdr:cNvPr id="425" name="CaixaDeTexto 424">
          <a:extLst>
            <a:ext uri="{FF2B5EF4-FFF2-40B4-BE49-F238E27FC236}">
              <a16:creationId xmlns:a16="http://schemas.microsoft.com/office/drawing/2014/main" id="{3811C792-3025-4D51-9191-871C83A65D52}"/>
            </a:ext>
          </a:extLst>
        </xdr:cNvPr>
        <xdr:cNvSpPr txBox="1"/>
      </xdr:nvSpPr>
      <xdr:spPr>
        <a:xfrm>
          <a:off x="11938747" y="4026722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20</xdr:col>
      <xdr:colOff>387723</xdr:colOff>
      <xdr:row>207</xdr:row>
      <xdr:rowOff>6730</xdr:rowOff>
    </xdr:from>
    <xdr:ext cx="327654" cy="264560"/>
    <xdr:sp macro="" textlink="">
      <xdr:nvSpPr>
        <xdr:cNvPr id="426" name="CaixaDeTexto 425">
          <a:extLst>
            <a:ext uri="{FF2B5EF4-FFF2-40B4-BE49-F238E27FC236}">
              <a16:creationId xmlns:a16="http://schemas.microsoft.com/office/drawing/2014/main" id="{EDDBF741-A5B7-45D7-9FB5-79EA4D81FE45}"/>
            </a:ext>
          </a:extLst>
        </xdr:cNvPr>
        <xdr:cNvSpPr txBox="1"/>
      </xdr:nvSpPr>
      <xdr:spPr>
        <a:xfrm>
          <a:off x="13565841" y="4029187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21</xdr:col>
      <xdr:colOff>349624</xdr:colOff>
      <xdr:row>206</xdr:row>
      <xdr:rowOff>91893</xdr:rowOff>
    </xdr:from>
    <xdr:ext cx="399148" cy="264560"/>
    <xdr:sp macro="" textlink="">
      <xdr:nvSpPr>
        <xdr:cNvPr id="427" name="CaixaDeTexto 426">
          <a:extLst>
            <a:ext uri="{FF2B5EF4-FFF2-40B4-BE49-F238E27FC236}">
              <a16:creationId xmlns:a16="http://schemas.microsoft.com/office/drawing/2014/main" id="{E34E9753-DC8A-40BE-A2AC-92F6A73D9258}"/>
            </a:ext>
          </a:extLst>
        </xdr:cNvPr>
        <xdr:cNvSpPr txBox="1"/>
      </xdr:nvSpPr>
      <xdr:spPr>
        <a:xfrm>
          <a:off x="14132859" y="4018654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19</xdr:col>
      <xdr:colOff>425822</xdr:colOff>
      <xdr:row>187</xdr:row>
      <xdr:rowOff>44822</xdr:rowOff>
    </xdr:from>
    <xdr:ext cx="327654" cy="264560"/>
    <xdr:sp macro="" textlink="">
      <xdr:nvSpPr>
        <xdr:cNvPr id="428" name="CaixaDeTexto 427">
          <a:extLst>
            <a:ext uri="{FF2B5EF4-FFF2-40B4-BE49-F238E27FC236}">
              <a16:creationId xmlns:a16="http://schemas.microsoft.com/office/drawing/2014/main" id="{F1227B12-ED11-4CA8-953D-AA99F9B44FF4}"/>
            </a:ext>
          </a:extLst>
        </xdr:cNvPr>
        <xdr:cNvSpPr txBox="1"/>
      </xdr:nvSpPr>
      <xdr:spPr>
        <a:xfrm>
          <a:off x="12998822" y="3650876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twoCellAnchor>
    <xdr:from>
      <xdr:col>17</xdr:col>
      <xdr:colOff>753034</xdr:colOff>
      <xdr:row>185</xdr:row>
      <xdr:rowOff>47065</xdr:rowOff>
    </xdr:from>
    <xdr:to>
      <xdr:col>19</xdr:col>
      <xdr:colOff>463925</xdr:colOff>
      <xdr:row>199</xdr:row>
      <xdr:rowOff>23532</xdr:rowOff>
    </xdr:to>
    <xdr:cxnSp macro="">
      <xdr:nvCxnSpPr>
        <xdr:cNvPr id="430" name="Conector: Curvo 429">
          <a:extLst>
            <a:ext uri="{FF2B5EF4-FFF2-40B4-BE49-F238E27FC236}">
              <a16:creationId xmlns:a16="http://schemas.microsoft.com/office/drawing/2014/main" id="{40152C9C-CE59-4E83-469E-7750FC6F11AE}"/>
            </a:ext>
          </a:extLst>
        </xdr:cNvPr>
        <xdr:cNvCxnSpPr>
          <a:stCxn id="386" idx="0"/>
          <a:endCxn id="393" idx="3"/>
        </xdr:cNvCxnSpPr>
      </xdr:nvCxnSpPr>
      <xdr:spPr>
        <a:xfrm rot="16200000" flipH="1">
          <a:off x="10968878" y="36716632"/>
          <a:ext cx="2665879" cy="1470215"/>
        </a:xfrm>
        <a:prstGeom prst="curvedConnector4">
          <a:avLst>
            <a:gd name="adj1" fmla="val -8575"/>
            <a:gd name="adj2" fmla="val 185671"/>
          </a:avLst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869578</xdr:colOff>
      <xdr:row>186</xdr:row>
      <xdr:rowOff>163608</xdr:rowOff>
    </xdr:from>
    <xdr:to>
      <xdr:col>18</xdr:col>
      <xdr:colOff>115422</xdr:colOff>
      <xdr:row>189</xdr:row>
      <xdr:rowOff>31939</xdr:rowOff>
    </xdr:to>
    <xdr:sp macro="" textlink="">
      <xdr:nvSpPr>
        <xdr:cNvPr id="433" name="Sinal de Multiplicação 432">
          <a:extLst>
            <a:ext uri="{FF2B5EF4-FFF2-40B4-BE49-F238E27FC236}">
              <a16:creationId xmlns:a16="http://schemas.microsoft.com/office/drawing/2014/main" id="{8208F44C-98CE-457A-B33F-00C07A2C8762}"/>
            </a:ext>
          </a:extLst>
        </xdr:cNvPr>
        <xdr:cNvSpPr/>
      </xdr:nvSpPr>
      <xdr:spPr>
        <a:xfrm>
          <a:off x="11683254" y="36437049"/>
          <a:ext cx="400050" cy="439831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145677</xdr:colOff>
      <xdr:row>185</xdr:row>
      <xdr:rowOff>33618</xdr:rowOff>
    </xdr:from>
    <xdr:to>
      <xdr:col>27</xdr:col>
      <xdr:colOff>526677</xdr:colOff>
      <xdr:row>187</xdr:row>
      <xdr:rowOff>22412</xdr:rowOff>
    </xdr:to>
    <xdr:sp macro="" textlink="">
      <xdr:nvSpPr>
        <xdr:cNvPr id="434" name="Elipse 433">
          <a:extLst>
            <a:ext uri="{FF2B5EF4-FFF2-40B4-BE49-F238E27FC236}">
              <a16:creationId xmlns:a16="http://schemas.microsoft.com/office/drawing/2014/main" id="{D960B5C9-C6B5-41DC-8C9C-437D7C4A3576}"/>
            </a:ext>
          </a:extLst>
        </xdr:cNvPr>
        <xdr:cNvSpPr/>
      </xdr:nvSpPr>
      <xdr:spPr>
        <a:xfrm>
          <a:off x="17559618" y="36105353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24</xdr:col>
      <xdr:colOff>347383</xdr:colOff>
      <xdr:row>189</xdr:row>
      <xdr:rowOff>168088</xdr:rowOff>
    </xdr:from>
    <xdr:to>
      <xdr:col>25</xdr:col>
      <xdr:colOff>85165</xdr:colOff>
      <xdr:row>191</xdr:row>
      <xdr:rowOff>118782</xdr:rowOff>
    </xdr:to>
    <xdr:sp macro="" textlink="">
      <xdr:nvSpPr>
        <xdr:cNvPr id="435" name="Retângulo 434">
          <a:extLst>
            <a:ext uri="{FF2B5EF4-FFF2-40B4-BE49-F238E27FC236}">
              <a16:creationId xmlns:a16="http://schemas.microsoft.com/office/drawing/2014/main" id="{7F33DE12-EE16-414E-A5C9-BB93A72FEDF3}"/>
            </a:ext>
          </a:extLst>
        </xdr:cNvPr>
        <xdr:cNvSpPr/>
      </xdr:nvSpPr>
      <xdr:spPr>
        <a:xfrm>
          <a:off x="15945971" y="3701302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25</xdr:col>
      <xdr:colOff>567018</xdr:colOff>
      <xdr:row>189</xdr:row>
      <xdr:rowOff>152399</xdr:rowOff>
    </xdr:from>
    <xdr:to>
      <xdr:col>26</xdr:col>
      <xdr:colOff>304800</xdr:colOff>
      <xdr:row>191</xdr:row>
      <xdr:rowOff>103093</xdr:rowOff>
    </xdr:to>
    <xdr:sp macro="" textlink="">
      <xdr:nvSpPr>
        <xdr:cNvPr id="436" name="Retângulo 435">
          <a:extLst>
            <a:ext uri="{FF2B5EF4-FFF2-40B4-BE49-F238E27FC236}">
              <a16:creationId xmlns:a16="http://schemas.microsoft.com/office/drawing/2014/main" id="{782CF85D-2F51-43EB-B75B-E7A653E43A84}"/>
            </a:ext>
          </a:extLst>
        </xdr:cNvPr>
        <xdr:cNvSpPr/>
      </xdr:nvSpPr>
      <xdr:spPr>
        <a:xfrm>
          <a:off x="16770724" y="3699734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27</xdr:col>
      <xdr:colOff>170330</xdr:colOff>
      <xdr:row>189</xdr:row>
      <xdr:rowOff>159123</xdr:rowOff>
    </xdr:from>
    <xdr:to>
      <xdr:col>27</xdr:col>
      <xdr:colOff>513230</xdr:colOff>
      <xdr:row>191</xdr:row>
      <xdr:rowOff>109817</xdr:rowOff>
    </xdr:to>
    <xdr:sp macro="" textlink="">
      <xdr:nvSpPr>
        <xdr:cNvPr id="437" name="Retângulo 436">
          <a:extLst>
            <a:ext uri="{FF2B5EF4-FFF2-40B4-BE49-F238E27FC236}">
              <a16:creationId xmlns:a16="http://schemas.microsoft.com/office/drawing/2014/main" id="{07DC0AFE-D113-47EC-984B-0E7F700F6D5D}"/>
            </a:ext>
          </a:extLst>
        </xdr:cNvPr>
        <xdr:cNvSpPr/>
      </xdr:nvSpPr>
      <xdr:spPr>
        <a:xfrm>
          <a:off x="17584271" y="3700406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31</xdr:col>
      <xdr:colOff>430307</xdr:colOff>
      <xdr:row>199</xdr:row>
      <xdr:rowOff>94129</xdr:rowOff>
    </xdr:from>
    <xdr:to>
      <xdr:col>32</xdr:col>
      <xdr:colOff>168090</xdr:colOff>
      <xdr:row>201</xdr:row>
      <xdr:rowOff>56029</xdr:rowOff>
    </xdr:to>
    <xdr:sp macro="" textlink="">
      <xdr:nvSpPr>
        <xdr:cNvPr id="438" name="Retângulo 437">
          <a:extLst>
            <a:ext uri="{FF2B5EF4-FFF2-40B4-BE49-F238E27FC236}">
              <a16:creationId xmlns:a16="http://schemas.microsoft.com/office/drawing/2014/main" id="{FE15FF18-ED1E-4785-8B34-AE021B0C8351}"/>
            </a:ext>
          </a:extLst>
        </xdr:cNvPr>
        <xdr:cNvSpPr/>
      </xdr:nvSpPr>
      <xdr:spPr>
        <a:xfrm>
          <a:off x="20264719" y="388552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28</xdr:col>
      <xdr:colOff>396689</xdr:colOff>
      <xdr:row>189</xdr:row>
      <xdr:rowOff>172571</xdr:rowOff>
    </xdr:from>
    <xdr:to>
      <xdr:col>29</xdr:col>
      <xdr:colOff>134472</xdr:colOff>
      <xdr:row>191</xdr:row>
      <xdr:rowOff>123265</xdr:rowOff>
    </xdr:to>
    <xdr:sp macro="" textlink="">
      <xdr:nvSpPr>
        <xdr:cNvPr id="439" name="Retângulo 438">
          <a:extLst>
            <a:ext uri="{FF2B5EF4-FFF2-40B4-BE49-F238E27FC236}">
              <a16:creationId xmlns:a16="http://schemas.microsoft.com/office/drawing/2014/main" id="{0EB8B5EC-4AEB-4D59-AD7A-DEF8396371F2}"/>
            </a:ext>
          </a:extLst>
        </xdr:cNvPr>
        <xdr:cNvSpPr/>
      </xdr:nvSpPr>
      <xdr:spPr>
        <a:xfrm>
          <a:off x="18415748" y="370175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32</xdr:col>
      <xdr:colOff>91889</xdr:colOff>
      <xdr:row>194</xdr:row>
      <xdr:rowOff>58270</xdr:rowOff>
    </xdr:from>
    <xdr:to>
      <xdr:col>33</xdr:col>
      <xdr:colOff>125506</xdr:colOff>
      <xdr:row>196</xdr:row>
      <xdr:rowOff>69476</xdr:rowOff>
    </xdr:to>
    <xdr:sp macro="" textlink="">
      <xdr:nvSpPr>
        <xdr:cNvPr id="440" name="Elipse 439">
          <a:extLst>
            <a:ext uri="{FF2B5EF4-FFF2-40B4-BE49-F238E27FC236}">
              <a16:creationId xmlns:a16="http://schemas.microsoft.com/office/drawing/2014/main" id="{D06B908F-3366-4064-ADF4-7DD85CF5D941}"/>
            </a:ext>
          </a:extLst>
        </xdr:cNvPr>
        <xdr:cNvSpPr/>
      </xdr:nvSpPr>
      <xdr:spPr>
        <a:xfrm>
          <a:off x="20531418" y="37866917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31</xdr:col>
      <xdr:colOff>219639</xdr:colOff>
      <xdr:row>189</xdr:row>
      <xdr:rowOff>186017</xdr:rowOff>
    </xdr:from>
    <xdr:to>
      <xdr:col>31</xdr:col>
      <xdr:colOff>562539</xdr:colOff>
      <xdr:row>191</xdr:row>
      <xdr:rowOff>159122</xdr:rowOff>
    </xdr:to>
    <xdr:sp macro="" textlink="">
      <xdr:nvSpPr>
        <xdr:cNvPr id="441" name="Retângulo 440">
          <a:extLst>
            <a:ext uri="{FF2B5EF4-FFF2-40B4-BE49-F238E27FC236}">
              <a16:creationId xmlns:a16="http://schemas.microsoft.com/office/drawing/2014/main" id="{E2002CDD-0A12-47BA-AC9D-8835BBEAF15B}"/>
            </a:ext>
          </a:extLst>
        </xdr:cNvPr>
        <xdr:cNvSpPr/>
      </xdr:nvSpPr>
      <xdr:spPr>
        <a:xfrm>
          <a:off x="20054051" y="37030958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33</xdr:col>
      <xdr:colOff>338418</xdr:colOff>
      <xdr:row>199</xdr:row>
      <xdr:rowOff>91888</xdr:rowOff>
    </xdr:from>
    <xdr:to>
      <xdr:col>34</xdr:col>
      <xdr:colOff>76201</xdr:colOff>
      <xdr:row>201</xdr:row>
      <xdr:rowOff>76199</xdr:rowOff>
    </xdr:to>
    <xdr:sp macro="" textlink="">
      <xdr:nvSpPr>
        <xdr:cNvPr id="442" name="Retângulo 441">
          <a:extLst>
            <a:ext uri="{FF2B5EF4-FFF2-40B4-BE49-F238E27FC236}">
              <a16:creationId xmlns:a16="http://schemas.microsoft.com/office/drawing/2014/main" id="{2CDE8AEF-AF04-4497-95ED-6C6ED8AB0FAA}"/>
            </a:ext>
          </a:extLst>
        </xdr:cNvPr>
        <xdr:cNvSpPr/>
      </xdr:nvSpPr>
      <xdr:spPr>
        <a:xfrm>
          <a:off x="21125330" y="38853035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30</xdr:col>
      <xdr:colOff>172569</xdr:colOff>
      <xdr:row>194</xdr:row>
      <xdr:rowOff>49306</xdr:rowOff>
    </xdr:from>
    <xdr:to>
      <xdr:col>30</xdr:col>
      <xdr:colOff>553569</xdr:colOff>
      <xdr:row>196</xdr:row>
      <xdr:rowOff>49305</xdr:rowOff>
    </xdr:to>
    <xdr:sp macro="" textlink="">
      <xdr:nvSpPr>
        <xdr:cNvPr id="443" name="Elipse 442">
          <a:extLst>
            <a:ext uri="{FF2B5EF4-FFF2-40B4-BE49-F238E27FC236}">
              <a16:creationId xmlns:a16="http://schemas.microsoft.com/office/drawing/2014/main" id="{5DFFD926-5F85-4154-BAE8-67B2D6261FFD}"/>
            </a:ext>
          </a:extLst>
        </xdr:cNvPr>
        <xdr:cNvSpPr/>
      </xdr:nvSpPr>
      <xdr:spPr>
        <a:xfrm>
          <a:off x="19401863" y="37857953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26</xdr:col>
      <xdr:colOff>374277</xdr:colOff>
      <xdr:row>199</xdr:row>
      <xdr:rowOff>82924</xdr:rowOff>
    </xdr:from>
    <xdr:to>
      <xdr:col>27</xdr:col>
      <xdr:colOff>112060</xdr:colOff>
      <xdr:row>201</xdr:row>
      <xdr:rowOff>44824</xdr:rowOff>
    </xdr:to>
    <xdr:sp macro="" textlink="">
      <xdr:nvSpPr>
        <xdr:cNvPr id="444" name="Retângulo 443">
          <a:extLst>
            <a:ext uri="{FF2B5EF4-FFF2-40B4-BE49-F238E27FC236}">
              <a16:creationId xmlns:a16="http://schemas.microsoft.com/office/drawing/2014/main" id="{70806F33-228B-4815-A585-861E62E06F30}"/>
            </a:ext>
          </a:extLst>
        </xdr:cNvPr>
        <xdr:cNvSpPr/>
      </xdr:nvSpPr>
      <xdr:spPr>
        <a:xfrm>
          <a:off x="17183101" y="388440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27</xdr:col>
      <xdr:colOff>510989</xdr:colOff>
      <xdr:row>199</xdr:row>
      <xdr:rowOff>85165</xdr:rowOff>
    </xdr:from>
    <xdr:to>
      <xdr:col>28</xdr:col>
      <xdr:colOff>248771</xdr:colOff>
      <xdr:row>201</xdr:row>
      <xdr:rowOff>47065</xdr:rowOff>
    </xdr:to>
    <xdr:sp macro="" textlink="">
      <xdr:nvSpPr>
        <xdr:cNvPr id="445" name="Retângulo 444">
          <a:extLst>
            <a:ext uri="{FF2B5EF4-FFF2-40B4-BE49-F238E27FC236}">
              <a16:creationId xmlns:a16="http://schemas.microsoft.com/office/drawing/2014/main" id="{3ECF2ABF-39AB-406E-9656-81CCAADC4A25}"/>
            </a:ext>
          </a:extLst>
        </xdr:cNvPr>
        <xdr:cNvSpPr/>
      </xdr:nvSpPr>
      <xdr:spPr>
        <a:xfrm>
          <a:off x="17924930" y="388463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29</xdr:col>
      <xdr:colOff>31378</xdr:colOff>
      <xdr:row>199</xdr:row>
      <xdr:rowOff>98612</xdr:rowOff>
    </xdr:from>
    <xdr:to>
      <xdr:col>29</xdr:col>
      <xdr:colOff>374278</xdr:colOff>
      <xdr:row>201</xdr:row>
      <xdr:rowOff>60512</xdr:rowOff>
    </xdr:to>
    <xdr:sp macro="" textlink="">
      <xdr:nvSpPr>
        <xdr:cNvPr id="446" name="Retângulo 445">
          <a:extLst>
            <a:ext uri="{FF2B5EF4-FFF2-40B4-BE49-F238E27FC236}">
              <a16:creationId xmlns:a16="http://schemas.microsoft.com/office/drawing/2014/main" id="{F2D36731-54BC-45D8-846D-7889D443ABBB}"/>
            </a:ext>
          </a:extLst>
        </xdr:cNvPr>
        <xdr:cNvSpPr/>
      </xdr:nvSpPr>
      <xdr:spPr>
        <a:xfrm>
          <a:off x="18655554" y="3885975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30</xdr:col>
      <xdr:colOff>177055</xdr:colOff>
      <xdr:row>199</xdr:row>
      <xdr:rowOff>98613</xdr:rowOff>
    </xdr:from>
    <xdr:to>
      <xdr:col>30</xdr:col>
      <xdr:colOff>519955</xdr:colOff>
      <xdr:row>201</xdr:row>
      <xdr:rowOff>60513</xdr:rowOff>
    </xdr:to>
    <xdr:sp macro="" textlink="">
      <xdr:nvSpPr>
        <xdr:cNvPr id="447" name="Retângulo 446">
          <a:extLst>
            <a:ext uri="{FF2B5EF4-FFF2-40B4-BE49-F238E27FC236}">
              <a16:creationId xmlns:a16="http://schemas.microsoft.com/office/drawing/2014/main" id="{266A5303-7C27-4BEC-9575-0BEAF205CEAC}"/>
            </a:ext>
          </a:extLst>
        </xdr:cNvPr>
        <xdr:cNvSpPr/>
      </xdr:nvSpPr>
      <xdr:spPr>
        <a:xfrm>
          <a:off x="19406349" y="3885976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29</xdr:col>
      <xdr:colOff>596154</xdr:colOff>
      <xdr:row>190</xdr:row>
      <xdr:rowOff>13449</xdr:rowOff>
    </xdr:from>
    <xdr:to>
      <xdr:col>30</xdr:col>
      <xdr:colOff>333936</xdr:colOff>
      <xdr:row>191</xdr:row>
      <xdr:rowOff>154643</xdr:rowOff>
    </xdr:to>
    <xdr:sp macro="" textlink="">
      <xdr:nvSpPr>
        <xdr:cNvPr id="448" name="Retângulo 447">
          <a:extLst>
            <a:ext uri="{FF2B5EF4-FFF2-40B4-BE49-F238E27FC236}">
              <a16:creationId xmlns:a16="http://schemas.microsoft.com/office/drawing/2014/main" id="{D6855EE0-41F0-4EA2-B4C4-F2666497219B}"/>
            </a:ext>
          </a:extLst>
        </xdr:cNvPr>
        <xdr:cNvSpPr/>
      </xdr:nvSpPr>
      <xdr:spPr>
        <a:xfrm>
          <a:off x="19220330" y="3704889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14</xdr:col>
      <xdr:colOff>493059</xdr:colOff>
      <xdr:row>187</xdr:row>
      <xdr:rowOff>134470</xdr:rowOff>
    </xdr:from>
    <xdr:to>
      <xdr:col>22</xdr:col>
      <xdr:colOff>481852</xdr:colOff>
      <xdr:row>211</xdr:row>
      <xdr:rowOff>33618</xdr:rowOff>
    </xdr:to>
    <xdr:sp macro="" textlink="">
      <xdr:nvSpPr>
        <xdr:cNvPr id="449" name="Triângulo isósceles 448">
          <a:extLst>
            <a:ext uri="{FF2B5EF4-FFF2-40B4-BE49-F238E27FC236}">
              <a16:creationId xmlns:a16="http://schemas.microsoft.com/office/drawing/2014/main" id="{64659970-2EFF-9E6A-6B7B-B65CB6953D0F}"/>
            </a:ext>
          </a:extLst>
        </xdr:cNvPr>
        <xdr:cNvSpPr/>
      </xdr:nvSpPr>
      <xdr:spPr>
        <a:xfrm>
          <a:off x="9782735" y="36598411"/>
          <a:ext cx="5087470" cy="4482354"/>
        </a:xfrm>
        <a:prstGeom prst="triangl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24</xdr:col>
      <xdr:colOff>550210</xdr:colOff>
      <xdr:row>186</xdr:row>
      <xdr:rowOff>42581</xdr:rowOff>
    </xdr:from>
    <xdr:to>
      <xdr:col>27</xdr:col>
      <xdr:colOff>177054</xdr:colOff>
      <xdr:row>189</xdr:row>
      <xdr:rowOff>188257</xdr:rowOff>
    </xdr:to>
    <xdr:cxnSp macro="">
      <xdr:nvCxnSpPr>
        <xdr:cNvPr id="450" name="Conector reto 449">
          <a:extLst>
            <a:ext uri="{FF2B5EF4-FFF2-40B4-BE49-F238E27FC236}">
              <a16:creationId xmlns:a16="http://schemas.microsoft.com/office/drawing/2014/main" id="{2ECCB8C3-E1C3-4028-AB8D-BE37AC9C8D42}"/>
            </a:ext>
          </a:extLst>
        </xdr:cNvPr>
        <xdr:cNvCxnSpPr/>
      </xdr:nvCxnSpPr>
      <xdr:spPr>
        <a:xfrm flipH="1">
          <a:off x="16148798" y="36316022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164727</xdr:colOff>
      <xdr:row>186</xdr:row>
      <xdr:rowOff>177285</xdr:rowOff>
    </xdr:from>
    <xdr:to>
      <xdr:col>27</xdr:col>
      <xdr:colOff>232850</xdr:colOff>
      <xdr:row>189</xdr:row>
      <xdr:rowOff>172568</xdr:rowOff>
    </xdr:to>
    <xdr:cxnSp macro="">
      <xdr:nvCxnSpPr>
        <xdr:cNvPr id="451" name="Conector reto 450">
          <a:extLst>
            <a:ext uri="{FF2B5EF4-FFF2-40B4-BE49-F238E27FC236}">
              <a16:creationId xmlns:a16="http://schemas.microsoft.com/office/drawing/2014/main" id="{F8105DB5-0B24-4966-A648-DA73248F4247}"/>
            </a:ext>
          </a:extLst>
        </xdr:cNvPr>
        <xdr:cNvCxnSpPr/>
      </xdr:nvCxnSpPr>
      <xdr:spPr>
        <a:xfrm flipH="1">
          <a:off x="16973551" y="36450726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558054</xdr:colOff>
      <xdr:row>186</xdr:row>
      <xdr:rowOff>42581</xdr:rowOff>
    </xdr:from>
    <xdr:to>
      <xdr:col>30</xdr:col>
      <xdr:colOff>140075</xdr:colOff>
      <xdr:row>190</xdr:row>
      <xdr:rowOff>2239</xdr:rowOff>
    </xdr:to>
    <xdr:cxnSp macro="">
      <xdr:nvCxnSpPr>
        <xdr:cNvPr id="452" name="Conector reto 451">
          <a:extLst>
            <a:ext uri="{FF2B5EF4-FFF2-40B4-BE49-F238E27FC236}">
              <a16:creationId xmlns:a16="http://schemas.microsoft.com/office/drawing/2014/main" id="{697AC86E-57AE-44DE-B249-E448B59228F0}"/>
            </a:ext>
          </a:extLst>
        </xdr:cNvPr>
        <xdr:cNvCxnSpPr/>
      </xdr:nvCxnSpPr>
      <xdr:spPr>
        <a:xfrm>
          <a:off x="17971995" y="36316022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356349</xdr:colOff>
      <xdr:row>187</xdr:row>
      <xdr:rowOff>42581</xdr:rowOff>
    </xdr:from>
    <xdr:to>
      <xdr:col>27</xdr:col>
      <xdr:colOff>361952</xdr:colOff>
      <xdr:row>189</xdr:row>
      <xdr:rowOff>179292</xdr:rowOff>
    </xdr:to>
    <xdr:cxnSp macro="">
      <xdr:nvCxnSpPr>
        <xdr:cNvPr id="453" name="Conector reto 452">
          <a:extLst>
            <a:ext uri="{FF2B5EF4-FFF2-40B4-BE49-F238E27FC236}">
              <a16:creationId xmlns:a16="http://schemas.microsoft.com/office/drawing/2014/main" id="{A7C34301-48A1-4A7C-A4C5-8EE9CAA4A50F}"/>
            </a:ext>
          </a:extLst>
        </xdr:cNvPr>
        <xdr:cNvCxnSpPr/>
      </xdr:nvCxnSpPr>
      <xdr:spPr>
        <a:xfrm>
          <a:off x="17770290" y="36506522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558053</xdr:colOff>
      <xdr:row>186</xdr:row>
      <xdr:rowOff>20170</xdr:rowOff>
    </xdr:from>
    <xdr:to>
      <xdr:col>28</xdr:col>
      <xdr:colOff>568139</xdr:colOff>
      <xdr:row>189</xdr:row>
      <xdr:rowOff>172571</xdr:rowOff>
    </xdr:to>
    <xdr:cxnSp macro="">
      <xdr:nvCxnSpPr>
        <xdr:cNvPr id="454" name="Conector reto 453">
          <a:extLst>
            <a:ext uri="{FF2B5EF4-FFF2-40B4-BE49-F238E27FC236}">
              <a16:creationId xmlns:a16="http://schemas.microsoft.com/office/drawing/2014/main" id="{D5DBC95A-1F5A-45FF-8413-735C1ABDEEAB}"/>
            </a:ext>
          </a:extLst>
        </xdr:cNvPr>
        <xdr:cNvCxnSpPr>
          <a:endCxn id="439" idx="0"/>
        </xdr:cNvCxnSpPr>
      </xdr:nvCxnSpPr>
      <xdr:spPr>
        <a:xfrm>
          <a:off x="17971994" y="36293611"/>
          <a:ext cx="615204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526677</xdr:colOff>
      <xdr:row>186</xdr:row>
      <xdr:rowOff>22412</xdr:rowOff>
    </xdr:from>
    <xdr:to>
      <xdr:col>31</xdr:col>
      <xdr:colOff>391089</xdr:colOff>
      <xdr:row>189</xdr:row>
      <xdr:rowOff>186017</xdr:rowOff>
    </xdr:to>
    <xdr:cxnSp macro="">
      <xdr:nvCxnSpPr>
        <xdr:cNvPr id="456" name="Conector reto 455">
          <a:extLst>
            <a:ext uri="{FF2B5EF4-FFF2-40B4-BE49-F238E27FC236}">
              <a16:creationId xmlns:a16="http://schemas.microsoft.com/office/drawing/2014/main" id="{B2A997F7-0ABC-4E4D-90B2-8BF12AC7A3B8}"/>
            </a:ext>
          </a:extLst>
        </xdr:cNvPr>
        <xdr:cNvCxnSpPr>
          <a:stCxn id="434" idx="6"/>
          <a:endCxn id="441" idx="0"/>
        </xdr:cNvCxnSpPr>
      </xdr:nvCxnSpPr>
      <xdr:spPr>
        <a:xfrm>
          <a:off x="17940618" y="36295853"/>
          <a:ext cx="2284883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545727</xdr:colOff>
      <xdr:row>194</xdr:row>
      <xdr:rowOff>105102</xdr:rowOff>
    </xdr:from>
    <xdr:to>
      <xdr:col>30</xdr:col>
      <xdr:colOff>228365</xdr:colOff>
      <xdr:row>199</xdr:row>
      <xdr:rowOff>82924</xdr:rowOff>
    </xdr:to>
    <xdr:cxnSp macro="">
      <xdr:nvCxnSpPr>
        <xdr:cNvPr id="459" name="Conector reto 458">
          <a:extLst>
            <a:ext uri="{FF2B5EF4-FFF2-40B4-BE49-F238E27FC236}">
              <a16:creationId xmlns:a16="http://schemas.microsoft.com/office/drawing/2014/main" id="{D6ED67E6-882A-47D0-8E96-2928DA843811}"/>
            </a:ext>
          </a:extLst>
        </xdr:cNvPr>
        <xdr:cNvCxnSpPr>
          <a:stCxn id="443" idx="1"/>
          <a:endCxn id="444" idx="0"/>
        </xdr:cNvCxnSpPr>
      </xdr:nvCxnSpPr>
      <xdr:spPr>
        <a:xfrm flipH="1">
          <a:off x="17354551" y="37913749"/>
          <a:ext cx="2103108" cy="9303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77321</xdr:colOff>
      <xdr:row>195</xdr:row>
      <xdr:rowOff>49306</xdr:rowOff>
    </xdr:from>
    <xdr:to>
      <xdr:col>30</xdr:col>
      <xdr:colOff>172569</xdr:colOff>
      <xdr:row>199</xdr:row>
      <xdr:rowOff>85165</xdr:rowOff>
    </xdr:to>
    <xdr:cxnSp macro="">
      <xdr:nvCxnSpPr>
        <xdr:cNvPr id="464" name="Conector reto 463">
          <a:extLst>
            <a:ext uri="{FF2B5EF4-FFF2-40B4-BE49-F238E27FC236}">
              <a16:creationId xmlns:a16="http://schemas.microsoft.com/office/drawing/2014/main" id="{32C2CD32-9CBF-4550-88E8-613852377AFE}"/>
            </a:ext>
          </a:extLst>
        </xdr:cNvPr>
        <xdr:cNvCxnSpPr>
          <a:stCxn id="443" idx="2"/>
          <a:endCxn id="445" idx="0"/>
        </xdr:cNvCxnSpPr>
      </xdr:nvCxnSpPr>
      <xdr:spPr>
        <a:xfrm flipH="1">
          <a:off x="18096380" y="38048453"/>
          <a:ext cx="1305483" cy="7978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202828</xdr:colOff>
      <xdr:row>196</xdr:row>
      <xdr:rowOff>49305</xdr:rowOff>
    </xdr:from>
    <xdr:to>
      <xdr:col>30</xdr:col>
      <xdr:colOff>363069</xdr:colOff>
      <xdr:row>199</xdr:row>
      <xdr:rowOff>98612</xdr:rowOff>
    </xdr:to>
    <xdr:cxnSp macro="">
      <xdr:nvCxnSpPr>
        <xdr:cNvPr id="467" name="Conector reto 466">
          <a:extLst>
            <a:ext uri="{FF2B5EF4-FFF2-40B4-BE49-F238E27FC236}">
              <a16:creationId xmlns:a16="http://schemas.microsoft.com/office/drawing/2014/main" id="{52C1CF41-2A73-4F60-92C3-307DAF7C1FAB}"/>
            </a:ext>
          </a:extLst>
        </xdr:cNvPr>
        <xdr:cNvCxnSpPr>
          <a:stCxn id="443" idx="4"/>
          <a:endCxn id="446" idx="0"/>
        </xdr:cNvCxnSpPr>
      </xdr:nvCxnSpPr>
      <xdr:spPr>
        <a:xfrm flipH="1">
          <a:off x="18827004" y="38238952"/>
          <a:ext cx="765359" cy="6208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348505</xdr:colOff>
      <xdr:row>196</xdr:row>
      <xdr:rowOff>49305</xdr:rowOff>
    </xdr:from>
    <xdr:to>
      <xdr:col>30</xdr:col>
      <xdr:colOff>363069</xdr:colOff>
      <xdr:row>199</xdr:row>
      <xdr:rowOff>98613</xdr:rowOff>
    </xdr:to>
    <xdr:cxnSp macro="">
      <xdr:nvCxnSpPr>
        <xdr:cNvPr id="470" name="Conector reto 469">
          <a:extLst>
            <a:ext uri="{FF2B5EF4-FFF2-40B4-BE49-F238E27FC236}">
              <a16:creationId xmlns:a16="http://schemas.microsoft.com/office/drawing/2014/main" id="{B1FFD62B-E090-42F9-9446-CCD71C7CA8C1}"/>
            </a:ext>
          </a:extLst>
        </xdr:cNvPr>
        <xdr:cNvCxnSpPr>
          <a:stCxn id="443" idx="4"/>
          <a:endCxn id="447" idx="0"/>
        </xdr:cNvCxnSpPr>
      </xdr:nvCxnSpPr>
      <xdr:spPr>
        <a:xfrm flipH="1">
          <a:off x="19577799" y="38238952"/>
          <a:ext cx="14564" cy="620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363069</xdr:colOff>
      <xdr:row>191</xdr:row>
      <xdr:rowOff>159122</xdr:rowOff>
    </xdr:from>
    <xdr:to>
      <xdr:col>31</xdr:col>
      <xdr:colOff>391089</xdr:colOff>
      <xdr:row>194</xdr:row>
      <xdr:rowOff>49306</xdr:rowOff>
    </xdr:to>
    <xdr:cxnSp macro="">
      <xdr:nvCxnSpPr>
        <xdr:cNvPr id="473" name="Conector reto 472">
          <a:extLst>
            <a:ext uri="{FF2B5EF4-FFF2-40B4-BE49-F238E27FC236}">
              <a16:creationId xmlns:a16="http://schemas.microsoft.com/office/drawing/2014/main" id="{9AC90927-038A-4BC8-A634-A993D8BDD9E8}"/>
            </a:ext>
          </a:extLst>
        </xdr:cNvPr>
        <xdr:cNvCxnSpPr>
          <a:stCxn id="443" idx="0"/>
          <a:endCxn id="441" idx="2"/>
        </xdr:cNvCxnSpPr>
      </xdr:nvCxnSpPr>
      <xdr:spPr>
        <a:xfrm flipV="1">
          <a:off x="19592363" y="37396269"/>
          <a:ext cx="633138" cy="4616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391089</xdr:colOff>
      <xdr:row>191</xdr:row>
      <xdr:rowOff>159122</xdr:rowOff>
    </xdr:from>
    <xdr:to>
      <xdr:col>32</xdr:col>
      <xdr:colOff>282389</xdr:colOff>
      <xdr:row>194</xdr:row>
      <xdr:rowOff>58270</xdr:rowOff>
    </xdr:to>
    <xdr:cxnSp macro="">
      <xdr:nvCxnSpPr>
        <xdr:cNvPr id="476" name="Conector reto 475">
          <a:extLst>
            <a:ext uri="{FF2B5EF4-FFF2-40B4-BE49-F238E27FC236}">
              <a16:creationId xmlns:a16="http://schemas.microsoft.com/office/drawing/2014/main" id="{1529ACD9-404E-4FC3-A19F-F9AE090672F5}"/>
            </a:ext>
          </a:extLst>
        </xdr:cNvPr>
        <xdr:cNvCxnSpPr>
          <a:stCxn id="440" idx="0"/>
          <a:endCxn id="441" idx="2"/>
        </xdr:cNvCxnSpPr>
      </xdr:nvCxnSpPr>
      <xdr:spPr>
        <a:xfrm flipH="1" flipV="1">
          <a:off x="20225501" y="37396269"/>
          <a:ext cx="496417" cy="4706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282389</xdr:colOff>
      <xdr:row>196</xdr:row>
      <xdr:rowOff>69476</xdr:rowOff>
    </xdr:from>
    <xdr:to>
      <xdr:col>33</xdr:col>
      <xdr:colOff>509868</xdr:colOff>
      <xdr:row>199</xdr:row>
      <xdr:rowOff>91888</xdr:rowOff>
    </xdr:to>
    <xdr:cxnSp macro="">
      <xdr:nvCxnSpPr>
        <xdr:cNvPr id="480" name="Conector reto 479">
          <a:extLst>
            <a:ext uri="{FF2B5EF4-FFF2-40B4-BE49-F238E27FC236}">
              <a16:creationId xmlns:a16="http://schemas.microsoft.com/office/drawing/2014/main" id="{A1608D54-F154-493A-9435-211D46B073CE}"/>
            </a:ext>
          </a:extLst>
        </xdr:cNvPr>
        <xdr:cNvCxnSpPr>
          <a:stCxn id="440" idx="4"/>
          <a:endCxn id="442" idx="0"/>
        </xdr:cNvCxnSpPr>
      </xdr:nvCxnSpPr>
      <xdr:spPr>
        <a:xfrm>
          <a:off x="20721918" y="38259123"/>
          <a:ext cx="574862" cy="5939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601757</xdr:colOff>
      <xdr:row>196</xdr:row>
      <xdr:rowOff>69476</xdr:rowOff>
    </xdr:from>
    <xdr:to>
      <xdr:col>32</xdr:col>
      <xdr:colOff>282389</xdr:colOff>
      <xdr:row>199</xdr:row>
      <xdr:rowOff>94129</xdr:rowOff>
    </xdr:to>
    <xdr:cxnSp macro="">
      <xdr:nvCxnSpPr>
        <xdr:cNvPr id="484" name="Conector reto 483">
          <a:extLst>
            <a:ext uri="{FF2B5EF4-FFF2-40B4-BE49-F238E27FC236}">
              <a16:creationId xmlns:a16="http://schemas.microsoft.com/office/drawing/2014/main" id="{C34C5B3C-9246-44F9-8ED5-CD31016CD4CE}"/>
            </a:ext>
          </a:extLst>
        </xdr:cNvPr>
        <xdr:cNvCxnSpPr>
          <a:stCxn id="440" idx="4"/>
          <a:endCxn id="438" idx="0"/>
        </xdr:cNvCxnSpPr>
      </xdr:nvCxnSpPr>
      <xdr:spPr>
        <a:xfrm flipH="1">
          <a:off x="20436169" y="38259123"/>
          <a:ext cx="285749" cy="5961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230840</xdr:colOff>
      <xdr:row>187</xdr:row>
      <xdr:rowOff>6724</xdr:rowOff>
    </xdr:from>
    <xdr:ext cx="399148" cy="264560"/>
    <xdr:sp macro="" textlink="">
      <xdr:nvSpPr>
        <xdr:cNvPr id="487" name="CaixaDeTexto 486">
          <a:extLst>
            <a:ext uri="{FF2B5EF4-FFF2-40B4-BE49-F238E27FC236}">
              <a16:creationId xmlns:a16="http://schemas.microsoft.com/office/drawing/2014/main" id="{0E6513DF-4A3A-4EAC-9544-4CBC50A7B3C6}"/>
            </a:ext>
          </a:extLst>
        </xdr:cNvPr>
        <xdr:cNvSpPr txBox="1"/>
      </xdr:nvSpPr>
      <xdr:spPr>
        <a:xfrm>
          <a:off x="16434546" y="3647066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25</xdr:col>
      <xdr:colOff>584946</xdr:colOff>
      <xdr:row>188</xdr:row>
      <xdr:rowOff>125506</xdr:rowOff>
    </xdr:from>
    <xdr:ext cx="327654" cy="264560"/>
    <xdr:sp macro="" textlink="">
      <xdr:nvSpPr>
        <xdr:cNvPr id="488" name="CaixaDeTexto 487">
          <a:extLst>
            <a:ext uri="{FF2B5EF4-FFF2-40B4-BE49-F238E27FC236}">
              <a16:creationId xmlns:a16="http://schemas.microsoft.com/office/drawing/2014/main" id="{EB68CBA0-BA3E-40E6-B4A3-F4B557697D85}"/>
            </a:ext>
          </a:extLst>
        </xdr:cNvPr>
        <xdr:cNvSpPr txBox="1"/>
      </xdr:nvSpPr>
      <xdr:spPr>
        <a:xfrm>
          <a:off x="16788652" y="3677994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26</xdr:col>
      <xdr:colOff>535639</xdr:colOff>
      <xdr:row>188</xdr:row>
      <xdr:rowOff>98612</xdr:rowOff>
    </xdr:from>
    <xdr:ext cx="399148" cy="264560"/>
    <xdr:sp macro="" textlink="">
      <xdr:nvSpPr>
        <xdr:cNvPr id="489" name="CaixaDeTexto 488">
          <a:extLst>
            <a:ext uri="{FF2B5EF4-FFF2-40B4-BE49-F238E27FC236}">
              <a16:creationId xmlns:a16="http://schemas.microsoft.com/office/drawing/2014/main" id="{548A886C-915E-4DCD-9D5C-BF01B0682244}"/>
            </a:ext>
          </a:extLst>
        </xdr:cNvPr>
        <xdr:cNvSpPr txBox="1"/>
      </xdr:nvSpPr>
      <xdr:spPr>
        <a:xfrm>
          <a:off x="17344463" y="3675305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28</xdr:col>
      <xdr:colOff>156880</xdr:colOff>
      <xdr:row>188</xdr:row>
      <xdr:rowOff>78440</xdr:rowOff>
    </xdr:from>
    <xdr:ext cx="327654" cy="264560"/>
    <xdr:sp macro="" textlink="">
      <xdr:nvSpPr>
        <xdr:cNvPr id="490" name="CaixaDeTexto 489">
          <a:extLst>
            <a:ext uri="{FF2B5EF4-FFF2-40B4-BE49-F238E27FC236}">
              <a16:creationId xmlns:a16="http://schemas.microsoft.com/office/drawing/2014/main" id="{DB7A4914-3FE0-4F72-B726-1E8C363A57BA}"/>
            </a:ext>
          </a:extLst>
        </xdr:cNvPr>
        <xdr:cNvSpPr txBox="1"/>
      </xdr:nvSpPr>
      <xdr:spPr>
        <a:xfrm>
          <a:off x="18175939" y="3673288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29</xdr:col>
      <xdr:colOff>320486</xdr:colOff>
      <xdr:row>188</xdr:row>
      <xdr:rowOff>186016</xdr:rowOff>
    </xdr:from>
    <xdr:ext cx="327654" cy="264560"/>
    <xdr:sp macro="" textlink="">
      <xdr:nvSpPr>
        <xdr:cNvPr id="491" name="CaixaDeTexto 490">
          <a:extLst>
            <a:ext uri="{FF2B5EF4-FFF2-40B4-BE49-F238E27FC236}">
              <a16:creationId xmlns:a16="http://schemas.microsoft.com/office/drawing/2014/main" id="{0D3700E1-7190-496D-8675-77695B969589}"/>
            </a:ext>
          </a:extLst>
        </xdr:cNvPr>
        <xdr:cNvSpPr txBox="1"/>
      </xdr:nvSpPr>
      <xdr:spPr>
        <a:xfrm>
          <a:off x="18944662" y="368404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30</xdr:col>
      <xdr:colOff>282385</xdr:colOff>
      <xdr:row>187</xdr:row>
      <xdr:rowOff>114298</xdr:rowOff>
    </xdr:from>
    <xdr:ext cx="327654" cy="264560"/>
    <xdr:sp macro="" textlink="">
      <xdr:nvSpPr>
        <xdr:cNvPr id="492" name="CaixaDeTexto 491">
          <a:extLst>
            <a:ext uri="{FF2B5EF4-FFF2-40B4-BE49-F238E27FC236}">
              <a16:creationId xmlns:a16="http://schemas.microsoft.com/office/drawing/2014/main" id="{1276353C-C92D-4FD4-917E-B399908F9837}"/>
            </a:ext>
          </a:extLst>
        </xdr:cNvPr>
        <xdr:cNvSpPr txBox="1"/>
      </xdr:nvSpPr>
      <xdr:spPr>
        <a:xfrm>
          <a:off x="19511679" y="3657823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35</a:t>
          </a:r>
        </a:p>
      </xdr:txBody>
    </xdr:sp>
    <xdr:clientData/>
  </xdr:oneCellAnchor>
  <xdr:oneCellAnchor>
    <xdr:from>
      <xdr:col>31</xdr:col>
      <xdr:colOff>356344</xdr:colOff>
      <xdr:row>196</xdr:row>
      <xdr:rowOff>121021</xdr:rowOff>
    </xdr:from>
    <xdr:ext cx="399148" cy="264560"/>
    <xdr:sp macro="" textlink="">
      <xdr:nvSpPr>
        <xdr:cNvPr id="493" name="CaixaDeTexto 492">
          <a:extLst>
            <a:ext uri="{FF2B5EF4-FFF2-40B4-BE49-F238E27FC236}">
              <a16:creationId xmlns:a16="http://schemas.microsoft.com/office/drawing/2014/main" id="{CB65BB80-2CA9-478D-B962-AE070249FA19}"/>
            </a:ext>
          </a:extLst>
        </xdr:cNvPr>
        <xdr:cNvSpPr txBox="1"/>
      </xdr:nvSpPr>
      <xdr:spPr>
        <a:xfrm>
          <a:off x="20190756" y="3831066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33</xdr:col>
      <xdr:colOff>228597</xdr:colOff>
      <xdr:row>196</xdr:row>
      <xdr:rowOff>127744</xdr:rowOff>
    </xdr:from>
    <xdr:ext cx="399148" cy="264560"/>
    <xdr:sp macro="" textlink="">
      <xdr:nvSpPr>
        <xdr:cNvPr id="494" name="CaixaDeTexto 493">
          <a:extLst>
            <a:ext uri="{FF2B5EF4-FFF2-40B4-BE49-F238E27FC236}">
              <a16:creationId xmlns:a16="http://schemas.microsoft.com/office/drawing/2014/main" id="{D80AC870-A591-43E2-8E6D-1E33A1812C65}"/>
            </a:ext>
          </a:extLst>
        </xdr:cNvPr>
        <xdr:cNvSpPr txBox="1"/>
      </xdr:nvSpPr>
      <xdr:spPr>
        <a:xfrm>
          <a:off x="21015509" y="3831739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32</xdr:col>
      <xdr:colOff>199462</xdr:colOff>
      <xdr:row>192</xdr:row>
      <xdr:rowOff>154639</xdr:rowOff>
    </xdr:from>
    <xdr:ext cx="399148" cy="264560"/>
    <xdr:sp macro="" textlink="">
      <xdr:nvSpPr>
        <xdr:cNvPr id="495" name="CaixaDeTexto 494">
          <a:extLst>
            <a:ext uri="{FF2B5EF4-FFF2-40B4-BE49-F238E27FC236}">
              <a16:creationId xmlns:a16="http://schemas.microsoft.com/office/drawing/2014/main" id="{35CD0E27-1999-4559-94B4-E9D244ECB54D}"/>
            </a:ext>
          </a:extLst>
        </xdr:cNvPr>
        <xdr:cNvSpPr txBox="1"/>
      </xdr:nvSpPr>
      <xdr:spPr>
        <a:xfrm>
          <a:off x="20638991" y="3758228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27</xdr:col>
      <xdr:colOff>89647</xdr:colOff>
      <xdr:row>197</xdr:row>
      <xdr:rowOff>78440</xdr:rowOff>
    </xdr:from>
    <xdr:ext cx="327654" cy="264560"/>
    <xdr:sp macro="" textlink="">
      <xdr:nvSpPr>
        <xdr:cNvPr id="496" name="CaixaDeTexto 495">
          <a:extLst>
            <a:ext uri="{FF2B5EF4-FFF2-40B4-BE49-F238E27FC236}">
              <a16:creationId xmlns:a16="http://schemas.microsoft.com/office/drawing/2014/main" id="{5ADE86F7-C68B-4612-AF7C-70D9C375E0EF}"/>
            </a:ext>
          </a:extLst>
        </xdr:cNvPr>
        <xdr:cNvSpPr txBox="1"/>
      </xdr:nvSpPr>
      <xdr:spPr>
        <a:xfrm>
          <a:off x="17503588" y="384585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28</xdr:col>
      <xdr:colOff>286871</xdr:colOff>
      <xdr:row>197</xdr:row>
      <xdr:rowOff>174811</xdr:rowOff>
    </xdr:from>
    <xdr:ext cx="399148" cy="264560"/>
    <xdr:sp macro="" textlink="">
      <xdr:nvSpPr>
        <xdr:cNvPr id="497" name="CaixaDeTexto 496">
          <a:extLst>
            <a:ext uri="{FF2B5EF4-FFF2-40B4-BE49-F238E27FC236}">
              <a16:creationId xmlns:a16="http://schemas.microsoft.com/office/drawing/2014/main" id="{EDE42B6F-C41F-460E-9AFB-E48AA11811EC}"/>
            </a:ext>
          </a:extLst>
        </xdr:cNvPr>
        <xdr:cNvSpPr txBox="1"/>
      </xdr:nvSpPr>
      <xdr:spPr>
        <a:xfrm>
          <a:off x="18305930" y="3855495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29</xdr:col>
      <xdr:colOff>311524</xdr:colOff>
      <xdr:row>198</xdr:row>
      <xdr:rowOff>42583</xdr:rowOff>
    </xdr:from>
    <xdr:ext cx="327654" cy="264560"/>
    <xdr:sp macro="" textlink="">
      <xdr:nvSpPr>
        <xdr:cNvPr id="498" name="CaixaDeTexto 497">
          <a:extLst>
            <a:ext uri="{FF2B5EF4-FFF2-40B4-BE49-F238E27FC236}">
              <a16:creationId xmlns:a16="http://schemas.microsoft.com/office/drawing/2014/main" id="{0CA2A466-D8D4-4F84-AAE8-05F4317049E3}"/>
            </a:ext>
          </a:extLst>
        </xdr:cNvPr>
        <xdr:cNvSpPr txBox="1"/>
      </xdr:nvSpPr>
      <xdr:spPr>
        <a:xfrm>
          <a:off x="18935700" y="3861323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30</xdr:col>
      <xdr:colOff>273424</xdr:colOff>
      <xdr:row>197</xdr:row>
      <xdr:rowOff>127746</xdr:rowOff>
    </xdr:from>
    <xdr:ext cx="399148" cy="264560"/>
    <xdr:sp macro="" textlink="">
      <xdr:nvSpPr>
        <xdr:cNvPr id="499" name="CaixaDeTexto 498">
          <a:extLst>
            <a:ext uri="{FF2B5EF4-FFF2-40B4-BE49-F238E27FC236}">
              <a16:creationId xmlns:a16="http://schemas.microsoft.com/office/drawing/2014/main" id="{DAADCA77-9A3F-48F2-B139-0047955888F2}"/>
            </a:ext>
          </a:extLst>
        </xdr:cNvPr>
        <xdr:cNvSpPr txBox="1"/>
      </xdr:nvSpPr>
      <xdr:spPr>
        <a:xfrm>
          <a:off x="19502718" y="3850789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30</xdr:col>
      <xdr:colOff>183774</xdr:colOff>
      <xdr:row>192</xdr:row>
      <xdr:rowOff>105334</xdr:rowOff>
    </xdr:from>
    <xdr:ext cx="399148" cy="264560"/>
    <xdr:sp macro="" textlink="">
      <xdr:nvSpPr>
        <xdr:cNvPr id="500" name="CaixaDeTexto 499">
          <a:extLst>
            <a:ext uri="{FF2B5EF4-FFF2-40B4-BE49-F238E27FC236}">
              <a16:creationId xmlns:a16="http://schemas.microsoft.com/office/drawing/2014/main" id="{86735EEA-7A32-4FB8-BC64-CAD87BB08507}"/>
            </a:ext>
          </a:extLst>
        </xdr:cNvPr>
        <xdr:cNvSpPr txBox="1"/>
      </xdr:nvSpPr>
      <xdr:spPr>
        <a:xfrm>
          <a:off x="19413068" y="3753298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244</a:t>
          </a:r>
        </a:p>
      </xdr:txBody>
    </xdr:sp>
    <xdr:clientData/>
  </xdr:oneCellAnchor>
  <xdr:twoCellAnchor editAs="oneCell">
    <xdr:from>
      <xdr:col>6</xdr:col>
      <xdr:colOff>291354</xdr:colOff>
      <xdr:row>202</xdr:row>
      <xdr:rowOff>168087</xdr:rowOff>
    </xdr:from>
    <xdr:to>
      <xdr:col>12</xdr:col>
      <xdr:colOff>429289</xdr:colOff>
      <xdr:row>211</xdr:row>
      <xdr:rowOff>168087</xdr:rowOff>
    </xdr:to>
    <xdr:pic>
      <xdr:nvPicPr>
        <xdr:cNvPr id="501" name="Imagem 500">
          <a:extLst>
            <a:ext uri="{FF2B5EF4-FFF2-40B4-BE49-F238E27FC236}">
              <a16:creationId xmlns:a16="http://schemas.microsoft.com/office/drawing/2014/main" id="{912B0759-EC7C-4CB5-A720-907DD400C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60795" y="39534352"/>
          <a:ext cx="3891906" cy="1714500"/>
        </a:xfrm>
        <a:prstGeom prst="rect">
          <a:avLst/>
        </a:prstGeom>
      </xdr:spPr>
    </xdr:pic>
    <xdr:clientData/>
  </xdr:twoCellAnchor>
  <xdr:twoCellAnchor>
    <xdr:from>
      <xdr:col>17</xdr:col>
      <xdr:colOff>593912</xdr:colOff>
      <xdr:row>214</xdr:row>
      <xdr:rowOff>89646</xdr:rowOff>
    </xdr:from>
    <xdr:to>
      <xdr:col>17</xdr:col>
      <xdr:colOff>974912</xdr:colOff>
      <xdr:row>216</xdr:row>
      <xdr:rowOff>78441</xdr:rowOff>
    </xdr:to>
    <xdr:sp macro="" textlink="">
      <xdr:nvSpPr>
        <xdr:cNvPr id="502" name="Elipse 501">
          <a:extLst>
            <a:ext uri="{FF2B5EF4-FFF2-40B4-BE49-F238E27FC236}">
              <a16:creationId xmlns:a16="http://schemas.microsoft.com/office/drawing/2014/main" id="{5684930E-43B0-48F3-9328-00CCDBC9D1F5}"/>
            </a:ext>
          </a:extLst>
        </xdr:cNvPr>
        <xdr:cNvSpPr/>
      </xdr:nvSpPr>
      <xdr:spPr>
        <a:xfrm>
          <a:off x="11407588" y="41753117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504265</xdr:colOff>
      <xdr:row>219</xdr:row>
      <xdr:rowOff>33617</xdr:rowOff>
    </xdr:from>
    <xdr:to>
      <xdr:col>15</xdr:col>
      <xdr:colOff>242047</xdr:colOff>
      <xdr:row>220</xdr:row>
      <xdr:rowOff>174811</xdr:rowOff>
    </xdr:to>
    <xdr:sp macro="" textlink="">
      <xdr:nvSpPr>
        <xdr:cNvPr id="503" name="Retângulo 502">
          <a:extLst>
            <a:ext uri="{FF2B5EF4-FFF2-40B4-BE49-F238E27FC236}">
              <a16:creationId xmlns:a16="http://schemas.microsoft.com/office/drawing/2014/main" id="{2CE1EAC4-9B28-43DA-B24E-3115D56E0B3D}"/>
            </a:ext>
          </a:extLst>
        </xdr:cNvPr>
        <xdr:cNvSpPr/>
      </xdr:nvSpPr>
      <xdr:spPr>
        <a:xfrm>
          <a:off x="9793941" y="4266079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16</xdr:col>
      <xdr:colOff>410135</xdr:colOff>
      <xdr:row>219</xdr:row>
      <xdr:rowOff>17928</xdr:rowOff>
    </xdr:from>
    <xdr:to>
      <xdr:col>17</xdr:col>
      <xdr:colOff>147918</xdr:colOff>
      <xdr:row>220</xdr:row>
      <xdr:rowOff>159122</xdr:rowOff>
    </xdr:to>
    <xdr:sp macro="" textlink="">
      <xdr:nvSpPr>
        <xdr:cNvPr id="504" name="Retângulo 503">
          <a:extLst>
            <a:ext uri="{FF2B5EF4-FFF2-40B4-BE49-F238E27FC236}">
              <a16:creationId xmlns:a16="http://schemas.microsoft.com/office/drawing/2014/main" id="{8FD2ADA4-7B52-4B90-B061-2D04B996349D}"/>
            </a:ext>
          </a:extLst>
        </xdr:cNvPr>
        <xdr:cNvSpPr/>
      </xdr:nvSpPr>
      <xdr:spPr>
        <a:xfrm>
          <a:off x="10618694" y="4264510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17</xdr:col>
      <xdr:colOff>618565</xdr:colOff>
      <xdr:row>219</xdr:row>
      <xdr:rowOff>24652</xdr:rowOff>
    </xdr:from>
    <xdr:to>
      <xdr:col>17</xdr:col>
      <xdr:colOff>961465</xdr:colOff>
      <xdr:row>220</xdr:row>
      <xdr:rowOff>165846</xdr:rowOff>
    </xdr:to>
    <xdr:sp macro="" textlink="">
      <xdr:nvSpPr>
        <xdr:cNvPr id="505" name="Retângulo 504">
          <a:extLst>
            <a:ext uri="{FF2B5EF4-FFF2-40B4-BE49-F238E27FC236}">
              <a16:creationId xmlns:a16="http://schemas.microsoft.com/office/drawing/2014/main" id="{02EA45AD-26F5-41FA-BF19-6F82EC2DBE75}"/>
            </a:ext>
          </a:extLst>
        </xdr:cNvPr>
        <xdr:cNvSpPr/>
      </xdr:nvSpPr>
      <xdr:spPr>
        <a:xfrm>
          <a:off x="11432241" y="4265182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21</xdr:col>
      <xdr:colOff>329454</xdr:colOff>
      <xdr:row>228</xdr:row>
      <xdr:rowOff>183776</xdr:rowOff>
    </xdr:from>
    <xdr:to>
      <xdr:col>22</xdr:col>
      <xdr:colOff>67236</xdr:colOff>
      <xdr:row>230</xdr:row>
      <xdr:rowOff>145676</xdr:rowOff>
    </xdr:to>
    <xdr:sp macro="" textlink="">
      <xdr:nvSpPr>
        <xdr:cNvPr id="506" name="Retângulo 505">
          <a:extLst>
            <a:ext uri="{FF2B5EF4-FFF2-40B4-BE49-F238E27FC236}">
              <a16:creationId xmlns:a16="http://schemas.microsoft.com/office/drawing/2014/main" id="{F482964B-F6F8-47A8-8452-751901E42EA4}"/>
            </a:ext>
          </a:extLst>
        </xdr:cNvPr>
        <xdr:cNvSpPr/>
      </xdr:nvSpPr>
      <xdr:spPr>
        <a:xfrm>
          <a:off x="14112689" y="4453665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18</xdr:col>
      <xdr:colOff>295836</xdr:colOff>
      <xdr:row>219</xdr:row>
      <xdr:rowOff>38100</xdr:rowOff>
    </xdr:from>
    <xdr:to>
      <xdr:col>19</xdr:col>
      <xdr:colOff>33618</xdr:colOff>
      <xdr:row>220</xdr:row>
      <xdr:rowOff>179294</xdr:rowOff>
    </xdr:to>
    <xdr:sp macro="" textlink="">
      <xdr:nvSpPr>
        <xdr:cNvPr id="507" name="Retângulo 506">
          <a:extLst>
            <a:ext uri="{FF2B5EF4-FFF2-40B4-BE49-F238E27FC236}">
              <a16:creationId xmlns:a16="http://schemas.microsoft.com/office/drawing/2014/main" id="{A5556DA0-6B9F-4EA0-9C91-599620BE6304}"/>
            </a:ext>
          </a:extLst>
        </xdr:cNvPr>
        <xdr:cNvSpPr/>
      </xdr:nvSpPr>
      <xdr:spPr>
        <a:xfrm>
          <a:off x="12263718" y="426652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21</xdr:col>
      <xdr:colOff>596153</xdr:colOff>
      <xdr:row>223</xdr:row>
      <xdr:rowOff>136711</xdr:rowOff>
    </xdr:from>
    <xdr:to>
      <xdr:col>22</xdr:col>
      <xdr:colOff>372035</xdr:colOff>
      <xdr:row>225</xdr:row>
      <xdr:rowOff>147917</xdr:rowOff>
    </xdr:to>
    <xdr:sp macro="" textlink="">
      <xdr:nvSpPr>
        <xdr:cNvPr id="508" name="Elipse 507">
          <a:extLst>
            <a:ext uri="{FF2B5EF4-FFF2-40B4-BE49-F238E27FC236}">
              <a16:creationId xmlns:a16="http://schemas.microsoft.com/office/drawing/2014/main" id="{774F8387-4936-4A41-81E3-658EDB17C0F5}"/>
            </a:ext>
          </a:extLst>
        </xdr:cNvPr>
        <xdr:cNvSpPr/>
      </xdr:nvSpPr>
      <xdr:spPr>
        <a:xfrm>
          <a:off x="14379388" y="43537093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21</xdr:col>
      <xdr:colOff>118786</xdr:colOff>
      <xdr:row>219</xdr:row>
      <xdr:rowOff>51546</xdr:rowOff>
    </xdr:from>
    <xdr:to>
      <xdr:col>21</xdr:col>
      <xdr:colOff>461686</xdr:colOff>
      <xdr:row>221</xdr:row>
      <xdr:rowOff>24651</xdr:rowOff>
    </xdr:to>
    <xdr:sp macro="" textlink="">
      <xdr:nvSpPr>
        <xdr:cNvPr id="509" name="Retângulo 508">
          <a:extLst>
            <a:ext uri="{FF2B5EF4-FFF2-40B4-BE49-F238E27FC236}">
              <a16:creationId xmlns:a16="http://schemas.microsoft.com/office/drawing/2014/main" id="{B0B2106A-70CF-43C0-BB33-69EC6262E939}"/>
            </a:ext>
          </a:extLst>
        </xdr:cNvPr>
        <xdr:cNvSpPr/>
      </xdr:nvSpPr>
      <xdr:spPr>
        <a:xfrm>
          <a:off x="13902021" y="42678722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22</xdr:col>
      <xdr:colOff>584947</xdr:colOff>
      <xdr:row>228</xdr:row>
      <xdr:rowOff>181535</xdr:rowOff>
    </xdr:from>
    <xdr:to>
      <xdr:col>23</xdr:col>
      <xdr:colOff>322729</xdr:colOff>
      <xdr:row>230</xdr:row>
      <xdr:rowOff>165846</xdr:rowOff>
    </xdr:to>
    <xdr:sp macro="" textlink="">
      <xdr:nvSpPr>
        <xdr:cNvPr id="510" name="Retângulo 509">
          <a:extLst>
            <a:ext uri="{FF2B5EF4-FFF2-40B4-BE49-F238E27FC236}">
              <a16:creationId xmlns:a16="http://schemas.microsoft.com/office/drawing/2014/main" id="{FA9E646F-58CD-4E84-BE53-DCF22C79D938}"/>
            </a:ext>
          </a:extLst>
        </xdr:cNvPr>
        <xdr:cNvSpPr/>
      </xdr:nvSpPr>
      <xdr:spPr>
        <a:xfrm>
          <a:off x="14973300" y="44534417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20</xdr:col>
      <xdr:colOff>71715</xdr:colOff>
      <xdr:row>223</xdr:row>
      <xdr:rowOff>127747</xdr:rowOff>
    </xdr:from>
    <xdr:to>
      <xdr:col>20</xdr:col>
      <xdr:colOff>452715</xdr:colOff>
      <xdr:row>225</xdr:row>
      <xdr:rowOff>127746</xdr:rowOff>
    </xdr:to>
    <xdr:sp macro="" textlink="">
      <xdr:nvSpPr>
        <xdr:cNvPr id="511" name="Elipse 510">
          <a:extLst>
            <a:ext uri="{FF2B5EF4-FFF2-40B4-BE49-F238E27FC236}">
              <a16:creationId xmlns:a16="http://schemas.microsoft.com/office/drawing/2014/main" id="{89FD30F8-5B85-485A-9CF5-C211C0CB58C6}"/>
            </a:ext>
          </a:extLst>
        </xdr:cNvPr>
        <xdr:cNvSpPr/>
      </xdr:nvSpPr>
      <xdr:spPr>
        <a:xfrm>
          <a:off x="13249833" y="43528129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17</xdr:col>
      <xdr:colOff>217395</xdr:colOff>
      <xdr:row>228</xdr:row>
      <xdr:rowOff>172571</xdr:rowOff>
    </xdr:from>
    <xdr:to>
      <xdr:col>17</xdr:col>
      <xdr:colOff>560295</xdr:colOff>
      <xdr:row>230</xdr:row>
      <xdr:rowOff>134471</xdr:rowOff>
    </xdr:to>
    <xdr:sp macro="" textlink="">
      <xdr:nvSpPr>
        <xdr:cNvPr id="512" name="Retângulo 511">
          <a:extLst>
            <a:ext uri="{FF2B5EF4-FFF2-40B4-BE49-F238E27FC236}">
              <a16:creationId xmlns:a16="http://schemas.microsoft.com/office/drawing/2014/main" id="{C95D9659-3269-4D08-91F0-1FEE7E55A56F}"/>
            </a:ext>
          </a:extLst>
        </xdr:cNvPr>
        <xdr:cNvSpPr/>
      </xdr:nvSpPr>
      <xdr:spPr>
        <a:xfrm>
          <a:off x="11031071" y="445254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959224</xdr:colOff>
      <xdr:row>228</xdr:row>
      <xdr:rowOff>174812</xdr:rowOff>
    </xdr:from>
    <xdr:to>
      <xdr:col>18</xdr:col>
      <xdr:colOff>147918</xdr:colOff>
      <xdr:row>230</xdr:row>
      <xdr:rowOff>136712</xdr:rowOff>
    </xdr:to>
    <xdr:sp macro="" textlink="">
      <xdr:nvSpPr>
        <xdr:cNvPr id="513" name="Retângulo 512">
          <a:extLst>
            <a:ext uri="{FF2B5EF4-FFF2-40B4-BE49-F238E27FC236}">
              <a16:creationId xmlns:a16="http://schemas.microsoft.com/office/drawing/2014/main" id="{7FB77354-2519-447A-B85F-9AF652CDB49E}"/>
            </a:ext>
          </a:extLst>
        </xdr:cNvPr>
        <xdr:cNvSpPr/>
      </xdr:nvSpPr>
      <xdr:spPr>
        <a:xfrm>
          <a:off x="11772900" y="4452769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18</xdr:col>
      <xdr:colOff>535642</xdr:colOff>
      <xdr:row>228</xdr:row>
      <xdr:rowOff>188259</xdr:rowOff>
    </xdr:from>
    <xdr:to>
      <xdr:col>19</xdr:col>
      <xdr:colOff>273424</xdr:colOff>
      <xdr:row>230</xdr:row>
      <xdr:rowOff>150159</xdr:rowOff>
    </xdr:to>
    <xdr:sp macro="" textlink="">
      <xdr:nvSpPr>
        <xdr:cNvPr id="514" name="Retângulo 513">
          <a:extLst>
            <a:ext uri="{FF2B5EF4-FFF2-40B4-BE49-F238E27FC236}">
              <a16:creationId xmlns:a16="http://schemas.microsoft.com/office/drawing/2014/main" id="{937360B0-A52D-498D-9CD9-EC360B62A51C}"/>
            </a:ext>
          </a:extLst>
        </xdr:cNvPr>
        <xdr:cNvSpPr/>
      </xdr:nvSpPr>
      <xdr:spPr>
        <a:xfrm>
          <a:off x="12503524" y="4454114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20</xdr:col>
      <xdr:colOff>76201</xdr:colOff>
      <xdr:row>228</xdr:row>
      <xdr:rowOff>188260</xdr:rowOff>
    </xdr:from>
    <xdr:to>
      <xdr:col>20</xdr:col>
      <xdr:colOff>419101</xdr:colOff>
      <xdr:row>230</xdr:row>
      <xdr:rowOff>150160</xdr:rowOff>
    </xdr:to>
    <xdr:sp macro="" textlink="">
      <xdr:nvSpPr>
        <xdr:cNvPr id="515" name="Retângulo 514">
          <a:extLst>
            <a:ext uri="{FF2B5EF4-FFF2-40B4-BE49-F238E27FC236}">
              <a16:creationId xmlns:a16="http://schemas.microsoft.com/office/drawing/2014/main" id="{900BE680-E024-4E03-836D-148FDDEEB081}"/>
            </a:ext>
          </a:extLst>
        </xdr:cNvPr>
        <xdr:cNvSpPr/>
      </xdr:nvSpPr>
      <xdr:spPr>
        <a:xfrm>
          <a:off x="13254319" y="4454114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19</xdr:col>
      <xdr:colOff>495300</xdr:colOff>
      <xdr:row>219</xdr:row>
      <xdr:rowOff>69478</xdr:rowOff>
    </xdr:from>
    <xdr:to>
      <xdr:col>20</xdr:col>
      <xdr:colOff>233082</xdr:colOff>
      <xdr:row>221</xdr:row>
      <xdr:rowOff>20172</xdr:rowOff>
    </xdr:to>
    <xdr:sp macro="" textlink="">
      <xdr:nvSpPr>
        <xdr:cNvPr id="516" name="Retângulo 515">
          <a:extLst>
            <a:ext uri="{FF2B5EF4-FFF2-40B4-BE49-F238E27FC236}">
              <a16:creationId xmlns:a16="http://schemas.microsoft.com/office/drawing/2014/main" id="{14B1EB80-9C7C-4EA6-996F-47BB94EC4499}"/>
            </a:ext>
          </a:extLst>
        </xdr:cNvPr>
        <xdr:cNvSpPr/>
      </xdr:nvSpPr>
      <xdr:spPr>
        <a:xfrm>
          <a:off x="13068300" y="4269665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oneCellAnchor>
    <xdr:from>
      <xdr:col>16</xdr:col>
      <xdr:colOff>80681</xdr:colOff>
      <xdr:row>216</xdr:row>
      <xdr:rowOff>13448</xdr:rowOff>
    </xdr:from>
    <xdr:ext cx="399148" cy="264560"/>
    <xdr:sp macro="" textlink="">
      <xdr:nvSpPr>
        <xdr:cNvPr id="517" name="CaixaDeTexto 516">
          <a:extLst>
            <a:ext uri="{FF2B5EF4-FFF2-40B4-BE49-F238E27FC236}">
              <a16:creationId xmlns:a16="http://schemas.microsoft.com/office/drawing/2014/main" id="{CD16C8E8-B364-4E35-B7DC-06FD1AD5E8B4}"/>
            </a:ext>
          </a:extLst>
        </xdr:cNvPr>
        <xdr:cNvSpPr txBox="1"/>
      </xdr:nvSpPr>
      <xdr:spPr>
        <a:xfrm>
          <a:off x="10289240" y="4206912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16</xdr:col>
      <xdr:colOff>434787</xdr:colOff>
      <xdr:row>217</xdr:row>
      <xdr:rowOff>132230</xdr:rowOff>
    </xdr:from>
    <xdr:ext cx="327654" cy="264560"/>
    <xdr:sp macro="" textlink="">
      <xdr:nvSpPr>
        <xdr:cNvPr id="518" name="CaixaDeTexto 517">
          <a:extLst>
            <a:ext uri="{FF2B5EF4-FFF2-40B4-BE49-F238E27FC236}">
              <a16:creationId xmlns:a16="http://schemas.microsoft.com/office/drawing/2014/main" id="{DDADB5D2-2BCB-41F8-9D6E-006CAFA968BC}"/>
            </a:ext>
          </a:extLst>
        </xdr:cNvPr>
        <xdr:cNvSpPr txBox="1"/>
      </xdr:nvSpPr>
      <xdr:spPr>
        <a:xfrm>
          <a:off x="10643346" y="4237840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17</xdr:col>
      <xdr:colOff>385481</xdr:colOff>
      <xdr:row>217</xdr:row>
      <xdr:rowOff>105336</xdr:rowOff>
    </xdr:from>
    <xdr:ext cx="730328" cy="264560"/>
    <xdr:sp macro="" textlink="">
      <xdr:nvSpPr>
        <xdr:cNvPr id="519" name="CaixaDeTexto 518">
          <a:extLst>
            <a:ext uri="{FF2B5EF4-FFF2-40B4-BE49-F238E27FC236}">
              <a16:creationId xmlns:a16="http://schemas.microsoft.com/office/drawing/2014/main" id="{4D60E53C-61F1-4297-91AD-1A94A6393F81}"/>
            </a:ext>
          </a:extLst>
        </xdr:cNvPr>
        <xdr:cNvSpPr txBox="1"/>
      </xdr:nvSpPr>
      <xdr:spPr>
        <a:xfrm>
          <a:off x="11199157" y="42351512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138-TETA</a:t>
          </a:r>
        </a:p>
      </xdr:txBody>
    </xdr:sp>
    <xdr:clientData/>
  </xdr:oneCellAnchor>
  <xdr:oneCellAnchor>
    <xdr:from>
      <xdr:col>18</xdr:col>
      <xdr:colOff>62751</xdr:colOff>
      <xdr:row>217</xdr:row>
      <xdr:rowOff>85164</xdr:rowOff>
    </xdr:from>
    <xdr:ext cx="327654" cy="264560"/>
    <xdr:sp macro="" textlink="">
      <xdr:nvSpPr>
        <xdr:cNvPr id="520" name="CaixaDeTexto 519">
          <a:extLst>
            <a:ext uri="{FF2B5EF4-FFF2-40B4-BE49-F238E27FC236}">
              <a16:creationId xmlns:a16="http://schemas.microsoft.com/office/drawing/2014/main" id="{CEBD0729-E068-446C-AE76-328AA92DEE15}"/>
            </a:ext>
          </a:extLst>
        </xdr:cNvPr>
        <xdr:cNvSpPr txBox="1"/>
      </xdr:nvSpPr>
      <xdr:spPr>
        <a:xfrm>
          <a:off x="12030633" y="4233134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19</xdr:col>
      <xdr:colOff>226356</xdr:colOff>
      <xdr:row>218</xdr:row>
      <xdr:rowOff>2240</xdr:rowOff>
    </xdr:from>
    <xdr:ext cx="327654" cy="264560"/>
    <xdr:sp macro="" textlink="">
      <xdr:nvSpPr>
        <xdr:cNvPr id="521" name="CaixaDeTexto 520">
          <a:extLst>
            <a:ext uri="{FF2B5EF4-FFF2-40B4-BE49-F238E27FC236}">
              <a16:creationId xmlns:a16="http://schemas.microsoft.com/office/drawing/2014/main" id="{0E419D40-66AC-4E91-BCBA-D9D32489A183}"/>
            </a:ext>
          </a:extLst>
        </xdr:cNvPr>
        <xdr:cNvSpPr txBox="1"/>
      </xdr:nvSpPr>
      <xdr:spPr>
        <a:xfrm>
          <a:off x="12799356" y="4243891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20</xdr:col>
      <xdr:colOff>188255</xdr:colOff>
      <xdr:row>216</xdr:row>
      <xdr:rowOff>121022</xdr:rowOff>
    </xdr:from>
    <xdr:ext cx="685893" cy="264560"/>
    <xdr:sp macro="" textlink="">
      <xdr:nvSpPr>
        <xdr:cNvPr id="522" name="CaixaDeTexto 521">
          <a:extLst>
            <a:ext uri="{FF2B5EF4-FFF2-40B4-BE49-F238E27FC236}">
              <a16:creationId xmlns:a16="http://schemas.microsoft.com/office/drawing/2014/main" id="{0625ECBA-370D-4312-926D-2F4E6D8FFBDA}"/>
            </a:ext>
          </a:extLst>
        </xdr:cNvPr>
        <xdr:cNvSpPr txBox="1"/>
      </xdr:nvSpPr>
      <xdr:spPr>
        <a:xfrm>
          <a:off x="13366373" y="42176698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35+TETA</a:t>
          </a:r>
        </a:p>
      </xdr:txBody>
    </xdr:sp>
    <xdr:clientData/>
  </xdr:oneCellAnchor>
  <xdr:oneCellAnchor>
    <xdr:from>
      <xdr:col>21</xdr:col>
      <xdr:colOff>262215</xdr:colOff>
      <xdr:row>225</xdr:row>
      <xdr:rowOff>150157</xdr:rowOff>
    </xdr:from>
    <xdr:ext cx="399148" cy="264560"/>
    <xdr:sp macro="" textlink="">
      <xdr:nvSpPr>
        <xdr:cNvPr id="523" name="CaixaDeTexto 522">
          <a:extLst>
            <a:ext uri="{FF2B5EF4-FFF2-40B4-BE49-F238E27FC236}">
              <a16:creationId xmlns:a16="http://schemas.microsoft.com/office/drawing/2014/main" id="{778645E4-8F65-43ED-8F29-CC91F4DE64F5}"/>
            </a:ext>
          </a:extLst>
        </xdr:cNvPr>
        <xdr:cNvSpPr txBox="1"/>
      </xdr:nvSpPr>
      <xdr:spPr>
        <a:xfrm>
          <a:off x="14045450" y="4393153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22</xdr:col>
      <xdr:colOff>481850</xdr:colOff>
      <xdr:row>225</xdr:row>
      <xdr:rowOff>156880</xdr:rowOff>
    </xdr:from>
    <xdr:ext cx="399148" cy="264560"/>
    <xdr:sp macro="" textlink="">
      <xdr:nvSpPr>
        <xdr:cNvPr id="524" name="CaixaDeTexto 523">
          <a:extLst>
            <a:ext uri="{FF2B5EF4-FFF2-40B4-BE49-F238E27FC236}">
              <a16:creationId xmlns:a16="http://schemas.microsoft.com/office/drawing/2014/main" id="{39A29FAB-2840-4835-9054-86EB300C704C}"/>
            </a:ext>
          </a:extLst>
        </xdr:cNvPr>
        <xdr:cNvSpPr txBox="1"/>
      </xdr:nvSpPr>
      <xdr:spPr>
        <a:xfrm>
          <a:off x="14870203" y="4393826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22</xdr:col>
      <xdr:colOff>105332</xdr:colOff>
      <xdr:row>221</xdr:row>
      <xdr:rowOff>161363</xdr:rowOff>
    </xdr:from>
    <xdr:ext cx="399148" cy="264560"/>
    <xdr:sp macro="" textlink="">
      <xdr:nvSpPr>
        <xdr:cNvPr id="525" name="CaixaDeTexto 524">
          <a:extLst>
            <a:ext uri="{FF2B5EF4-FFF2-40B4-BE49-F238E27FC236}">
              <a16:creationId xmlns:a16="http://schemas.microsoft.com/office/drawing/2014/main" id="{9ADED138-C289-485A-894E-4E3E260C6716}"/>
            </a:ext>
          </a:extLst>
        </xdr:cNvPr>
        <xdr:cNvSpPr txBox="1"/>
      </xdr:nvSpPr>
      <xdr:spPr>
        <a:xfrm>
          <a:off x="14493685" y="4318074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17</xdr:col>
      <xdr:colOff>544606</xdr:colOff>
      <xdr:row>226</xdr:row>
      <xdr:rowOff>107576</xdr:rowOff>
    </xdr:from>
    <xdr:ext cx="327654" cy="264560"/>
    <xdr:sp macro="" textlink="">
      <xdr:nvSpPr>
        <xdr:cNvPr id="526" name="CaixaDeTexto 525">
          <a:extLst>
            <a:ext uri="{FF2B5EF4-FFF2-40B4-BE49-F238E27FC236}">
              <a16:creationId xmlns:a16="http://schemas.microsoft.com/office/drawing/2014/main" id="{83F5826E-1B43-4A2D-AF34-276F95B2F167}"/>
            </a:ext>
          </a:extLst>
        </xdr:cNvPr>
        <xdr:cNvSpPr txBox="1"/>
      </xdr:nvSpPr>
      <xdr:spPr>
        <a:xfrm>
          <a:off x="11358282" y="4407945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18</xdr:col>
      <xdr:colOff>192742</xdr:colOff>
      <xdr:row>227</xdr:row>
      <xdr:rowOff>13447</xdr:rowOff>
    </xdr:from>
    <xdr:ext cx="399148" cy="264560"/>
    <xdr:sp macro="" textlink="">
      <xdr:nvSpPr>
        <xdr:cNvPr id="527" name="CaixaDeTexto 526">
          <a:extLst>
            <a:ext uri="{FF2B5EF4-FFF2-40B4-BE49-F238E27FC236}">
              <a16:creationId xmlns:a16="http://schemas.microsoft.com/office/drawing/2014/main" id="{A0275858-D8D3-4219-A4A7-08266CBE0CDF}"/>
            </a:ext>
          </a:extLst>
        </xdr:cNvPr>
        <xdr:cNvSpPr txBox="1"/>
      </xdr:nvSpPr>
      <xdr:spPr>
        <a:xfrm>
          <a:off x="12160624" y="4417582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19</xdr:col>
      <xdr:colOff>217394</xdr:colOff>
      <xdr:row>227</xdr:row>
      <xdr:rowOff>71719</xdr:rowOff>
    </xdr:from>
    <xdr:ext cx="327654" cy="264560"/>
    <xdr:sp macro="" textlink="">
      <xdr:nvSpPr>
        <xdr:cNvPr id="528" name="CaixaDeTexto 527">
          <a:extLst>
            <a:ext uri="{FF2B5EF4-FFF2-40B4-BE49-F238E27FC236}">
              <a16:creationId xmlns:a16="http://schemas.microsoft.com/office/drawing/2014/main" id="{53530928-91DD-4C55-A765-1FAE4CD9CDFA}"/>
            </a:ext>
          </a:extLst>
        </xdr:cNvPr>
        <xdr:cNvSpPr txBox="1"/>
      </xdr:nvSpPr>
      <xdr:spPr>
        <a:xfrm>
          <a:off x="12790394" y="4423410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20</xdr:col>
      <xdr:colOff>179294</xdr:colOff>
      <xdr:row>226</xdr:row>
      <xdr:rowOff>156882</xdr:rowOff>
    </xdr:from>
    <xdr:ext cx="399148" cy="264560"/>
    <xdr:sp macro="" textlink="">
      <xdr:nvSpPr>
        <xdr:cNvPr id="529" name="CaixaDeTexto 528">
          <a:extLst>
            <a:ext uri="{FF2B5EF4-FFF2-40B4-BE49-F238E27FC236}">
              <a16:creationId xmlns:a16="http://schemas.microsoft.com/office/drawing/2014/main" id="{0801E5BD-009A-4B11-80DC-B2F47610FA77}"/>
            </a:ext>
          </a:extLst>
        </xdr:cNvPr>
        <xdr:cNvSpPr txBox="1"/>
      </xdr:nvSpPr>
      <xdr:spPr>
        <a:xfrm>
          <a:off x="13357412" y="4412876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20</xdr:col>
      <xdr:colOff>89644</xdr:colOff>
      <xdr:row>221</xdr:row>
      <xdr:rowOff>112058</xdr:rowOff>
    </xdr:from>
    <xdr:ext cx="730328" cy="264560"/>
    <xdr:sp macro="" textlink="">
      <xdr:nvSpPr>
        <xdr:cNvPr id="530" name="CaixaDeTexto 529">
          <a:extLst>
            <a:ext uri="{FF2B5EF4-FFF2-40B4-BE49-F238E27FC236}">
              <a16:creationId xmlns:a16="http://schemas.microsoft.com/office/drawing/2014/main" id="{AFB5ED6B-62A0-4E06-AB57-D68FE53F1D56}"/>
            </a:ext>
          </a:extLst>
        </xdr:cNvPr>
        <xdr:cNvSpPr txBox="1"/>
      </xdr:nvSpPr>
      <xdr:spPr>
        <a:xfrm>
          <a:off x="13267762" y="43131440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244-TETA</a:t>
          </a:r>
        </a:p>
      </xdr:txBody>
    </xdr:sp>
    <xdr:clientData/>
  </xdr:oneCellAnchor>
  <xdr:twoCellAnchor>
    <xdr:from>
      <xdr:col>15</xdr:col>
      <xdr:colOff>78441</xdr:colOff>
      <xdr:row>215</xdr:row>
      <xdr:rowOff>100853</xdr:rowOff>
    </xdr:from>
    <xdr:to>
      <xdr:col>17</xdr:col>
      <xdr:colOff>601756</xdr:colOff>
      <xdr:row>219</xdr:row>
      <xdr:rowOff>56029</xdr:rowOff>
    </xdr:to>
    <xdr:cxnSp macro="">
      <xdr:nvCxnSpPr>
        <xdr:cNvPr id="531" name="Conector reto 530">
          <a:extLst>
            <a:ext uri="{FF2B5EF4-FFF2-40B4-BE49-F238E27FC236}">
              <a16:creationId xmlns:a16="http://schemas.microsoft.com/office/drawing/2014/main" id="{C356B1EF-A6AD-4C7B-8966-69444F779854}"/>
            </a:ext>
          </a:extLst>
        </xdr:cNvPr>
        <xdr:cNvCxnSpPr/>
      </xdr:nvCxnSpPr>
      <xdr:spPr>
        <a:xfrm flipH="1">
          <a:off x="9973235" y="41966029"/>
          <a:ext cx="1442197" cy="71717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589429</xdr:colOff>
      <xdr:row>216</xdr:row>
      <xdr:rowOff>45057</xdr:rowOff>
    </xdr:from>
    <xdr:to>
      <xdr:col>17</xdr:col>
      <xdr:colOff>657552</xdr:colOff>
      <xdr:row>219</xdr:row>
      <xdr:rowOff>40340</xdr:rowOff>
    </xdr:to>
    <xdr:cxnSp macro="">
      <xdr:nvCxnSpPr>
        <xdr:cNvPr id="532" name="Conector reto 531">
          <a:extLst>
            <a:ext uri="{FF2B5EF4-FFF2-40B4-BE49-F238E27FC236}">
              <a16:creationId xmlns:a16="http://schemas.microsoft.com/office/drawing/2014/main" id="{BED97EC8-FA02-4F68-AB7D-43C6ABB11471}"/>
            </a:ext>
          </a:extLst>
        </xdr:cNvPr>
        <xdr:cNvCxnSpPr/>
      </xdr:nvCxnSpPr>
      <xdr:spPr>
        <a:xfrm flipH="1">
          <a:off x="10797988" y="42100733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982756</xdr:colOff>
      <xdr:row>215</xdr:row>
      <xdr:rowOff>100853</xdr:rowOff>
    </xdr:from>
    <xdr:to>
      <xdr:col>20</xdr:col>
      <xdr:colOff>15688</xdr:colOff>
      <xdr:row>219</xdr:row>
      <xdr:rowOff>60511</xdr:rowOff>
    </xdr:to>
    <xdr:cxnSp macro="">
      <xdr:nvCxnSpPr>
        <xdr:cNvPr id="533" name="Conector reto 532">
          <a:extLst>
            <a:ext uri="{FF2B5EF4-FFF2-40B4-BE49-F238E27FC236}">
              <a16:creationId xmlns:a16="http://schemas.microsoft.com/office/drawing/2014/main" id="{DC29C60B-5063-4239-BFB9-8D4E22DB79B2}"/>
            </a:ext>
          </a:extLst>
        </xdr:cNvPr>
        <xdr:cNvCxnSpPr/>
      </xdr:nvCxnSpPr>
      <xdr:spPr>
        <a:xfrm>
          <a:off x="11796432" y="41966029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781051</xdr:colOff>
      <xdr:row>216</xdr:row>
      <xdr:rowOff>100853</xdr:rowOff>
    </xdr:from>
    <xdr:to>
      <xdr:col>17</xdr:col>
      <xdr:colOff>786654</xdr:colOff>
      <xdr:row>219</xdr:row>
      <xdr:rowOff>47064</xdr:rowOff>
    </xdr:to>
    <xdr:cxnSp macro="">
      <xdr:nvCxnSpPr>
        <xdr:cNvPr id="534" name="Conector reto 533">
          <a:extLst>
            <a:ext uri="{FF2B5EF4-FFF2-40B4-BE49-F238E27FC236}">
              <a16:creationId xmlns:a16="http://schemas.microsoft.com/office/drawing/2014/main" id="{45059C61-63FA-4750-A55B-735F2FFCBDA3}"/>
            </a:ext>
          </a:extLst>
        </xdr:cNvPr>
        <xdr:cNvCxnSpPr/>
      </xdr:nvCxnSpPr>
      <xdr:spPr>
        <a:xfrm>
          <a:off x="11594727" y="42156529"/>
          <a:ext cx="5603" cy="5177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982755</xdr:colOff>
      <xdr:row>215</xdr:row>
      <xdr:rowOff>78442</xdr:rowOff>
    </xdr:from>
    <xdr:to>
      <xdr:col>18</xdr:col>
      <xdr:colOff>443753</xdr:colOff>
      <xdr:row>219</xdr:row>
      <xdr:rowOff>40343</xdr:rowOff>
    </xdr:to>
    <xdr:cxnSp macro="">
      <xdr:nvCxnSpPr>
        <xdr:cNvPr id="535" name="Conector reto 534">
          <a:extLst>
            <a:ext uri="{FF2B5EF4-FFF2-40B4-BE49-F238E27FC236}">
              <a16:creationId xmlns:a16="http://schemas.microsoft.com/office/drawing/2014/main" id="{1C58898E-E520-4BAE-8438-0D5F4887E787}"/>
            </a:ext>
          </a:extLst>
        </xdr:cNvPr>
        <xdr:cNvCxnSpPr/>
      </xdr:nvCxnSpPr>
      <xdr:spPr>
        <a:xfrm>
          <a:off x="11796431" y="41943618"/>
          <a:ext cx="615204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951379</xdr:colOff>
      <xdr:row>215</xdr:row>
      <xdr:rowOff>80684</xdr:rowOff>
    </xdr:from>
    <xdr:to>
      <xdr:col>21</xdr:col>
      <xdr:colOff>266703</xdr:colOff>
      <xdr:row>219</xdr:row>
      <xdr:rowOff>53789</xdr:rowOff>
    </xdr:to>
    <xdr:cxnSp macro="">
      <xdr:nvCxnSpPr>
        <xdr:cNvPr id="536" name="Conector reto 535">
          <a:extLst>
            <a:ext uri="{FF2B5EF4-FFF2-40B4-BE49-F238E27FC236}">
              <a16:creationId xmlns:a16="http://schemas.microsoft.com/office/drawing/2014/main" id="{06268C18-FFBF-45BB-9A4F-CA6EC80C3C8D}"/>
            </a:ext>
          </a:extLst>
        </xdr:cNvPr>
        <xdr:cNvCxnSpPr/>
      </xdr:nvCxnSpPr>
      <xdr:spPr>
        <a:xfrm>
          <a:off x="11765055" y="41945860"/>
          <a:ext cx="2284883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365312</xdr:colOff>
      <xdr:row>223</xdr:row>
      <xdr:rowOff>185786</xdr:rowOff>
    </xdr:from>
    <xdr:to>
      <xdr:col>20</xdr:col>
      <xdr:colOff>103978</xdr:colOff>
      <xdr:row>228</xdr:row>
      <xdr:rowOff>174814</xdr:rowOff>
    </xdr:to>
    <xdr:cxnSp macro="">
      <xdr:nvCxnSpPr>
        <xdr:cNvPr id="537" name="Conector reto 536">
          <a:extLst>
            <a:ext uri="{FF2B5EF4-FFF2-40B4-BE49-F238E27FC236}">
              <a16:creationId xmlns:a16="http://schemas.microsoft.com/office/drawing/2014/main" id="{A1DBBAC1-9351-4616-9CAF-0D7A1CF1F186}"/>
            </a:ext>
          </a:extLst>
        </xdr:cNvPr>
        <xdr:cNvCxnSpPr/>
      </xdr:nvCxnSpPr>
      <xdr:spPr>
        <a:xfrm flipH="1">
          <a:off x="11178988" y="43586168"/>
          <a:ext cx="2103108" cy="9415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1107141</xdr:colOff>
      <xdr:row>224</xdr:row>
      <xdr:rowOff>129990</xdr:rowOff>
    </xdr:from>
    <xdr:to>
      <xdr:col>20</xdr:col>
      <xdr:colOff>48182</xdr:colOff>
      <xdr:row>228</xdr:row>
      <xdr:rowOff>177055</xdr:rowOff>
    </xdr:to>
    <xdr:cxnSp macro="">
      <xdr:nvCxnSpPr>
        <xdr:cNvPr id="538" name="Conector reto 537">
          <a:extLst>
            <a:ext uri="{FF2B5EF4-FFF2-40B4-BE49-F238E27FC236}">
              <a16:creationId xmlns:a16="http://schemas.microsoft.com/office/drawing/2014/main" id="{A4105AAA-8ACE-4F07-80F3-172B800337B3}"/>
            </a:ext>
          </a:extLst>
        </xdr:cNvPr>
        <xdr:cNvCxnSpPr/>
      </xdr:nvCxnSpPr>
      <xdr:spPr>
        <a:xfrm flipH="1">
          <a:off x="11920817" y="43720872"/>
          <a:ext cx="1305483" cy="8090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78441</xdr:colOff>
      <xdr:row>225</xdr:row>
      <xdr:rowOff>129989</xdr:rowOff>
    </xdr:from>
    <xdr:to>
      <xdr:col>20</xdr:col>
      <xdr:colOff>238682</xdr:colOff>
      <xdr:row>229</xdr:row>
      <xdr:rowOff>2</xdr:rowOff>
    </xdr:to>
    <xdr:cxnSp macro="">
      <xdr:nvCxnSpPr>
        <xdr:cNvPr id="539" name="Conector reto 538">
          <a:extLst>
            <a:ext uri="{FF2B5EF4-FFF2-40B4-BE49-F238E27FC236}">
              <a16:creationId xmlns:a16="http://schemas.microsoft.com/office/drawing/2014/main" id="{D3AB0C77-2D0A-4A2B-AE66-8EB2CB84D6E6}"/>
            </a:ext>
          </a:extLst>
        </xdr:cNvPr>
        <xdr:cNvCxnSpPr/>
      </xdr:nvCxnSpPr>
      <xdr:spPr>
        <a:xfrm flipH="1">
          <a:off x="12651441" y="43911371"/>
          <a:ext cx="765359" cy="6320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224118</xdr:colOff>
      <xdr:row>225</xdr:row>
      <xdr:rowOff>129989</xdr:rowOff>
    </xdr:from>
    <xdr:to>
      <xdr:col>20</xdr:col>
      <xdr:colOff>238682</xdr:colOff>
      <xdr:row>229</xdr:row>
      <xdr:rowOff>3</xdr:rowOff>
    </xdr:to>
    <xdr:cxnSp macro="">
      <xdr:nvCxnSpPr>
        <xdr:cNvPr id="540" name="Conector reto 539">
          <a:extLst>
            <a:ext uri="{FF2B5EF4-FFF2-40B4-BE49-F238E27FC236}">
              <a16:creationId xmlns:a16="http://schemas.microsoft.com/office/drawing/2014/main" id="{E24071A9-247F-4151-BC11-068DFE6B6AA6}"/>
            </a:ext>
          </a:extLst>
        </xdr:cNvPr>
        <xdr:cNvCxnSpPr/>
      </xdr:nvCxnSpPr>
      <xdr:spPr>
        <a:xfrm flipH="1">
          <a:off x="13402236" y="43911371"/>
          <a:ext cx="14564" cy="6320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238682</xdr:colOff>
      <xdr:row>221</xdr:row>
      <xdr:rowOff>26894</xdr:rowOff>
    </xdr:from>
    <xdr:to>
      <xdr:col>21</xdr:col>
      <xdr:colOff>266703</xdr:colOff>
      <xdr:row>223</xdr:row>
      <xdr:rowOff>129990</xdr:rowOff>
    </xdr:to>
    <xdr:cxnSp macro="">
      <xdr:nvCxnSpPr>
        <xdr:cNvPr id="541" name="Conector reto 540">
          <a:extLst>
            <a:ext uri="{FF2B5EF4-FFF2-40B4-BE49-F238E27FC236}">
              <a16:creationId xmlns:a16="http://schemas.microsoft.com/office/drawing/2014/main" id="{2B1E2C7D-DCD1-4582-852C-84C6965BAF50}"/>
            </a:ext>
          </a:extLst>
        </xdr:cNvPr>
        <xdr:cNvCxnSpPr/>
      </xdr:nvCxnSpPr>
      <xdr:spPr>
        <a:xfrm flipV="1">
          <a:off x="13416800" y="43046276"/>
          <a:ext cx="633138" cy="4840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266703</xdr:colOff>
      <xdr:row>221</xdr:row>
      <xdr:rowOff>26894</xdr:rowOff>
    </xdr:from>
    <xdr:to>
      <xdr:col>22</xdr:col>
      <xdr:colOff>158002</xdr:colOff>
      <xdr:row>223</xdr:row>
      <xdr:rowOff>138954</xdr:rowOff>
    </xdr:to>
    <xdr:cxnSp macro="">
      <xdr:nvCxnSpPr>
        <xdr:cNvPr id="542" name="Conector reto 541">
          <a:extLst>
            <a:ext uri="{FF2B5EF4-FFF2-40B4-BE49-F238E27FC236}">
              <a16:creationId xmlns:a16="http://schemas.microsoft.com/office/drawing/2014/main" id="{A57B4DE5-AC62-49C4-A6C7-E9490C19D74D}"/>
            </a:ext>
          </a:extLst>
        </xdr:cNvPr>
        <xdr:cNvCxnSpPr/>
      </xdr:nvCxnSpPr>
      <xdr:spPr>
        <a:xfrm flipH="1" flipV="1">
          <a:off x="14049938" y="43046276"/>
          <a:ext cx="496417" cy="493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158002</xdr:colOff>
      <xdr:row>225</xdr:row>
      <xdr:rowOff>150160</xdr:rowOff>
    </xdr:from>
    <xdr:to>
      <xdr:col>23</xdr:col>
      <xdr:colOff>127746</xdr:colOff>
      <xdr:row>228</xdr:row>
      <xdr:rowOff>183778</xdr:rowOff>
    </xdr:to>
    <xdr:cxnSp macro="">
      <xdr:nvCxnSpPr>
        <xdr:cNvPr id="543" name="Conector reto 542">
          <a:extLst>
            <a:ext uri="{FF2B5EF4-FFF2-40B4-BE49-F238E27FC236}">
              <a16:creationId xmlns:a16="http://schemas.microsoft.com/office/drawing/2014/main" id="{61BF6C4F-A320-4DFC-8076-2411D39020BA}"/>
            </a:ext>
          </a:extLst>
        </xdr:cNvPr>
        <xdr:cNvCxnSpPr/>
      </xdr:nvCxnSpPr>
      <xdr:spPr>
        <a:xfrm>
          <a:off x="14546355" y="43931542"/>
          <a:ext cx="574862" cy="605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477371</xdr:colOff>
      <xdr:row>225</xdr:row>
      <xdr:rowOff>150160</xdr:rowOff>
    </xdr:from>
    <xdr:to>
      <xdr:col>22</xdr:col>
      <xdr:colOff>158002</xdr:colOff>
      <xdr:row>228</xdr:row>
      <xdr:rowOff>186019</xdr:rowOff>
    </xdr:to>
    <xdr:cxnSp macro="">
      <xdr:nvCxnSpPr>
        <xdr:cNvPr id="544" name="Conector reto 543">
          <a:extLst>
            <a:ext uri="{FF2B5EF4-FFF2-40B4-BE49-F238E27FC236}">
              <a16:creationId xmlns:a16="http://schemas.microsoft.com/office/drawing/2014/main" id="{CA4FFEFA-BB5E-4F0C-B6E9-7E6ECDE168A8}"/>
            </a:ext>
          </a:extLst>
        </xdr:cNvPr>
        <xdr:cNvCxnSpPr/>
      </xdr:nvCxnSpPr>
      <xdr:spPr>
        <a:xfrm flipH="1">
          <a:off x="14260606" y="43931542"/>
          <a:ext cx="285749" cy="6073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790015</xdr:colOff>
      <xdr:row>220</xdr:row>
      <xdr:rowOff>165847</xdr:rowOff>
    </xdr:from>
    <xdr:to>
      <xdr:col>20</xdr:col>
      <xdr:colOff>71715</xdr:colOff>
      <xdr:row>224</xdr:row>
      <xdr:rowOff>127748</xdr:rowOff>
    </xdr:to>
    <xdr:cxnSp macro="">
      <xdr:nvCxnSpPr>
        <xdr:cNvPr id="546" name="Conector: Curvo 545">
          <a:extLst>
            <a:ext uri="{FF2B5EF4-FFF2-40B4-BE49-F238E27FC236}">
              <a16:creationId xmlns:a16="http://schemas.microsoft.com/office/drawing/2014/main" id="{1C2FA481-3A2C-4CE4-6BC9-0E3C208E42BD}"/>
            </a:ext>
          </a:extLst>
        </xdr:cNvPr>
        <xdr:cNvCxnSpPr>
          <a:stCxn id="511" idx="2"/>
          <a:endCxn id="505" idx="2"/>
        </xdr:cNvCxnSpPr>
      </xdr:nvCxnSpPr>
      <xdr:spPr>
        <a:xfrm rot="10800000">
          <a:off x="11603691" y="42994729"/>
          <a:ext cx="1646142" cy="723901"/>
        </a:xfrm>
        <a:prstGeom prst="curvedConnector2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286871</xdr:colOff>
      <xdr:row>214</xdr:row>
      <xdr:rowOff>85163</xdr:rowOff>
    </xdr:from>
    <xdr:to>
      <xdr:col>28</xdr:col>
      <xdr:colOff>62753</xdr:colOff>
      <xdr:row>216</xdr:row>
      <xdr:rowOff>73958</xdr:rowOff>
    </xdr:to>
    <xdr:sp macro="" textlink="">
      <xdr:nvSpPr>
        <xdr:cNvPr id="547" name="Elipse 546">
          <a:extLst>
            <a:ext uri="{FF2B5EF4-FFF2-40B4-BE49-F238E27FC236}">
              <a16:creationId xmlns:a16="http://schemas.microsoft.com/office/drawing/2014/main" id="{42F32EAD-B71B-48EB-AE94-BCE3EDAD86FA}"/>
            </a:ext>
          </a:extLst>
        </xdr:cNvPr>
        <xdr:cNvSpPr/>
      </xdr:nvSpPr>
      <xdr:spPr>
        <a:xfrm>
          <a:off x="17700812" y="41748634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26</xdr:col>
      <xdr:colOff>107576</xdr:colOff>
      <xdr:row>219</xdr:row>
      <xdr:rowOff>29134</xdr:rowOff>
    </xdr:from>
    <xdr:to>
      <xdr:col>26</xdr:col>
      <xdr:colOff>450476</xdr:colOff>
      <xdr:row>220</xdr:row>
      <xdr:rowOff>170328</xdr:rowOff>
    </xdr:to>
    <xdr:sp macro="" textlink="">
      <xdr:nvSpPr>
        <xdr:cNvPr id="548" name="Retângulo 547">
          <a:extLst>
            <a:ext uri="{FF2B5EF4-FFF2-40B4-BE49-F238E27FC236}">
              <a16:creationId xmlns:a16="http://schemas.microsoft.com/office/drawing/2014/main" id="{B5AFCB7D-9684-4387-B3CA-ACBF3A646726}"/>
            </a:ext>
          </a:extLst>
        </xdr:cNvPr>
        <xdr:cNvSpPr/>
      </xdr:nvSpPr>
      <xdr:spPr>
        <a:xfrm>
          <a:off x="16916400" y="4265631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27</xdr:col>
      <xdr:colOff>282389</xdr:colOff>
      <xdr:row>219</xdr:row>
      <xdr:rowOff>24651</xdr:rowOff>
    </xdr:from>
    <xdr:to>
      <xdr:col>28</xdr:col>
      <xdr:colOff>20171</xdr:colOff>
      <xdr:row>220</xdr:row>
      <xdr:rowOff>165845</xdr:rowOff>
    </xdr:to>
    <xdr:sp macro="" textlink="">
      <xdr:nvSpPr>
        <xdr:cNvPr id="549" name="Retângulo 548">
          <a:extLst>
            <a:ext uri="{FF2B5EF4-FFF2-40B4-BE49-F238E27FC236}">
              <a16:creationId xmlns:a16="http://schemas.microsoft.com/office/drawing/2014/main" id="{5C4FADE2-1E3F-4B43-8638-F4236BF88F4A}"/>
            </a:ext>
          </a:extLst>
        </xdr:cNvPr>
        <xdr:cNvSpPr/>
      </xdr:nvSpPr>
      <xdr:spPr>
        <a:xfrm>
          <a:off x="17696330" y="4265182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25</xdr:col>
      <xdr:colOff>401170</xdr:colOff>
      <xdr:row>228</xdr:row>
      <xdr:rowOff>165846</xdr:rowOff>
    </xdr:from>
    <xdr:to>
      <xdr:col>26</xdr:col>
      <xdr:colOff>138952</xdr:colOff>
      <xdr:row>230</xdr:row>
      <xdr:rowOff>127746</xdr:rowOff>
    </xdr:to>
    <xdr:sp macro="" textlink="">
      <xdr:nvSpPr>
        <xdr:cNvPr id="550" name="Retângulo 549">
          <a:extLst>
            <a:ext uri="{FF2B5EF4-FFF2-40B4-BE49-F238E27FC236}">
              <a16:creationId xmlns:a16="http://schemas.microsoft.com/office/drawing/2014/main" id="{BA59CD6B-E1FB-45DB-95C2-6159BA123F86}"/>
            </a:ext>
          </a:extLst>
        </xdr:cNvPr>
        <xdr:cNvSpPr/>
      </xdr:nvSpPr>
      <xdr:spPr>
        <a:xfrm>
          <a:off x="16604876" y="4451872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31</xdr:col>
      <xdr:colOff>571501</xdr:colOff>
      <xdr:row>228</xdr:row>
      <xdr:rowOff>179293</xdr:rowOff>
    </xdr:from>
    <xdr:to>
      <xdr:col>32</xdr:col>
      <xdr:colOff>309284</xdr:colOff>
      <xdr:row>230</xdr:row>
      <xdr:rowOff>141193</xdr:rowOff>
    </xdr:to>
    <xdr:sp macro="" textlink="">
      <xdr:nvSpPr>
        <xdr:cNvPr id="551" name="Retângulo 550">
          <a:extLst>
            <a:ext uri="{FF2B5EF4-FFF2-40B4-BE49-F238E27FC236}">
              <a16:creationId xmlns:a16="http://schemas.microsoft.com/office/drawing/2014/main" id="{CF4B8B8D-43CC-499E-BA7B-8CD5E10FBA47}"/>
            </a:ext>
          </a:extLst>
        </xdr:cNvPr>
        <xdr:cNvSpPr/>
      </xdr:nvSpPr>
      <xdr:spPr>
        <a:xfrm>
          <a:off x="20405913" y="4453217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28</xdr:col>
      <xdr:colOff>537883</xdr:colOff>
      <xdr:row>219</xdr:row>
      <xdr:rowOff>33617</xdr:rowOff>
    </xdr:from>
    <xdr:to>
      <xdr:col>29</xdr:col>
      <xdr:colOff>275666</xdr:colOff>
      <xdr:row>220</xdr:row>
      <xdr:rowOff>174811</xdr:rowOff>
    </xdr:to>
    <xdr:sp macro="" textlink="">
      <xdr:nvSpPr>
        <xdr:cNvPr id="552" name="Retângulo 551">
          <a:extLst>
            <a:ext uri="{FF2B5EF4-FFF2-40B4-BE49-F238E27FC236}">
              <a16:creationId xmlns:a16="http://schemas.microsoft.com/office/drawing/2014/main" id="{C46E27C2-F260-4B46-B567-6401B9A529CB}"/>
            </a:ext>
          </a:extLst>
        </xdr:cNvPr>
        <xdr:cNvSpPr/>
      </xdr:nvSpPr>
      <xdr:spPr>
        <a:xfrm>
          <a:off x="18556942" y="4266079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32</xdr:col>
      <xdr:colOff>233083</xdr:colOff>
      <xdr:row>223</xdr:row>
      <xdr:rowOff>132228</xdr:rowOff>
    </xdr:from>
    <xdr:to>
      <xdr:col>33</xdr:col>
      <xdr:colOff>266700</xdr:colOff>
      <xdr:row>225</xdr:row>
      <xdr:rowOff>143434</xdr:rowOff>
    </xdr:to>
    <xdr:sp macro="" textlink="">
      <xdr:nvSpPr>
        <xdr:cNvPr id="553" name="Elipse 552">
          <a:extLst>
            <a:ext uri="{FF2B5EF4-FFF2-40B4-BE49-F238E27FC236}">
              <a16:creationId xmlns:a16="http://schemas.microsoft.com/office/drawing/2014/main" id="{C8F938A7-4C72-486B-A7D5-E0A329ECC70A}"/>
            </a:ext>
          </a:extLst>
        </xdr:cNvPr>
        <xdr:cNvSpPr/>
      </xdr:nvSpPr>
      <xdr:spPr>
        <a:xfrm>
          <a:off x="20672612" y="43532610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31</xdr:col>
      <xdr:colOff>360833</xdr:colOff>
      <xdr:row>219</xdr:row>
      <xdr:rowOff>47063</xdr:rowOff>
    </xdr:from>
    <xdr:to>
      <xdr:col>32</xdr:col>
      <xdr:colOff>98616</xdr:colOff>
      <xdr:row>221</xdr:row>
      <xdr:rowOff>20168</xdr:rowOff>
    </xdr:to>
    <xdr:sp macro="" textlink="">
      <xdr:nvSpPr>
        <xdr:cNvPr id="554" name="Retângulo 553">
          <a:extLst>
            <a:ext uri="{FF2B5EF4-FFF2-40B4-BE49-F238E27FC236}">
              <a16:creationId xmlns:a16="http://schemas.microsoft.com/office/drawing/2014/main" id="{2F01C365-4549-4DEB-9E9F-23B339A79F2F}"/>
            </a:ext>
          </a:extLst>
        </xdr:cNvPr>
        <xdr:cNvSpPr/>
      </xdr:nvSpPr>
      <xdr:spPr>
        <a:xfrm>
          <a:off x="20195245" y="42674239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33</xdr:col>
      <xdr:colOff>479612</xdr:colOff>
      <xdr:row>228</xdr:row>
      <xdr:rowOff>177052</xdr:rowOff>
    </xdr:from>
    <xdr:to>
      <xdr:col>34</xdr:col>
      <xdr:colOff>217395</xdr:colOff>
      <xdr:row>230</xdr:row>
      <xdr:rowOff>161363</xdr:rowOff>
    </xdr:to>
    <xdr:sp macro="" textlink="">
      <xdr:nvSpPr>
        <xdr:cNvPr id="555" name="Retângulo 554">
          <a:extLst>
            <a:ext uri="{FF2B5EF4-FFF2-40B4-BE49-F238E27FC236}">
              <a16:creationId xmlns:a16="http://schemas.microsoft.com/office/drawing/2014/main" id="{43552E6A-879D-442B-B6BC-A662421399D8}"/>
            </a:ext>
          </a:extLst>
        </xdr:cNvPr>
        <xdr:cNvSpPr/>
      </xdr:nvSpPr>
      <xdr:spPr>
        <a:xfrm>
          <a:off x="21266524" y="44529934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27</xdr:col>
      <xdr:colOff>571498</xdr:colOff>
      <xdr:row>223</xdr:row>
      <xdr:rowOff>89646</xdr:rowOff>
    </xdr:from>
    <xdr:to>
      <xdr:col>28</xdr:col>
      <xdr:colOff>347380</xdr:colOff>
      <xdr:row>225</xdr:row>
      <xdr:rowOff>89645</xdr:rowOff>
    </xdr:to>
    <xdr:sp macro="" textlink="">
      <xdr:nvSpPr>
        <xdr:cNvPr id="556" name="Elipse 555">
          <a:extLst>
            <a:ext uri="{FF2B5EF4-FFF2-40B4-BE49-F238E27FC236}">
              <a16:creationId xmlns:a16="http://schemas.microsoft.com/office/drawing/2014/main" id="{2650AD94-9F7D-45F7-8CE7-EC1251909485}"/>
            </a:ext>
          </a:extLst>
        </xdr:cNvPr>
        <xdr:cNvSpPr/>
      </xdr:nvSpPr>
      <xdr:spPr>
        <a:xfrm>
          <a:off x="17985439" y="43490028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26</xdr:col>
      <xdr:colOff>515471</xdr:colOff>
      <xdr:row>228</xdr:row>
      <xdr:rowOff>168088</xdr:rowOff>
    </xdr:from>
    <xdr:to>
      <xdr:col>27</xdr:col>
      <xdr:colOff>253254</xdr:colOff>
      <xdr:row>230</xdr:row>
      <xdr:rowOff>129988</xdr:rowOff>
    </xdr:to>
    <xdr:sp macro="" textlink="">
      <xdr:nvSpPr>
        <xdr:cNvPr id="557" name="Retângulo 556">
          <a:extLst>
            <a:ext uri="{FF2B5EF4-FFF2-40B4-BE49-F238E27FC236}">
              <a16:creationId xmlns:a16="http://schemas.microsoft.com/office/drawing/2014/main" id="{31C52EFD-5355-4D2E-BA00-B0DFE1046117}"/>
            </a:ext>
          </a:extLst>
        </xdr:cNvPr>
        <xdr:cNvSpPr/>
      </xdr:nvSpPr>
      <xdr:spPr>
        <a:xfrm>
          <a:off x="17324295" y="4452097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28</xdr:col>
      <xdr:colOff>47065</xdr:colOff>
      <xdr:row>228</xdr:row>
      <xdr:rowOff>170329</xdr:rowOff>
    </xdr:from>
    <xdr:to>
      <xdr:col>28</xdr:col>
      <xdr:colOff>389965</xdr:colOff>
      <xdr:row>230</xdr:row>
      <xdr:rowOff>132229</xdr:rowOff>
    </xdr:to>
    <xdr:sp macro="" textlink="">
      <xdr:nvSpPr>
        <xdr:cNvPr id="558" name="Retângulo 557">
          <a:extLst>
            <a:ext uri="{FF2B5EF4-FFF2-40B4-BE49-F238E27FC236}">
              <a16:creationId xmlns:a16="http://schemas.microsoft.com/office/drawing/2014/main" id="{B2143CE4-0D09-474D-B624-DDA2FAE93E52}"/>
            </a:ext>
          </a:extLst>
        </xdr:cNvPr>
        <xdr:cNvSpPr/>
      </xdr:nvSpPr>
      <xdr:spPr>
        <a:xfrm>
          <a:off x="18066124" y="4452321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29</xdr:col>
      <xdr:colOff>172572</xdr:colOff>
      <xdr:row>228</xdr:row>
      <xdr:rowOff>183776</xdr:rowOff>
    </xdr:from>
    <xdr:to>
      <xdr:col>29</xdr:col>
      <xdr:colOff>515472</xdr:colOff>
      <xdr:row>230</xdr:row>
      <xdr:rowOff>145676</xdr:rowOff>
    </xdr:to>
    <xdr:sp macro="" textlink="">
      <xdr:nvSpPr>
        <xdr:cNvPr id="559" name="Retângulo 558">
          <a:extLst>
            <a:ext uri="{FF2B5EF4-FFF2-40B4-BE49-F238E27FC236}">
              <a16:creationId xmlns:a16="http://schemas.microsoft.com/office/drawing/2014/main" id="{95AAAE52-14FE-403D-82BE-562735991F5A}"/>
            </a:ext>
          </a:extLst>
        </xdr:cNvPr>
        <xdr:cNvSpPr/>
      </xdr:nvSpPr>
      <xdr:spPr>
        <a:xfrm>
          <a:off x="18796748" y="4453665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30</xdr:col>
      <xdr:colOff>318249</xdr:colOff>
      <xdr:row>228</xdr:row>
      <xdr:rowOff>183777</xdr:rowOff>
    </xdr:from>
    <xdr:to>
      <xdr:col>31</xdr:col>
      <xdr:colOff>56031</xdr:colOff>
      <xdr:row>230</xdr:row>
      <xdr:rowOff>145677</xdr:rowOff>
    </xdr:to>
    <xdr:sp macro="" textlink="">
      <xdr:nvSpPr>
        <xdr:cNvPr id="560" name="Retângulo 559">
          <a:extLst>
            <a:ext uri="{FF2B5EF4-FFF2-40B4-BE49-F238E27FC236}">
              <a16:creationId xmlns:a16="http://schemas.microsoft.com/office/drawing/2014/main" id="{AC8ED8B0-8828-48FF-B2CB-F22B972DF592}"/>
            </a:ext>
          </a:extLst>
        </xdr:cNvPr>
        <xdr:cNvSpPr/>
      </xdr:nvSpPr>
      <xdr:spPr>
        <a:xfrm>
          <a:off x="19547543" y="4453665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30</xdr:col>
      <xdr:colOff>132230</xdr:colOff>
      <xdr:row>219</xdr:row>
      <xdr:rowOff>64995</xdr:rowOff>
    </xdr:from>
    <xdr:to>
      <xdr:col>30</xdr:col>
      <xdr:colOff>475130</xdr:colOff>
      <xdr:row>221</xdr:row>
      <xdr:rowOff>15689</xdr:rowOff>
    </xdr:to>
    <xdr:sp macro="" textlink="">
      <xdr:nvSpPr>
        <xdr:cNvPr id="561" name="Retângulo 560">
          <a:extLst>
            <a:ext uri="{FF2B5EF4-FFF2-40B4-BE49-F238E27FC236}">
              <a16:creationId xmlns:a16="http://schemas.microsoft.com/office/drawing/2014/main" id="{7E832671-8FC0-4316-A14B-2ACD4507A62C}"/>
            </a:ext>
          </a:extLst>
        </xdr:cNvPr>
        <xdr:cNvSpPr/>
      </xdr:nvSpPr>
      <xdr:spPr>
        <a:xfrm>
          <a:off x="19361524" y="426921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17</xdr:col>
      <xdr:colOff>573743</xdr:colOff>
      <xdr:row>216</xdr:row>
      <xdr:rowOff>2243</xdr:rowOff>
    </xdr:from>
    <xdr:to>
      <xdr:col>17</xdr:col>
      <xdr:colOff>973793</xdr:colOff>
      <xdr:row>218</xdr:row>
      <xdr:rowOff>61074</xdr:rowOff>
    </xdr:to>
    <xdr:sp macro="" textlink="">
      <xdr:nvSpPr>
        <xdr:cNvPr id="562" name="Sinal de Multiplicação 561">
          <a:extLst>
            <a:ext uri="{FF2B5EF4-FFF2-40B4-BE49-F238E27FC236}">
              <a16:creationId xmlns:a16="http://schemas.microsoft.com/office/drawing/2014/main" id="{73AEDABE-D5DE-4D59-84EE-0F7966A5F23E}"/>
            </a:ext>
          </a:extLst>
        </xdr:cNvPr>
        <xdr:cNvSpPr/>
      </xdr:nvSpPr>
      <xdr:spPr>
        <a:xfrm>
          <a:off x="11387419" y="42057919"/>
          <a:ext cx="400050" cy="439831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453839</xdr:colOff>
      <xdr:row>216</xdr:row>
      <xdr:rowOff>73958</xdr:rowOff>
    </xdr:from>
    <xdr:to>
      <xdr:col>27</xdr:col>
      <xdr:colOff>477371</xdr:colOff>
      <xdr:row>219</xdr:row>
      <xdr:rowOff>24651</xdr:rowOff>
    </xdr:to>
    <xdr:cxnSp macro="">
      <xdr:nvCxnSpPr>
        <xdr:cNvPr id="563" name="Conector reto 562">
          <a:extLst>
            <a:ext uri="{FF2B5EF4-FFF2-40B4-BE49-F238E27FC236}">
              <a16:creationId xmlns:a16="http://schemas.microsoft.com/office/drawing/2014/main" id="{86CBF57F-C28D-4531-9DDB-184EE0940348}"/>
            </a:ext>
          </a:extLst>
        </xdr:cNvPr>
        <xdr:cNvCxnSpPr>
          <a:stCxn id="547" idx="4"/>
          <a:endCxn id="549" idx="0"/>
        </xdr:cNvCxnSpPr>
      </xdr:nvCxnSpPr>
      <xdr:spPr>
        <a:xfrm flipH="1">
          <a:off x="17867780" y="42129634"/>
          <a:ext cx="23532" cy="5221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293593</xdr:colOff>
      <xdr:row>216</xdr:row>
      <xdr:rowOff>29369</xdr:rowOff>
    </xdr:from>
    <xdr:to>
      <xdr:col>27</xdr:col>
      <xdr:colOff>361716</xdr:colOff>
      <xdr:row>219</xdr:row>
      <xdr:rowOff>24652</xdr:rowOff>
    </xdr:to>
    <xdr:cxnSp macro="">
      <xdr:nvCxnSpPr>
        <xdr:cNvPr id="564" name="Conector reto 563">
          <a:extLst>
            <a:ext uri="{FF2B5EF4-FFF2-40B4-BE49-F238E27FC236}">
              <a16:creationId xmlns:a16="http://schemas.microsoft.com/office/drawing/2014/main" id="{4E0F826C-278E-407C-8571-171EEE4FFC97}"/>
            </a:ext>
          </a:extLst>
        </xdr:cNvPr>
        <xdr:cNvCxnSpPr/>
      </xdr:nvCxnSpPr>
      <xdr:spPr>
        <a:xfrm flipH="1">
          <a:off x="17102417" y="42085045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81802</xdr:colOff>
      <xdr:row>215</xdr:row>
      <xdr:rowOff>85165</xdr:rowOff>
    </xdr:from>
    <xdr:to>
      <xdr:col>30</xdr:col>
      <xdr:colOff>268941</xdr:colOff>
      <xdr:row>219</xdr:row>
      <xdr:rowOff>44823</xdr:rowOff>
    </xdr:to>
    <xdr:cxnSp macro="">
      <xdr:nvCxnSpPr>
        <xdr:cNvPr id="565" name="Conector reto 564">
          <a:extLst>
            <a:ext uri="{FF2B5EF4-FFF2-40B4-BE49-F238E27FC236}">
              <a16:creationId xmlns:a16="http://schemas.microsoft.com/office/drawing/2014/main" id="{7A719302-23CC-4184-8817-50D854277C01}"/>
            </a:ext>
          </a:extLst>
        </xdr:cNvPr>
        <xdr:cNvCxnSpPr/>
      </xdr:nvCxnSpPr>
      <xdr:spPr>
        <a:xfrm>
          <a:off x="18100861" y="41950341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81801</xdr:colOff>
      <xdr:row>215</xdr:row>
      <xdr:rowOff>62754</xdr:rowOff>
    </xdr:from>
    <xdr:to>
      <xdr:col>29</xdr:col>
      <xdr:colOff>91888</xdr:colOff>
      <xdr:row>219</xdr:row>
      <xdr:rowOff>24655</xdr:rowOff>
    </xdr:to>
    <xdr:cxnSp macro="">
      <xdr:nvCxnSpPr>
        <xdr:cNvPr id="566" name="Conector reto 565">
          <a:extLst>
            <a:ext uri="{FF2B5EF4-FFF2-40B4-BE49-F238E27FC236}">
              <a16:creationId xmlns:a16="http://schemas.microsoft.com/office/drawing/2014/main" id="{040C00C1-7A6F-4A99-A5CE-2BEE3CABA2DC}"/>
            </a:ext>
          </a:extLst>
        </xdr:cNvPr>
        <xdr:cNvCxnSpPr/>
      </xdr:nvCxnSpPr>
      <xdr:spPr>
        <a:xfrm>
          <a:off x="18100860" y="41927930"/>
          <a:ext cx="615204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50425</xdr:colOff>
      <xdr:row>215</xdr:row>
      <xdr:rowOff>64996</xdr:rowOff>
    </xdr:from>
    <xdr:to>
      <xdr:col>31</xdr:col>
      <xdr:colOff>519955</xdr:colOff>
      <xdr:row>219</xdr:row>
      <xdr:rowOff>38101</xdr:rowOff>
    </xdr:to>
    <xdr:cxnSp macro="">
      <xdr:nvCxnSpPr>
        <xdr:cNvPr id="567" name="Conector reto 566">
          <a:extLst>
            <a:ext uri="{FF2B5EF4-FFF2-40B4-BE49-F238E27FC236}">
              <a16:creationId xmlns:a16="http://schemas.microsoft.com/office/drawing/2014/main" id="{C729C4AD-9F36-448F-A8B0-4572B01EBB97}"/>
            </a:ext>
          </a:extLst>
        </xdr:cNvPr>
        <xdr:cNvCxnSpPr/>
      </xdr:nvCxnSpPr>
      <xdr:spPr>
        <a:xfrm>
          <a:off x="18069484" y="41930172"/>
          <a:ext cx="2284883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69476</xdr:colOff>
      <xdr:row>225</xdr:row>
      <xdr:rowOff>33849</xdr:rowOff>
    </xdr:from>
    <xdr:to>
      <xdr:col>28</xdr:col>
      <xdr:colOff>22176</xdr:colOff>
      <xdr:row>228</xdr:row>
      <xdr:rowOff>159126</xdr:rowOff>
    </xdr:to>
    <xdr:cxnSp macro="">
      <xdr:nvCxnSpPr>
        <xdr:cNvPr id="568" name="Conector reto 567">
          <a:extLst>
            <a:ext uri="{FF2B5EF4-FFF2-40B4-BE49-F238E27FC236}">
              <a16:creationId xmlns:a16="http://schemas.microsoft.com/office/drawing/2014/main" id="{0F4A7BD0-538D-4EBD-AFDF-C8C491DC6C29}"/>
            </a:ext>
          </a:extLst>
        </xdr:cNvPr>
        <xdr:cNvCxnSpPr>
          <a:stCxn id="556" idx="3"/>
        </xdr:cNvCxnSpPr>
      </xdr:nvCxnSpPr>
      <xdr:spPr>
        <a:xfrm flipH="1">
          <a:off x="17483417" y="43815231"/>
          <a:ext cx="557818" cy="6967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156880</xdr:colOff>
      <xdr:row>225</xdr:row>
      <xdr:rowOff>89645</xdr:rowOff>
    </xdr:from>
    <xdr:to>
      <xdr:col>28</xdr:col>
      <xdr:colOff>206187</xdr:colOff>
      <xdr:row>228</xdr:row>
      <xdr:rowOff>161367</xdr:rowOff>
    </xdr:to>
    <xdr:cxnSp macro="">
      <xdr:nvCxnSpPr>
        <xdr:cNvPr id="569" name="Conector reto 568">
          <a:extLst>
            <a:ext uri="{FF2B5EF4-FFF2-40B4-BE49-F238E27FC236}">
              <a16:creationId xmlns:a16="http://schemas.microsoft.com/office/drawing/2014/main" id="{C02748D5-791F-4576-A8AA-84EBBB971EF9}"/>
            </a:ext>
          </a:extLst>
        </xdr:cNvPr>
        <xdr:cNvCxnSpPr>
          <a:stCxn id="556" idx="4"/>
        </xdr:cNvCxnSpPr>
      </xdr:nvCxnSpPr>
      <xdr:spPr>
        <a:xfrm>
          <a:off x="18175939" y="43871027"/>
          <a:ext cx="49307" cy="64322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291584</xdr:colOff>
      <xdr:row>225</xdr:row>
      <xdr:rowOff>33849</xdr:rowOff>
    </xdr:from>
    <xdr:to>
      <xdr:col>29</xdr:col>
      <xdr:colOff>331694</xdr:colOff>
      <xdr:row>228</xdr:row>
      <xdr:rowOff>174814</xdr:rowOff>
    </xdr:to>
    <xdr:cxnSp macro="">
      <xdr:nvCxnSpPr>
        <xdr:cNvPr id="570" name="Conector reto 569">
          <a:extLst>
            <a:ext uri="{FF2B5EF4-FFF2-40B4-BE49-F238E27FC236}">
              <a16:creationId xmlns:a16="http://schemas.microsoft.com/office/drawing/2014/main" id="{47E2E774-A456-451E-900F-283B5BAC2C14}"/>
            </a:ext>
          </a:extLst>
        </xdr:cNvPr>
        <xdr:cNvCxnSpPr>
          <a:stCxn id="556" idx="5"/>
        </xdr:cNvCxnSpPr>
      </xdr:nvCxnSpPr>
      <xdr:spPr>
        <a:xfrm>
          <a:off x="18310643" y="43815231"/>
          <a:ext cx="645227" cy="7124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347380</xdr:colOff>
      <xdr:row>224</xdr:row>
      <xdr:rowOff>89646</xdr:rowOff>
    </xdr:from>
    <xdr:to>
      <xdr:col>30</xdr:col>
      <xdr:colOff>477371</xdr:colOff>
      <xdr:row>228</xdr:row>
      <xdr:rowOff>174815</xdr:rowOff>
    </xdr:to>
    <xdr:cxnSp macro="">
      <xdr:nvCxnSpPr>
        <xdr:cNvPr id="571" name="Conector reto 570">
          <a:extLst>
            <a:ext uri="{FF2B5EF4-FFF2-40B4-BE49-F238E27FC236}">
              <a16:creationId xmlns:a16="http://schemas.microsoft.com/office/drawing/2014/main" id="{D5AE1032-C018-410F-A17E-EF08532B0D2E}"/>
            </a:ext>
          </a:extLst>
        </xdr:cNvPr>
        <xdr:cNvCxnSpPr>
          <a:stCxn id="556" idx="6"/>
        </xdr:cNvCxnSpPr>
      </xdr:nvCxnSpPr>
      <xdr:spPr>
        <a:xfrm>
          <a:off x="18366439" y="43680528"/>
          <a:ext cx="1340226" cy="84716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156880</xdr:colOff>
      <xdr:row>221</xdr:row>
      <xdr:rowOff>11206</xdr:rowOff>
    </xdr:from>
    <xdr:to>
      <xdr:col>31</xdr:col>
      <xdr:colOff>519955</xdr:colOff>
      <xdr:row>223</xdr:row>
      <xdr:rowOff>89646</xdr:rowOff>
    </xdr:to>
    <xdr:cxnSp macro="">
      <xdr:nvCxnSpPr>
        <xdr:cNvPr id="572" name="Conector reto 571">
          <a:extLst>
            <a:ext uri="{FF2B5EF4-FFF2-40B4-BE49-F238E27FC236}">
              <a16:creationId xmlns:a16="http://schemas.microsoft.com/office/drawing/2014/main" id="{9A06784D-7A18-491B-BC73-33905EC79DA2}"/>
            </a:ext>
          </a:extLst>
        </xdr:cNvPr>
        <xdr:cNvCxnSpPr>
          <a:stCxn id="556" idx="0"/>
        </xdr:cNvCxnSpPr>
      </xdr:nvCxnSpPr>
      <xdr:spPr>
        <a:xfrm flipV="1">
          <a:off x="18175939" y="43030588"/>
          <a:ext cx="2178428" cy="4594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519955</xdr:colOff>
      <xdr:row>221</xdr:row>
      <xdr:rowOff>11206</xdr:rowOff>
    </xdr:from>
    <xdr:to>
      <xdr:col>33</xdr:col>
      <xdr:colOff>63872</xdr:colOff>
      <xdr:row>223</xdr:row>
      <xdr:rowOff>123266</xdr:rowOff>
    </xdr:to>
    <xdr:cxnSp macro="">
      <xdr:nvCxnSpPr>
        <xdr:cNvPr id="573" name="Conector reto 572">
          <a:extLst>
            <a:ext uri="{FF2B5EF4-FFF2-40B4-BE49-F238E27FC236}">
              <a16:creationId xmlns:a16="http://schemas.microsoft.com/office/drawing/2014/main" id="{E7B0494D-7E85-4883-8E46-E66C7DAD68F4}"/>
            </a:ext>
          </a:extLst>
        </xdr:cNvPr>
        <xdr:cNvCxnSpPr/>
      </xdr:nvCxnSpPr>
      <xdr:spPr>
        <a:xfrm flipH="1" flipV="1">
          <a:off x="20354367" y="43030588"/>
          <a:ext cx="496417" cy="49306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63872</xdr:colOff>
      <xdr:row>225</xdr:row>
      <xdr:rowOff>134472</xdr:rowOff>
    </xdr:from>
    <xdr:to>
      <xdr:col>34</xdr:col>
      <xdr:colOff>33617</xdr:colOff>
      <xdr:row>228</xdr:row>
      <xdr:rowOff>168090</xdr:rowOff>
    </xdr:to>
    <xdr:cxnSp macro="">
      <xdr:nvCxnSpPr>
        <xdr:cNvPr id="574" name="Conector reto 573">
          <a:extLst>
            <a:ext uri="{FF2B5EF4-FFF2-40B4-BE49-F238E27FC236}">
              <a16:creationId xmlns:a16="http://schemas.microsoft.com/office/drawing/2014/main" id="{25B6C292-0A73-4F4A-B6BD-9E39482119CC}"/>
            </a:ext>
          </a:extLst>
        </xdr:cNvPr>
        <xdr:cNvCxnSpPr/>
      </xdr:nvCxnSpPr>
      <xdr:spPr>
        <a:xfrm>
          <a:off x="20850784" y="43915854"/>
          <a:ext cx="574862" cy="6051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125506</xdr:colOff>
      <xdr:row>225</xdr:row>
      <xdr:rowOff>134472</xdr:rowOff>
    </xdr:from>
    <xdr:to>
      <xdr:col>33</xdr:col>
      <xdr:colOff>63872</xdr:colOff>
      <xdr:row>228</xdr:row>
      <xdr:rowOff>170331</xdr:rowOff>
    </xdr:to>
    <xdr:cxnSp macro="">
      <xdr:nvCxnSpPr>
        <xdr:cNvPr id="575" name="Conector reto 574">
          <a:extLst>
            <a:ext uri="{FF2B5EF4-FFF2-40B4-BE49-F238E27FC236}">
              <a16:creationId xmlns:a16="http://schemas.microsoft.com/office/drawing/2014/main" id="{6A401E04-B8BE-4D7E-9F68-BFF76185EE79}"/>
            </a:ext>
          </a:extLst>
        </xdr:cNvPr>
        <xdr:cNvCxnSpPr/>
      </xdr:nvCxnSpPr>
      <xdr:spPr>
        <a:xfrm flipH="1">
          <a:off x="20565035" y="43915854"/>
          <a:ext cx="285749" cy="60735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339681</xdr:colOff>
      <xdr:row>217</xdr:row>
      <xdr:rowOff>44823</xdr:rowOff>
    </xdr:from>
    <xdr:to>
      <xdr:col>18</xdr:col>
      <xdr:colOff>78442</xdr:colOff>
      <xdr:row>221</xdr:row>
      <xdr:rowOff>145677</xdr:rowOff>
    </xdr:to>
    <xdr:sp macro="" textlink="">
      <xdr:nvSpPr>
        <xdr:cNvPr id="576" name="Elipse 575">
          <a:extLst>
            <a:ext uri="{FF2B5EF4-FFF2-40B4-BE49-F238E27FC236}">
              <a16:creationId xmlns:a16="http://schemas.microsoft.com/office/drawing/2014/main" id="{C6B9DCC3-C31B-4131-A377-554005E62CC0}"/>
            </a:ext>
          </a:extLst>
        </xdr:cNvPr>
        <xdr:cNvSpPr/>
      </xdr:nvSpPr>
      <xdr:spPr>
        <a:xfrm>
          <a:off x="11153357" y="42290999"/>
          <a:ext cx="892967" cy="8740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25</xdr:col>
      <xdr:colOff>572620</xdr:colOff>
      <xdr:row>224</xdr:row>
      <xdr:rowOff>89646</xdr:rowOff>
    </xdr:from>
    <xdr:to>
      <xdr:col>27</xdr:col>
      <xdr:colOff>571498</xdr:colOff>
      <xdr:row>228</xdr:row>
      <xdr:rowOff>165846</xdr:rowOff>
    </xdr:to>
    <xdr:cxnSp macro="">
      <xdr:nvCxnSpPr>
        <xdr:cNvPr id="582" name="Conector reto 581">
          <a:extLst>
            <a:ext uri="{FF2B5EF4-FFF2-40B4-BE49-F238E27FC236}">
              <a16:creationId xmlns:a16="http://schemas.microsoft.com/office/drawing/2014/main" id="{03C9A55C-C6BE-448B-8D73-2FC2E0BA9688}"/>
            </a:ext>
          </a:extLst>
        </xdr:cNvPr>
        <xdr:cNvCxnSpPr>
          <a:stCxn id="556" idx="2"/>
          <a:endCxn id="550" idx="0"/>
        </xdr:cNvCxnSpPr>
      </xdr:nvCxnSpPr>
      <xdr:spPr>
        <a:xfrm flipH="1">
          <a:off x="16776326" y="43680528"/>
          <a:ext cx="1209113" cy="8382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280147</xdr:colOff>
      <xdr:row>216</xdr:row>
      <xdr:rowOff>89647</xdr:rowOff>
    </xdr:from>
    <xdr:ext cx="399148" cy="264560"/>
    <xdr:sp macro="" textlink="">
      <xdr:nvSpPr>
        <xdr:cNvPr id="588" name="CaixaDeTexto 587">
          <a:extLst>
            <a:ext uri="{FF2B5EF4-FFF2-40B4-BE49-F238E27FC236}">
              <a16:creationId xmlns:a16="http://schemas.microsoft.com/office/drawing/2014/main" id="{3BBCDC97-0526-478F-9288-58993D6186B7}"/>
            </a:ext>
          </a:extLst>
        </xdr:cNvPr>
        <xdr:cNvSpPr txBox="1"/>
      </xdr:nvSpPr>
      <xdr:spPr>
        <a:xfrm>
          <a:off x="17088971" y="4214532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27</xdr:col>
      <xdr:colOff>138952</xdr:colOff>
      <xdr:row>217</xdr:row>
      <xdr:rowOff>15689</xdr:rowOff>
    </xdr:from>
    <xdr:ext cx="327654" cy="264560"/>
    <xdr:sp macro="" textlink="">
      <xdr:nvSpPr>
        <xdr:cNvPr id="589" name="CaixaDeTexto 588">
          <a:extLst>
            <a:ext uri="{FF2B5EF4-FFF2-40B4-BE49-F238E27FC236}">
              <a16:creationId xmlns:a16="http://schemas.microsoft.com/office/drawing/2014/main" id="{A28E8B00-AA74-4650-BCF6-932ACEB076E2}"/>
            </a:ext>
          </a:extLst>
        </xdr:cNvPr>
        <xdr:cNvSpPr txBox="1"/>
      </xdr:nvSpPr>
      <xdr:spPr>
        <a:xfrm>
          <a:off x="17552893" y="4226186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28</xdr:col>
      <xdr:colOff>134469</xdr:colOff>
      <xdr:row>217</xdr:row>
      <xdr:rowOff>67236</xdr:rowOff>
    </xdr:from>
    <xdr:ext cx="327654" cy="264560"/>
    <xdr:sp macro="" textlink="">
      <xdr:nvSpPr>
        <xdr:cNvPr id="590" name="CaixaDeTexto 589">
          <a:extLst>
            <a:ext uri="{FF2B5EF4-FFF2-40B4-BE49-F238E27FC236}">
              <a16:creationId xmlns:a16="http://schemas.microsoft.com/office/drawing/2014/main" id="{B1FB9591-1557-464F-B271-0F1308BC5A6C}"/>
            </a:ext>
          </a:extLst>
        </xdr:cNvPr>
        <xdr:cNvSpPr txBox="1"/>
      </xdr:nvSpPr>
      <xdr:spPr>
        <a:xfrm>
          <a:off x="18153528" y="4231341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29</xdr:col>
      <xdr:colOff>93009</xdr:colOff>
      <xdr:row>217</xdr:row>
      <xdr:rowOff>29136</xdr:rowOff>
    </xdr:from>
    <xdr:ext cx="327654" cy="264560"/>
    <xdr:sp macro="" textlink="">
      <xdr:nvSpPr>
        <xdr:cNvPr id="591" name="CaixaDeTexto 590">
          <a:extLst>
            <a:ext uri="{FF2B5EF4-FFF2-40B4-BE49-F238E27FC236}">
              <a16:creationId xmlns:a16="http://schemas.microsoft.com/office/drawing/2014/main" id="{23761853-F7E4-46D9-9500-A4EB059225F1}"/>
            </a:ext>
          </a:extLst>
        </xdr:cNvPr>
        <xdr:cNvSpPr txBox="1"/>
      </xdr:nvSpPr>
      <xdr:spPr>
        <a:xfrm>
          <a:off x="18717185" y="4227531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29</xdr:col>
      <xdr:colOff>515471</xdr:colOff>
      <xdr:row>216</xdr:row>
      <xdr:rowOff>0</xdr:rowOff>
    </xdr:from>
    <xdr:ext cx="399148" cy="264560"/>
    <xdr:sp macro="" textlink="">
      <xdr:nvSpPr>
        <xdr:cNvPr id="592" name="CaixaDeTexto 591">
          <a:extLst>
            <a:ext uri="{FF2B5EF4-FFF2-40B4-BE49-F238E27FC236}">
              <a16:creationId xmlns:a16="http://schemas.microsoft.com/office/drawing/2014/main" id="{B20FBD88-C35F-4A45-8087-8C44D27A173F}"/>
            </a:ext>
          </a:extLst>
        </xdr:cNvPr>
        <xdr:cNvSpPr txBox="1"/>
      </xdr:nvSpPr>
      <xdr:spPr>
        <a:xfrm>
          <a:off x="19139647" y="4205567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173</a:t>
          </a:r>
        </a:p>
      </xdr:txBody>
    </xdr:sp>
    <xdr:clientData/>
  </xdr:oneCellAnchor>
  <xdr:oneCellAnchor>
    <xdr:from>
      <xdr:col>32</xdr:col>
      <xdr:colOff>190497</xdr:colOff>
      <xdr:row>221</xdr:row>
      <xdr:rowOff>100851</xdr:rowOff>
    </xdr:from>
    <xdr:ext cx="399148" cy="264560"/>
    <xdr:sp macro="" textlink="">
      <xdr:nvSpPr>
        <xdr:cNvPr id="593" name="CaixaDeTexto 592">
          <a:extLst>
            <a:ext uri="{FF2B5EF4-FFF2-40B4-BE49-F238E27FC236}">
              <a16:creationId xmlns:a16="http://schemas.microsoft.com/office/drawing/2014/main" id="{223C03F0-F6E8-475D-A6D6-D3F42186BB4E}"/>
            </a:ext>
          </a:extLst>
        </xdr:cNvPr>
        <xdr:cNvSpPr txBox="1"/>
      </xdr:nvSpPr>
      <xdr:spPr>
        <a:xfrm>
          <a:off x="20630026" y="4312023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28</xdr:col>
      <xdr:colOff>380996</xdr:colOff>
      <xdr:row>221</xdr:row>
      <xdr:rowOff>134469</xdr:rowOff>
    </xdr:from>
    <xdr:ext cx="399148" cy="264560"/>
    <xdr:sp macro="" textlink="">
      <xdr:nvSpPr>
        <xdr:cNvPr id="594" name="CaixaDeTexto 593">
          <a:extLst>
            <a:ext uri="{FF2B5EF4-FFF2-40B4-BE49-F238E27FC236}">
              <a16:creationId xmlns:a16="http://schemas.microsoft.com/office/drawing/2014/main" id="{5633F77C-2390-4FA9-8C1D-0F0F0A27CE76}"/>
            </a:ext>
          </a:extLst>
        </xdr:cNvPr>
        <xdr:cNvSpPr txBox="1"/>
      </xdr:nvSpPr>
      <xdr:spPr>
        <a:xfrm>
          <a:off x="18400055" y="4315385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106</a:t>
          </a:r>
        </a:p>
      </xdr:txBody>
    </xdr:sp>
    <xdr:clientData/>
  </xdr:oneCellAnchor>
  <xdr:oneCellAnchor>
    <xdr:from>
      <xdr:col>26</xdr:col>
      <xdr:colOff>551329</xdr:colOff>
      <xdr:row>226</xdr:row>
      <xdr:rowOff>125505</xdr:rowOff>
    </xdr:from>
    <xdr:ext cx="327654" cy="264560"/>
    <xdr:sp macro="" textlink="">
      <xdr:nvSpPr>
        <xdr:cNvPr id="595" name="CaixaDeTexto 594">
          <a:extLst>
            <a:ext uri="{FF2B5EF4-FFF2-40B4-BE49-F238E27FC236}">
              <a16:creationId xmlns:a16="http://schemas.microsoft.com/office/drawing/2014/main" id="{8D62E452-6D25-4C02-87B7-62E78EB3FDB5}"/>
            </a:ext>
          </a:extLst>
        </xdr:cNvPr>
        <xdr:cNvSpPr txBox="1"/>
      </xdr:nvSpPr>
      <xdr:spPr>
        <a:xfrm>
          <a:off x="17360153" y="440973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28</xdr:col>
      <xdr:colOff>143436</xdr:colOff>
      <xdr:row>227</xdr:row>
      <xdr:rowOff>31376</xdr:rowOff>
    </xdr:from>
    <xdr:ext cx="399148" cy="264560"/>
    <xdr:sp macro="" textlink="">
      <xdr:nvSpPr>
        <xdr:cNvPr id="596" name="CaixaDeTexto 595">
          <a:extLst>
            <a:ext uri="{FF2B5EF4-FFF2-40B4-BE49-F238E27FC236}">
              <a16:creationId xmlns:a16="http://schemas.microsoft.com/office/drawing/2014/main" id="{47A2606F-D8D7-4ED6-BC49-23455B9B5A3E}"/>
            </a:ext>
          </a:extLst>
        </xdr:cNvPr>
        <xdr:cNvSpPr txBox="1"/>
      </xdr:nvSpPr>
      <xdr:spPr>
        <a:xfrm>
          <a:off x="18162495" y="4419375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29</xdr:col>
      <xdr:colOff>168089</xdr:colOff>
      <xdr:row>227</xdr:row>
      <xdr:rowOff>89648</xdr:rowOff>
    </xdr:from>
    <xdr:ext cx="327654" cy="264560"/>
    <xdr:sp macro="" textlink="">
      <xdr:nvSpPr>
        <xdr:cNvPr id="597" name="CaixaDeTexto 596">
          <a:extLst>
            <a:ext uri="{FF2B5EF4-FFF2-40B4-BE49-F238E27FC236}">
              <a16:creationId xmlns:a16="http://schemas.microsoft.com/office/drawing/2014/main" id="{633D075C-456F-471F-BB0E-B5B75528F6EC}"/>
            </a:ext>
          </a:extLst>
        </xdr:cNvPr>
        <xdr:cNvSpPr txBox="1"/>
      </xdr:nvSpPr>
      <xdr:spPr>
        <a:xfrm>
          <a:off x="18792265" y="4425203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30</xdr:col>
      <xdr:colOff>129989</xdr:colOff>
      <xdr:row>226</xdr:row>
      <xdr:rowOff>174811</xdr:rowOff>
    </xdr:from>
    <xdr:ext cx="399148" cy="264560"/>
    <xdr:sp macro="" textlink="">
      <xdr:nvSpPr>
        <xdr:cNvPr id="598" name="CaixaDeTexto 597">
          <a:extLst>
            <a:ext uri="{FF2B5EF4-FFF2-40B4-BE49-F238E27FC236}">
              <a16:creationId xmlns:a16="http://schemas.microsoft.com/office/drawing/2014/main" id="{40D7D826-D7FC-42AF-BCD4-5BAA64E96E8D}"/>
            </a:ext>
          </a:extLst>
        </xdr:cNvPr>
        <xdr:cNvSpPr txBox="1"/>
      </xdr:nvSpPr>
      <xdr:spPr>
        <a:xfrm>
          <a:off x="19359283" y="4414669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31</xdr:col>
      <xdr:colOff>504262</xdr:colOff>
      <xdr:row>226</xdr:row>
      <xdr:rowOff>89645</xdr:rowOff>
    </xdr:from>
    <xdr:ext cx="399148" cy="264560"/>
    <xdr:sp macro="" textlink="">
      <xdr:nvSpPr>
        <xdr:cNvPr id="599" name="CaixaDeTexto 598">
          <a:extLst>
            <a:ext uri="{FF2B5EF4-FFF2-40B4-BE49-F238E27FC236}">
              <a16:creationId xmlns:a16="http://schemas.microsoft.com/office/drawing/2014/main" id="{E2279CF7-ACC4-4137-929A-1C07224BD991}"/>
            </a:ext>
          </a:extLst>
        </xdr:cNvPr>
        <xdr:cNvSpPr txBox="1"/>
      </xdr:nvSpPr>
      <xdr:spPr>
        <a:xfrm>
          <a:off x="20338674" y="4406152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33</xdr:col>
      <xdr:colOff>376515</xdr:colOff>
      <xdr:row>226</xdr:row>
      <xdr:rowOff>96368</xdr:rowOff>
    </xdr:from>
    <xdr:ext cx="399148" cy="264560"/>
    <xdr:sp macro="" textlink="">
      <xdr:nvSpPr>
        <xdr:cNvPr id="600" name="CaixaDeTexto 599">
          <a:extLst>
            <a:ext uri="{FF2B5EF4-FFF2-40B4-BE49-F238E27FC236}">
              <a16:creationId xmlns:a16="http://schemas.microsoft.com/office/drawing/2014/main" id="{F4450CD4-FEF2-4D2D-9466-3913003F45F8}"/>
            </a:ext>
          </a:extLst>
        </xdr:cNvPr>
        <xdr:cNvSpPr txBox="1"/>
      </xdr:nvSpPr>
      <xdr:spPr>
        <a:xfrm>
          <a:off x="21163427" y="4406825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twoCellAnchor>
    <xdr:from>
      <xdr:col>17</xdr:col>
      <xdr:colOff>199466</xdr:colOff>
      <xdr:row>234</xdr:row>
      <xdr:rowOff>100853</xdr:rowOff>
    </xdr:from>
    <xdr:to>
      <xdr:col>17</xdr:col>
      <xdr:colOff>580466</xdr:colOff>
      <xdr:row>236</xdr:row>
      <xdr:rowOff>89647</xdr:rowOff>
    </xdr:to>
    <xdr:sp macro="" textlink="">
      <xdr:nvSpPr>
        <xdr:cNvPr id="601" name="Elipse 600">
          <a:extLst>
            <a:ext uri="{FF2B5EF4-FFF2-40B4-BE49-F238E27FC236}">
              <a16:creationId xmlns:a16="http://schemas.microsoft.com/office/drawing/2014/main" id="{22748A9A-3247-4BB0-87FB-EBAA2140B65C}"/>
            </a:ext>
          </a:extLst>
        </xdr:cNvPr>
        <xdr:cNvSpPr/>
      </xdr:nvSpPr>
      <xdr:spPr>
        <a:xfrm>
          <a:off x="11013142" y="45641559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20171</xdr:colOff>
      <xdr:row>239</xdr:row>
      <xdr:rowOff>44823</xdr:rowOff>
    </xdr:from>
    <xdr:to>
      <xdr:col>16</xdr:col>
      <xdr:colOff>363071</xdr:colOff>
      <xdr:row>240</xdr:row>
      <xdr:rowOff>186017</xdr:rowOff>
    </xdr:to>
    <xdr:sp macro="" textlink="">
      <xdr:nvSpPr>
        <xdr:cNvPr id="602" name="Retângulo 601">
          <a:extLst>
            <a:ext uri="{FF2B5EF4-FFF2-40B4-BE49-F238E27FC236}">
              <a16:creationId xmlns:a16="http://schemas.microsoft.com/office/drawing/2014/main" id="{3181CF88-643D-4E24-B574-94C6C01DB667}"/>
            </a:ext>
          </a:extLst>
        </xdr:cNvPr>
        <xdr:cNvSpPr/>
      </xdr:nvSpPr>
      <xdr:spPr>
        <a:xfrm>
          <a:off x="10228730" y="4654923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17</xdr:col>
      <xdr:colOff>194984</xdr:colOff>
      <xdr:row>239</xdr:row>
      <xdr:rowOff>40340</xdr:rowOff>
    </xdr:from>
    <xdr:to>
      <xdr:col>17</xdr:col>
      <xdr:colOff>537884</xdr:colOff>
      <xdr:row>240</xdr:row>
      <xdr:rowOff>181534</xdr:rowOff>
    </xdr:to>
    <xdr:sp macro="" textlink="">
      <xdr:nvSpPr>
        <xdr:cNvPr id="603" name="Retângulo 602">
          <a:extLst>
            <a:ext uri="{FF2B5EF4-FFF2-40B4-BE49-F238E27FC236}">
              <a16:creationId xmlns:a16="http://schemas.microsoft.com/office/drawing/2014/main" id="{8558693A-FD54-4116-9736-165727D60A87}"/>
            </a:ext>
          </a:extLst>
        </xdr:cNvPr>
        <xdr:cNvSpPr/>
      </xdr:nvSpPr>
      <xdr:spPr>
        <a:xfrm>
          <a:off x="11008660" y="4654475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15</xdr:col>
      <xdr:colOff>22412</xdr:colOff>
      <xdr:row>249</xdr:row>
      <xdr:rowOff>24653</xdr:rowOff>
    </xdr:from>
    <xdr:to>
      <xdr:col>16</xdr:col>
      <xdr:colOff>51547</xdr:colOff>
      <xdr:row>250</xdr:row>
      <xdr:rowOff>177053</xdr:rowOff>
    </xdr:to>
    <xdr:sp macro="" textlink="">
      <xdr:nvSpPr>
        <xdr:cNvPr id="604" name="Retângulo 603">
          <a:extLst>
            <a:ext uri="{FF2B5EF4-FFF2-40B4-BE49-F238E27FC236}">
              <a16:creationId xmlns:a16="http://schemas.microsoft.com/office/drawing/2014/main" id="{0A4BC6B6-EF90-48EF-9E87-1E596388EEED}"/>
            </a:ext>
          </a:extLst>
        </xdr:cNvPr>
        <xdr:cNvSpPr/>
      </xdr:nvSpPr>
      <xdr:spPr>
        <a:xfrm>
          <a:off x="9917206" y="484452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20</xdr:col>
      <xdr:colOff>540125</xdr:colOff>
      <xdr:row>249</xdr:row>
      <xdr:rowOff>38100</xdr:rowOff>
    </xdr:from>
    <xdr:to>
      <xdr:col>21</xdr:col>
      <xdr:colOff>277908</xdr:colOff>
      <xdr:row>251</xdr:row>
      <xdr:rowOff>0</xdr:rowOff>
    </xdr:to>
    <xdr:sp macro="" textlink="">
      <xdr:nvSpPr>
        <xdr:cNvPr id="605" name="Retângulo 604">
          <a:extLst>
            <a:ext uri="{FF2B5EF4-FFF2-40B4-BE49-F238E27FC236}">
              <a16:creationId xmlns:a16="http://schemas.microsoft.com/office/drawing/2014/main" id="{E2B28ADD-4C71-4132-8F0E-AB05F5E16E6E}"/>
            </a:ext>
          </a:extLst>
        </xdr:cNvPr>
        <xdr:cNvSpPr/>
      </xdr:nvSpPr>
      <xdr:spPr>
        <a:xfrm>
          <a:off x="13718243" y="4845871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17</xdr:col>
      <xdr:colOff>1055596</xdr:colOff>
      <xdr:row>239</xdr:row>
      <xdr:rowOff>49306</xdr:rowOff>
    </xdr:from>
    <xdr:to>
      <xdr:col>18</xdr:col>
      <xdr:colOff>244290</xdr:colOff>
      <xdr:row>241</xdr:row>
      <xdr:rowOff>0</xdr:rowOff>
    </xdr:to>
    <xdr:sp macro="" textlink="">
      <xdr:nvSpPr>
        <xdr:cNvPr id="606" name="Retângulo 605">
          <a:extLst>
            <a:ext uri="{FF2B5EF4-FFF2-40B4-BE49-F238E27FC236}">
              <a16:creationId xmlns:a16="http://schemas.microsoft.com/office/drawing/2014/main" id="{6CE5D2A6-C794-4AAB-B439-26E55F533A9B}"/>
            </a:ext>
          </a:extLst>
        </xdr:cNvPr>
        <xdr:cNvSpPr/>
      </xdr:nvSpPr>
      <xdr:spPr>
        <a:xfrm>
          <a:off x="11869272" y="4655371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21</xdr:col>
      <xdr:colOff>201707</xdr:colOff>
      <xdr:row>243</xdr:row>
      <xdr:rowOff>170329</xdr:rowOff>
    </xdr:from>
    <xdr:to>
      <xdr:col>21</xdr:col>
      <xdr:colOff>582707</xdr:colOff>
      <xdr:row>245</xdr:row>
      <xdr:rowOff>181535</xdr:rowOff>
    </xdr:to>
    <xdr:sp macro="" textlink="">
      <xdr:nvSpPr>
        <xdr:cNvPr id="607" name="Elipse 606">
          <a:extLst>
            <a:ext uri="{FF2B5EF4-FFF2-40B4-BE49-F238E27FC236}">
              <a16:creationId xmlns:a16="http://schemas.microsoft.com/office/drawing/2014/main" id="{AB0312E9-70F3-404E-8484-FE974204F331}"/>
            </a:ext>
          </a:extLst>
        </xdr:cNvPr>
        <xdr:cNvSpPr/>
      </xdr:nvSpPr>
      <xdr:spPr>
        <a:xfrm>
          <a:off x="13984942" y="47447947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20</xdr:col>
      <xdr:colOff>329457</xdr:colOff>
      <xdr:row>239</xdr:row>
      <xdr:rowOff>62752</xdr:rowOff>
    </xdr:from>
    <xdr:to>
      <xdr:col>21</xdr:col>
      <xdr:colOff>67240</xdr:colOff>
      <xdr:row>241</xdr:row>
      <xdr:rowOff>35857</xdr:rowOff>
    </xdr:to>
    <xdr:sp macro="" textlink="">
      <xdr:nvSpPr>
        <xdr:cNvPr id="608" name="Retângulo 607">
          <a:extLst>
            <a:ext uri="{FF2B5EF4-FFF2-40B4-BE49-F238E27FC236}">
              <a16:creationId xmlns:a16="http://schemas.microsoft.com/office/drawing/2014/main" id="{70AEC718-D80D-437F-8C51-FB12A197712A}"/>
            </a:ext>
          </a:extLst>
        </xdr:cNvPr>
        <xdr:cNvSpPr/>
      </xdr:nvSpPr>
      <xdr:spPr>
        <a:xfrm>
          <a:off x="13507575" y="46567164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22</xdr:col>
      <xdr:colOff>190501</xdr:colOff>
      <xdr:row>249</xdr:row>
      <xdr:rowOff>35859</xdr:rowOff>
    </xdr:from>
    <xdr:to>
      <xdr:col>22</xdr:col>
      <xdr:colOff>533401</xdr:colOff>
      <xdr:row>251</xdr:row>
      <xdr:rowOff>20170</xdr:rowOff>
    </xdr:to>
    <xdr:sp macro="" textlink="">
      <xdr:nvSpPr>
        <xdr:cNvPr id="609" name="Retângulo 608">
          <a:extLst>
            <a:ext uri="{FF2B5EF4-FFF2-40B4-BE49-F238E27FC236}">
              <a16:creationId xmlns:a16="http://schemas.microsoft.com/office/drawing/2014/main" id="{EC721CCD-BA4A-4F61-A3DE-B74DCA38D064}"/>
            </a:ext>
          </a:extLst>
        </xdr:cNvPr>
        <xdr:cNvSpPr/>
      </xdr:nvSpPr>
      <xdr:spPr>
        <a:xfrm>
          <a:off x="14578854" y="48456477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17</xdr:col>
      <xdr:colOff>484093</xdr:colOff>
      <xdr:row>243</xdr:row>
      <xdr:rowOff>127747</xdr:rowOff>
    </xdr:from>
    <xdr:to>
      <xdr:col>17</xdr:col>
      <xdr:colOff>865093</xdr:colOff>
      <xdr:row>245</xdr:row>
      <xdr:rowOff>127746</xdr:rowOff>
    </xdr:to>
    <xdr:sp macro="" textlink="">
      <xdr:nvSpPr>
        <xdr:cNvPr id="610" name="Elipse 609">
          <a:extLst>
            <a:ext uri="{FF2B5EF4-FFF2-40B4-BE49-F238E27FC236}">
              <a16:creationId xmlns:a16="http://schemas.microsoft.com/office/drawing/2014/main" id="{689CE34F-6B39-48C2-91A9-ECFB58C2F7D8}"/>
            </a:ext>
          </a:extLst>
        </xdr:cNvPr>
        <xdr:cNvSpPr/>
      </xdr:nvSpPr>
      <xdr:spPr>
        <a:xfrm>
          <a:off x="11297769" y="47405365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428066</xdr:colOff>
      <xdr:row>249</xdr:row>
      <xdr:rowOff>26895</xdr:rowOff>
    </xdr:from>
    <xdr:to>
      <xdr:col>17</xdr:col>
      <xdr:colOff>165849</xdr:colOff>
      <xdr:row>250</xdr:row>
      <xdr:rowOff>179295</xdr:rowOff>
    </xdr:to>
    <xdr:sp macro="" textlink="">
      <xdr:nvSpPr>
        <xdr:cNvPr id="611" name="Retângulo 610">
          <a:extLst>
            <a:ext uri="{FF2B5EF4-FFF2-40B4-BE49-F238E27FC236}">
              <a16:creationId xmlns:a16="http://schemas.microsoft.com/office/drawing/2014/main" id="{0DCCFFCD-AA9C-41EE-A488-29607B6482B7}"/>
            </a:ext>
          </a:extLst>
        </xdr:cNvPr>
        <xdr:cNvSpPr/>
      </xdr:nvSpPr>
      <xdr:spPr>
        <a:xfrm>
          <a:off x="10636625" y="4844751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564778</xdr:colOff>
      <xdr:row>249</xdr:row>
      <xdr:rowOff>29136</xdr:rowOff>
    </xdr:from>
    <xdr:to>
      <xdr:col>17</xdr:col>
      <xdr:colOff>907678</xdr:colOff>
      <xdr:row>250</xdr:row>
      <xdr:rowOff>181536</xdr:rowOff>
    </xdr:to>
    <xdr:sp macro="" textlink="">
      <xdr:nvSpPr>
        <xdr:cNvPr id="612" name="Retângulo 611">
          <a:extLst>
            <a:ext uri="{FF2B5EF4-FFF2-40B4-BE49-F238E27FC236}">
              <a16:creationId xmlns:a16="http://schemas.microsoft.com/office/drawing/2014/main" id="{79540DB0-EAB5-499C-BE7C-64C9C0E87842}"/>
            </a:ext>
          </a:extLst>
        </xdr:cNvPr>
        <xdr:cNvSpPr/>
      </xdr:nvSpPr>
      <xdr:spPr>
        <a:xfrm>
          <a:off x="11378454" y="4844975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18</xdr:col>
      <xdr:colOff>141196</xdr:colOff>
      <xdr:row>249</xdr:row>
      <xdr:rowOff>42583</xdr:rowOff>
    </xdr:from>
    <xdr:to>
      <xdr:col>18</xdr:col>
      <xdr:colOff>484096</xdr:colOff>
      <xdr:row>251</xdr:row>
      <xdr:rowOff>4483</xdr:rowOff>
    </xdr:to>
    <xdr:sp macro="" textlink="">
      <xdr:nvSpPr>
        <xdr:cNvPr id="613" name="Retângulo 612">
          <a:extLst>
            <a:ext uri="{FF2B5EF4-FFF2-40B4-BE49-F238E27FC236}">
              <a16:creationId xmlns:a16="http://schemas.microsoft.com/office/drawing/2014/main" id="{86199893-AD73-42F8-B3C2-F5764A677AA5}"/>
            </a:ext>
          </a:extLst>
        </xdr:cNvPr>
        <xdr:cNvSpPr/>
      </xdr:nvSpPr>
      <xdr:spPr>
        <a:xfrm>
          <a:off x="12109078" y="4846320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19</xdr:col>
      <xdr:colOff>286873</xdr:colOff>
      <xdr:row>249</xdr:row>
      <xdr:rowOff>42584</xdr:rowOff>
    </xdr:from>
    <xdr:to>
      <xdr:col>20</xdr:col>
      <xdr:colOff>24655</xdr:colOff>
      <xdr:row>251</xdr:row>
      <xdr:rowOff>4484</xdr:rowOff>
    </xdr:to>
    <xdr:sp macro="" textlink="">
      <xdr:nvSpPr>
        <xdr:cNvPr id="614" name="Retângulo 613">
          <a:extLst>
            <a:ext uri="{FF2B5EF4-FFF2-40B4-BE49-F238E27FC236}">
              <a16:creationId xmlns:a16="http://schemas.microsoft.com/office/drawing/2014/main" id="{17AE93CD-6AC2-40BB-895D-948F6C058F6E}"/>
            </a:ext>
          </a:extLst>
        </xdr:cNvPr>
        <xdr:cNvSpPr/>
      </xdr:nvSpPr>
      <xdr:spPr>
        <a:xfrm>
          <a:off x="12859873" y="4846320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19</xdr:col>
      <xdr:colOff>100854</xdr:colOff>
      <xdr:row>239</xdr:row>
      <xdr:rowOff>80684</xdr:rowOff>
    </xdr:from>
    <xdr:to>
      <xdr:col>19</xdr:col>
      <xdr:colOff>443754</xdr:colOff>
      <xdr:row>241</xdr:row>
      <xdr:rowOff>31378</xdr:rowOff>
    </xdr:to>
    <xdr:sp macro="" textlink="">
      <xdr:nvSpPr>
        <xdr:cNvPr id="615" name="Retângulo 614">
          <a:extLst>
            <a:ext uri="{FF2B5EF4-FFF2-40B4-BE49-F238E27FC236}">
              <a16:creationId xmlns:a16="http://schemas.microsoft.com/office/drawing/2014/main" id="{C40760A4-2442-456A-A35C-6C9AF486DA22}"/>
            </a:ext>
          </a:extLst>
        </xdr:cNvPr>
        <xdr:cNvSpPr/>
      </xdr:nvSpPr>
      <xdr:spPr>
        <a:xfrm>
          <a:off x="12673854" y="4658509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oneCellAnchor>
    <xdr:from>
      <xdr:col>16</xdr:col>
      <xdr:colOff>224117</xdr:colOff>
      <xdr:row>236</xdr:row>
      <xdr:rowOff>100852</xdr:rowOff>
    </xdr:from>
    <xdr:ext cx="399148" cy="264560"/>
    <xdr:sp macro="" textlink="">
      <xdr:nvSpPr>
        <xdr:cNvPr id="616" name="CaixaDeTexto 615">
          <a:extLst>
            <a:ext uri="{FF2B5EF4-FFF2-40B4-BE49-F238E27FC236}">
              <a16:creationId xmlns:a16="http://schemas.microsoft.com/office/drawing/2014/main" id="{A775BB3A-D9EB-4DED-BBDB-DDAFB991BA0B}"/>
            </a:ext>
          </a:extLst>
        </xdr:cNvPr>
        <xdr:cNvSpPr txBox="1"/>
      </xdr:nvSpPr>
      <xdr:spPr>
        <a:xfrm>
          <a:off x="10432676" y="4603376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16</xdr:col>
      <xdr:colOff>598392</xdr:colOff>
      <xdr:row>237</xdr:row>
      <xdr:rowOff>161365</xdr:rowOff>
    </xdr:from>
    <xdr:ext cx="658835" cy="264560"/>
    <xdr:sp macro="" textlink="">
      <xdr:nvSpPr>
        <xdr:cNvPr id="617" name="CaixaDeTexto 616">
          <a:extLst>
            <a:ext uri="{FF2B5EF4-FFF2-40B4-BE49-F238E27FC236}">
              <a16:creationId xmlns:a16="http://schemas.microsoft.com/office/drawing/2014/main" id="{C56DD51D-80CD-4E6D-9D91-13E0224BCD49}"/>
            </a:ext>
          </a:extLst>
        </xdr:cNvPr>
        <xdr:cNvSpPr txBox="1"/>
      </xdr:nvSpPr>
      <xdr:spPr>
        <a:xfrm>
          <a:off x="10806951" y="46284777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85-TETA</a:t>
          </a:r>
        </a:p>
      </xdr:txBody>
    </xdr:sp>
    <xdr:clientData/>
  </xdr:oneCellAnchor>
  <xdr:oneCellAnchor>
    <xdr:from>
      <xdr:col>17</xdr:col>
      <xdr:colOff>683557</xdr:colOff>
      <xdr:row>237</xdr:row>
      <xdr:rowOff>78441</xdr:rowOff>
    </xdr:from>
    <xdr:ext cx="327654" cy="264560"/>
    <xdr:sp macro="" textlink="">
      <xdr:nvSpPr>
        <xdr:cNvPr id="618" name="CaixaDeTexto 617">
          <a:extLst>
            <a:ext uri="{FF2B5EF4-FFF2-40B4-BE49-F238E27FC236}">
              <a16:creationId xmlns:a16="http://schemas.microsoft.com/office/drawing/2014/main" id="{7CD43882-F767-4F06-BF6F-B080A65822B0}"/>
            </a:ext>
          </a:extLst>
        </xdr:cNvPr>
        <xdr:cNvSpPr txBox="1"/>
      </xdr:nvSpPr>
      <xdr:spPr>
        <a:xfrm>
          <a:off x="11497233" y="462018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18</xdr:col>
      <xdr:colOff>93008</xdr:colOff>
      <xdr:row>237</xdr:row>
      <xdr:rowOff>40341</xdr:rowOff>
    </xdr:from>
    <xdr:ext cx="327654" cy="264560"/>
    <xdr:sp macro="" textlink="">
      <xdr:nvSpPr>
        <xdr:cNvPr id="619" name="CaixaDeTexto 618">
          <a:extLst>
            <a:ext uri="{FF2B5EF4-FFF2-40B4-BE49-F238E27FC236}">
              <a16:creationId xmlns:a16="http://schemas.microsoft.com/office/drawing/2014/main" id="{F6A7C0AB-255F-4FAE-9153-A03A79806132}"/>
            </a:ext>
          </a:extLst>
        </xdr:cNvPr>
        <xdr:cNvSpPr txBox="1"/>
      </xdr:nvSpPr>
      <xdr:spPr>
        <a:xfrm>
          <a:off x="12060890" y="461637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18</xdr:col>
      <xdr:colOff>515470</xdr:colOff>
      <xdr:row>236</xdr:row>
      <xdr:rowOff>11205</xdr:rowOff>
    </xdr:from>
    <xdr:ext cx="757387" cy="264560"/>
    <xdr:sp macro="" textlink="">
      <xdr:nvSpPr>
        <xdr:cNvPr id="620" name="CaixaDeTexto 619">
          <a:extLst>
            <a:ext uri="{FF2B5EF4-FFF2-40B4-BE49-F238E27FC236}">
              <a16:creationId xmlns:a16="http://schemas.microsoft.com/office/drawing/2014/main" id="{C01D4842-ACDE-4A8A-99D2-67423E5155C3}"/>
            </a:ext>
          </a:extLst>
        </xdr:cNvPr>
        <xdr:cNvSpPr txBox="1"/>
      </xdr:nvSpPr>
      <xdr:spPr>
        <a:xfrm>
          <a:off x="12483352" y="45944117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173+TETA</a:t>
          </a:r>
        </a:p>
      </xdr:txBody>
    </xdr:sp>
    <xdr:clientData/>
  </xdr:oneCellAnchor>
  <xdr:twoCellAnchor>
    <xdr:from>
      <xdr:col>17</xdr:col>
      <xdr:colOff>350746</xdr:colOff>
      <xdr:row>236</xdr:row>
      <xdr:rowOff>89646</xdr:rowOff>
    </xdr:from>
    <xdr:to>
      <xdr:col>17</xdr:col>
      <xdr:colOff>374278</xdr:colOff>
      <xdr:row>239</xdr:row>
      <xdr:rowOff>40339</xdr:rowOff>
    </xdr:to>
    <xdr:cxnSp macro="">
      <xdr:nvCxnSpPr>
        <xdr:cNvPr id="621" name="Conector reto 620">
          <a:extLst>
            <a:ext uri="{FF2B5EF4-FFF2-40B4-BE49-F238E27FC236}">
              <a16:creationId xmlns:a16="http://schemas.microsoft.com/office/drawing/2014/main" id="{5A740CBE-FE2C-47DD-93FE-3229C8FA4221}"/>
            </a:ext>
          </a:extLst>
        </xdr:cNvPr>
        <xdr:cNvCxnSpPr/>
      </xdr:nvCxnSpPr>
      <xdr:spPr>
        <a:xfrm flipH="1">
          <a:off x="11164422" y="46022558"/>
          <a:ext cx="23532" cy="52219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236</xdr:row>
      <xdr:rowOff>45057</xdr:rowOff>
    </xdr:from>
    <xdr:to>
      <xdr:col>17</xdr:col>
      <xdr:colOff>258623</xdr:colOff>
      <xdr:row>239</xdr:row>
      <xdr:rowOff>40340</xdr:rowOff>
    </xdr:to>
    <xdr:cxnSp macro="">
      <xdr:nvCxnSpPr>
        <xdr:cNvPr id="622" name="Conector reto 621">
          <a:extLst>
            <a:ext uri="{FF2B5EF4-FFF2-40B4-BE49-F238E27FC236}">
              <a16:creationId xmlns:a16="http://schemas.microsoft.com/office/drawing/2014/main" id="{3B0BBDAF-A60B-4252-9C33-570CDFA58D29}"/>
            </a:ext>
          </a:extLst>
        </xdr:cNvPr>
        <xdr:cNvCxnSpPr/>
      </xdr:nvCxnSpPr>
      <xdr:spPr>
        <a:xfrm flipH="1">
          <a:off x="10399059" y="45977969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583827</xdr:colOff>
      <xdr:row>235</xdr:row>
      <xdr:rowOff>100853</xdr:rowOff>
    </xdr:from>
    <xdr:to>
      <xdr:col>19</xdr:col>
      <xdr:colOff>221877</xdr:colOff>
      <xdr:row>239</xdr:row>
      <xdr:rowOff>60511</xdr:rowOff>
    </xdr:to>
    <xdr:cxnSp macro="">
      <xdr:nvCxnSpPr>
        <xdr:cNvPr id="623" name="Conector reto 622">
          <a:extLst>
            <a:ext uri="{FF2B5EF4-FFF2-40B4-BE49-F238E27FC236}">
              <a16:creationId xmlns:a16="http://schemas.microsoft.com/office/drawing/2014/main" id="{526AB771-A626-457E-96B2-7334C97A6AFE}"/>
            </a:ext>
          </a:extLst>
        </xdr:cNvPr>
        <xdr:cNvCxnSpPr/>
      </xdr:nvCxnSpPr>
      <xdr:spPr>
        <a:xfrm>
          <a:off x="11397503" y="45843265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583826</xdr:colOff>
      <xdr:row>235</xdr:row>
      <xdr:rowOff>78442</xdr:rowOff>
    </xdr:from>
    <xdr:to>
      <xdr:col>18</xdr:col>
      <xdr:colOff>44824</xdr:colOff>
      <xdr:row>239</xdr:row>
      <xdr:rowOff>40343</xdr:rowOff>
    </xdr:to>
    <xdr:cxnSp macro="">
      <xdr:nvCxnSpPr>
        <xdr:cNvPr id="624" name="Conector reto 623">
          <a:extLst>
            <a:ext uri="{FF2B5EF4-FFF2-40B4-BE49-F238E27FC236}">
              <a16:creationId xmlns:a16="http://schemas.microsoft.com/office/drawing/2014/main" id="{874A903F-8C6D-44A2-9F76-91258FD5B229}"/>
            </a:ext>
          </a:extLst>
        </xdr:cNvPr>
        <xdr:cNvCxnSpPr/>
      </xdr:nvCxnSpPr>
      <xdr:spPr>
        <a:xfrm>
          <a:off x="11397502" y="45820854"/>
          <a:ext cx="615204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552450</xdr:colOff>
      <xdr:row>235</xdr:row>
      <xdr:rowOff>80684</xdr:rowOff>
    </xdr:from>
    <xdr:to>
      <xdr:col>20</xdr:col>
      <xdr:colOff>472891</xdr:colOff>
      <xdr:row>239</xdr:row>
      <xdr:rowOff>53789</xdr:rowOff>
    </xdr:to>
    <xdr:cxnSp macro="">
      <xdr:nvCxnSpPr>
        <xdr:cNvPr id="625" name="Conector reto 624">
          <a:extLst>
            <a:ext uri="{FF2B5EF4-FFF2-40B4-BE49-F238E27FC236}">
              <a16:creationId xmlns:a16="http://schemas.microsoft.com/office/drawing/2014/main" id="{154DD58B-0F72-4D40-B4A5-D42DB2CF8ECA}"/>
            </a:ext>
          </a:extLst>
        </xdr:cNvPr>
        <xdr:cNvCxnSpPr/>
      </xdr:nvCxnSpPr>
      <xdr:spPr>
        <a:xfrm>
          <a:off x="11366126" y="45823096"/>
          <a:ext cx="2284883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593912</xdr:colOff>
      <xdr:row>242</xdr:row>
      <xdr:rowOff>112059</xdr:rowOff>
    </xdr:from>
    <xdr:ext cx="730328" cy="264560"/>
    <xdr:sp macro="" textlink="">
      <xdr:nvSpPr>
        <xdr:cNvPr id="626" name="CaixaDeTexto 625">
          <a:extLst>
            <a:ext uri="{FF2B5EF4-FFF2-40B4-BE49-F238E27FC236}">
              <a16:creationId xmlns:a16="http://schemas.microsoft.com/office/drawing/2014/main" id="{BB51AE3A-943D-45AA-AB23-0A7B71540989}"/>
            </a:ext>
          </a:extLst>
        </xdr:cNvPr>
        <xdr:cNvSpPr txBox="1"/>
      </xdr:nvSpPr>
      <xdr:spPr>
        <a:xfrm>
          <a:off x="13772030" y="47199177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153-TETA</a:t>
          </a:r>
        </a:p>
      </xdr:txBody>
    </xdr:sp>
    <xdr:clientData/>
  </xdr:oneCellAnchor>
  <xdr:oneCellAnchor>
    <xdr:from>
      <xdr:col>18</xdr:col>
      <xdr:colOff>67236</xdr:colOff>
      <xdr:row>241</xdr:row>
      <xdr:rowOff>134471</xdr:rowOff>
    </xdr:from>
    <xdr:ext cx="399148" cy="264560"/>
    <xdr:sp macro="" textlink="">
      <xdr:nvSpPr>
        <xdr:cNvPr id="627" name="CaixaDeTexto 626">
          <a:extLst>
            <a:ext uri="{FF2B5EF4-FFF2-40B4-BE49-F238E27FC236}">
              <a16:creationId xmlns:a16="http://schemas.microsoft.com/office/drawing/2014/main" id="{7BAC8CBC-C80B-4012-AD29-15D87074235B}"/>
            </a:ext>
          </a:extLst>
        </xdr:cNvPr>
        <xdr:cNvSpPr txBox="1"/>
      </xdr:nvSpPr>
      <xdr:spPr>
        <a:xfrm>
          <a:off x="12035118" y="4703108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106</a:t>
          </a:r>
        </a:p>
      </xdr:txBody>
    </xdr:sp>
    <xdr:clientData/>
  </xdr:oneCellAnchor>
  <xdr:twoCellAnchor>
    <xdr:from>
      <xdr:col>17</xdr:col>
      <xdr:colOff>717177</xdr:colOff>
      <xdr:row>241</xdr:row>
      <xdr:rowOff>22411</xdr:rowOff>
    </xdr:from>
    <xdr:to>
      <xdr:col>20</xdr:col>
      <xdr:colOff>531163</xdr:colOff>
      <xdr:row>243</xdr:row>
      <xdr:rowOff>123263</xdr:rowOff>
    </xdr:to>
    <xdr:cxnSp macro="">
      <xdr:nvCxnSpPr>
        <xdr:cNvPr id="628" name="Conector reto 627">
          <a:extLst>
            <a:ext uri="{FF2B5EF4-FFF2-40B4-BE49-F238E27FC236}">
              <a16:creationId xmlns:a16="http://schemas.microsoft.com/office/drawing/2014/main" id="{E9009EC5-4776-46F9-8D50-4040A9542EFF}"/>
            </a:ext>
          </a:extLst>
        </xdr:cNvPr>
        <xdr:cNvCxnSpPr/>
      </xdr:nvCxnSpPr>
      <xdr:spPr>
        <a:xfrm flipV="1">
          <a:off x="11530853" y="46919029"/>
          <a:ext cx="2178428" cy="481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531163</xdr:colOff>
      <xdr:row>241</xdr:row>
      <xdr:rowOff>22411</xdr:rowOff>
    </xdr:from>
    <xdr:to>
      <xdr:col>21</xdr:col>
      <xdr:colOff>422463</xdr:colOff>
      <xdr:row>243</xdr:row>
      <xdr:rowOff>156883</xdr:rowOff>
    </xdr:to>
    <xdr:cxnSp macro="">
      <xdr:nvCxnSpPr>
        <xdr:cNvPr id="629" name="Conector reto 628">
          <a:extLst>
            <a:ext uri="{FF2B5EF4-FFF2-40B4-BE49-F238E27FC236}">
              <a16:creationId xmlns:a16="http://schemas.microsoft.com/office/drawing/2014/main" id="{9B0366B1-9043-4281-BDB6-485E625FD181}"/>
            </a:ext>
          </a:extLst>
        </xdr:cNvPr>
        <xdr:cNvCxnSpPr/>
      </xdr:nvCxnSpPr>
      <xdr:spPr>
        <a:xfrm flipH="1" flipV="1">
          <a:off x="13709281" y="46919029"/>
          <a:ext cx="496417" cy="51547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583826</xdr:colOff>
      <xdr:row>245</xdr:row>
      <xdr:rowOff>101085</xdr:rowOff>
    </xdr:from>
    <xdr:to>
      <xdr:col>17</xdr:col>
      <xdr:colOff>536527</xdr:colOff>
      <xdr:row>249</xdr:row>
      <xdr:rowOff>47068</xdr:rowOff>
    </xdr:to>
    <xdr:cxnSp macro="">
      <xdr:nvCxnSpPr>
        <xdr:cNvPr id="630" name="Conector reto 629">
          <a:extLst>
            <a:ext uri="{FF2B5EF4-FFF2-40B4-BE49-F238E27FC236}">
              <a16:creationId xmlns:a16="http://schemas.microsoft.com/office/drawing/2014/main" id="{F265B27F-4A58-4EE8-977C-2DDF013ACAAF}"/>
            </a:ext>
          </a:extLst>
        </xdr:cNvPr>
        <xdr:cNvCxnSpPr/>
      </xdr:nvCxnSpPr>
      <xdr:spPr>
        <a:xfrm flipH="1">
          <a:off x="10792385" y="47759703"/>
          <a:ext cx="557818" cy="70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671231</xdr:colOff>
      <xdr:row>245</xdr:row>
      <xdr:rowOff>156881</xdr:rowOff>
    </xdr:from>
    <xdr:to>
      <xdr:col>17</xdr:col>
      <xdr:colOff>720538</xdr:colOff>
      <xdr:row>249</xdr:row>
      <xdr:rowOff>49309</xdr:rowOff>
    </xdr:to>
    <xdr:cxnSp macro="">
      <xdr:nvCxnSpPr>
        <xdr:cNvPr id="631" name="Conector reto 630">
          <a:extLst>
            <a:ext uri="{FF2B5EF4-FFF2-40B4-BE49-F238E27FC236}">
              <a16:creationId xmlns:a16="http://schemas.microsoft.com/office/drawing/2014/main" id="{8D02AD48-D218-4359-ABE2-54C10110FB32}"/>
            </a:ext>
          </a:extLst>
        </xdr:cNvPr>
        <xdr:cNvCxnSpPr/>
      </xdr:nvCxnSpPr>
      <xdr:spPr>
        <a:xfrm>
          <a:off x="11484907" y="47815499"/>
          <a:ext cx="49307" cy="654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805935</xdr:colOff>
      <xdr:row>245</xdr:row>
      <xdr:rowOff>101085</xdr:rowOff>
    </xdr:from>
    <xdr:to>
      <xdr:col>18</xdr:col>
      <xdr:colOff>296956</xdr:colOff>
      <xdr:row>249</xdr:row>
      <xdr:rowOff>62756</xdr:rowOff>
    </xdr:to>
    <xdr:cxnSp macro="">
      <xdr:nvCxnSpPr>
        <xdr:cNvPr id="632" name="Conector reto 631">
          <a:extLst>
            <a:ext uri="{FF2B5EF4-FFF2-40B4-BE49-F238E27FC236}">
              <a16:creationId xmlns:a16="http://schemas.microsoft.com/office/drawing/2014/main" id="{D147E78A-B290-4715-AF2B-E8C244DC40FC}"/>
            </a:ext>
          </a:extLst>
        </xdr:cNvPr>
        <xdr:cNvCxnSpPr/>
      </xdr:nvCxnSpPr>
      <xdr:spPr>
        <a:xfrm>
          <a:off x="11619611" y="47759703"/>
          <a:ext cx="645227" cy="7236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861731</xdr:colOff>
      <xdr:row>244</xdr:row>
      <xdr:rowOff>156882</xdr:rowOff>
    </xdr:from>
    <xdr:to>
      <xdr:col>19</xdr:col>
      <xdr:colOff>442633</xdr:colOff>
      <xdr:row>249</xdr:row>
      <xdr:rowOff>62757</xdr:rowOff>
    </xdr:to>
    <xdr:cxnSp macro="">
      <xdr:nvCxnSpPr>
        <xdr:cNvPr id="633" name="Conector reto 632">
          <a:extLst>
            <a:ext uri="{FF2B5EF4-FFF2-40B4-BE49-F238E27FC236}">
              <a16:creationId xmlns:a16="http://schemas.microsoft.com/office/drawing/2014/main" id="{E09ACD7E-7340-4C26-AC2C-9AA376394C68}"/>
            </a:ext>
          </a:extLst>
        </xdr:cNvPr>
        <xdr:cNvCxnSpPr/>
      </xdr:nvCxnSpPr>
      <xdr:spPr>
        <a:xfrm>
          <a:off x="11675407" y="47625000"/>
          <a:ext cx="1340226" cy="8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376517</xdr:colOff>
      <xdr:row>246</xdr:row>
      <xdr:rowOff>11208</xdr:rowOff>
    </xdr:from>
    <xdr:to>
      <xdr:col>22</xdr:col>
      <xdr:colOff>346261</xdr:colOff>
      <xdr:row>249</xdr:row>
      <xdr:rowOff>56032</xdr:rowOff>
    </xdr:to>
    <xdr:cxnSp macro="">
      <xdr:nvCxnSpPr>
        <xdr:cNvPr id="634" name="Conector reto 633">
          <a:extLst>
            <a:ext uri="{FF2B5EF4-FFF2-40B4-BE49-F238E27FC236}">
              <a16:creationId xmlns:a16="http://schemas.microsoft.com/office/drawing/2014/main" id="{E89D295E-0A89-4F65-9B74-95CD77B2C93A}"/>
            </a:ext>
          </a:extLst>
        </xdr:cNvPr>
        <xdr:cNvCxnSpPr/>
      </xdr:nvCxnSpPr>
      <xdr:spPr>
        <a:xfrm>
          <a:off x="14159752" y="47860326"/>
          <a:ext cx="574862" cy="616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90768</xdr:colOff>
      <xdr:row>246</xdr:row>
      <xdr:rowOff>11208</xdr:rowOff>
    </xdr:from>
    <xdr:to>
      <xdr:col>21</xdr:col>
      <xdr:colOff>376517</xdr:colOff>
      <xdr:row>249</xdr:row>
      <xdr:rowOff>58273</xdr:rowOff>
    </xdr:to>
    <xdr:cxnSp macro="">
      <xdr:nvCxnSpPr>
        <xdr:cNvPr id="635" name="Conector reto 634">
          <a:extLst>
            <a:ext uri="{FF2B5EF4-FFF2-40B4-BE49-F238E27FC236}">
              <a16:creationId xmlns:a16="http://schemas.microsoft.com/office/drawing/2014/main" id="{EB4D1C1F-FEA3-4925-8D0A-C50365413150}"/>
            </a:ext>
          </a:extLst>
        </xdr:cNvPr>
        <xdr:cNvCxnSpPr/>
      </xdr:nvCxnSpPr>
      <xdr:spPr>
        <a:xfrm flipH="1">
          <a:off x="13874003" y="47860326"/>
          <a:ext cx="285749" cy="6185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190500</xdr:colOff>
      <xdr:row>244</xdr:row>
      <xdr:rowOff>156882</xdr:rowOff>
    </xdr:from>
    <xdr:to>
      <xdr:col>17</xdr:col>
      <xdr:colOff>480731</xdr:colOff>
      <xdr:row>249</xdr:row>
      <xdr:rowOff>53788</xdr:rowOff>
    </xdr:to>
    <xdr:cxnSp macro="">
      <xdr:nvCxnSpPr>
        <xdr:cNvPr id="636" name="Conector reto 635">
          <a:extLst>
            <a:ext uri="{FF2B5EF4-FFF2-40B4-BE49-F238E27FC236}">
              <a16:creationId xmlns:a16="http://schemas.microsoft.com/office/drawing/2014/main" id="{085FCA19-8814-4E2B-BB24-01482A620EC6}"/>
            </a:ext>
          </a:extLst>
        </xdr:cNvPr>
        <xdr:cNvCxnSpPr/>
      </xdr:nvCxnSpPr>
      <xdr:spPr>
        <a:xfrm flipH="1">
          <a:off x="10085294" y="47625000"/>
          <a:ext cx="1209113" cy="8494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495300</xdr:colOff>
      <xdr:row>246</xdr:row>
      <xdr:rowOff>170327</xdr:rowOff>
    </xdr:from>
    <xdr:ext cx="327654" cy="264560"/>
    <xdr:sp macro="" textlink="">
      <xdr:nvSpPr>
        <xdr:cNvPr id="637" name="CaixaDeTexto 636">
          <a:extLst>
            <a:ext uri="{FF2B5EF4-FFF2-40B4-BE49-F238E27FC236}">
              <a16:creationId xmlns:a16="http://schemas.microsoft.com/office/drawing/2014/main" id="{FFC5B5E5-32EE-4F92-8511-8857B9B41E39}"/>
            </a:ext>
          </a:extLst>
        </xdr:cNvPr>
        <xdr:cNvSpPr txBox="1"/>
      </xdr:nvSpPr>
      <xdr:spPr>
        <a:xfrm>
          <a:off x="10703859" y="48019445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692525</xdr:colOff>
      <xdr:row>247</xdr:row>
      <xdr:rowOff>76198</xdr:rowOff>
    </xdr:from>
    <xdr:ext cx="399148" cy="264560"/>
    <xdr:sp macro="" textlink="">
      <xdr:nvSpPr>
        <xdr:cNvPr id="638" name="CaixaDeTexto 637">
          <a:extLst>
            <a:ext uri="{FF2B5EF4-FFF2-40B4-BE49-F238E27FC236}">
              <a16:creationId xmlns:a16="http://schemas.microsoft.com/office/drawing/2014/main" id="{AC9F1A2D-22C2-4FD0-BDAD-FF078AA14E99}"/>
            </a:ext>
          </a:extLst>
        </xdr:cNvPr>
        <xdr:cNvSpPr txBox="1"/>
      </xdr:nvSpPr>
      <xdr:spPr>
        <a:xfrm>
          <a:off x="11506201" y="4811581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18</xdr:col>
      <xdr:colOff>168089</xdr:colOff>
      <xdr:row>247</xdr:row>
      <xdr:rowOff>134470</xdr:rowOff>
    </xdr:from>
    <xdr:ext cx="327654" cy="264560"/>
    <xdr:sp macro="" textlink="">
      <xdr:nvSpPr>
        <xdr:cNvPr id="639" name="CaixaDeTexto 638">
          <a:extLst>
            <a:ext uri="{FF2B5EF4-FFF2-40B4-BE49-F238E27FC236}">
              <a16:creationId xmlns:a16="http://schemas.microsoft.com/office/drawing/2014/main" id="{9C76C299-CE89-437F-8DA6-386E70FAE3EC}"/>
            </a:ext>
          </a:extLst>
        </xdr:cNvPr>
        <xdr:cNvSpPr txBox="1"/>
      </xdr:nvSpPr>
      <xdr:spPr>
        <a:xfrm>
          <a:off x="12135971" y="481740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19</xdr:col>
      <xdr:colOff>129989</xdr:colOff>
      <xdr:row>247</xdr:row>
      <xdr:rowOff>29133</xdr:rowOff>
    </xdr:from>
    <xdr:ext cx="399148" cy="264560"/>
    <xdr:sp macro="" textlink="">
      <xdr:nvSpPr>
        <xdr:cNvPr id="640" name="CaixaDeTexto 639">
          <a:extLst>
            <a:ext uri="{FF2B5EF4-FFF2-40B4-BE49-F238E27FC236}">
              <a16:creationId xmlns:a16="http://schemas.microsoft.com/office/drawing/2014/main" id="{827D88A4-2E40-4F48-8EA5-2CB9B01D4D19}"/>
            </a:ext>
          </a:extLst>
        </xdr:cNvPr>
        <xdr:cNvSpPr txBox="1"/>
      </xdr:nvSpPr>
      <xdr:spPr>
        <a:xfrm>
          <a:off x="12702989" y="4806875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20</xdr:col>
      <xdr:colOff>504262</xdr:colOff>
      <xdr:row>246</xdr:row>
      <xdr:rowOff>134467</xdr:rowOff>
    </xdr:from>
    <xdr:ext cx="399148" cy="264560"/>
    <xdr:sp macro="" textlink="">
      <xdr:nvSpPr>
        <xdr:cNvPr id="641" name="CaixaDeTexto 640">
          <a:extLst>
            <a:ext uri="{FF2B5EF4-FFF2-40B4-BE49-F238E27FC236}">
              <a16:creationId xmlns:a16="http://schemas.microsoft.com/office/drawing/2014/main" id="{38251F00-9BC2-4508-8BDC-E3AAEDD7EC87}"/>
            </a:ext>
          </a:extLst>
        </xdr:cNvPr>
        <xdr:cNvSpPr txBox="1"/>
      </xdr:nvSpPr>
      <xdr:spPr>
        <a:xfrm>
          <a:off x="13682380" y="4798358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22</xdr:col>
      <xdr:colOff>118780</xdr:colOff>
      <xdr:row>246</xdr:row>
      <xdr:rowOff>141190</xdr:rowOff>
    </xdr:from>
    <xdr:ext cx="399148" cy="264560"/>
    <xdr:sp macro="" textlink="">
      <xdr:nvSpPr>
        <xdr:cNvPr id="642" name="CaixaDeTexto 641">
          <a:extLst>
            <a:ext uri="{FF2B5EF4-FFF2-40B4-BE49-F238E27FC236}">
              <a16:creationId xmlns:a16="http://schemas.microsoft.com/office/drawing/2014/main" id="{EABC836B-43BA-446B-B32C-55AB4E36D081}"/>
            </a:ext>
          </a:extLst>
        </xdr:cNvPr>
        <xdr:cNvSpPr txBox="1"/>
      </xdr:nvSpPr>
      <xdr:spPr>
        <a:xfrm>
          <a:off x="14507133" y="4799030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16</xdr:col>
      <xdr:colOff>143435</xdr:colOff>
      <xdr:row>245</xdr:row>
      <xdr:rowOff>143433</xdr:rowOff>
    </xdr:from>
    <xdr:ext cx="399148" cy="264560"/>
    <xdr:sp macro="" textlink="">
      <xdr:nvSpPr>
        <xdr:cNvPr id="643" name="CaixaDeTexto 642">
          <a:extLst>
            <a:ext uri="{FF2B5EF4-FFF2-40B4-BE49-F238E27FC236}">
              <a16:creationId xmlns:a16="http://schemas.microsoft.com/office/drawing/2014/main" id="{DFC1834B-2C98-40CB-ADE1-12A3EF5A5B25}"/>
            </a:ext>
          </a:extLst>
        </xdr:cNvPr>
        <xdr:cNvSpPr txBox="1"/>
      </xdr:nvSpPr>
      <xdr:spPr>
        <a:xfrm>
          <a:off x="10351994" y="4780205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twoCellAnchor>
    <xdr:from>
      <xdr:col>17</xdr:col>
      <xdr:colOff>366434</xdr:colOff>
      <xdr:row>240</xdr:row>
      <xdr:rowOff>181534</xdr:rowOff>
    </xdr:from>
    <xdr:to>
      <xdr:col>21</xdr:col>
      <xdr:colOff>201707</xdr:colOff>
      <xdr:row>244</xdr:row>
      <xdr:rowOff>175932</xdr:rowOff>
    </xdr:to>
    <xdr:cxnSp macro="">
      <xdr:nvCxnSpPr>
        <xdr:cNvPr id="645" name="Conector: Curvo 644">
          <a:extLst>
            <a:ext uri="{FF2B5EF4-FFF2-40B4-BE49-F238E27FC236}">
              <a16:creationId xmlns:a16="http://schemas.microsoft.com/office/drawing/2014/main" id="{9BF5A5DB-7448-2AAB-EAD2-33A066C9F538}"/>
            </a:ext>
          </a:extLst>
        </xdr:cNvPr>
        <xdr:cNvCxnSpPr>
          <a:stCxn id="607" idx="2"/>
          <a:endCxn id="603" idx="2"/>
        </xdr:cNvCxnSpPr>
      </xdr:nvCxnSpPr>
      <xdr:spPr>
        <a:xfrm rot="10800000">
          <a:off x="11180110" y="46887652"/>
          <a:ext cx="2804832" cy="756398"/>
        </a:xfrm>
        <a:prstGeom prst="curvedConnector2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18</xdr:col>
      <xdr:colOff>340660</xdr:colOff>
      <xdr:row>244</xdr:row>
      <xdr:rowOff>49304</xdr:rowOff>
    </xdr:from>
    <xdr:ext cx="685893" cy="264560"/>
    <xdr:sp macro="" textlink="">
      <xdr:nvSpPr>
        <xdr:cNvPr id="646" name="CaixaDeTexto 645">
          <a:extLst>
            <a:ext uri="{FF2B5EF4-FFF2-40B4-BE49-F238E27FC236}">
              <a16:creationId xmlns:a16="http://schemas.microsoft.com/office/drawing/2014/main" id="{C9526DE7-12F1-4BF8-AE73-A99CEBFE93EC}"/>
            </a:ext>
          </a:extLst>
        </xdr:cNvPr>
        <xdr:cNvSpPr txBox="1"/>
      </xdr:nvSpPr>
      <xdr:spPr>
        <a:xfrm>
          <a:off x="12308542" y="47517422"/>
          <a:ext cx="6858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TETA=85</a:t>
          </a:r>
        </a:p>
      </xdr:txBody>
    </xdr:sp>
    <xdr:clientData/>
  </xdr:oneCellAnchor>
  <xdr:twoCellAnchor>
    <xdr:from>
      <xdr:col>25</xdr:col>
      <xdr:colOff>497542</xdr:colOff>
      <xdr:row>234</xdr:row>
      <xdr:rowOff>129988</xdr:rowOff>
    </xdr:from>
    <xdr:to>
      <xdr:col>26</xdr:col>
      <xdr:colOff>273424</xdr:colOff>
      <xdr:row>236</xdr:row>
      <xdr:rowOff>118782</xdr:rowOff>
    </xdr:to>
    <xdr:sp macro="" textlink="">
      <xdr:nvSpPr>
        <xdr:cNvPr id="647" name="Elipse 646">
          <a:extLst>
            <a:ext uri="{FF2B5EF4-FFF2-40B4-BE49-F238E27FC236}">
              <a16:creationId xmlns:a16="http://schemas.microsoft.com/office/drawing/2014/main" id="{2A0FFD0A-BD31-4EF5-B77A-EC717AE9215A}"/>
            </a:ext>
          </a:extLst>
        </xdr:cNvPr>
        <xdr:cNvSpPr/>
      </xdr:nvSpPr>
      <xdr:spPr>
        <a:xfrm>
          <a:off x="16701248" y="45670694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24</xdr:col>
      <xdr:colOff>318248</xdr:colOff>
      <xdr:row>239</xdr:row>
      <xdr:rowOff>73958</xdr:rowOff>
    </xdr:from>
    <xdr:to>
      <xdr:col>25</xdr:col>
      <xdr:colOff>56030</xdr:colOff>
      <xdr:row>241</xdr:row>
      <xdr:rowOff>24652</xdr:rowOff>
    </xdr:to>
    <xdr:sp macro="" textlink="">
      <xdr:nvSpPr>
        <xdr:cNvPr id="648" name="Retângulo 647">
          <a:extLst>
            <a:ext uri="{FF2B5EF4-FFF2-40B4-BE49-F238E27FC236}">
              <a16:creationId xmlns:a16="http://schemas.microsoft.com/office/drawing/2014/main" id="{8ED0861F-65EC-438B-8D68-0609EB7D571E}"/>
            </a:ext>
          </a:extLst>
        </xdr:cNvPr>
        <xdr:cNvSpPr/>
      </xdr:nvSpPr>
      <xdr:spPr>
        <a:xfrm>
          <a:off x="15916836" y="4657837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33</xdr:col>
      <xdr:colOff>280148</xdr:colOff>
      <xdr:row>249</xdr:row>
      <xdr:rowOff>80680</xdr:rowOff>
    </xdr:from>
    <xdr:to>
      <xdr:col>34</xdr:col>
      <xdr:colOff>17931</xdr:colOff>
      <xdr:row>251</xdr:row>
      <xdr:rowOff>42580</xdr:rowOff>
    </xdr:to>
    <xdr:sp macro="" textlink="">
      <xdr:nvSpPr>
        <xdr:cNvPr id="649" name="Retângulo 648">
          <a:extLst>
            <a:ext uri="{FF2B5EF4-FFF2-40B4-BE49-F238E27FC236}">
              <a16:creationId xmlns:a16="http://schemas.microsoft.com/office/drawing/2014/main" id="{D1DA7F7A-103A-4C7B-B9EC-D2310B4AFA0A}"/>
            </a:ext>
          </a:extLst>
        </xdr:cNvPr>
        <xdr:cNvSpPr/>
      </xdr:nvSpPr>
      <xdr:spPr>
        <a:xfrm>
          <a:off x="21067060" y="4850129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24</xdr:col>
      <xdr:colOff>6724</xdr:colOff>
      <xdr:row>249</xdr:row>
      <xdr:rowOff>53788</xdr:rowOff>
    </xdr:from>
    <xdr:to>
      <xdr:col>24</xdr:col>
      <xdr:colOff>349624</xdr:colOff>
      <xdr:row>251</xdr:row>
      <xdr:rowOff>15688</xdr:rowOff>
    </xdr:to>
    <xdr:sp macro="" textlink="">
      <xdr:nvSpPr>
        <xdr:cNvPr id="650" name="Retângulo 649">
          <a:extLst>
            <a:ext uri="{FF2B5EF4-FFF2-40B4-BE49-F238E27FC236}">
              <a16:creationId xmlns:a16="http://schemas.microsoft.com/office/drawing/2014/main" id="{935E72EE-B64A-4CAC-AA29-418CADC2371D}"/>
            </a:ext>
          </a:extLst>
        </xdr:cNvPr>
        <xdr:cNvSpPr/>
      </xdr:nvSpPr>
      <xdr:spPr>
        <a:xfrm>
          <a:off x="15605312" y="4847440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30</xdr:col>
      <xdr:colOff>177055</xdr:colOff>
      <xdr:row>249</xdr:row>
      <xdr:rowOff>67235</xdr:rowOff>
    </xdr:from>
    <xdr:to>
      <xdr:col>30</xdr:col>
      <xdr:colOff>519955</xdr:colOff>
      <xdr:row>251</xdr:row>
      <xdr:rowOff>29135</xdr:rowOff>
    </xdr:to>
    <xdr:sp macro="" textlink="">
      <xdr:nvSpPr>
        <xdr:cNvPr id="651" name="Retângulo 650">
          <a:extLst>
            <a:ext uri="{FF2B5EF4-FFF2-40B4-BE49-F238E27FC236}">
              <a16:creationId xmlns:a16="http://schemas.microsoft.com/office/drawing/2014/main" id="{36C895D2-18EC-466F-81E6-DAEA67DB01EF}"/>
            </a:ext>
          </a:extLst>
        </xdr:cNvPr>
        <xdr:cNvSpPr/>
      </xdr:nvSpPr>
      <xdr:spPr>
        <a:xfrm>
          <a:off x="19406349" y="484878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27</xdr:col>
      <xdr:colOff>143437</xdr:colOff>
      <xdr:row>239</xdr:row>
      <xdr:rowOff>78441</xdr:rowOff>
    </xdr:from>
    <xdr:to>
      <xdr:col>27</xdr:col>
      <xdr:colOff>486337</xdr:colOff>
      <xdr:row>241</xdr:row>
      <xdr:rowOff>29135</xdr:rowOff>
    </xdr:to>
    <xdr:sp macro="" textlink="">
      <xdr:nvSpPr>
        <xdr:cNvPr id="652" name="Retângulo 651">
          <a:extLst>
            <a:ext uri="{FF2B5EF4-FFF2-40B4-BE49-F238E27FC236}">
              <a16:creationId xmlns:a16="http://schemas.microsoft.com/office/drawing/2014/main" id="{7B3EBABE-5379-4167-B788-9DC7E59C7746}"/>
            </a:ext>
          </a:extLst>
        </xdr:cNvPr>
        <xdr:cNvSpPr/>
      </xdr:nvSpPr>
      <xdr:spPr>
        <a:xfrm>
          <a:off x="17557378" y="4658285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30</xdr:col>
      <xdr:colOff>443754</xdr:colOff>
      <xdr:row>244</xdr:row>
      <xdr:rowOff>8964</xdr:rowOff>
    </xdr:from>
    <xdr:to>
      <xdr:col>31</xdr:col>
      <xdr:colOff>219636</xdr:colOff>
      <xdr:row>246</xdr:row>
      <xdr:rowOff>20170</xdr:rowOff>
    </xdr:to>
    <xdr:sp macro="" textlink="">
      <xdr:nvSpPr>
        <xdr:cNvPr id="653" name="Elipse 652">
          <a:extLst>
            <a:ext uri="{FF2B5EF4-FFF2-40B4-BE49-F238E27FC236}">
              <a16:creationId xmlns:a16="http://schemas.microsoft.com/office/drawing/2014/main" id="{5D7E80AB-F6D5-4118-AFEB-65106ADC88C8}"/>
            </a:ext>
          </a:extLst>
        </xdr:cNvPr>
        <xdr:cNvSpPr/>
      </xdr:nvSpPr>
      <xdr:spPr>
        <a:xfrm>
          <a:off x="19673048" y="47477082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29</xdr:col>
      <xdr:colOff>571505</xdr:colOff>
      <xdr:row>239</xdr:row>
      <xdr:rowOff>91887</xdr:rowOff>
    </xdr:from>
    <xdr:to>
      <xdr:col>30</xdr:col>
      <xdr:colOff>309287</xdr:colOff>
      <xdr:row>241</xdr:row>
      <xdr:rowOff>64992</xdr:rowOff>
    </xdr:to>
    <xdr:sp macro="" textlink="">
      <xdr:nvSpPr>
        <xdr:cNvPr id="654" name="Retângulo 653">
          <a:extLst>
            <a:ext uri="{FF2B5EF4-FFF2-40B4-BE49-F238E27FC236}">
              <a16:creationId xmlns:a16="http://schemas.microsoft.com/office/drawing/2014/main" id="{B5FDDA9A-B053-41EA-B83A-37779EC88E13}"/>
            </a:ext>
          </a:extLst>
        </xdr:cNvPr>
        <xdr:cNvSpPr/>
      </xdr:nvSpPr>
      <xdr:spPr>
        <a:xfrm>
          <a:off x="19195681" y="46596299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31</xdr:col>
      <xdr:colOff>432548</xdr:colOff>
      <xdr:row>249</xdr:row>
      <xdr:rowOff>64994</xdr:rowOff>
    </xdr:from>
    <xdr:to>
      <xdr:col>32</xdr:col>
      <xdr:colOff>170331</xdr:colOff>
      <xdr:row>251</xdr:row>
      <xdr:rowOff>49305</xdr:rowOff>
    </xdr:to>
    <xdr:sp macro="" textlink="">
      <xdr:nvSpPr>
        <xdr:cNvPr id="655" name="Retângulo 654">
          <a:extLst>
            <a:ext uri="{FF2B5EF4-FFF2-40B4-BE49-F238E27FC236}">
              <a16:creationId xmlns:a16="http://schemas.microsoft.com/office/drawing/2014/main" id="{03A7D6B5-3FE8-4006-B18D-BA0CA839E6A9}"/>
            </a:ext>
          </a:extLst>
        </xdr:cNvPr>
        <xdr:cNvSpPr/>
      </xdr:nvSpPr>
      <xdr:spPr>
        <a:xfrm>
          <a:off x="20266960" y="48485612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26</xdr:col>
      <xdr:colOff>177051</xdr:colOff>
      <xdr:row>243</xdr:row>
      <xdr:rowOff>156882</xdr:rowOff>
    </xdr:from>
    <xdr:to>
      <xdr:col>26</xdr:col>
      <xdr:colOff>558051</xdr:colOff>
      <xdr:row>245</xdr:row>
      <xdr:rowOff>156881</xdr:rowOff>
    </xdr:to>
    <xdr:sp macro="" textlink="">
      <xdr:nvSpPr>
        <xdr:cNvPr id="656" name="Elipse 655">
          <a:extLst>
            <a:ext uri="{FF2B5EF4-FFF2-40B4-BE49-F238E27FC236}">
              <a16:creationId xmlns:a16="http://schemas.microsoft.com/office/drawing/2014/main" id="{C44F0806-48A2-46B1-8844-E763954775F8}"/>
            </a:ext>
          </a:extLst>
        </xdr:cNvPr>
        <xdr:cNvSpPr/>
      </xdr:nvSpPr>
      <xdr:spPr>
        <a:xfrm>
          <a:off x="16985875" y="47434500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25</xdr:col>
      <xdr:colOff>121025</xdr:colOff>
      <xdr:row>249</xdr:row>
      <xdr:rowOff>56030</xdr:rowOff>
    </xdr:from>
    <xdr:to>
      <xdr:col>25</xdr:col>
      <xdr:colOff>463925</xdr:colOff>
      <xdr:row>251</xdr:row>
      <xdr:rowOff>17930</xdr:rowOff>
    </xdr:to>
    <xdr:sp macro="" textlink="">
      <xdr:nvSpPr>
        <xdr:cNvPr id="657" name="Retângulo 656">
          <a:extLst>
            <a:ext uri="{FF2B5EF4-FFF2-40B4-BE49-F238E27FC236}">
              <a16:creationId xmlns:a16="http://schemas.microsoft.com/office/drawing/2014/main" id="{2DB15302-0588-4C31-96FB-827AB9022D47}"/>
            </a:ext>
          </a:extLst>
        </xdr:cNvPr>
        <xdr:cNvSpPr/>
      </xdr:nvSpPr>
      <xdr:spPr>
        <a:xfrm>
          <a:off x="16324731" y="48476648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26</xdr:col>
      <xdr:colOff>257736</xdr:colOff>
      <xdr:row>249</xdr:row>
      <xdr:rowOff>58271</xdr:rowOff>
    </xdr:from>
    <xdr:to>
      <xdr:col>26</xdr:col>
      <xdr:colOff>600636</xdr:colOff>
      <xdr:row>251</xdr:row>
      <xdr:rowOff>20171</xdr:rowOff>
    </xdr:to>
    <xdr:sp macro="" textlink="">
      <xdr:nvSpPr>
        <xdr:cNvPr id="658" name="Retângulo 657">
          <a:extLst>
            <a:ext uri="{FF2B5EF4-FFF2-40B4-BE49-F238E27FC236}">
              <a16:creationId xmlns:a16="http://schemas.microsoft.com/office/drawing/2014/main" id="{EEBB4EE5-A346-46D1-BC27-C1CD78B72825}"/>
            </a:ext>
          </a:extLst>
        </xdr:cNvPr>
        <xdr:cNvSpPr/>
      </xdr:nvSpPr>
      <xdr:spPr>
        <a:xfrm>
          <a:off x="17066560" y="4847888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27</xdr:col>
      <xdr:colOff>383243</xdr:colOff>
      <xdr:row>249</xdr:row>
      <xdr:rowOff>71718</xdr:rowOff>
    </xdr:from>
    <xdr:to>
      <xdr:col>28</xdr:col>
      <xdr:colOff>121025</xdr:colOff>
      <xdr:row>251</xdr:row>
      <xdr:rowOff>33618</xdr:rowOff>
    </xdr:to>
    <xdr:sp macro="" textlink="">
      <xdr:nvSpPr>
        <xdr:cNvPr id="659" name="Retângulo 658">
          <a:extLst>
            <a:ext uri="{FF2B5EF4-FFF2-40B4-BE49-F238E27FC236}">
              <a16:creationId xmlns:a16="http://schemas.microsoft.com/office/drawing/2014/main" id="{E9D013B8-2827-4F58-8720-8E05535EE94A}"/>
            </a:ext>
          </a:extLst>
        </xdr:cNvPr>
        <xdr:cNvSpPr/>
      </xdr:nvSpPr>
      <xdr:spPr>
        <a:xfrm>
          <a:off x="17797184" y="4849233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28</xdr:col>
      <xdr:colOff>528920</xdr:colOff>
      <xdr:row>249</xdr:row>
      <xdr:rowOff>71719</xdr:rowOff>
    </xdr:from>
    <xdr:to>
      <xdr:col>29</xdr:col>
      <xdr:colOff>266703</xdr:colOff>
      <xdr:row>251</xdr:row>
      <xdr:rowOff>33619</xdr:rowOff>
    </xdr:to>
    <xdr:sp macro="" textlink="">
      <xdr:nvSpPr>
        <xdr:cNvPr id="660" name="Retângulo 659">
          <a:extLst>
            <a:ext uri="{FF2B5EF4-FFF2-40B4-BE49-F238E27FC236}">
              <a16:creationId xmlns:a16="http://schemas.microsoft.com/office/drawing/2014/main" id="{600DC963-ED23-4C51-A9F6-E481948D47F8}"/>
            </a:ext>
          </a:extLst>
        </xdr:cNvPr>
        <xdr:cNvSpPr/>
      </xdr:nvSpPr>
      <xdr:spPr>
        <a:xfrm>
          <a:off x="18547979" y="4849233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28</xdr:col>
      <xdr:colOff>342901</xdr:colOff>
      <xdr:row>239</xdr:row>
      <xdr:rowOff>109819</xdr:rowOff>
    </xdr:from>
    <xdr:to>
      <xdr:col>29</xdr:col>
      <xdr:colOff>80684</xdr:colOff>
      <xdr:row>241</xdr:row>
      <xdr:rowOff>60513</xdr:rowOff>
    </xdr:to>
    <xdr:sp macro="" textlink="">
      <xdr:nvSpPr>
        <xdr:cNvPr id="661" name="Retângulo 660">
          <a:extLst>
            <a:ext uri="{FF2B5EF4-FFF2-40B4-BE49-F238E27FC236}">
              <a16:creationId xmlns:a16="http://schemas.microsoft.com/office/drawing/2014/main" id="{F1317AF2-85A9-4906-AC39-4D4B116CD6AD}"/>
            </a:ext>
          </a:extLst>
        </xdr:cNvPr>
        <xdr:cNvSpPr/>
      </xdr:nvSpPr>
      <xdr:spPr>
        <a:xfrm>
          <a:off x="18361960" y="4661423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31</xdr:col>
      <xdr:colOff>29136</xdr:colOff>
      <xdr:row>246</xdr:row>
      <xdr:rowOff>20170</xdr:rowOff>
    </xdr:from>
    <xdr:to>
      <xdr:col>33</xdr:col>
      <xdr:colOff>451598</xdr:colOff>
      <xdr:row>249</xdr:row>
      <xdr:rowOff>80680</xdr:rowOff>
    </xdr:to>
    <xdr:cxnSp macro="">
      <xdr:nvCxnSpPr>
        <xdr:cNvPr id="662" name="Conector reto 661">
          <a:extLst>
            <a:ext uri="{FF2B5EF4-FFF2-40B4-BE49-F238E27FC236}">
              <a16:creationId xmlns:a16="http://schemas.microsoft.com/office/drawing/2014/main" id="{4EE5DCBD-906A-4075-A315-CA3309889E3F}"/>
            </a:ext>
          </a:extLst>
        </xdr:cNvPr>
        <xdr:cNvCxnSpPr>
          <a:stCxn id="653" idx="4"/>
          <a:endCxn id="649" idx="0"/>
        </xdr:cNvCxnSpPr>
      </xdr:nvCxnSpPr>
      <xdr:spPr>
        <a:xfrm>
          <a:off x="19863548" y="47869288"/>
          <a:ext cx="1374962" cy="6320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499783</xdr:colOff>
      <xdr:row>236</xdr:row>
      <xdr:rowOff>62987</xdr:rowOff>
    </xdr:from>
    <xdr:to>
      <xdr:col>25</xdr:col>
      <xdr:colOff>567905</xdr:colOff>
      <xdr:row>239</xdr:row>
      <xdr:rowOff>58270</xdr:rowOff>
    </xdr:to>
    <xdr:cxnSp macro="">
      <xdr:nvCxnSpPr>
        <xdr:cNvPr id="663" name="Conector reto 662">
          <a:extLst>
            <a:ext uri="{FF2B5EF4-FFF2-40B4-BE49-F238E27FC236}">
              <a16:creationId xmlns:a16="http://schemas.microsoft.com/office/drawing/2014/main" id="{FE4C939A-6B2E-4BAD-8291-9FD5FFB13437}"/>
            </a:ext>
          </a:extLst>
        </xdr:cNvPr>
        <xdr:cNvCxnSpPr/>
      </xdr:nvCxnSpPr>
      <xdr:spPr>
        <a:xfrm flipH="1">
          <a:off x="16098371" y="45995899"/>
          <a:ext cx="673240" cy="5667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287990</xdr:colOff>
      <xdr:row>235</xdr:row>
      <xdr:rowOff>96372</xdr:rowOff>
    </xdr:from>
    <xdr:to>
      <xdr:col>27</xdr:col>
      <xdr:colOff>298077</xdr:colOff>
      <xdr:row>239</xdr:row>
      <xdr:rowOff>58273</xdr:rowOff>
    </xdr:to>
    <xdr:cxnSp macro="">
      <xdr:nvCxnSpPr>
        <xdr:cNvPr id="664" name="Conector reto 663">
          <a:extLst>
            <a:ext uri="{FF2B5EF4-FFF2-40B4-BE49-F238E27FC236}">
              <a16:creationId xmlns:a16="http://schemas.microsoft.com/office/drawing/2014/main" id="{C908C7D4-6F66-4D3E-A454-DA06140DB1A4}"/>
            </a:ext>
          </a:extLst>
        </xdr:cNvPr>
        <xdr:cNvCxnSpPr/>
      </xdr:nvCxnSpPr>
      <xdr:spPr>
        <a:xfrm>
          <a:off x="17096814" y="45838784"/>
          <a:ext cx="615204" cy="72390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256614</xdr:colOff>
      <xdr:row>235</xdr:row>
      <xdr:rowOff>98614</xdr:rowOff>
    </xdr:from>
    <xdr:to>
      <xdr:col>30</xdr:col>
      <xdr:colOff>121027</xdr:colOff>
      <xdr:row>239</xdr:row>
      <xdr:rowOff>71719</xdr:rowOff>
    </xdr:to>
    <xdr:cxnSp macro="">
      <xdr:nvCxnSpPr>
        <xdr:cNvPr id="665" name="Conector reto 664">
          <a:extLst>
            <a:ext uri="{FF2B5EF4-FFF2-40B4-BE49-F238E27FC236}">
              <a16:creationId xmlns:a16="http://schemas.microsoft.com/office/drawing/2014/main" id="{7381501B-22B4-4B77-AB88-5B3751A9A942}"/>
            </a:ext>
          </a:extLst>
        </xdr:cNvPr>
        <xdr:cNvCxnSpPr/>
      </xdr:nvCxnSpPr>
      <xdr:spPr>
        <a:xfrm>
          <a:off x="17065438" y="45841026"/>
          <a:ext cx="2284883" cy="73510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421341</xdr:colOff>
      <xdr:row>241</xdr:row>
      <xdr:rowOff>40341</xdr:rowOff>
    </xdr:from>
    <xdr:to>
      <xdr:col>30</xdr:col>
      <xdr:colOff>179299</xdr:colOff>
      <xdr:row>243</xdr:row>
      <xdr:rowOff>141193</xdr:rowOff>
    </xdr:to>
    <xdr:cxnSp macro="">
      <xdr:nvCxnSpPr>
        <xdr:cNvPr id="666" name="Conector reto 665">
          <a:extLst>
            <a:ext uri="{FF2B5EF4-FFF2-40B4-BE49-F238E27FC236}">
              <a16:creationId xmlns:a16="http://schemas.microsoft.com/office/drawing/2014/main" id="{9261CCC2-BEB5-4E89-8735-D8903862D1CD}"/>
            </a:ext>
          </a:extLst>
        </xdr:cNvPr>
        <xdr:cNvCxnSpPr/>
      </xdr:nvCxnSpPr>
      <xdr:spPr>
        <a:xfrm flipV="1">
          <a:off x="17230165" y="46936959"/>
          <a:ext cx="2178428" cy="4818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179299</xdr:colOff>
      <xdr:row>241</xdr:row>
      <xdr:rowOff>40341</xdr:rowOff>
    </xdr:from>
    <xdr:to>
      <xdr:col>31</xdr:col>
      <xdr:colOff>29136</xdr:colOff>
      <xdr:row>244</xdr:row>
      <xdr:rowOff>8964</xdr:rowOff>
    </xdr:to>
    <xdr:cxnSp macro="">
      <xdr:nvCxnSpPr>
        <xdr:cNvPr id="667" name="Conector reto 666">
          <a:extLst>
            <a:ext uri="{FF2B5EF4-FFF2-40B4-BE49-F238E27FC236}">
              <a16:creationId xmlns:a16="http://schemas.microsoft.com/office/drawing/2014/main" id="{48D683AB-3C3C-4268-B919-C7C2E9729D6D}"/>
            </a:ext>
          </a:extLst>
        </xdr:cNvPr>
        <xdr:cNvCxnSpPr>
          <a:stCxn id="653" idx="0"/>
        </xdr:cNvCxnSpPr>
      </xdr:nvCxnSpPr>
      <xdr:spPr>
        <a:xfrm flipH="1" flipV="1">
          <a:off x="19408593" y="46936959"/>
          <a:ext cx="454955" cy="54012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287991</xdr:colOff>
      <xdr:row>245</xdr:row>
      <xdr:rowOff>119015</xdr:rowOff>
    </xdr:from>
    <xdr:to>
      <xdr:col>26</xdr:col>
      <xdr:colOff>240691</xdr:colOff>
      <xdr:row>249</xdr:row>
      <xdr:rowOff>64998</xdr:rowOff>
    </xdr:to>
    <xdr:cxnSp macro="">
      <xdr:nvCxnSpPr>
        <xdr:cNvPr id="668" name="Conector reto 667">
          <a:extLst>
            <a:ext uri="{FF2B5EF4-FFF2-40B4-BE49-F238E27FC236}">
              <a16:creationId xmlns:a16="http://schemas.microsoft.com/office/drawing/2014/main" id="{3293BE4B-8DB0-4D6C-9F1E-F9FCD59E5350}"/>
            </a:ext>
          </a:extLst>
        </xdr:cNvPr>
        <xdr:cNvCxnSpPr/>
      </xdr:nvCxnSpPr>
      <xdr:spPr>
        <a:xfrm flipH="1">
          <a:off x="16491697" y="47777633"/>
          <a:ext cx="557818" cy="7079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375395</xdr:colOff>
      <xdr:row>245</xdr:row>
      <xdr:rowOff>174811</xdr:rowOff>
    </xdr:from>
    <xdr:to>
      <xdr:col>26</xdr:col>
      <xdr:colOff>424702</xdr:colOff>
      <xdr:row>249</xdr:row>
      <xdr:rowOff>67239</xdr:rowOff>
    </xdr:to>
    <xdr:cxnSp macro="">
      <xdr:nvCxnSpPr>
        <xdr:cNvPr id="669" name="Conector reto 668">
          <a:extLst>
            <a:ext uri="{FF2B5EF4-FFF2-40B4-BE49-F238E27FC236}">
              <a16:creationId xmlns:a16="http://schemas.microsoft.com/office/drawing/2014/main" id="{1FE42BC5-F2E5-4BBB-8D80-B202F2B5781C}"/>
            </a:ext>
          </a:extLst>
        </xdr:cNvPr>
        <xdr:cNvCxnSpPr/>
      </xdr:nvCxnSpPr>
      <xdr:spPr>
        <a:xfrm>
          <a:off x="17184219" y="47833429"/>
          <a:ext cx="49307" cy="65442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510099</xdr:colOff>
      <xdr:row>245</xdr:row>
      <xdr:rowOff>119015</xdr:rowOff>
    </xdr:from>
    <xdr:to>
      <xdr:col>27</xdr:col>
      <xdr:colOff>550209</xdr:colOff>
      <xdr:row>249</xdr:row>
      <xdr:rowOff>80686</xdr:rowOff>
    </xdr:to>
    <xdr:cxnSp macro="">
      <xdr:nvCxnSpPr>
        <xdr:cNvPr id="670" name="Conector reto 669">
          <a:extLst>
            <a:ext uri="{FF2B5EF4-FFF2-40B4-BE49-F238E27FC236}">
              <a16:creationId xmlns:a16="http://schemas.microsoft.com/office/drawing/2014/main" id="{683D29FA-2B67-4A96-932E-E0730DF400A1}"/>
            </a:ext>
          </a:extLst>
        </xdr:cNvPr>
        <xdr:cNvCxnSpPr/>
      </xdr:nvCxnSpPr>
      <xdr:spPr>
        <a:xfrm>
          <a:off x="17318923" y="47777633"/>
          <a:ext cx="645227" cy="7236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565895</xdr:colOff>
      <xdr:row>244</xdr:row>
      <xdr:rowOff>174812</xdr:rowOff>
    </xdr:from>
    <xdr:to>
      <xdr:col>29</xdr:col>
      <xdr:colOff>90769</xdr:colOff>
      <xdr:row>249</xdr:row>
      <xdr:rowOff>80687</xdr:rowOff>
    </xdr:to>
    <xdr:cxnSp macro="">
      <xdr:nvCxnSpPr>
        <xdr:cNvPr id="671" name="Conector reto 670">
          <a:extLst>
            <a:ext uri="{FF2B5EF4-FFF2-40B4-BE49-F238E27FC236}">
              <a16:creationId xmlns:a16="http://schemas.microsoft.com/office/drawing/2014/main" id="{DDDADE87-6F7D-4801-BE60-F4C5CC2189D5}"/>
            </a:ext>
          </a:extLst>
        </xdr:cNvPr>
        <xdr:cNvCxnSpPr/>
      </xdr:nvCxnSpPr>
      <xdr:spPr>
        <a:xfrm>
          <a:off x="17374719" y="47642930"/>
          <a:ext cx="1340226" cy="858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24652</xdr:colOff>
      <xdr:row>246</xdr:row>
      <xdr:rowOff>29138</xdr:rowOff>
    </xdr:from>
    <xdr:to>
      <xdr:col>31</xdr:col>
      <xdr:colOff>599514</xdr:colOff>
      <xdr:row>249</xdr:row>
      <xdr:rowOff>73962</xdr:rowOff>
    </xdr:to>
    <xdr:cxnSp macro="">
      <xdr:nvCxnSpPr>
        <xdr:cNvPr id="672" name="Conector reto 671">
          <a:extLst>
            <a:ext uri="{FF2B5EF4-FFF2-40B4-BE49-F238E27FC236}">
              <a16:creationId xmlns:a16="http://schemas.microsoft.com/office/drawing/2014/main" id="{E0AC6392-8CDE-47D5-AB89-7A6CC3F26E01}"/>
            </a:ext>
          </a:extLst>
        </xdr:cNvPr>
        <xdr:cNvCxnSpPr/>
      </xdr:nvCxnSpPr>
      <xdr:spPr>
        <a:xfrm>
          <a:off x="19859064" y="47878256"/>
          <a:ext cx="574862" cy="616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344021</xdr:colOff>
      <xdr:row>246</xdr:row>
      <xdr:rowOff>29138</xdr:rowOff>
    </xdr:from>
    <xdr:to>
      <xdr:col>31</xdr:col>
      <xdr:colOff>24652</xdr:colOff>
      <xdr:row>249</xdr:row>
      <xdr:rowOff>76203</xdr:rowOff>
    </xdr:to>
    <xdr:cxnSp macro="">
      <xdr:nvCxnSpPr>
        <xdr:cNvPr id="673" name="Conector reto 672">
          <a:extLst>
            <a:ext uri="{FF2B5EF4-FFF2-40B4-BE49-F238E27FC236}">
              <a16:creationId xmlns:a16="http://schemas.microsoft.com/office/drawing/2014/main" id="{D4C9E93D-5246-4A06-BB8B-89C550A6CADA}"/>
            </a:ext>
          </a:extLst>
        </xdr:cNvPr>
        <xdr:cNvCxnSpPr/>
      </xdr:nvCxnSpPr>
      <xdr:spPr>
        <a:xfrm flipH="1">
          <a:off x="19573315" y="47878256"/>
          <a:ext cx="285749" cy="61856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186018</xdr:colOff>
      <xdr:row>244</xdr:row>
      <xdr:rowOff>174812</xdr:rowOff>
    </xdr:from>
    <xdr:to>
      <xdr:col>26</xdr:col>
      <xdr:colOff>184895</xdr:colOff>
      <xdr:row>249</xdr:row>
      <xdr:rowOff>71718</xdr:rowOff>
    </xdr:to>
    <xdr:cxnSp macro="">
      <xdr:nvCxnSpPr>
        <xdr:cNvPr id="674" name="Conector reto 673">
          <a:extLst>
            <a:ext uri="{FF2B5EF4-FFF2-40B4-BE49-F238E27FC236}">
              <a16:creationId xmlns:a16="http://schemas.microsoft.com/office/drawing/2014/main" id="{AA9F5BE0-E035-4D2A-9C68-FB9C8588744C}"/>
            </a:ext>
          </a:extLst>
        </xdr:cNvPr>
        <xdr:cNvCxnSpPr/>
      </xdr:nvCxnSpPr>
      <xdr:spPr>
        <a:xfrm flipH="1">
          <a:off x="15784606" y="47642930"/>
          <a:ext cx="1209113" cy="84940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24</xdr:col>
      <xdr:colOff>499781</xdr:colOff>
      <xdr:row>236</xdr:row>
      <xdr:rowOff>129987</xdr:rowOff>
    </xdr:from>
    <xdr:ext cx="399148" cy="264560"/>
    <xdr:sp macro="" textlink="">
      <xdr:nvSpPr>
        <xdr:cNvPr id="676" name="CaixaDeTexto 675">
          <a:extLst>
            <a:ext uri="{FF2B5EF4-FFF2-40B4-BE49-F238E27FC236}">
              <a16:creationId xmlns:a16="http://schemas.microsoft.com/office/drawing/2014/main" id="{F1D8E9C5-C80F-4860-ABD5-A60ED0E5C0BE}"/>
            </a:ext>
          </a:extLst>
        </xdr:cNvPr>
        <xdr:cNvSpPr txBox="1"/>
      </xdr:nvSpPr>
      <xdr:spPr>
        <a:xfrm>
          <a:off x="16098369" y="4606289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26</xdr:col>
      <xdr:colOff>354102</xdr:colOff>
      <xdr:row>237</xdr:row>
      <xdr:rowOff>107576</xdr:rowOff>
    </xdr:from>
    <xdr:ext cx="327654" cy="264560"/>
    <xdr:sp macro="" textlink="">
      <xdr:nvSpPr>
        <xdr:cNvPr id="677" name="CaixaDeTexto 676">
          <a:extLst>
            <a:ext uri="{FF2B5EF4-FFF2-40B4-BE49-F238E27FC236}">
              <a16:creationId xmlns:a16="http://schemas.microsoft.com/office/drawing/2014/main" id="{76833055-7A52-487A-A878-1DF110022E36}"/>
            </a:ext>
          </a:extLst>
        </xdr:cNvPr>
        <xdr:cNvSpPr txBox="1"/>
      </xdr:nvSpPr>
      <xdr:spPr>
        <a:xfrm>
          <a:off x="17162926" y="462309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27</xdr:col>
      <xdr:colOff>312642</xdr:colOff>
      <xdr:row>237</xdr:row>
      <xdr:rowOff>69476</xdr:rowOff>
    </xdr:from>
    <xdr:ext cx="327654" cy="264560"/>
    <xdr:sp macro="" textlink="">
      <xdr:nvSpPr>
        <xdr:cNvPr id="678" name="CaixaDeTexto 677">
          <a:extLst>
            <a:ext uri="{FF2B5EF4-FFF2-40B4-BE49-F238E27FC236}">
              <a16:creationId xmlns:a16="http://schemas.microsoft.com/office/drawing/2014/main" id="{20B2AB2C-80F1-497C-8F70-9F993E747E49}"/>
            </a:ext>
          </a:extLst>
        </xdr:cNvPr>
        <xdr:cNvSpPr txBox="1"/>
      </xdr:nvSpPr>
      <xdr:spPr>
        <a:xfrm>
          <a:off x="17726583" y="46192888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28</xdr:col>
      <xdr:colOff>129986</xdr:colOff>
      <xdr:row>236</xdr:row>
      <xdr:rowOff>40340</xdr:rowOff>
    </xdr:from>
    <xdr:ext cx="399148" cy="264560"/>
    <xdr:sp macro="" textlink="">
      <xdr:nvSpPr>
        <xdr:cNvPr id="679" name="CaixaDeTexto 678">
          <a:extLst>
            <a:ext uri="{FF2B5EF4-FFF2-40B4-BE49-F238E27FC236}">
              <a16:creationId xmlns:a16="http://schemas.microsoft.com/office/drawing/2014/main" id="{C10959BD-4D0D-4BD2-AC13-6DE334C46637}"/>
            </a:ext>
          </a:extLst>
        </xdr:cNvPr>
        <xdr:cNvSpPr txBox="1"/>
      </xdr:nvSpPr>
      <xdr:spPr>
        <a:xfrm>
          <a:off x="18149045" y="4597325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258</a:t>
          </a:r>
        </a:p>
      </xdr:txBody>
    </xdr:sp>
    <xdr:clientData/>
  </xdr:oneCellAnchor>
  <xdr:oneCellAnchor>
    <xdr:from>
      <xdr:col>30</xdr:col>
      <xdr:colOff>208429</xdr:colOff>
      <xdr:row>242</xdr:row>
      <xdr:rowOff>141194</xdr:rowOff>
    </xdr:from>
    <xdr:ext cx="327654" cy="264560"/>
    <xdr:sp macro="" textlink="">
      <xdr:nvSpPr>
        <xdr:cNvPr id="681" name="CaixaDeTexto 680">
          <a:extLst>
            <a:ext uri="{FF2B5EF4-FFF2-40B4-BE49-F238E27FC236}">
              <a16:creationId xmlns:a16="http://schemas.microsoft.com/office/drawing/2014/main" id="{47241CB4-1958-4430-8584-08566A922E85}"/>
            </a:ext>
          </a:extLst>
        </xdr:cNvPr>
        <xdr:cNvSpPr txBox="1"/>
      </xdr:nvSpPr>
      <xdr:spPr>
        <a:xfrm>
          <a:off x="19437723" y="4722831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68</a:t>
          </a:r>
        </a:p>
      </xdr:txBody>
    </xdr:sp>
    <xdr:clientData/>
  </xdr:oneCellAnchor>
  <xdr:oneCellAnchor>
    <xdr:from>
      <xdr:col>25</xdr:col>
      <xdr:colOff>165846</xdr:colOff>
      <xdr:row>247</xdr:row>
      <xdr:rowOff>8962</xdr:rowOff>
    </xdr:from>
    <xdr:ext cx="327654" cy="264560"/>
    <xdr:sp macro="" textlink="">
      <xdr:nvSpPr>
        <xdr:cNvPr id="682" name="CaixaDeTexto 681">
          <a:extLst>
            <a:ext uri="{FF2B5EF4-FFF2-40B4-BE49-F238E27FC236}">
              <a16:creationId xmlns:a16="http://schemas.microsoft.com/office/drawing/2014/main" id="{183A2A4D-8DB8-4CB2-B678-CE4E10068C7F}"/>
            </a:ext>
          </a:extLst>
        </xdr:cNvPr>
        <xdr:cNvSpPr txBox="1"/>
      </xdr:nvSpPr>
      <xdr:spPr>
        <a:xfrm>
          <a:off x="16369552" y="4804858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26</xdr:col>
      <xdr:colOff>363070</xdr:colOff>
      <xdr:row>247</xdr:row>
      <xdr:rowOff>105333</xdr:rowOff>
    </xdr:from>
    <xdr:ext cx="399148" cy="264560"/>
    <xdr:sp macro="" textlink="">
      <xdr:nvSpPr>
        <xdr:cNvPr id="683" name="CaixaDeTexto 682">
          <a:extLst>
            <a:ext uri="{FF2B5EF4-FFF2-40B4-BE49-F238E27FC236}">
              <a16:creationId xmlns:a16="http://schemas.microsoft.com/office/drawing/2014/main" id="{BCD7588B-2AC7-41B0-8042-3C33D40DF183}"/>
            </a:ext>
          </a:extLst>
        </xdr:cNvPr>
        <xdr:cNvSpPr txBox="1"/>
      </xdr:nvSpPr>
      <xdr:spPr>
        <a:xfrm>
          <a:off x="17171894" y="4814495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27</xdr:col>
      <xdr:colOff>387723</xdr:colOff>
      <xdr:row>247</xdr:row>
      <xdr:rowOff>163605</xdr:rowOff>
    </xdr:from>
    <xdr:ext cx="327654" cy="264560"/>
    <xdr:sp macro="" textlink="">
      <xdr:nvSpPr>
        <xdr:cNvPr id="684" name="CaixaDeTexto 683">
          <a:extLst>
            <a:ext uri="{FF2B5EF4-FFF2-40B4-BE49-F238E27FC236}">
              <a16:creationId xmlns:a16="http://schemas.microsoft.com/office/drawing/2014/main" id="{3B84D06D-6035-4E1E-AC0F-667A6229524F}"/>
            </a:ext>
          </a:extLst>
        </xdr:cNvPr>
        <xdr:cNvSpPr txBox="1"/>
      </xdr:nvSpPr>
      <xdr:spPr>
        <a:xfrm>
          <a:off x="17801664" y="4820322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28</xdr:col>
      <xdr:colOff>349623</xdr:colOff>
      <xdr:row>247</xdr:row>
      <xdr:rowOff>58268</xdr:rowOff>
    </xdr:from>
    <xdr:ext cx="399148" cy="264560"/>
    <xdr:sp macro="" textlink="">
      <xdr:nvSpPr>
        <xdr:cNvPr id="685" name="CaixaDeTexto 684">
          <a:extLst>
            <a:ext uri="{FF2B5EF4-FFF2-40B4-BE49-F238E27FC236}">
              <a16:creationId xmlns:a16="http://schemas.microsoft.com/office/drawing/2014/main" id="{FE1E905D-888C-42D6-A72A-D77D4141A4F3}"/>
            </a:ext>
          </a:extLst>
        </xdr:cNvPr>
        <xdr:cNvSpPr txBox="1"/>
      </xdr:nvSpPr>
      <xdr:spPr>
        <a:xfrm>
          <a:off x="18368682" y="4809788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</a:t>
          </a:r>
        </a:p>
      </xdr:txBody>
    </xdr:sp>
    <xdr:clientData/>
  </xdr:oneCellAnchor>
  <xdr:oneCellAnchor>
    <xdr:from>
      <xdr:col>30</xdr:col>
      <xdr:colOff>85161</xdr:colOff>
      <xdr:row>247</xdr:row>
      <xdr:rowOff>129984</xdr:rowOff>
    </xdr:from>
    <xdr:ext cx="399148" cy="264560"/>
    <xdr:sp macro="" textlink="">
      <xdr:nvSpPr>
        <xdr:cNvPr id="686" name="CaixaDeTexto 685">
          <a:extLst>
            <a:ext uri="{FF2B5EF4-FFF2-40B4-BE49-F238E27FC236}">
              <a16:creationId xmlns:a16="http://schemas.microsoft.com/office/drawing/2014/main" id="{766726AA-C8DB-4B68-8554-3529A73BE3D5}"/>
            </a:ext>
          </a:extLst>
        </xdr:cNvPr>
        <xdr:cNvSpPr txBox="1"/>
      </xdr:nvSpPr>
      <xdr:spPr>
        <a:xfrm>
          <a:off x="19314455" y="4816960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31</xdr:col>
      <xdr:colOff>136708</xdr:colOff>
      <xdr:row>247</xdr:row>
      <xdr:rowOff>170325</xdr:rowOff>
    </xdr:from>
    <xdr:ext cx="399148" cy="264560"/>
    <xdr:sp macro="" textlink="">
      <xdr:nvSpPr>
        <xdr:cNvPr id="687" name="CaixaDeTexto 686">
          <a:extLst>
            <a:ext uri="{FF2B5EF4-FFF2-40B4-BE49-F238E27FC236}">
              <a16:creationId xmlns:a16="http://schemas.microsoft.com/office/drawing/2014/main" id="{044DB18F-E3ED-41EB-8A53-E833F3D7439C}"/>
            </a:ext>
          </a:extLst>
        </xdr:cNvPr>
        <xdr:cNvSpPr txBox="1"/>
      </xdr:nvSpPr>
      <xdr:spPr>
        <a:xfrm>
          <a:off x="19971120" y="48209943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24</xdr:col>
      <xdr:colOff>419099</xdr:colOff>
      <xdr:row>245</xdr:row>
      <xdr:rowOff>172568</xdr:rowOff>
    </xdr:from>
    <xdr:ext cx="399148" cy="264560"/>
    <xdr:sp macro="" textlink="">
      <xdr:nvSpPr>
        <xdr:cNvPr id="688" name="CaixaDeTexto 687">
          <a:extLst>
            <a:ext uri="{FF2B5EF4-FFF2-40B4-BE49-F238E27FC236}">
              <a16:creationId xmlns:a16="http://schemas.microsoft.com/office/drawing/2014/main" id="{7EC3C7B4-768F-427B-9531-CD07F95F1A20}"/>
            </a:ext>
          </a:extLst>
        </xdr:cNvPr>
        <xdr:cNvSpPr txBox="1"/>
      </xdr:nvSpPr>
      <xdr:spPr>
        <a:xfrm>
          <a:off x="16017687" y="4783118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twoCellAnchor>
    <xdr:from>
      <xdr:col>26</xdr:col>
      <xdr:colOff>332814</xdr:colOff>
      <xdr:row>235</xdr:row>
      <xdr:rowOff>141194</xdr:rowOff>
    </xdr:from>
    <xdr:to>
      <xdr:col>28</xdr:col>
      <xdr:colOff>519953</xdr:colOff>
      <xdr:row>239</xdr:row>
      <xdr:rowOff>100852</xdr:rowOff>
    </xdr:to>
    <xdr:cxnSp macro="">
      <xdr:nvCxnSpPr>
        <xdr:cNvPr id="689" name="Conector reto 688">
          <a:extLst>
            <a:ext uri="{FF2B5EF4-FFF2-40B4-BE49-F238E27FC236}">
              <a16:creationId xmlns:a16="http://schemas.microsoft.com/office/drawing/2014/main" id="{B49AA099-27D5-45FE-8D06-97F12A91930B}"/>
            </a:ext>
          </a:extLst>
        </xdr:cNvPr>
        <xdr:cNvCxnSpPr/>
      </xdr:nvCxnSpPr>
      <xdr:spPr>
        <a:xfrm>
          <a:off x="17141638" y="45883606"/>
          <a:ext cx="1397374" cy="72165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154643</xdr:colOff>
      <xdr:row>236</xdr:row>
      <xdr:rowOff>31377</xdr:rowOff>
    </xdr:from>
    <xdr:to>
      <xdr:col>17</xdr:col>
      <xdr:colOff>554693</xdr:colOff>
      <xdr:row>238</xdr:row>
      <xdr:rowOff>90208</xdr:rowOff>
    </xdr:to>
    <xdr:sp macro="" textlink="">
      <xdr:nvSpPr>
        <xdr:cNvPr id="690" name="Sinal de Multiplicação 689">
          <a:extLst>
            <a:ext uri="{FF2B5EF4-FFF2-40B4-BE49-F238E27FC236}">
              <a16:creationId xmlns:a16="http://schemas.microsoft.com/office/drawing/2014/main" id="{F094FD8A-B839-46CA-816D-C83A287F2D9B}"/>
            </a:ext>
          </a:extLst>
        </xdr:cNvPr>
        <xdr:cNvSpPr/>
      </xdr:nvSpPr>
      <xdr:spPr>
        <a:xfrm>
          <a:off x="10968319" y="45964289"/>
          <a:ext cx="400050" cy="439831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27</xdr:col>
      <xdr:colOff>309283</xdr:colOff>
      <xdr:row>241</xdr:row>
      <xdr:rowOff>118783</xdr:rowOff>
    </xdr:from>
    <xdr:ext cx="399148" cy="264560"/>
    <xdr:sp macro="" textlink="">
      <xdr:nvSpPr>
        <xdr:cNvPr id="693" name="CaixaDeTexto 692">
          <a:extLst>
            <a:ext uri="{FF2B5EF4-FFF2-40B4-BE49-F238E27FC236}">
              <a16:creationId xmlns:a16="http://schemas.microsoft.com/office/drawing/2014/main" id="{175B05CB-567E-4AD5-B0BA-E3151B62C222}"/>
            </a:ext>
          </a:extLst>
        </xdr:cNvPr>
        <xdr:cNvSpPr txBox="1"/>
      </xdr:nvSpPr>
      <xdr:spPr>
        <a:xfrm>
          <a:off x="17723224" y="4701540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106</a:t>
          </a:r>
        </a:p>
      </xdr:txBody>
    </xdr:sp>
    <xdr:clientData/>
  </xdr:oneCellAnchor>
  <xdr:oneCellAnchor>
    <xdr:from>
      <xdr:col>32</xdr:col>
      <xdr:colOff>233079</xdr:colOff>
      <xdr:row>246</xdr:row>
      <xdr:rowOff>165842</xdr:rowOff>
    </xdr:from>
    <xdr:ext cx="327654" cy="264560"/>
    <xdr:sp macro="" textlink="">
      <xdr:nvSpPr>
        <xdr:cNvPr id="694" name="CaixaDeTexto 693">
          <a:extLst>
            <a:ext uri="{FF2B5EF4-FFF2-40B4-BE49-F238E27FC236}">
              <a16:creationId xmlns:a16="http://schemas.microsoft.com/office/drawing/2014/main" id="{698E0DDF-3503-4806-95CE-9537F0922001}"/>
            </a:ext>
          </a:extLst>
        </xdr:cNvPr>
        <xdr:cNvSpPr txBox="1"/>
      </xdr:nvSpPr>
      <xdr:spPr>
        <a:xfrm>
          <a:off x="20672608" y="480149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twoCellAnchor>
    <xdr:from>
      <xdr:col>16</xdr:col>
      <xdr:colOff>536904</xdr:colOff>
      <xdr:row>237</xdr:row>
      <xdr:rowOff>85164</xdr:rowOff>
    </xdr:from>
    <xdr:to>
      <xdr:col>17</xdr:col>
      <xdr:colOff>824754</xdr:colOff>
      <xdr:row>241</xdr:row>
      <xdr:rowOff>186018</xdr:rowOff>
    </xdr:to>
    <xdr:sp macro="" textlink="">
      <xdr:nvSpPr>
        <xdr:cNvPr id="695" name="Elipse 694">
          <a:extLst>
            <a:ext uri="{FF2B5EF4-FFF2-40B4-BE49-F238E27FC236}">
              <a16:creationId xmlns:a16="http://schemas.microsoft.com/office/drawing/2014/main" id="{9A5A5364-C810-4C34-BF0F-ABD9F676DFD1}"/>
            </a:ext>
          </a:extLst>
        </xdr:cNvPr>
        <xdr:cNvSpPr/>
      </xdr:nvSpPr>
      <xdr:spPr>
        <a:xfrm>
          <a:off x="10745463" y="46208576"/>
          <a:ext cx="892967" cy="8740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0</xdr:col>
      <xdr:colOff>784413</xdr:colOff>
      <xdr:row>248</xdr:row>
      <xdr:rowOff>44824</xdr:rowOff>
    </xdr:from>
    <xdr:to>
      <xdr:col>6</xdr:col>
      <xdr:colOff>406878</xdr:colOff>
      <xdr:row>257</xdr:row>
      <xdr:rowOff>44824</xdr:rowOff>
    </xdr:to>
    <xdr:pic>
      <xdr:nvPicPr>
        <xdr:cNvPr id="696" name="Imagem 695">
          <a:extLst>
            <a:ext uri="{FF2B5EF4-FFF2-40B4-BE49-F238E27FC236}">
              <a16:creationId xmlns:a16="http://schemas.microsoft.com/office/drawing/2014/main" id="{CDCE9784-DB61-4C0C-8F7E-64B968A32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3" y="48308559"/>
          <a:ext cx="3891906" cy="1714500"/>
        </a:xfrm>
        <a:prstGeom prst="rect">
          <a:avLst/>
        </a:prstGeom>
      </xdr:spPr>
    </xdr:pic>
    <xdr:clientData/>
  </xdr:twoCellAnchor>
  <xdr:twoCellAnchor>
    <xdr:from>
      <xdr:col>17</xdr:col>
      <xdr:colOff>165849</xdr:colOff>
      <xdr:row>260</xdr:row>
      <xdr:rowOff>22413</xdr:rowOff>
    </xdr:from>
    <xdr:to>
      <xdr:col>17</xdr:col>
      <xdr:colOff>546849</xdr:colOff>
      <xdr:row>262</xdr:row>
      <xdr:rowOff>11207</xdr:rowOff>
    </xdr:to>
    <xdr:sp macro="" textlink="">
      <xdr:nvSpPr>
        <xdr:cNvPr id="697" name="Elipse 696">
          <a:extLst>
            <a:ext uri="{FF2B5EF4-FFF2-40B4-BE49-F238E27FC236}">
              <a16:creationId xmlns:a16="http://schemas.microsoft.com/office/drawing/2014/main" id="{8D934D68-07DD-48C9-B3DB-FEB6AC14AFAB}"/>
            </a:ext>
          </a:extLst>
        </xdr:cNvPr>
        <xdr:cNvSpPr/>
      </xdr:nvSpPr>
      <xdr:spPr>
        <a:xfrm>
          <a:off x="10979525" y="50583354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569260</xdr:colOff>
      <xdr:row>264</xdr:row>
      <xdr:rowOff>179294</xdr:rowOff>
    </xdr:from>
    <xdr:to>
      <xdr:col>15</xdr:col>
      <xdr:colOff>307042</xdr:colOff>
      <xdr:row>266</xdr:row>
      <xdr:rowOff>129988</xdr:rowOff>
    </xdr:to>
    <xdr:sp macro="" textlink="">
      <xdr:nvSpPr>
        <xdr:cNvPr id="698" name="Retângulo 697">
          <a:extLst>
            <a:ext uri="{FF2B5EF4-FFF2-40B4-BE49-F238E27FC236}">
              <a16:creationId xmlns:a16="http://schemas.microsoft.com/office/drawing/2014/main" id="{E53EB747-7933-486F-B81C-D55719885210}"/>
            </a:ext>
          </a:extLst>
        </xdr:cNvPr>
        <xdr:cNvSpPr/>
      </xdr:nvSpPr>
      <xdr:spPr>
        <a:xfrm>
          <a:off x="9858936" y="5151344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23</xdr:col>
      <xdr:colOff>15689</xdr:colOff>
      <xdr:row>275</xdr:row>
      <xdr:rowOff>29133</xdr:rowOff>
    </xdr:from>
    <xdr:to>
      <xdr:col>23</xdr:col>
      <xdr:colOff>358589</xdr:colOff>
      <xdr:row>276</xdr:row>
      <xdr:rowOff>181533</xdr:rowOff>
    </xdr:to>
    <xdr:sp macro="" textlink="">
      <xdr:nvSpPr>
        <xdr:cNvPr id="699" name="Retângulo 698">
          <a:extLst>
            <a:ext uri="{FF2B5EF4-FFF2-40B4-BE49-F238E27FC236}">
              <a16:creationId xmlns:a16="http://schemas.microsoft.com/office/drawing/2014/main" id="{DC3B0783-56C9-4F94-8D75-2871447490CF}"/>
            </a:ext>
          </a:extLst>
        </xdr:cNvPr>
        <xdr:cNvSpPr/>
      </xdr:nvSpPr>
      <xdr:spPr>
        <a:xfrm>
          <a:off x="15009160" y="5346998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14</xdr:col>
      <xdr:colOff>257736</xdr:colOff>
      <xdr:row>275</xdr:row>
      <xdr:rowOff>2241</xdr:rowOff>
    </xdr:from>
    <xdr:to>
      <xdr:col>14</xdr:col>
      <xdr:colOff>600636</xdr:colOff>
      <xdr:row>276</xdr:row>
      <xdr:rowOff>154641</xdr:rowOff>
    </xdr:to>
    <xdr:sp macro="" textlink="">
      <xdr:nvSpPr>
        <xdr:cNvPr id="700" name="Retângulo 699">
          <a:extLst>
            <a:ext uri="{FF2B5EF4-FFF2-40B4-BE49-F238E27FC236}">
              <a16:creationId xmlns:a16="http://schemas.microsoft.com/office/drawing/2014/main" id="{0E84F7CC-607A-4058-92E8-2CC6790B748E}"/>
            </a:ext>
          </a:extLst>
        </xdr:cNvPr>
        <xdr:cNvSpPr/>
      </xdr:nvSpPr>
      <xdr:spPr>
        <a:xfrm>
          <a:off x="9547412" y="5344309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20</xdr:col>
      <xdr:colOff>170331</xdr:colOff>
      <xdr:row>275</xdr:row>
      <xdr:rowOff>15688</xdr:rowOff>
    </xdr:from>
    <xdr:to>
      <xdr:col>20</xdr:col>
      <xdr:colOff>513231</xdr:colOff>
      <xdr:row>276</xdr:row>
      <xdr:rowOff>168088</xdr:rowOff>
    </xdr:to>
    <xdr:sp macro="" textlink="">
      <xdr:nvSpPr>
        <xdr:cNvPr id="701" name="Retângulo 700">
          <a:extLst>
            <a:ext uri="{FF2B5EF4-FFF2-40B4-BE49-F238E27FC236}">
              <a16:creationId xmlns:a16="http://schemas.microsoft.com/office/drawing/2014/main" id="{A23A700F-C5A0-41BD-BFEE-E95B5E466ECF}"/>
            </a:ext>
          </a:extLst>
        </xdr:cNvPr>
        <xdr:cNvSpPr/>
      </xdr:nvSpPr>
      <xdr:spPr>
        <a:xfrm>
          <a:off x="13348449" y="5345654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16</xdr:col>
      <xdr:colOff>416860</xdr:colOff>
      <xdr:row>264</xdr:row>
      <xdr:rowOff>183777</xdr:rowOff>
    </xdr:from>
    <xdr:to>
      <xdr:col>17</xdr:col>
      <xdr:colOff>154643</xdr:colOff>
      <xdr:row>266</xdr:row>
      <xdr:rowOff>134471</xdr:rowOff>
    </xdr:to>
    <xdr:sp macro="" textlink="">
      <xdr:nvSpPr>
        <xdr:cNvPr id="702" name="Retângulo 701">
          <a:extLst>
            <a:ext uri="{FF2B5EF4-FFF2-40B4-BE49-F238E27FC236}">
              <a16:creationId xmlns:a16="http://schemas.microsoft.com/office/drawing/2014/main" id="{A8721309-C0D2-45BD-9937-2EE3DDB24295}"/>
            </a:ext>
          </a:extLst>
        </xdr:cNvPr>
        <xdr:cNvSpPr/>
      </xdr:nvSpPr>
      <xdr:spPr>
        <a:xfrm>
          <a:off x="10625419" y="5151792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20</xdr:col>
      <xdr:colOff>437030</xdr:colOff>
      <xdr:row>269</xdr:row>
      <xdr:rowOff>136711</xdr:rowOff>
    </xdr:from>
    <xdr:to>
      <xdr:col>21</xdr:col>
      <xdr:colOff>212913</xdr:colOff>
      <xdr:row>271</xdr:row>
      <xdr:rowOff>147917</xdr:rowOff>
    </xdr:to>
    <xdr:sp macro="" textlink="">
      <xdr:nvSpPr>
        <xdr:cNvPr id="703" name="Elipse 702">
          <a:extLst>
            <a:ext uri="{FF2B5EF4-FFF2-40B4-BE49-F238E27FC236}">
              <a16:creationId xmlns:a16="http://schemas.microsoft.com/office/drawing/2014/main" id="{57B190E9-A86C-419F-AF4C-BC2E30CA953D}"/>
            </a:ext>
          </a:extLst>
        </xdr:cNvPr>
        <xdr:cNvSpPr/>
      </xdr:nvSpPr>
      <xdr:spPr>
        <a:xfrm>
          <a:off x="13615148" y="52434564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18</xdr:col>
      <xdr:colOff>239811</xdr:colOff>
      <xdr:row>264</xdr:row>
      <xdr:rowOff>186017</xdr:rowOff>
    </xdr:from>
    <xdr:to>
      <xdr:col>18</xdr:col>
      <xdr:colOff>582711</xdr:colOff>
      <xdr:row>266</xdr:row>
      <xdr:rowOff>159122</xdr:rowOff>
    </xdr:to>
    <xdr:sp macro="" textlink="">
      <xdr:nvSpPr>
        <xdr:cNvPr id="704" name="Retângulo 703">
          <a:extLst>
            <a:ext uri="{FF2B5EF4-FFF2-40B4-BE49-F238E27FC236}">
              <a16:creationId xmlns:a16="http://schemas.microsoft.com/office/drawing/2014/main" id="{456578C7-9F38-4FA9-AFA5-8FD21C5692E1}"/>
            </a:ext>
          </a:extLst>
        </xdr:cNvPr>
        <xdr:cNvSpPr/>
      </xdr:nvSpPr>
      <xdr:spPr>
        <a:xfrm>
          <a:off x="12207693" y="51520164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21</xdr:col>
      <xdr:colOff>425825</xdr:colOff>
      <xdr:row>275</xdr:row>
      <xdr:rowOff>13447</xdr:rowOff>
    </xdr:from>
    <xdr:to>
      <xdr:col>22</xdr:col>
      <xdr:colOff>163607</xdr:colOff>
      <xdr:row>276</xdr:row>
      <xdr:rowOff>188258</xdr:rowOff>
    </xdr:to>
    <xdr:sp macro="" textlink="">
      <xdr:nvSpPr>
        <xdr:cNvPr id="705" name="Retângulo 704">
          <a:extLst>
            <a:ext uri="{FF2B5EF4-FFF2-40B4-BE49-F238E27FC236}">
              <a16:creationId xmlns:a16="http://schemas.microsoft.com/office/drawing/2014/main" id="{068B45FF-074D-4248-8E88-A0AA1327941B}"/>
            </a:ext>
          </a:extLst>
        </xdr:cNvPr>
        <xdr:cNvSpPr/>
      </xdr:nvSpPr>
      <xdr:spPr>
        <a:xfrm>
          <a:off x="14209060" y="53454300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17</xdr:col>
      <xdr:colOff>114299</xdr:colOff>
      <xdr:row>269</xdr:row>
      <xdr:rowOff>94129</xdr:rowOff>
    </xdr:from>
    <xdr:to>
      <xdr:col>17</xdr:col>
      <xdr:colOff>495299</xdr:colOff>
      <xdr:row>271</xdr:row>
      <xdr:rowOff>94128</xdr:rowOff>
    </xdr:to>
    <xdr:sp macro="" textlink="">
      <xdr:nvSpPr>
        <xdr:cNvPr id="706" name="Elipse 705">
          <a:extLst>
            <a:ext uri="{FF2B5EF4-FFF2-40B4-BE49-F238E27FC236}">
              <a16:creationId xmlns:a16="http://schemas.microsoft.com/office/drawing/2014/main" id="{BD286755-F70B-408A-94FF-AA7FEF704835}"/>
            </a:ext>
          </a:extLst>
        </xdr:cNvPr>
        <xdr:cNvSpPr/>
      </xdr:nvSpPr>
      <xdr:spPr>
        <a:xfrm>
          <a:off x="10927975" y="52391982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58272</xdr:colOff>
      <xdr:row>275</xdr:row>
      <xdr:rowOff>4483</xdr:rowOff>
    </xdr:from>
    <xdr:to>
      <xdr:col>16</xdr:col>
      <xdr:colOff>401172</xdr:colOff>
      <xdr:row>276</xdr:row>
      <xdr:rowOff>156883</xdr:rowOff>
    </xdr:to>
    <xdr:sp macro="" textlink="">
      <xdr:nvSpPr>
        <xdr:cNvPr id="707" name="Retângulo 706">
          <a:extLst>
            <a:ext uri="{FF2B5EF4-FFF2-40B4-BE49-F238E27FC236}">
              <a16:creationId xmlns:a16="http://schemas.microsoft.com/office/drawing/2014/main" id="{20CCB083-194A-4058-8E07-4B64765B5872}"/>
            </a:ext>
          </a:extLst>
        </xdr:cNvPr>
        <xdr:cNvSpPr/>
      </xdr:nvSpPr>
      <xdr:spPr>
        <a:xfrm>
          <a:off x="10266831" y="5344533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194984</xdr:colOff>
      <xdr:row>275</xdr:row>
      <xdr:rowOff>6724</xdr:rowOff>
    </xdr:from>
    <xdr:to>
      <xdr:col>17</xdr:col>
      <xdr:colOff>537884</xdr:colOff>
      <xdr:row>276</xdr:row>
      <xdr:rowOff>159124</xdr:rowOff>
    </xdr:to>
    <xdr:sp macro="" textlink="">
      <xdr:nvSpPr>
        <xdr:cNvPr id="708" name="Retângulo 707">
          <a:extLst>
            <a:ext uri="{FF2B5EF4-FFF2-40B4-BE49-F238E27FC236}">
              <a16:creationId xmlns:a16="http://schemas.microsoft.com/office/drawing/2014/main" id="{337064F1-26B1-4823-AC91-E91767850FC5}"/>
            </a:ext>
          </a:extLst>
        </xdr:cNvPr>
        <xdr:cNvSpPr/>
      </xdr:nvSpPr>
      <xdr:spPr>
        <a:xfrm>
          <a:off x="11008660" y="5344757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17</xdr:col>
      <xdr:colOff>925608</xdr:colOff>
      <xdr:row>275</xdr:row>
      <xdr:rowOff>20171</xdr:rowOff>
    </xdr:from>
    <xdr:to>
      <xdr:col>18</xdr:col>
      <xdr:colOff>114302</xdr:colOff>
      <xdr:row>276</xdr:row>
      <xdr:rowOff>172571</xdr:rowOff>
    </xdr:to>
    <xdr:sp macro="" textlink="">
      <xdr:nvSpPr>
        <xdr:cNvPr id="709" name="Retângulo 708">
          <a:extLst>
            <a:ext uri="{FF2B5EF4-FFF2-40B4-BE49-F238E27FC236}">
              <a16:creationId xmlns:a16="http://schemas.microsoft.com/office/drawing/2014/main" id="{F8D6EBE9-2B87-4ED2-8902-35BF35E68986}"/>
            </a:ext>
          </a:extLst>
        </xdr:cNvPr>
        <xdr:cNvSpPr/>
      </xdr:nvSpPr>
      <xdr:spPr>
        <a:xfrm>
          <a:off x="11739284" y="5346102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18</xdr:col>
      <xdr:colOff>522197</xdr:colOff>
      <xdr:row>275</xdr:row>
      <xdr:rowOff>20172</xdr:rowOff>
    </xdr:from>
    <xdr:to>
      <xdr:col>19</xdr:col>
      <xdr:colOff>259979</xdr:colOff>
      <xdr:row>276</xdr:row>
      <xdr:rowOff>172572</xdr:rowOff>
    </xdr:to>
    <xdr:sp macro="" textlink="">
      <xdr:nvSpPr>
        <xdr:cNvPr id="710" name="Retângulo 709">
          <a:extLst>
            <a:ext uri="{FF2B5EF4-FFF2-40B4-BE49-F238E27FC236}">
              <a16:creationId xmlns:a16="http://schemas.microsoft.com/office/drawing/2014/main" id="{4E9117E9-AA26-4099-A611-41CE3BEA4004}"/>
            </a:ext>
          </a:extLst>
        </xdr:cNvPr>
        <xdr:cNvSpPr/>
      </xdr:nvSpPr>
      <xdr:spPr>
        <a:xfrm>
          <a:off x="12490079" y="534610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17</xdr:col>
      <xdr:colOff>627531</xdr:colOff>
      <xdr:row>265</xdr:row>
      <xdr:rowOff>2243</xdr:rowOff>
    </xdr:from>
    <xdr:to>
      <xdr:col>17</xdr:col>
      <xdr:colOff>970431</xdr:colOff>
      <xdr:row>266</xdr:row>
      <xdr:rowOff>143437</xdr:rowOff>
    </xdr:to>
    <xdr:sp macro="" textlink="">
      <xdr:nvSpPr>
        <xdr:cNvPr id="711" name="Retângulo 710">
          <a:extLst>
            <a:ext uri="{FF2B5EF4-FFF2-40B4-BE49-F238E27FC236}">
              <a16:creationId xmlns:a16="http://schemas.microsoft.com/office/drawing/2014/main" id="{25E39A67-2BD0-40BE-8A24-48BD6C90C974}"/>
            </a:ext>
          </a:extLst>
        </xdr:cNvPr>
        <xdr:cNvSpPr/>
      </xdr:nvSpPr>
      <xdr:spPr>
        <a:xfrm>
          <a:off x="11441207" y="5152689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oneCellAnchor>
    <xdr:from>
      <xdr:col>16</xdr:col>
      <xdr:colOff>584943</xdr:colOff>
      <xdr:row>263</xdr:row>
      <xdr:rowOff>13447</xdr:rowOff>
    </xdr:from>
    <xdr:ext cx="327654" cy="264560"/>
    <xdr:sp macro="" textlink="">
      <xdr:nvSpPr>
        <xdr:cNvPr id="712" name="CaixaDeTexto 711">
          <a:extLst>
            <a:ext uri="{FF2B5EF4-FFF2-40B4-BE49-F238E27FC236}">
              <a16:creationId xmlns:a16="http://schemas.microsoft.com/office/drawing/2014/main" id="{1DE9206D-60DB-4312-B710-AA6C4C695B3B}"/>
            </a:ext>
          </a:extLst>
        </xdr:cNvPr>
        <xdr:cNvSpPr txBox="1"/>
      </xdr:nvSpPr>
      <xdr:spPr>
        <a:xfrm>
          <a:off x="10793502" y="5115709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17</xdr:col>
      <xdr:colOff>543483</xdr:colOff>
      <xdr:row>262</xdr:row>
      <xdr:rowOff>165847</xdr:rowOff>
    </xdr:from>
    <xdr:ext cx="327654" cy="264560"/>
    <xdr:sp macro="" textlink="">
      <xdr:nvSpPr>
        <xdr:cNvPr id="713" name="CaixaDeTexto 712">
          <a:extLst>
            <a:ext uri="{FF2B5EF4-FFF2-40B4-BE49-F238E27FC236}">
              <a16:creationId xmlns:a16="http://schemas.microsoft.com/office/drawing/2014/main" id="{EC62C77B-D055-444D-B3AA-2547D78F5B2E}"/>
            </a:ext>
          </a:extLst>
        </xdr:cNvPr>
        <xdr:cNvSpPr txBox="1"/>
      </xdr:nvSpPr>
      <xdr:spPr>
        <a:xfrm>
          <a:off x="11357159" y="5111899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17</xdr:col>
      <xdr:colOff>965945</xdr:colOff>
      <xdr:row>261</xdr:row>
      <xdr:rowOff>136711</xdr:rowOff>
    </xdr:from>
    <xdr:ext cx="399148" cy="264560"/>
    <xdr:sp macro="" textlink="">
      <xdr:nvSpPr>
        <xdr:cNvPr id="714" name="CaixaDeTexto 713">
          <a:extLst>
            <a:ext uri="{FF2B5EF4-FFF2-40B4-BE49-F238E27FC236}">
              <a16:creationId xmlns:a16="http://schemas.microsoft.com/office/drawing/2014/main" id="{E2994056-805D-4038-B313-D5F39A81FA4A}"/>
            </a:ext>
          </a:extLst>
        </xdr:cNvPr>
        <xdr:cNvSpPr txBox="1"/>
      </xdr:nvSpPr>
      <xdr:spPr>
        <a:xfrm>
          <a:off x="11779621" y="50899358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258</a:t>
          </a:r>
        </a:p>
      </xdr:txBody>
    </xdr:sp>
    <xdr:clientData/>
  </xdr:oneCellAnchor>
  <xdr:twoCellAnchor>
    <xdr:from>
      <xdr:col>17</xdr:col>
      <xdr:colOff>0</xdr:colOff>
      <xdr:row>261</xdr:row>
      <xdr:rowOff>145911</xdr:rowOff>
    </xdr:from>
    <xdr:to>
      <xdr:col>17</xdr:col>
      <xdr:colOff>221645</xdr:colOff>
      <xdr:row>264</xdr:row>
      <xdr:rowOff>168089</xdr:rowOff>
    </xdr:to>
    <xdr:cxnSp macro="">
      <xdr:nvCxnSpPr>
        <xdr:cNvPr id="715" name="Conector reto 714">
          <a:extLst>
            <a:ext uri="{FF2B5EF4-FFF2-40B4-BE49-F238E27FC236}">
              <a16:creationId xmlns:a16="http://schemas.microsoft.com/office/drawing/2014/main" id="{D2FD1F88-B03F-4DAD-B084-3664FC40A393}"/>
            </a:ext>
          </a:extLst>
        </xdr:cNvPr>
        <xdr:cNvCxnSpPr>
          <a:stCxn id="697" idx="3"/>
        </xdr:cNvCxnSpPr>
      </xdr:nvCxnSpPr>
      <xdr:spPr>
        <a:xfrm flipH="1">
          <a:off x="10813676" y="50908558"/>
          <a:ext cx="221645" cy="593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546849</xdr:colOff>
      <xdr:row>261</xdr:row>
      <xdr:rowOff>11207</xdr:rowOff>
    </xdr:from>
    <xdr:to>
      <xdr:col>18</xdr:col>
      <xdr:colOff>411261</xdr:colOff>
      <xdr:row>264</xdr:row>
      <xdr:rowOff>186017</xdr:rowOff>
    </xdr:to>
    <xdr:cxnSp macro="">
      <xdr:nvCxnSpPr>
        <xdr:cNvPr id="716" name="Conector reto 715">
          <a:extLst>
            <a:ext uri="{FF2B5EF4-FFF2-40B4-BE49-F238E27FC236}">
              <a16:creationId xmlns:a16="http://schemas.microsoft.com/office/drawing/2014/main" id="{72FFB58D-C3B0-4CB0-9D3B-9B1B2D900821}"/>
            </a:ext>
          </a:extLst>
        </xdr:cNvPr>
        <xdr:cNvCxnSpPr>
          <a:stCxn id="697" idx="6"/>
          <a:endCxn id="704" idx="0"/>
        </xdr:cNvCxnSpPr>
      </xdr:nvCxnSpPr>
      <xdr:spPr>
        <a:xfrm>
          <a:off x="11360525" y="50773854"/>
          <a:ext cx="1018618" cy="746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491053</xdr:colOff>
      <xdr:row>261</xdr:row>
      <xdr:rowOff>145911</xdr:rowOff>
    </xdr:from>
    <xdr:to>
      <xdr:col>17</xdr:col>
      <xdr:colOff>798981</xdr:colOff>
      <xdr:row>265</xdr:row>
      <xdr:rowOff>2243</xdr:rowOff>
    </xdr:to>
    <xdr:cxnSp macro="">
      <xdr:nvCxnSpPr>
        <xdr:cNvPr id="717" name="Conector reto 716">
          <a:extLst>
            <a:ext uri="{FF2B5EF4-FFF2-40B4-BE49-F238E27FC236}">
              <a16:creationId xmlns:a16="http://schemas.microsoft.com/office/drawing/2014/main" id="{8F9ACB34-4F12-4B2B-B710-7576064D69B6}"/>
            </a:ext>
          </a:extLst>
        </xdr:cNvPr>
        <xdr:cNvCxnSpPr>
          <a:stCxn id="697" idx="5"/>
          <a:endCxn id="711" idx="0"/>
        </xdr:cNvCxnSpPr>
      </xdr:nvCxnSpPr>
      <xdr:spPr>
        <a:xfrm>
          <a:off x="11304729" y="50908558"/>
          <a:ext cx="307928" cy="618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135592</xdr:colOff>
      <xdr:row>261</xdr:row>
      <xdr:rowOff>11207</xdr:rowOff>
    </xdr:from>
    <xdr:to>
      <xdr:col>17</xdr:col>
      <xdr:colOff>165849</xdr:colOff>
      <xdr:row>264</xdr:row>
      <xdr:rowOff>179294</xdr:rowOff>
    </xdr:to>
    <xdr:cxnSp macro="">
      <xdr:nvCxnSpPr>
        <xdr:cNvPr id="726" name="Conector reto 725">
          <a:extLst>
            <a:ext uri="{FF2B5EF4-FFF2-40B4-BE49-F238E27FC236}">
              <a16:creationId xmlns:a16="http://schemas.microsoft.com/office/drawing/2014/main" id="{78259EC4-74EE-4927-A14F-4E9739B655F6}"/>
            </a:ext>
          </a:extLst>
        </xdr:cNvPr>
        <xdr:cNvCxnSpPr>
          <a:stCxn id="697" idx="2"/>
          <a:endCxn id="698" idx="0"/>
        </xdr:cNvCxnSpPr>
      </xdr:nvCxnSpPr>
      <xdr:spPr>
        <a:xfrm flipH="1">
          <a:off x="10030386" y="50773854"/>
          <a:ext cx="949139" cy="739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271181</xdr:colOff>
      <xdr:row>261</xdr:row>
      <xdr:rowOff>136710</xdr:rowOff>
    </xdr:from>
    <xdr:ext cx="399148" cy="264560"/>
    <xdr:sp macro="" textlink="">
      <xdr:nvSpPr>
        <xdr:cNvPr id="733" name="CaixaDeTexto 732">
          <a:extLst>
            <a:ext uri="{FF2B5EF4-FFF2-40B4-BE49-F238E27FC236}">
              <a16:creationId xmlns:a16="http://schemas.microsoft.com/office/drawing/2014/main" id="{B7B9772B-89C5-4D5E-ABBB-23F1CE6060BA}"/>
            </a:ext>
          </a:extLst>
        </xdr:cNvPr>
        <xdr:cNvSpPr txBox="1"/>
      </xdr:nvSpPr>
      <xdr:spPr>
        <a:xfrm>
          <a:off x="10165975" y="5089935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twoCellAnchor>
    <xdr:from>
      <xdr:col>17</xdr:col>
      <xdr:colOff>304799</xdr:colOff>
      <xdr:row>266</xdr:row>
      <xdr:rowOff>159122</xdr:rowOff>
    </xdr:from>
    <xdr:to>
      <xdr:col>18</xdr:col>
      <xdr:colOff>411261</xdr:colOff>
      <xdr:row>269</xdr:row>
      <xdr:rowOff>94129</xdr:rowOff>
    </xdr:to>
    <xdr:cxnSp macro="">
      <xdr:nvCxnSpPr>
        <xdr:cNvPr id="734" name="Conector reto 733">
          <a:extLst>
            <a:ext uri="{FF2B5EF4-FFF2-40B4-BE49-F238E27FC236}">
              <a16:creationId xmlns:a16="http://schemas.microsoft.com/office/drawing/2014/main" id="{7597F897-5E2D-40D6-A7FE-6BCAE78F844E}"/>
            </a:ext>
          </a:extLst>
        </xdr:cNvPr>
        <xdr:cNvCxnSpPr>
          <a:stCxn id="706" idx="0"/>
          <a:endCxn id="704" idx="2"/>
        </xdr:cNvCxnSpPr>
      </xdr:nvCxnSpPr>
      <xdr:spPr>
        <a:xfrm flipV="1">
          <a:off x="11118475" y="51885475"/>
          <a:ext cx="1260668" cy="5065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411261</xdr:colOff>
      <xdr:row>266</xdr:row>
      <xdr:rowOff>159122</xdr:rowOff>
    </xdr:from>
    <xdr:to>
      <xdr:col>21</xdr:col>
      <xdr:colOff>22413</xdr:colOff>
      <xdr:row>269</xdr:row>
      <xdr:rowOff>136711</xdr:rowOff>
    </xdr:to>
    <xdr:cxnSp macro="">
      <xdr:nvCxnSpPr>
        <xdr:cNvPr id="735" name="Conector reto 734">
          <a:extLst>
            <a:ext uri="{FF2B5EF4-FFF2-40B4-BE49-F238E27FC236}">
              <a16:creationId xmlns:a16="http://schemas.microsoft.com/office/drawing/2014/main" id="{BF8C9837-4A91-4356-A5DE-2373DAAE67BE}"/>
            </a:ext>
          </a:extLst>
        </xdr:cNvPr>
        <xdr:cNvCxnSpPr>
          <a:stCxn id="703" idx="0"/>
          <a:endCxn id="704" idx="2"/>
        </xdr:cNvCxnSpPr>
      </xdr:nvCxnSpPr>
      <xdr:spPr>
        <a:xfrm flipH="1" flipV="1">
          <a:off x="12379143" y="51885475"/>
          <a:ext cx="1426505" cy="5490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573740</xdr:colOff>
      <xdr:row>267</xdr:row>
      <xdr:rowOff>35859</xdr:rowOff>
    </xdr:from>
    <xdr:ext cx="658835" cy="264560"/>
    <xdr:sp macro="" textlink="">
      <xdr:nvSpPr>
        <xdr:cNvPr id="740" name="CaixaDeTexto 739">
          <a:extLst>
            <a:ext uri="{FF2B5EF4-FFF2-40B4-BE49-F238E27FC236}">
              <a16:creationId xmlns:a16="http://schemas.microsoft.com/office/drawing/2014/main" id="{D6A0F955-CCF4-4B6D-B6B3-37C45AC6E934}"/>
            </a:ext>
          </a:extLst>
        </xdr:cNvPr>
        <xdr:cNvSpPr txBox="1"/>
      </xdr:nvSpPr>
      <xdr:spPr>
        <a:xfrm>
          <a:off x="13146740" y="51952712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68-TETA</a:t>
          </a:r>
        </a:p>
      </xdr:txBody>
    </xdr:sp>
    <xdr:clientData/>
  </xdr:oneCellAnchor>
  <xdr:oneCellAnchor>
    <xdr:from>
      <xdr:col>17</xdr:col>
      <xdr:colOff>517713</xdr:colOff>
      <xdr:row>267</xdr:row>
      <xdr:rowOff>13448</xdr:rowOff>
    </xdr:from>
    <xdr:ext cx="757387" cy="264560"/>
    <xdr:sp macro="" textlink="">
      <xdr:nvSpPr>
        <xdr:cNvPr id="741" name="CaixaDeTexto 740">
          <a:extLst>
            <a:ext uri="{FF2B5EF4-FFF2-40B4-BE49-F238E27FC236}">
              <a16:creationId xmlns:a16="http://schemas.microsoft.com/office/drawing/2014/main" id="{6FCAC6E4-6D40-4D9D-8EC0-A369980CA6A6}"/>
            </a:ext>
          </a:extLst>
        </xdr:cNvPr>
        <xdr:cNvSpPr txBox="1"/>
      </xdr:nvSpPr>
      <xdr:spPr>
        <a:xfrm>
          <a:off x="11331389" y="51930301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106+TETA</a:t>
          </a:r>
        </a:p>
      </xdr:txBody>
    </xdr:sp>
    <xdr:clientData/>
  </xdr:oneCellAnchor>
  <xdr:oneCellAnchor>
    <xdr:from>
      <xdr:col>16</xdr:col>
      <xdr:colOff>154640</xdr:colOff>
      <xdr:row>272</xdr:row>
      <xdr:rowOff>76198</xdr:rowOff>
    </xdr:from>
    <xdr:ext cx="327654" cy="264560"/>
    <xdr:sp macro="" textlink="">
      <xdr:nvSpPr>
        <xdr:cNvPr id="742" name="CaixaDeTexto 741">
          <a:extLst>
            <a:ext uri="{FF2B5EF4-FFF2-40B4-BE49-F238E27FC236}">
              <a16:creationId xmlns:a16="http://schemas.microsoft.com/office/drawing/2014/main" id="{F13D8EB7-47FA-41CD-BE0B-A78A5846825C}"/>
            </a:ext>
          </a:extLst>
        </xdr:cNvPr>
        <xdr:cNvSpPr txBox="1"/>
      </xdr:nvSpPr>
      <xdr:spPr>
        <a:xfrm>
          <a:off x="10363199" y="5294555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273424</xdr:colOff>
      <xdr:row>273</xdr:row>
      <xdr:rowOff>15687</xdr:rowOff>
    </xdr:from>
    <xdr:ext cx="399148" cy="264560"/>
    <xdr:sp macro="" textlink="">
      <xdr:nvSpPr>
        <xdr:cNvPr id="743" name="CaixaDeTexto 742">
          <a:extLst>
            <a:ext uri="{FF2B5EF4-FFF2-40B4-BE49-F238E27FC236}">
              <a16:creationId xmlns:a16="http://schemas.microsoft.com/office/drawing/2014/main" id="{7F62189C-E56C-4736-9AA1-2FED6B8AFE1F}"/>
            </a:ext>
          </a:extLst>
        </xdr:cNvPr>
        <xdr:cNvSpPr txBox="1"/>
      </xdr:nvSpPr>
      <xdr:spPr>
        <a:xfrm>
          <a:off x="11087100" y="5307554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17</xdr:col>
      <xdr:colOff>903194</xdr:colOff>
      <xdr:row>273</xdr:row>
      <xdr:rowOff>73959</xdr:rowOff>
    </xdr:from>
    <xdr:ext cx="327654" cy="264560"/>
    <xdr:sp macro="" textlink="">
      <xdr:nvSpPr>
        <xdr:cNvPr id="744" name="CaixaDeTexto 743">
          <a:extLst>
            <a:ext uri="{FF2B5EF4-FFF2-40B4-BE49-F238E27FC236}">
              <a16:creationId xmlns:a16="http://schemas.microsoft.com/office/drawing/2014/main" id="{1B9AB50E-1490-4FB8-B494-6C015C2FB6B8}"/>
            </a:ext>
          </a:extLst>
        </xdr:cNvPr>
        <xdr:cNvSpPr txBox="1"/>
      </xdr:nvSpPr>
      <xdr:spPr>
        <a:xfrm>
          <a:off x="11716870" y="5313381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18</xdr:col>
      <xdr:colOff>316006</xdr:colOff>
      <xdr:row>272</xdr:row>
      <xdr:rowOff>159122</xdr:rowOff>
    </xdr:from>
    <xdr:ext cx="730328" cy="264560"/>
    <xdr:sp macro="" textlink="">
      <xdr:nvSpPr>
        <xdr:cNvPr id="745" name="CaixaDeTexto 744">
          <a:extLst>
            <a:ext uri="{FF2B5EF4-FFF2-40B4-BE49-F238E27FC236}">
              <a16:creationId xmlns:a16="http://schemas.microsoft.com/office/drawing/2014/main" id="{79C590BA-1816-45F2-9D09-38EF0DDE7257}"/>
            </a:ext>
          </a:extLst>
        </xdr:cNvPr>
        <xdr:cNvSpPr txBox="1"/>
      </xdr:nvSpPr>
      <xdr:spPr>
        <a:xfrm>
          <a:off x="12283888" y="53028475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153-TETA</a:t>
          </a:r>
        </a:p>
      </xdr:txBody>
    </xdr:sp>
    <xdr:clientData/>
  </xdr:oneCellAnchor>
  <xdr:oneCellAnchor>
    <xdr:from>
      <xdr:col>20</xdr:col>
      <xdr:colOff>51543</xdr:colOff>
      <xdr:row>273</xdr:row>
      <xdr:rowOff>40338</xdr:rowOff>
    </xdr:from>
    <xdr:ext cx="399148" cy="264560"/>
    <xdr:sp macro="" textlink="">
      <xdr:nvSpPr>
        <xdr:cNvPr id="746" name="CaixaDeTexto 745">
          <a:extLst>
            <a:ext uri="{FF2B5EF4-FFF2-40B4-BE49-F238E27FC236}">
              <a16:creationId xmlns:a16="http://schemas.microsoft.com/office/drawing/2014/main" id="{5B056D82-8308-4239-B1AA-83D2E4B56C81}"/>
            </a:ext>
          </a:extLst>
        </xdr:cNvPr>
        <xdr:cNvSpPr txBox="1"/>
      </xdr:nvSpPr>
      <xdr:spPr>
        <a:xfrm>
          <a:off x="13229661" y="53100191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21</xdr:col>
      <xdr:colOff>103091</xdr:colOff>
      <xdr:row>273</xdr:row>
      <xdr:rowOff>80679</xdr:rowOff>
    </xdr:from>
    <xdr:ext cx="399148" cy="264560"/>
    <xdr:sp macro="" textlink="">
      <xdr:nvSpPr>
        <xdr:cNvPr id="747" name="CaixaDeTexto 746">
          <a:extLst>
            <a:ext uri="{FF2B5EF4-FFF2-40B4-BE49-F238E27FC236}">
              <a16:creationId xmlns:a16="http://schemas.microsoft.com/office/drawing/2014/main" id="{7880DC05-BC1F-4C75-902E-06E7A0DA0C9C}"/>
            </a:ext>
          </a:extLst>
        </xdr:cNvPr>
        <xdr:cNvSpPr txBox="1"/>
      </xdr:nvSpPr>
      <xdr:spPr>
        <a:xfrm>
          <a:off x="13886326" y="5314053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15</xdr:col>
      <xdr:colOff>38099</xdr:colOff>
      <xdr:row>271</xdr:row>
      <xdr:rowOff>82922</xdr:rowOff>
    </xdr:from>
    <xdr:ext cx="399148" cy="264560"/>
    <xdr:sp macro="" textlink="">
      <xdr:nvSpPr>
        <xdr:cNvPr id="748" name="CaixaDeTexto 747">
          <a:extLst>
            <a:ext uri="{FF2B5EF4-FFF2-40B4-BE49-F238E27FC236}">
              <a16:creationId xmlns:a16="http://schemas.microsoft.com/office/drawing/2014/main" id="{0C623F67-76AC-43B5-B9B7-BD65E4399BB7}"/>
            </a:ext>
          </a:extLst>
        </xdr:cNvPr>
        <xdr:cNvSpPr txBox="1"/>
      </xdr:nvSpPr>
      <xdr:spPr>
        <a:xfrm>
          <a:off x="9932893" y="5276177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22</xdr:col>
      <xdr:colOff>199461</xdr:colOff>
      <xdr:row>272</xdr:row>
      <xdr:rowOff>76196</xdr:rowOff>
    </xdr:from>
    <xdr:ext cx="327654" cy="264560"/>
    <xdr:sp macro="" textlink="">
      <xdr:nvSpPr>
        <xdr:cNvPr id="749" name="CaixaDeTexto 748">
          <a:extLst>
            <a:ext uri="{FF2B5EF4-FFF2-40B4-BE49-F238E27FC236}">
              <a16:creationId xmlns:a16="http://schemas.microsoft.com/office/drawing/2014/main" id="{1963059B-9973-4C40-9B95-613D02F3A33B}"/>
            </a:ext>
          </a:extLst>
        </xdr:cNvPr>
        <xdr:cNvSpPr txBox="1"/>
      </xdr:nvSpPr>
      <xdr:spPr>
        <a:xfrm>
          <a:off x="14587814" y="5294554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twoCellAnchor>
    <xdr:from>
      <xdr:col>21</xdr:col>
      <xdr:colOff>17930</xdr:colOff>
      <xdr:row>271</xdr:row>
      <xdr:rowOff>98612</xdr:rowOff>
    </xdr:from>
    <xdr:to>
      <xdr:col>23</xdr:col>
      <xdr:colOff>182656</xdr:colOff>
      <xdr:row>274</xdr:row>
      <xdr:rowOff>170328</xdr:rowOff>
    </xdr:to>
    <xdr:cxnSp macro="">
      <xdr:nvCxnSpPr>
        <xdr:cNvPr id="750" name="Conector reto 749">
          <a:extLst>
            <a:ext uri="{FF2B5EF4-FFF2-40B4-BE49-F238E27FC236}">
              <a16:creationId xmlns:a16="http://schemas.microsoft.com/office/drawing/2014/main" id="{B595B5A2-0F5F-4E2A-AED5-CA0A7FAC685C}"/>
            </a:ext>
          </a:extLst>
        </xdr:cNvPr>
        <xdr:cNvCxnSpPr/>
      </xdr:nvCxnSpPr>
      <xdr:spPr>
        <a:xfrm>
          <a:off x="13801165" y="52777465"/>
          <a:ext cx="1374962" cy="64321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220755</xdr:colOff>
      <xdr:row>271</xdr:row>
      <xdr:rowOff>6957</xdr:rowOff>
    </xdr:from>
    <xdr:to>
      <xdr:col>17</xdr:col>
      <xdr:colOff>173456</xdr:colOff>
      <xdr:row>274</xdr:row>
      <xdr:rowOff>154646</xdr:rowOff>
    </xdr:to>
    <xdr:cxnSp macro="">
      <xdr:nvCxnSpPr>
        <xdr:cNvPr id="751" name="Conector reto 750">
          <a:extLst>
            <a:ext uri="{FF2B5EF4-FFF2-40B4-BE49-F238E27FC236}">
              <a16:creationId xmlns:a16="http://schemas.microsoft.com/office/drawing/2014/main" id="{A69DC71E-C2A7-4D2F-A1B9-5C3CA98FFAC0}"/>
            </a:ext>
          </a:extLst>
        </xdr:cNvPr>
        <xdr:cNvCxnSpPr/>
      </xdr:nvCxnSpPr>
      <xdr:spPr>
        <a:xfrm flipH="1">
          <a:off x="10429314" y="52685810"/>
          <a:ext cx="557818" cy="719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308160</xdr:colOff>
      <xdr:row>271</xdr:row>
      <xdr:rowOff>62753</xdr:rowOff>
    </xdr:from>
    <xdr:to>
      <xdr:col>17</xdr:col>
      <xdr:colOff>357467</xdr:colOff>
      <xdr:row>274</xdr:row>
      <xdr:rowOff>156887</xdr:rowOff>
    </xdr:to>
    <xdr:cxnSp macro="">
      <xdr:nvCxnSpPr>
        <xdr:cNvPr id="752" name="Conector reto 751">
          <a:extLst>
            <a:ext uri="{FF2B5EF4-FFF2-40B4-BE49-F238E27FC236}">
              <a16:creationId xmlns:a16="http://schemas.microsoft.com/office/drawing/2014/main" id="{8A6443CF-ACF1-4580-9D15-2A7EAE9E9B58}"/>
            </a:ext>
          </a:extLst>
        </xdr:cNvPr>
        <xdr:cNvCxnSpPr/>
      </xdr:nvCxnSpPr>
      <xdr:spPr>
        <a:xfrm>
          <a:off x="11121836" y="52741606"/>
          <a:ext cx="49307" cy="665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442864</xdr:colOff>
      <xdr:row>271</xdr:row>
      <xdr:rowOff>6957</xdr:rowOff>
    </xdr:from>
    <xdr:to>
      <xdr:col>17</xdr:col>
      <xdr:colOff>1088091</xdr:colOff>
      <xdr:row>274</xdr:row>
      <xdr:rowOff>170334</xdr:rowOff>
    </xdr:to>
    <xdr:cxnSp macro="">
      <xdr:nvCxnSpPr>
        <xdr:cNvPr id="753" name="Conector reto 752">
          <a:extLst>
            <a:ext uri="{FF2B5EF4-FFF2-40B4-BE49-F238E27FC236}">
              <a16:creationId xmlns:a16="http://schemas.microsoft.com/office/drawing/2014/main" id="{323FA54F-07F4-4FFA-B4BC-1A0A094D1316}"/>
            </a:ext>
          </a:extLst>
        </xdr:cNvPr>
        <xdr:cNvCxnSpPr/>
      </xdr:nvCxnSpPr>
      <xdr:spPr>
        <a:xfrm>
          <a:off x="11256540" y="52685810"/>
          <a:ext cx="645227" cy="7348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498660</xdr:colOff>
      <xdr:row>270</xdr:row>
      <xdr:rowOff>62754</xdr:rowOff>
    </xdr:from>
    <xdr:to>
      <xdr:col>19</xdr:col>
      <xdr:colOff>79562</xdr:colOff>
      <xdr:row>274</xdr:row>
      <xdr:rowOff>170335</xdr:rowOff>
    </xdr:to>
    <xdr:cxnSp macro="">
      <xdr:nvCxnSpPr>
        <xdr:cNvPr id="754" name="Conector reto 753">
          <a:extLst>
            <a:ext uri="{FF2B5EF4-FFF2-40B4-BE49-F238E27FC236}">
              <a16:creationId xmlns:a16="http://schemas.microsoft.com/office/drawing/2014/main" id="{55CD1242-A7C2-486E-9433-F8753007C1C9}"/>
            </a:ext>
          </a:extLst>
        </xdr:cNvPr>
        <xdr:cNvCxnSpPr/>
      </xdr:nvCxnSpPr>
      <xdr:spPr>
        <a:xfrm>
          <a:off x="11312336" y="52551107"/>
          <a:ext cx="1340226" cy="8695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13446</xdr:colOff>
      <xdr:row>271</xdr:row>
      <xdr:rowOff>107580</xdr:rowOff>
    </xdr:from>
    <xdr:to>
      <xdr:col>21</xdr:col>
      <xdr:colOff>588308</xdr:colOff>
      <xdr:row>274</xdr:row>
      <xdr:rowOff>163610</xdr:rowOff>
    </xdr:to>
    <xdr:cxnSp macro="">
      <xdr:nvCxnSpPr>
        <xdr:cNvPr id="755" name="Conector reto 754">
          <a:extLst>
            <a:ext uri="{FF2B5EF4-FFF2-40B4-BE49-F238E27FC236}">
              <a16:creationId xmlns:a16="http://schemas.microsoft.com/office/drawing/2014/main" id="{2FEBFC84-0127-4EC7-8D78-8F7F77EA339A}"/>
            </a:ext>
          </a:extLst>
        </xdr:cNvPr>
        <xdr:cNvCxnSpPr/>
      </xdr:nvCxnSpPr>
      <xdr:spPr>
        <a:xfrm>
          <a:off x="13796681" y="52786433"/>
          <a:ext cx="574862" cy="6275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332814</xdr:colOff>
      <xdr:row>271</xdr:row>
      <xdr:rowOff>107580</xdr:rowOff>
    </xdr:from>
    <xdr:to>
      <xdr:col>21</xdr:col>
      <xdr:colOff>13446</xdr:colOff>
      <xdr:row>274</xdr:row>
      <xdr:rowOff>165851</xdr:rowOff>
    </xdr:to>
    <xdr:cxnSp macro="">
      <xdr:nvCxnSpPr>
        <xdr:cNvPr id="756" name="Conector reto 755">
          <a:extLst>
            <a:ext uri="{FF2B5EF4-FFF2-40B4-BE49-F238E27FC236}">
              <a16:creationId xmlns:a16="http://schemas.microsoft.com/office/drawing/2014/main" id="{C54684C3-16EB-4FF6-96B5-12A7E2C1B4E5}"/>
            </a:ext>
          </a:extLst>
        </xdr:cNvPr>
        <xdr:cNvCxnSpPr/>
      </xdr:nvCxnSpPr>
      <xdr:spPr>
        <a:xfrm flipH="1">
          <a:off x="13510932" y="52786433"/>
          <a:ext cx="285749" cy="62977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432547</xdr:colOff>
      <xdr:row>270</xdr:row>
      <xdr:rowOff>62754</xdr:rowOff>
    </xdr:from>
    <xdr:to>
      <xdr:col>17</xdr:col>
      <xdr:colOff>117660</xdr:colOff>
      <xdr:row>274</xdr:row>
      <xdr:rowOff>161366</xdr:rowOff>
    </xdr:to>
    <xdr:cxnSp macro="">
      <xdr:nvCxnSpPr>
        <xdr:cNvPr id="757" name="Conector reto 756">
          <a:extLst>
            <a:ext uri="{FF2B5EF4-FFF2-40B4-BE49-F238E27FC236}">
              <a16:creationId xmlns:a16="http://schemas.microsoft.com/office/drawing/2014/main" id="{0A09971C-BEF1-45CE-A59C-F424347DECD6}"/>
            </a:ext>
          </a:extLst>
        </xdr:cNvPr>
        <xdr:cNvCxnSpPr/>
      </xdr:nvCxnSpPr>
      <xdr:spPr>
        <a:xfrm flipH="1">
          <a:off x="9722223" y="52551107"/>
          <a:ext cx="1209113" cy="860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88530</xdr:colOff>
      <xdr:row>270</xdr:row>
      <xdr:rowOff>142314</xdr:rowOff>
    </xdr:from>
    <xdr:to>
      <xdr:col>20</xdr:col>
      <xdr:colOff>437031</xdr:colOff>
      <xdr:row>275</xdr:row>
      <xdr:rowOff>20172</xdr:rowOff>
    </xdr:to>
    <xdr:cxnSp macro="">
      <xdr:nvCxnSpPr>
        <xdr:cNvPr id="759" name="Conector: Curvo 758">
          <a:extLst>
            <a:ext uri="{FF2B5EF4-FFF2-40B4-BE49-F238E27FC236}">
              <a16:creationId xmlns:a16="http://schemas.microsoft.com/office/drawing/2014/main" id="{BCC6D720-801D-5D84-2D25-BEA72BD7765F}"/>
            </a:ext>
          </a:extLst>
        </xdr:cNvPr>
        <xdr:cNvCxnSpPr>
          <a:stCxn id="703" idx="2"/>
          <a:endCxn id="710" idx="0"/>
        </xdr:cNvCxnSpPr>
      </xdr:nvCxnSpPr>
      <xdr:spPr>
        <a:xfrm rot="10800000" flipV="1">
          <a:off x="12661530" y="52630667"/>
          <a:ext cx="953619" cy="830358"/>
        </a:xfrm>
        <a:prstGeom prst="curvedConnector2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109819</xdr:colOff>
      <xdr:row>270</xdr:row>
      <xdr:rowOff>31377</xdr:rowOff>
    </xdr:from>
    <xdr:ext cx="749629" cy="264560"/>
    <xdr:sp macro="" textlink="">
      <xdr:nvSpPr>
        <xdr:cNvPr id="760" name="CaixaDeTexto 759">
          <a:extLst>
            <a:ext uri="{FF2B5EF4-FFF2-40B4-BE49-F238E27FC236}">
              <a16:creationId xmlns:a16="http://schemas.microsoft.com/office/drawing/2014/main" id="{18FB2DF1-0BAD-4540-91E2-B971A2F7C208}"/>
            </a:ext>
          </a:extLst>
        </xdr:cNvPr>
        <xdr:cNvSpPr txBox="1"/>
      </xdr:nvSpPr>
      <xdr:spPr>
        <a:xfrm>
          <a:off x="12682819" y="52519730"/>
          <a:ext cx="7496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TETA = 68</a:t>
          </a:r>
        </a:p>
      </xdr:txBody>
    </xdr:sp>
    <xdr:clientData/>
  </xdr:oneCellAnchor>
  <xdr:twoCellAnchor>
    <xdr:from>
      <xdr:col>26</xdr:col>
      <xdr:colOff>519954</xdr:colOff>
      <xdr:row>260</xdr:row>
      <xdr:rowOff>51548</xdr:rowOff>
    </xdr:from>
    <xdr:to>
      <xdr:col>27</xdr:col>
      <xdr:colOff>295837</xdr:colOff>
      <xdr:row>262</xdr:row>
      <xdr:rowOff>40342</xdr:rowOff>
    </xdr:to>
    <xdr:sp macro="" textlink="">
      <xdr:nvSpPr>
        <xdr:cNvPr id="767" name="Elipse 766">
          <a:extLst>
            <a:ext uri="{FF2B5EF4-FFF2-40B4-BE49-F238E27FC236}">
              <a16:creationId xmlns:a16="http://schemas.microsoft.com/office/drawing/2014/main" id="{72ED9EEF-5287-47FB-BA88-43B856C0808C}"/>
            </a:ext>
          </a:extLst>
        </xdr:cNvPr>
        <xdr:cNvSpPr/>
      </xdr:nvSpPr>
      <xdr:spPr>
        <a:xfrm>
          <a:off x="17328778" y="50612489"/>
          <a:ext cx="381000" cy="381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25</xdr:col>
      <xdr:colOff>4483</xdr:colOff>
      <xdr:row>265</xdr:row>
      <xdr:rowOff>17929</xdr:rowOff>
    </xdr:from>
    <xdr:to>
      <xdr:col>25</xdr:col>
      <xdr:colOff>347383</xdr:colOff>
      <xdr:row>266</xdr:row>
      <xdr:rowOff>159123</xdr:rowOff>
    </xdr:to>
    <xdr:sp macro="" textlink="">
      <xdr:nvSpPr>
        <xdr:cNvPr id="768" name="Retângulo 767">
          <a:extLst>
            <a:ext uri="{FF2B5EF4-FFF2-40B4-BE49-F238E27FC236}">
              <a16:creationId xmlns:a16="http://schemas.microsoft.com/office/drawing/2014/main" id="{3BA4E093-7970-4069-B259-E63A91547F95}"/>
            </a:ext>
          </a:extLst>
        </xdr:cNvPr>
        <xdr:cNvSpPr/>
      </xdr:nvSpPr>
      <xdr:spPr>
        <a:xfrm>
          <a:off x="16208189" y="5154257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27</xdr:col>
      <xdr:colOff>582708</xdr:colOff>
      <xdr:row>283</xdr:row>
      <xdr:rowOff>35857</xdr:rowOff>
    </xdr:from>
    <xdr:to>
      <xdr:col>28</xdr:col>
      <xdr:colOff>320490</xdr:colOff>
      <xdr:row>284</xdr:row>
      <xdr:rowOff>188257</xdr:rowOff>
    </xdr:to>
    <xdr:sp macro="" textlink="">
      <xdr:nvSpPr>
        <xdr:cNvPr id="769" name="Retângulo 768">
          <a:extLst>
            <a:ext uri="{FF2B5EF4-FFF2-40B4-BE49-F238E27FC236}">
              <a16:creationId xmlns:a16="http://schemas.microsoft.com/office/drawing/2014/main" id="{BCBC39B6-517B-49E8-99C1-A52A5F03AB5D}"/>
            </a:ext>
          </a:extLst>
        </xdr:cNvPr>
        <xdr:cNvSpPr/>
      </xdr:nvSpPr>
      <xdr:spPr>
        <a:xfrm>
          <a:off x="17996649" y="5500071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24</xdr:col>
      <xdr:colOff>298077</xdr:colOff>
      <xdr:row>275</xdr:row>
      <xdr:rowOff>31376</xdr:rowOff>
    </xdr:from>
    <xdr:to>
      <xdr:col>25</xdr:col>
      <xdr:colOff>35859</xdr:colOff>
      <xdr:row>276</xdr:row>
      <xdr:rowOff>183776</xdr:rowOff>
    </xdr:to>
    <xdr:sp macro="" textlink="">
      <xdr:nvSpPr>
        <xdr:cNvPr id="770" name="Retângulo 769">
          <a:extLst>
            <a:ext uri="{FF2B5EF4-FFF2-40B4-BE49-F238E27FC236}">
              <a16:creationId xmlns:a16="http://schemas.microsoft.com/office/drawing/2014/main" id="{48C5FF1D-C41F-4AFE-AF65-D91583EC461A}"/>
            </a:ext>
          </a:extLst>
        </xdr:cNvPr>
        <xdr:cNvSpPr/>
      </xdr:nvSpPr>
      <xdr:spPr>
        <a:xfrm>
          <a:off x="15896665" y="5347222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29</xdr:col>
      <xdr:colOff>165850</xdr:colOff>
      <xdr:row>283</xdr:row>
      <xdr:rowOff>22412</xdr:rowOff>
    </xdr:from>
    <xdr:to>
      <xdr:col>29</xdr:col>
      <xdr:colOff>508750</xdr:colOff>
      <xdr:row>284</xdr:row>
      <xdr:rowOff>174812</xdr:rowOff>
    </xdr:to>
    <xdr:sp macro="" textlink="">
      <xdr:nvSpPr>
        <xdr:cNvPr id="771" name="Retângulo 770">
          <a:extLst>
            <a:ext uri="{FF2B5EF4-FFF2-40B4-BE49-F238E27FC236}">
              <a16:creationId xmlns:a16="http://schemas.microsoft.com/office/drawing/2014/main" id="{58C5B966-8739-43A3-9583-E6CE659C0E56}"/>
            </a:ext>
          </a:extLst>
        </xdr:cNvPr>
        <xdr:cNvSpPr/>
      </xdr:nvSpPr>
      <xdr:spPr>
        <a:xfrm>
          <a:off x="18790026" y="5498726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26</xdr:col>
      <xdr:colOff>165848</xdr:colOff>
      <xdr:row>265</xdr:row>
      <xdr:rowOff>22412</xdr:rowOff>
    </xdr:from>
    <xdr:to>
      <xdr:col>26</xdr:col>
      <xdr:colOff>508748</xdr:colOff>
      <xdr:row>266</xdr:row>
      <xdr:rowOff>163606</xdr:rowOff>
    </xdr:to>
    <xdr:sp macro="" textlink="">
      <xdr:nvSpPr>
        <xdr:cNvPr id="772" name="Retângulo 771">
          <a:extLst>
            <a:ext uri="{FF2B5EF4-FFF2-40B4-BE49-F238E27FC236}">
              <a16:creationId xmlns:a16="http://schemas.microsoft.com/office/drawing/2014/main" id="{52E09761-3072-4A28-9A68-566EC4D032D7}"/>
            </a:ext>
          </a:extLst>
        </xdr:cNvPr>
        <xdr:cNvSpPr/>
      </xdr:nvSpPr>
      <xdr:spPr>
        <a:xfrm>
          <a:off x="16974672" y="5154705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29</xdr:col>
      <xdr:colOff>186019</xdr:colOff>
      <xdr:row>278</xdr:row>
      <xdr:rowOff>188258</xdr:rowOff>
    </xdr:from>
    <xdr:to>
      <xdr:col>29</xdr:col>
      <xdr:colOff>567019</xdr:colOff>
      <xdr:row>281</xdr:row>
      <xdr:rowOff>8964</xdr:rowOff>
    </xdr:to>
    <xdr:sp macro="" textlink="">
      <xdr:nvSpPr>
        <xdr:cNvPr id="773" name="Elipse 772">
          <a:extLst>
            <a:ext uri="{FF2B5EF4-FFF2-40B4-BE49-F238E27FC236}">
              <a16:creationId xmlns:a16="http://schemas.microsoft.com/office/drawing/2014/main" id="{A2658341-5C2C-417D-B046-036435382F4B}"/>
            </a:ext>
          </a:extLst>
        </xdr:cNvPr>
        <xdr:cNvSpPr/>
      </xdr:nvSpPr>
      <xdr:spPr>
        <a:xfrm>
          <a:off x="18810195" y="54200611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28</xdr:col>
      <xdr:colOff>537887</xdr:colOff>
      <xdr:row>265</xdr:row>
      <xdr:rowOff>24652</xdr:rowOff>
    </xdr:from>
    <xdr:to>
      <xdr:col>29</xdr:col>
      <xdr:colOff>275670</xdr:colOff>
      <xdr:row>266</xdr:row>
      <xdr:rowOff>188257</xdr:rowOff>
    </xdr:to>
    <xdr:sp macro="" textlink="">
      <xdr:nvSpPr>
        <xdr:cNvPr id="774" name="Retângulo 773">
          <a:extLst>
            <a:ext uri="{FF2B5EF4-FFF2-40B4-BE49-F238E27FC236}">
              <a16:creationId xmlns:a16="http://schemas.microsoft.com/office/drawing/2014/main" id="{E5C68571-9B18-4FD1-8DA8-91D0BA456582}"/>
            </a:ext>
          </a:extLst>
        </xdr:cNvPr>
        <xdr:cNvSpPr/>
      </xdr:nvSpPr>
      <xdr:spPr>
        <a:xfrm>
          <a:off x="18556946" y="51549299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30</xdr:col>
      <xdr:colOff>421343</xdr:colOff>
      <xdr:row>283</xdr:row>
      <xdr:rowOff>20171</xdr:rowOff>
    </xdr:from>
    <xdr:to>
      <xdr:col>31</xdr:col>
      <xdr:colOff>159125</xdr:colOff>
      <xdr:row>285</xdr:row>
      <xdr:rowOff>4482</xdr:rowOff>
    </xdr:to>
    <xdr:sp macro="" textlink="">
      <xdr:nvSpPr>
        <xdr:cNvPr id="775" name="Retângulo 774">
          <a:extLst>
            <a:ext uri="{FF2B5EF4-FFF2-40B4-BE49-F238E27FC236}">
              <a16:creationId xmlns:a16="http://schemas.microsoft.com/office/drawing/2014/main" id="{123582A5-77A9-4857-93A5-7EB07CE80C79}"/>
            </a:ext>
          </a:extLst>
        </xdr:cNvPr>
        <xdr:cNvSpPr/>
      </xdr:nvSpPr>
      <xdr:spPr>
        <a:xfrm>
          <a:off x="19650637" y="54985024"/>
          <a:ext cx="342900" cy="36531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26</xdr:col>
      <xdr:colOff>468404</xdr:colOff>
      <xdr:row>269</xdr:row>
      <xdr:rowOff>123264</xdr:rowOff>
    </xdr:from>
    <xdr:to>
      <xdr:col>27</xdr:col>
      <xdr:colOff>244287</xdr:colOff>
      <xdr:row>271</xdr:row>
      <xdr:rowOff>123263</xdr:rowOff>
    </xdr:to>
    <xdr:sp macro="" textlink="">
      <xdr:nvSpPr>
        <xdr:cNvPr id="776" name="Elipse 775">
          <a:extLst>
            <a:ext uri="{FF2B5EF4-FFF2-40B4-BE49-F238E27FC236}">
              <a16:creationId xmlns:a16="http://schemas.microsoft.com/office/drawing/2014/main" id="{1932FFD9-8398-4EB2-81B5-68A5AF21EF2B}"/>
            </a:ext>
          </a:extLst>
        </xdr:cNvPr>
        <xdr:cNvSpPr/>
      </xdr:nvSpPr>
      <xdr:spPr>
        <a:xfrm>
          <a:off x="17277228" y="52421117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25</xdr:col>
      <xdr:colOff>412378</xdr:colOff>
      <xdr:row>275</xdr:row>
      <xdr:rowOff>33618</xdr:rowOff>
    </xdr:from>
    <xdr:to>
      <xdr:col>26</xdr:col>
      <xdr:colOff>150160</xdr:colOff>
      <xdr:row>276</xdr:row>
      <xdr:rowOff>186018</xdr:rowOff>
    </xdr:to>
    <xdr:sp macro="" textlink="">
      <xdr:nvSpPr>
        <xdr:cNvPr id="777" name="Retângulo 776">
          <a:extLst>
            <a:ext uri="{FF2B5EF4-FFF2-40B4-BE49-F238E27FC236}">
              <a16:creationId xmlns:a16="http://schemas.microsoft.com/office/drawing/2014/main" id="{943D5364-865B-4BBA-82CA-05724319DB50}"/>
            </a:ext>
          </a:extLst>
        </xdr:cNvPr>
        <xdr:cNvSpPr/>
      </xdr:nvSpPr>
      <xdr:spPr>
        <a:xfrm>
          <a:off x="16616084" y="5347447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26</xdr:col>
      <xdr:colOff>549089</xdr:colOff>
      <xdr:row>275</xdr:row>
      <xdr:rowOff>35859</xdr:rowOff>
    </xdr:from>
    <xdr:to>
      <xdr:col>27</xdr:col>
      <xdr:colOff>286872</xdr:colOff>
      <xdr:row>276</xdr:row>
      <xdr:rowOff>188259</xdr:rowOff>
    </xdr:to>
    <xdr:sp macro="" textlink="">
      <xdr:nvSpPr>
        <xdr:cNvPr id="778" name="Retângulo 777">
          <a:extLst>
            <a:ext uri="{FF2B5EF4-FFF2-40B4-BE49-F238E27FC236}">
              <a16:creationId xmlns:a16="http://schemas.microsoft.com/office/drawing/2014/main" id="{E54AF3FD-C5E3-4EB3-9DB6-43810872FC2F}"/>
            </a:ext>
          </a:extLst>
        </xdr:cNvPr>
        <xdr:cNvSpPr/>
      </xdr:nvSpPr>
      <xdr:spPr>
        <a:xfrm>
          <a:off x="17357913" y="534767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28</xdr:col>
      <xdr:colOff>69478</xdr:colOff>
      <xdr:row>275</xdr:row>
      <xdr:rowOff>49306</xdr:rowOff>
    </xdr:from>
    <xdr:to>
      <xdr:col>28</xdr:col>
      <xdr:colOff>412378</xdr:colOff>
      <xdr:row>277</xdr:row>
      <xdr:rowOff>11206</xdr:rowOff>
    </xdr:to>
    <xdr:sp macro="" textlink="">
      <xdr:nvSpPr>
        <xdr:cNvPr id="779" name="Retângulo 778">
          <a:extLst>
            <a:ext uri="{FF2B5EF4-FFF2-40B4-BE49-F238E27FC236}">
              <a16:creationId xmlns:a16="http://schemas.microsoft.com/office/drawing/2014/main" id="{4D74C668-AAC0-46F6-A27C-CDADD97DAB57}"/>
            </a:ext>
          </a:extLst>
        </xdr:cNvPr>
        <xdr:cNvSpPr/>
      </xdr:nvSpPr>
      <xdr:spPr>
        <a:xfrm>
          <a:off x="18088537" y="5349015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29</xdr:col>
      <xdr:colOff>215156</xdr:colOff>
      <xdr:row>275</xdr:row>
      <xdr:rowOff>49307</xdr:rowOff>
    </xdr:from>
    <xdr:to>
      <xdr:col>29</xdr:col>
      <xdr:colOff>558056</xdr:colOff>
      <xdr:row>277</xdr:row>
      <xdr:rowOff>11207</xdr:rowOff>
    </xdr:to>
    <xdr:sp macro="" textlink="">
      <xdr:nvSpPr>
        <xdr:cNvPr id="780" name="Retângulo 779">
          <a:extLst>
            <a:ext uri="{FF2B5EF4-FFF2-40B4-BE49-F238E27FC236}">
              <a16:creationId xmlns:a16="http://schemas.microsoft.com/office/drawing/2014/main" id="{D335DC49-D250-4A3F-806E-C1EF2D60BFB0}"/>
            </a:ext>
          </a:extLst>
        </xdr:cNvPr>
        <xdr:cNvSpPr/>
      </xdr:nvSpPr>
      <xdr:spPr>
        <a:xfrm>
          <a:off x="18839332" y="5349016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27</xdr:col>
      <xdr:colOff>376519</xdr:colOff>
      <xdr:row>265</xdr:row>
      <xdr:rowOff>31378</xdr:rowOff>
    </xdr:from>
    <xdr:to>
      <xdr:col>28</xdr:col>
      <xdr:colOff>114301</xdr:colOff>
      <xdr:row>266</xdr:row>
      <xdr:rowOff>172572</xdr:rowOff>
    </xdr:to>
    <xdr:sp macro="" textlink="">
      <xdr:nvSpPr>
        <xdr:cNvPr id="781" name="Retângulo 780">
          <a:extLst>
            <a:ext uri="{FF2B5EF4-FFF2-40B4-BE49-F238E27FC236}">
              <a16:creationId xmlns:a16="http://schemas.microsoft.com/office/drawing/2014/main" id="{6BD3FDA1-C299-4CE1-8074-5FAE074FB297}"/>
            </a:ext>
          </a:extLst>
        </xdr:cNvPr>
        <xdr:cNvSpPr/>
      </xdr:nvSpPr>
      <xdr:spPr>
        <a:xfrm>
          <a:off x="17790460" y="51556025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oneCellAnchor>
    <xdr:from>
      <xdr:col>26</xdr:col>
      <xdr:colOff>345136</xdr:colOff>
      <xdr:row>263</xdr:row>
      <xdr:rowOff>87406</xdr:rowOff>
    </xdr:from>
    <xdr:ext cx="327654" cy="264560"/>
    <xdr:sp macro="" textlink="">
      <xdr:nvSpPr>
        <xdr:cNvPr id="782" name="CaixaDeTexto 781">
          <a:extLst>
            <a:ext uri="{FF2B5EF4-FFF2-40B4-BE49-F238E27FC236}">
              <a16:creationId xmlns:a16="http://schemas.microsoft.com/office/drawing/2014/main" id="{DC504269-8DBB-4922-9294-420FA11581ED}"/>
            </a:ext>
          </a:extLst>
        </xdr:cNvPr>
        <xdr:cNvSpPr txBox="1"/>
      </xdr:nvSpPr>
      <xdr:spPr>
        <a:xfrm>
          <a:off x="17153960" y="512310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  <xdr:oneCellAnchor>
    <xdr:from>
      <xdr:col>27</xdr:col>
      <xdr:colOff>303676</xdr:colOff>
      <xdr:row>263</xdr:row>
      <xdr:rowOff>49306</xdr:rowOff>
    </xdr:from>
    <xdr:ext cx="327654" cy="264560"/>
    <xdr:sp macro="" textlink="">
      <xdr:nvSpPr>
        <xdr:cNvPr id="783" name="CaixaDeTexto 782">
          <a:extLst>
            <a:ext uri="{FF2B5EF4-FFF2-40B4-BE49-F238E27FC236}">
              <a16:creationId xmlns:a16="http://schemas.microsoft.com/office/drawing/2014/main" id="{45206190-9842-4D0D-BF23-988AD5333B3A}"/>
            </a:ext>
          </a:extLst>
        </xdr:cNvPr>
        <xdr:cNvSpPr txBox="1"/>
      </xdr:nvSpPr>
      <xdr:spPr>
        <a:xfrm>
          <a:off x="17717617" y="51192953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28</xdr:col>
      <xdr:colOff>121020</xdr:colOff>
      <xdr:row>262</xdr:row>
      <xdr:rowOff>20170</xdr:rowOff>
    </xdr:from>
    <xdr:ext cx="399148" cy="264560"/>
    <xdr:sp macro="" textlink="">
      <xdr:nvSpPr>
        <xdr:cNvPr id="784" name="CaixaDeTexto 783">
          <a:extLst>
            <a:ext uri="{FF2B5EF4-FFF2-40B4-BE49-F238E27FC236}">
              <a16:creationId xmlns:a16="http://schemas.microsoft.com/office/drawing/2014/main" id="{48C9C813-D689-4A2D-8CDB-3DF141679DAA}"/>
            </a:ext>
          </a:extLst>
        </xdr:cNvPr>
        <xdr:cNvSpPr txBox="1"/>
      </xdr:nvSpPr>
      <xdr:spPr>
        <a:xfrm>
          <a:off x="18140079" y="5097331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258</a:t>
          </a:r>
        </a:p>
      </xdr:txBody>
    </xdr:sp>
    <xdr:clientData/>
  </xdr:oneCellAnchor>
  <xdr:oneCellAnchor>
    <xdr:from>
      <xdr:col>25</xdr:col>
      <xdr:colOff>322727</xdr:colOff>
      <xdr:row>262</xdr:row>
      <xdr:rowOff>20169</xdr:rowOff>
    </xdr:from>
    <xdr:ext cx="399148" cy="264560"/>
    <xdr:sp macro="" textlink="">
      <xdr:nvSpPr>
        <xdr:cNvPr id="785" name="CaixaDeTexto 784">
          <a:extLst>
            <a:ext uri="{FF2B5EF4-FFF2-40B4-BE49-F238E27FC236}">
              <a16:creationId xmlns:a16="http://schemas.microsoft.com/office/drawing/2014/main" id="{7249E7F5-3086-479D-9000-7A96C27BC120}"/>
            </a:ext>
          </a:extLst>
        </xdr:cNvPr>
        <xdr:cNvSpPr txBox="1"/>
      </xdr:nvSpPr>
      <xdr:spPr>
        <a:xfrm>
          <a:off x="16526433" y="50973316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27</xdr:col>
      <xdr:colOff>277906</xdr:colOff>
      <xdr:row>267</xdr:row>
      <xdr:rowOff>87407</xdr:rowOff>
    </xdr:from>
    <xdr:ext cx="399148" cy="264560"/>
    <xdr:sp macro="" textlink="">
      <xdr:nvSpPr>
        <xdr:cNvPr id="787" name="CaixaDeTexto 786">
          <a:extLst>
            <a:ext uri="{FF2B5EF4-FFF2-40B4-BE49-F238E27FC236}">
              <a16:creationId xmlns:a16="http://schemas.microsoft.com/office/drawing/2014/main" id="{1B628F48-AF49-48F7-A671-1A353816D811}"/>
            </a:ext>
          </a:extLst>
        </xdr:cNvPr>
        <xdr:cNvSpPr txBox="1"/>
      </xdr:nvSpPr>
      <xdr:spPr>
        <a:xfrm>
          <a:off x="17691847" y="5200426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174</a:t>
          </a:r>
        </a:p>
      </xdr:txBody>
    </xdr:sp>
    <xdr:clientData/>
  </xdr:oneCellAnchor>
  <xdr:oneCellAnchor>
    <xdr:from>
      <xdr:col>25</xdr:col>
      <xdr:colOff>519951</xdr:colOff>
      <xdr:row>272</xdr:row>
      <xdr:rowOff>150157</xdr:rowOff>
    </xdr:from>
    <xdr:ext cx="327654" cy="264560"/>
    <xdr:sp macro="" textlink="">
      <xdr:nvSpPr>
        <xdr:cNvPr id="788" name="CaixaDeTexto 787">
          <a:extLst>
            <a:ext uri="{FF2B5EF4-FFF2-40B4-BE49-F238E27FC236}">
              <a16:creationId xmlns:a16="http://schemas.microsoft.com/office/drawing/2014/main" id="{F949D1FC-CA03-47B5-817F-706DB8E8D3B4}"/>
            </a:ext>
          </a:extLst>
        </xdr:cNvPr>
        <xdr:cNvSpPr txBox="1"/>
      </xdr:nvSpPr>
      <xdr:spPr>
        <a:xfrm>
          <a:off x="16723657" y="5301951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27</xdr:col>
      <xdr:colOff>33617</xdr:colOff>
      <xdr:row>273</xdr:row>
      <xdr:rowOff>89646</xdr:rowOff>
    </xdr:from>
    <xdr:ext cx="399148" cy="264560"/>
    <xdr:sp macro="" textlink="">
      <xdr:nvSpPr>
        <xdr:cNvPr id="789" name="CaixaDeTexto 788">
          <a:extLst>
            <a:ext uri="{FF2B5EF4-FFF2-40B4-BE49-F238E27FC236}">
              <a16:creationId xmlns:a16="http://schemas.microsoft.com/office/drawing/2014/main" id="{BF2F37A1-4701-49AD-B675-43FF2247290A}"/>
            </a:ext>
          </a:extLst>
        </xdr:cNvPr>
        <xdr:cNvSpPr txBox="1"/>
      </xdr:nvSpPr>
      <xdr:spPr>
        <a:xfrm>
          <a:off x="17447558" y="5314949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28</xdr:col>
      <xdr:colOff>58269</xdr:colOff>
      <xdr:row>273</xdr:row>
      <xdr:rowOff>147918</xdr:rowOff>
    </xdr:from>
    <xdr:ext cx="327654" cy="264560"/>
    <xdr:sp macro="" textlink="">
      <xdr:nvSpPr>
        <xdr:cNvPr id="790" name="CaixaDeTexto 789">
          <a:extLst>
            <a:ext uri="{FF2B5EF4-FFF2-40B4-BE49-F238E27FC236}">
              <a16:creationId xmlns:a16="http://schemas.microsoft.com/office/drawing/2014/main" id="{0587BC89-447E-446A-9C44-FB06F1A02860}"/>
            </a:ext>
          </a:extLst>
        </xdr:cNvPr>
        <xdr:cNvSpPr txBox="1"/>
      </xdr:nvSpPr>
      <xdr:spPr>
        <a:xfrm>
          <a:off x="18077328" y="5320777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28</xdr:col>
      <xdr:colOff>76198</xdr:colOff>
      <xdr:row>271</xdr:row>
      <xdr:rowOff>53787</xdr:rowOff>
    </xdr:from>
    <xdr:ext cx="327654" cy="264560"/>
    <xdr:sp macro="" textlink="">
      <xdr:nvSpPr>
        <xdr:cNvPr id="791" name="CaixaDeTexto 790">
          <a:extLst>
            <a:ext uri="{FF2B5EF4-FFF2-40B4-BE49-F238E27FC236}">
              <a16:creationId xmlns:a16="http://schemas.microsoft.com/office/drawing/2014/main" id="{9E66BDE6-7865-4604-886B-07D1A45D365D}"/>
            </a:ext>
          </a:extLst>
        </xdr:cNvPr>
        <xdr:cNvSpPr txBox="1"/>
      </xdr:nvSpPr>
      <xdr:spPr>
        <a:xfrm>
          <a:off x="18095257" y="5273264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29</xdr:col>
      <xdr:colOff>192737</xdr:colOff>
      <xdr:row>281</xdr:row>
      <xdr:rowOff>69474</xdr:rowOff>
    </xdr:from>
    <xdr:ext cx="399148" cy="264560"/>
    <xdr:sp macro="" textlink="">
      <xdr:nvSpPr>
        <xdr:cNvPr id="792" name="CaixaDeTexto 791">
          <a:extLst>
            <a:ext uri="{FF2B5EF4-FFF2-40B4-BE49-F238E27FC236}">
              <a16:creationId xmlns:a16="http://schemas.microsoft.com/office/drawing/2014/main" id="{DF1041D9-259E-4798-84E0-16FE7AA1C0EC}"/>
            </a:ext>
          </a:extLst>
        </xdr:cNvPr>
        <xdr:cNvSpPr txBox="1"/>
      </xdr:nvSpPr>
      <xdr:spPr>
        <a:xfrm>
          <a:off x="18816913" y="5465332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30</xdr:col>
      <xdr:colOff>255490</xdr:colOff>
      <xdr:row>280</xdr:row>
      <xdr:rowOff>143432</xdr:rowOff>
    </xdr:from>
    <xdr:ext cx="399148" cy="264560"/>
    <xdr:sp macro="" textlink="">
      <xdr:nvSpPr>
        <xdr:cNvPr id="793" name="CaixaDeTexto 792">
          <a:extLst>
            <a:ext uri="{FF2B5EF4-FFF2-40B4-BE49-F238E27FC236}">
              <a16:creationId xmlns:a16="http://schemas.microsoft.com/office/drawing/2014/main" id="{D7084D56-CB2C-4FC9-ADF3-F3EFA871609D}"/>
            </a:ext>
          </a:extLst>
        </xdr:cNvPr>
        <xdr:cNvSpPr txBox="1"/>
      </xdr:nvSpPr>
      <xdr:spPr>
        <a:xfrm>
          <a:off x="19484784" y="5453678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25</xdr:col>
      <xdr:colOff>89645</xdr:colOff>
      <xdr:row>271</xdr:row>
      <xdr:rowOff>156881</xdr:rowOff>
    </xdr:from>
    <xdr:ext cx="399148" cy="264560"/>
    <xdr:sp macro="" textlink="">
      <xdr:nvSpPr>
        <xdr:cNvPr id="794" name="CaixaDeTexto 793">
          <a:extLst>
            <a:ext uri="{FF2B5EF4-FFF2-40B4-BE49-F238E27FC236}">
              <a16:creationId xmlns:a16="http://schemas.microsoft.com/office/drawing/2014/main" id="{E4165F6E-7A6E-44D1-A6D7-E62C6E7F3722}"/>
            </a:ext>
          </a:extLst>
        </xdr:cNvPr>
        <xdr:cNvSpPr txBox="1"/>
      </xdr:nvSpPr>
      <xdr:spPr>
        <a:xfrm>
          <a:off x="16293351" y="5283573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28</xdr:col>
      <xdr:colOff>194978</xdr:colOff>
      <xdr:row>280</xdr:row>
      <xdr:rowOff>138949</xdr:rowOff>
    </xdr:from>
    <xdr:ext cx="327654" cy="264560"/>
    <xdr:sp macro="" textlink="">
      <xdr:nvSpPr>
        <xdr:cNvPr id="795" name="CaixaDeTexto 794">
          <a:extLst>
            <a:ext uri="{FF2B5EF4-FFF2-40B4-BE49-F238E27FC236}">
              <a16:creationId xmlns:a16="http://schemas.microsoft.com/office/drawing/2014/main" id="{574A44A7-5DFA-4D94-8270-F97BDB17D5EB}"/>
            </a:ext>
          </a:extLst>
        </xdr:cNvPr>
        <xdr:cNvSpPr txBox="1"/>
      </xdr:nvSpPr>
      <xdr:spPr>
        <a:xfrm>
          <a:off x="18214037" y="5453230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twoCellAnchor>
    <xdr:from>
      <xdr:col>26</xdr:col>
      <xdr:colOff>354105</xdr:colOff>
      <xdr:row>262</xdr:row>
      <xdr:rowOff>6958</xdr:rowOff>
    </xdr:from>
    <xdr:to>
      <xdr:col>26</xdr:col>
      <xdr:colOff>575750</xdr:colOff>
      <xdr:row>265</xdr:row>
      <xdr:rowOff>29136</xdr:rowOff>
    </xdr:to>
    <xdr:cxnSp macro="">
      <xdr:nvCxnSpPr>
        <xdr:cNvPr id="797" name="Conector reto 796">
          <a:extLst>
            <a:ext uri="{FF2B5EF4-FFF2-40B4-BE49-F238E27FC236}">
              <a16:creationId xmlns:a16="http://schemas.microsoft.com/office/drawing/2014/main" id="{512073F4-826A-42C6-8336-81357D4365E3}"/>
            </a:ext>
          </a:extLst>
        </xdr:cNvPr>
        <xdr:cNvCxnSpPr/>
      </xdr:nvCxnSpPr>
      <xdr:spPr>
        <a:xfrm flipH="1">
          <a:off x="17162929" y="50960105"/>
          <a:ext cx="221645" cy="593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295837</xdr:colOff>
      <xdr:row>261</xdr:row>
      <xdr:rowOff>62754</xdr:rowOff>
    </xdr:from>
    <xdr:to>
      <xdr:col>29</xdr:col>
      <xdr:colOff>104220</xdr:colOff>
      <xdr:row>265</xdr:row>
      <xdr:rowOff>47064</xdr:rowOff>
    </xdr:to>
    <xdr:cxnSp macro="">
      <xdr:nvCxnSpPr>
        <xdr:cNvPr id="798" name="Conector reto 797">
          <a:extLst>
            <a:ext uri="{FF2B5EF4-FFF2-40B4-BE49-F238E27FC236}">
              <a16:creationId xmlns:a16="http://schemas.microsoft.com/office/drawing/2014/main" id="{2CE70BEC-C4A1-468F-88AC-5759AF7AC657}"/>
            </a:ext>
          </a:extLst>
        </xdr:cNvPr>
        <xdr:cNvCxnSpPr/>
      </xdr:nvCxnSpPr>
      <xdr:spPr>
        <a:xfrm>
          <a:off x="17709778" y="50825401"/>
          <a:ext cx="1018618" cy="746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240041</xdr:colOff>
      <xdr:row>262</xdr:row>
      <xdr:rowOff>6958</xdr:rowOff>
    </xdr:from>
    <xdr:to>
      <xdr:col>27</xdr:col>
      <xdr:colOff>547969</xdr:colOff>
      <xdr:row>265</xdr:row>
      <xdr:rowOff>53790</xdr:rowOff>
    </xdr:to>
    <xdr:cxnSp macro="">
      <xdr:nvCxnSpPr>
        <xdr:cNvPr id="799" name="Conector reto 798">
          <a:extLst>
            <a:ext uri="{FF2B5EF4-FFF2-40B4-BE49-F238E27FC236}">
              <a16:creationId xmlns:a16="http://schemas.microsoft.com/office/drawing/2014/main" id="{18498FBF-2724-4CE5-BBEE-F2506144B460}"/>
            </a:ext>
          </a:extLst>
        </xdr:cNvPr>
        <xdr:cNvCxnSpPr/>
      </xdr:nvCxnSpPr>
      <xdr:spPr>
        <a:xfrm>
          <a:off x="17653982" y="50960105"/>
          <a:ext cx="307928" cy="618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175933</xdr:colOff>
      <xdr:row>261</xdr:row>
      <xdr:rowOff>62754</xdr:rowOff>
    </xdr:from>
    <xdr:to>
      <xdr:col>26</xdr:col>
      <xdr:colOff>519954</xdr:colOff>
      <xdr:row>265</xdr:row>
      <xdr:rowOff>40341</xdr:rowOff>
    </xdr:to>
    <xdr:cxnSp macro="">
      <xdr:nvCxnSpPr>
        <xdr:cNvPr id="800" name="Conector reto 799">
          <a:extLst>
            <a:ext uri="{FF2B5EF4-FFF2-40B4-BE49-F238E27FC236}">
              <a16:creationId xmlns:a16="http://schemas.microsoft.com/office/drawing/2014/main" id="{90723CAB-814C-4578-80BA-2F46EF491FB9}"/>
            </a:ext>
          </a:extLst>
        </xdr:cNvPr>
        <xdr:cNvCxnSpPr/>
      </xdr:nvCxnSpPr>
      <xdr:spPr>
        <a:xfrm flipH="1">
          <a:off x="16379639" y="50825401"/>
          <a:ext cx="949139" cy="739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156882</xdr:colOff>
      <xdr:row>266</xdr:row>
      <xdr:rowOff>168088</xdr:rowOff>
    </xdr:from>
    <xdr:to>
      <xdr:col>19</xdr:col>
      <xdr:colOff>556932</xdr:colOff>
      <xdr:row>269</xdr:row>
      <xdr:rowOff>36419</xdr:rowOff>
    </xdr:to>
    <xdr:sp macro="" textlink="">
      <xdr:nvSpPr>
        <xdr:cNvPr id="801" name="Sinal de Multiplicação 800">
          <a:extLst>
            <a:ext uri="{FF2B5EF4-FFF2-40B4-BE49-F238E27FC236}">
              <a16:creationId xmlns:a16="http://schemas.microsoft.com/office/drawing/2014/main" id="{39F427C9-1812-4511-BC0D-BC4AE339A54E}"/>
            </a:ext>
          </a:extLst>
        </xdr:cNvPr>
        <xdr:cNvSpPr/>
      </xdr:nvSpPr>
      <xdr:spPr>
        <a:xfrm>
          <a:off x="12729882" y="51894441"/>
          <a:ext cx="400050" cy="439831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437030</xdr:colOff>
      <xdr:row>268</xdr:row>
      <xdr:rowOff>103093</xdr:rowOff>
    </xdr:from>
    <xdr:to>
      <xdr:col>24</xdr:col>
      <xdr:colOff>44824</xdr:colOff>
      <xdr:row>279</xdr:row>
      <xdr:rowOff>67234</xdr:rowOff>
    </xdr:to>
    <xdr:sp macro="" textlink="">
      <xdr:nvSpPr>
        <xdr:cNvPr id="802" name="Elipse 801">
          <a:extLst>
            <a:ext uri="{FF2B5EF4-FFF2-40B4-BE49-F238E27FC236}">
              <a16:creationId xmlns:a16="http://schemas.microsoft.com/office/drawing/2014/main" id="{374B9D83-F943-416D-9DBF-05000CDF1621}"/>
            </a:ext>
          </a:extLst>
        </xdr:cNvPr>
        <xdr:cNvSpPr/>
      </xdr:nvSpPr>
      <xdr:spPr>
        <a:xfrm>
          <a:off x="13010030" y="52210446"/>
          <a:ext cx="2633382" cy="2059641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27</xdr:col>
      <xdr:colOff>64993</xdr:colOff>
      <xdr:row>267</xdr:row>
      <xdr:rowOff>8963</xdr:rowOff>
    </xdr:from>
    <xdr:to>
      <xdr:col>29</xdr:col>
      <xdr:colOff>115426</xdr:colOff>
      <xdr:row>269</xdr:row>
      <xdr:rowOff>134470</xdr:rowOff>
    </xdr:to>
    <xdr:cxnSp macro="">
      <xdr:nvCxnSpPr>
        <xdr:cNvPr id="803" name="Conector reto 802">
          <a:extLst>
            <a:ext uri="{FF2B5EF4-FFF2-40B4-BE49-F238E27FC236}">
              <a16:creationId xmlns:a16="http://schemas.microsoft.com/office/drawing/2014/main" id="{FFFB0F4D-6999-4BC5-AC85-4920BD667ABB}"/>
            </a:ext>
          </a:extLst>
        </xdr:cNvPr>
        <xdr:cNvCxnSpPr/>
      </xdr:nvCxnSpPr>
      <xdr:spPr>
        <a:xfrm flipV="1">
          <a:off x="17478934" y="51925816"/>
          <a:ext cx="1260668" cy="5065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586067</xdr:colOff>
      <xdr:row>271</xdr:row>
      <xdr:rowOff>47298</xdr:rowOff>
    </xdr:from>
    <xdr:to>
      <xdr:col>26</xdr:col>
      <xdr:colOff>538767</xdr:colOff>
      <xdr:row>275</xdr:row>
      <xdr:rowOff>4487</xdr:rowOff>
    </xdr:to>
    <xdr:cxnSp macro="">
      <xdr:nvCxnSpPr>
        <xdr:cNvPr id="804" name="Conector reto 803">
          <a:extLst>
            <a:ext uri="{FF2B5EF4-FFF2-40B4-BE49-F238E27FC236}">
              <a16:creationId xmlns:a16="http://schemas.microsoft.com/office/drawing/2014/main" id="{7CBEEC6D-1FDD-4D11-B1FD-001B3469F446}"/>
            </a:ext>
          </a:extLst>
        </xdr:cNvPr>
        <xdr:cNvCxnSpPr/>
      </xdr:nvCxnSpPr>
      <xdr:spPr>
        <a:xfrm flipH="1">
          <a:off x="16789773" y="52726151"/>
          <a:ext cx="557818" cy="71918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68354</xdr:colOff>
      <xdr:row>271</xdr:row>
      <xdr:rowOff>103094</xdr:rowOff>
    </xdr:from>
    <xdr:to>
      <xdr:col>27</xdr:col>
      <xdr:colOff>117661</xdr:colOff>
      <xdr:row>275</xdr:row>
      <xdr:rowOff>6728</xdr:rowOff>
    </xdr:to>
    <xdr:cxnSp macro="">
      <xdr:nvCxnSpPr>
        <xdr:cNvPr id="805" name="Conector reto 804">
          <a:extLst>
            <a:ext uri="{FF2B5EF4-FFF2-40B4-BE49-F238E27FC236}">
              <a16:creationId xmlns:a16="http://schemas.microsoft.com/office/drawing/2014/main" id="{B96CD0F1-475B-454A-8B9F-36DE1422A726}"/>
            </a:ext>
          </a:extLst>
        </xdr:cNvPr>
        <xdr:cNvCxnSpPr/>
      </xdr:nvCxnSpPr>
      <xdr:spPr>
        <a:xfrm>
          <a:off x="17482295" y="52781947"/>
          <a:ext cx="49307" cy="6656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203058</xdr:colOff>
      <xdr:row>271</xdr:row>
      <xdr:rowOff>47298</xdr:rowOff>
    </xdr:from>
    <xdr:to>
      <xdr:col>28</xdr:col>
      <xdr:colOff>243167</xdr:colOff>
      <xdr:row>275</xdr:row>
      <xdr:rowOff>20175</xdr:rowOff>
    </xdr:to>
    <xdr:cxnSp macro="">
      <xdr:nvCxnSpPr>
        <xdr:cNvPr id="806" name="Conector reto 805">
          <a:extLst>
            <a:ext uri="{FF2B5EF4-FFF2-40B4-BE49-F238E27FC236}">
              <a16:creationId xmlns:a16="http://schemas.microsoft.com/office/drawing/2014/main" id="{D238EB0A-0542-4E3E-9E0D-F96FBCE89483}"/>
            </a:ext>
          </a:extLst>
        </xdr:cNvPr>
        <xdr:cNvCxnSpPr/>
      </xdr:nvCxnSpPr>
      <xdr:spPr>
        <a:xfrm>
          <a:off x="17616999" y="52726151"/>
          <a:ext cx="645227" cy="7348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258854</xdr:colOff>
      <xdr:row>270</xdr:row>
      <xdr:rowOff>103095</xdr:rowOff>
    </xdr:from>
    <xdr:to>
      <xdr:col>29</xdr:col>
      <xdr:colOff>388845</xdr:colOff>
      <xdr:row>275</xdr:row>
      <xdr:rowOff>20176</xdr:rowOff>
    </xdr:to>
    <xdr:cxnSp macro="">
      <xdr:nvCxnSpPr>
        <xdr:cNvPr id="807" name="Conector reto 806">
          <a:extLst>
            <a:ext uri="{FF2B5EF4-FFF2-40B4-BE49-F238E27FC236}">
              <a16:creationId xmlns:a16="http://schemas.microsoft.com/office/drawing/2014/main" id="{1EF87312-F2ED-4C1A-B68C-49DFE4C80413}"/>
            </a:ext>
          </a:extLst>
        </xdr:cNvPr>
        <xdr:cNvCxnSpPr/>
      </xdr:nvCxnSpPr>
      <xdr:spPr>
        <a:xfrm>
          <a:off x="17672795" y="52591448"/>
          <a:ext cx="1340226" cy="8695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484094</xdr:colOff>
      <xdr:row>270</xdr:row>
      <xdr:rowOff>103095</xdr:rowOff>
    </xdr:from>
    <xdr:to>
      <xdr:col>26</xdr:col>
      <xdr:colOff>482971</xdr:colOff>
      <xdr:row>275</xdr:row>
      <xdr:rowOff>11207</xdr:rowOff>
    </xdr:to>
    <xdr:cxnSp macro="">
      <xdr:nvCxnSpPr>
        <xdr:cNvPr id="808" name="Conector reto 807">
          <a:extLst>
            <a:ext uri="{FF2B5EF4-FFF2-40B4-BE49-F238E27FC236}">
              <a16:creationId xmlns:a16="http://schemas.microsoft.com/office/drawing/2014/main" id="{05C67CB5-F921-4529-876F-A1F88EED899C}"/>
            </a:ext>
          </a:extLst>
        </xdr:cNvPr>
        <xdr:cNvCxnSpPr/>
      </xdr:nvCxnSpPr>
      <xdr:spPr>
        <a:xfrm flipH="1">
          <a:off x="16082682" y="52591448"/>
          <a:ext cx="1209113" cy="86061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337300</xdr:colOff>
      <xdr:row>281</xdr:row>
      <xdr:rowOff>8964</xdr:rowOff>
    </xdr:from>
    <xdr:to>
      <xdr:col>29</xdr:col>
      <xdr:colOff>376519</xdr:colOff>
      <xdr:row>283</xdr:row>
      <xdr:rowOff>22412</xdr:rowOff>
    </xdr:to>
    <xdr:cxnSp macro="">
      <xdr:nvCxnSpPr>
        <xdr:cNvPr id="809" name="Conector reto 808">
          <a:extLst>
            <a:ext uri="{FF2B5EF4-FFF2-40B4-BE49-F238E27FC236}">
              <a16:creationId xmlns:a16="http://schemas.microsoft.com/office/drawing/2014/main" id="{7D0FDD5C-3715-473C-92A3-04F296A40CE0}"/>
            </a:ext>
          </a:extLst>
        </xdr:cNvPr>
        <xdr:cNvCxnSpPr>
          <a:stCxn id="771" idx="0"/>
          <a:endCxn id="773" idx="4"/>
        </xdr:cNvCxnSpPr>
      </xdr:nvCxnSpPr>
      <xdr:spPr>
        <a:xfrm flipV="1">
          <a:off x="18961476" y="54592817"/>
          <a:ext cx="39219" cy="394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149040</xdr:colOff>
      <xdr:row>280</xdr:row>
      <xdr:rowOff>3361</xdr:rowOff>
    </xdr:from>
    <xdr:to>
      <xdr:col>29</xdr:col>
      <xdr:colOff>186019</xdr:colOff>
      <xdr:row>283</xdr:row>
      <xdr:rowOff>35857</xdr:rowOff>
    </xdr:to>
    <xdr:cxnSp macro="">
      <xdr:nvCxnSpPr>
        <xdr:cNvPr id="810" name="Conector reto 809">
          <a:extLst>
            <a:ext uri="{FF2B5EF4-FFF2-40B4-BE49-F238E27FC236}">
              <a16:creationId xmlns:a16="http://schemas.microsoft.com/office/drawing/2014/main" id="{D3A236E9-35F2-4AB5-8345-21032AE32D1D}"/>
            </a:ext>
          </a:extLst>
        </xdr:cNvPr>
        <xdr:cNvCxnSpPr>
          <a:stCxn id="769" idx="0"/>
          <a:endCxn id="773" idx="2"/>
        </xdr:cNvCxnSpPr>
      </xdr:nvCxnSpPr>
      <xdr:spPr>
        <a:xfrm flipV="1">
          <a:off x="18168099" y="54396714"/>
          <a:ext cx="642096" cy="603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376519</xdr:colOff>
      <xdr:row>277</xdr:row>
      <xdr:rowOff>11207</xdr:rowOff>
    </xdr:from>
    <xdr:to>
      <xdr:col>29</xdr:col>
      <xdr:colOff>386606</xdr:colOff>
      <xdr:row>278</xdr:row>
      <xdr:rowOff>188258</xdr:rowOff>
    </xdr:to>
    <xdr:cxnSp macro="">
      <xdr:nvCxnSpPr>
        <xdr:cNvPr id="811" name="Conector reto 810">
          <a:extLst>
            <a:ext uri="{FF2B5EF4-FFF2-40B4-BE49-F238E27FC236}">
              <a16:creationId xmlns:a16="http://schemas.microsoft.com/office/drawing/2014/main" id="{D8545956-0A31-4047-9E3A-CD9092E9B551}"/>
            </a:ext>
          </a:extLst>
        </xdr:cNvPr>
        <xdr:cNvCxnSpPr>
          <a:stCxn id="773" idx="0"/>
          <a:endCxn id="780" idx="2"/>
        </xdr:cNvCxnSpPr>
      </xdr:nvCxnSpPr>
      <xdr:spPr>
        <a:xfrm flipV="1">
          <a:off x="19000695" y="53833060"/>
          <a:ext cx="10087" cy="367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567019</xdr:colOff>
      <xdr:row>280</xdr:row>
      <xdr:rowOff>3361</xdr:rowOff>
    </xdr:from>
    <xdr:to>
      <xdr:col>30</xdr:col>
      <xdr:colOff>592793</xdr:colOff>
      <xdr:row>283</xdr:row>
      <xdr:rowOff>20171</xdr:rowOff>
    </xdr:to>
    <xdr:cxnSp macro="">
      <xdr:nvCxnSpPr>
        <xdr:cNvPr id="818" name="Conector reto 817">
          <a:extLst>
            <a:ext uri="{FF2B5EF4-FFF2-40B4-BE49-F238E27FC236}">
              <a16:creationId xmlns:a16="http://schemas.microsoft.com/office/drawing/2014/main" id="{65B131C2-06FD-45EF-9E4F-29FC5F550696}"/>
            </a:ext>
          </a:extLst>
        </xdr:cNvPr>
        <xdr:cNvCxnSpPr>
          <a:stCxn id="775" idx="0"/>
          <a:endCxn id="773" idx="6"/>
        </xdr:cNvCxnSpPr>
      </xdr:nvCxnSpPr>
      <xdr:spPr>
        <a:xfrm flipH="1" flipV="1">
          <a:off x="19191195" y="54396714"/>
          <a:ext cx="630892" cy="588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29</xdr:col>
      <xdr:colOff>345137</xdr:colOff>
      <xdr:row>277</xdr:row>
      <xdr:rowOff>53786</xdr:rowOff>
    </xdr:from>
    <xdr:ext cx="327654" cy="264560"/>
    <xdr:sp macro="" textlink="">
      <xdr:nvSpPr>
        <xdr:cNvPr id="821" name="CaixaDeTexto 820">
          <a:extLst>
            <a:ext uri="{FF2B5EF4-FFF2-40B4-BE49-F238E27FC236}">
              <a16:creationId xmlns:a16="http://schemas.microsoft.com/office/drawing/2014/main" id="{CDA8BD81-CFFD-48F1-8C40-7930246219B5}"/>
            </a:ext>
          </a:extLst>
        </xdr:cNvPr>
        <xdr:cNvSpPr txBox="1"/>
      </xdr:nvSpPr>
      <xdr:spPr>
        <a:xfrm>
          <a:off x="18969313" y="5390925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68</a:t>
          </a:r>
        </a:p>
      </xdr:txBody>
    </xdr:sp>
    <xdr:clientData/>
  </xdr:oneCellAnchor>
  <xdr:twoCellAnchor editAs="oneCell">
    <xdr:from>
      <xdr:col>0</xdr:col>
      <xdr:colOff>582705</xdr:colOff>
      <xdr:row>274</xdr:row>
      <xdr:rowOff>33618</xdr:rowOff>
    </xdr:from>
    <xdr:to>
      <xdr:col>6</xdr:col>
      <xdr:colOff>205170</xdr:colOff>
      <xdr:row>283</xdr:row>
      <xdr:rowOff>33618</xdr:rowOff>
    </xdr:to>
    <xdr:pic>
      <xdr:nvPicPr>
        <xdr:cNvPr id="822" name="Imagem 821">
          <a:extLst>
            <a:ext uri="{FF2B5EF4-FFF2-40B4-BE49-F238E27FC236}">
              <a16:creationId xmlns:a16="http://schemas.microsoft.com/office/drawing/2014/main" id="{2F130C43-CDA1-47AE-8701-5759BEBB39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2705" y="53317589"/>
          <a:ext cx="3891906" cy="1714500"/>
        </a:xfrm>
        <a:prstGeom prst="rect">
          <a:avLst/>
        </a:prstGeom>
      </xdr:spPr>
    </xdr:pic>
    <xdr:clientData/>
  </xdr:twoCellAnchor>
  <xdr:twoCellAnchor>
    <xdr:from>
      <xdr:col>17</xdr:col>
      <xdr:colOff>154643</xdr:colOff>
      <xdr:row>287</xdr:row>
      <xdr:rowOff>33617</xdr:rowOff>
    </xdr:from>
    <xdr:to>
      <xdr:col>17</xdr:col>
      <xdr:colOff>535643</xdr:colOff>
      <xdr:row>289</xdr:row>
      <xdr:rowOff>33617</xdr:rowOff>
    </xdr:to>
    <xdr:sp macro="" textlink="">
      <xdr:nvSpPr>
        <xdr:cNvPr id="823" name="Elipse 822">
          <a:extLst>
            <a:ext uri="{FF2B5EF4-FFF2-40B4-BE49-F238E27FC236}">
              <a16:creationId xmlns:a16="http://schemas.microsoft.com/office/drawing/2014/main" id="{BD93B3FA-998E-4B1B-B2EE-BD9ED9631DD9}"/>
            </a:ext>
          </a:extLst>
        </xdr:cNvPr>
        <xdr:cNvSpPr/>
      </xdr:nvSpPr>
      <xdr:spPr>
        <a:xfrm>
          <a:off x="10968319" y="55805293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14</xdr:col>
      <xdr:colOff>558054</xdr:colOff>
      <xdr:row>292</xdr:row>
      <xdr:rowOff>11204</xdr:rowOff>
    </xdr:from>
    <xdr:to>
      <xdr:col>15</xdr:col>
      <xdr:colOff>295836</xdr:colOff>
      <xdr:row>293</xdr:row>
      <xdr:rowOff>163604</xdr:rowOff>
    </xdr:to>
    <xdr:sp macro="" textlink="">
      <xdr:nvSpPr>
        <xdr:cNvPr id="824" name="Retângulo 823">
          <a:extLst>
            <a:ext uri="{FF2B5EF4-FFF2-40B4-BE49-F238E27FC236}">
              <a16:creationId xmlns:a16="http://schemas.microsoft.com/office/drawing/2014/main" id="{0FDF8337-3C39-451D-B5D9-815AF8E2CA35}"/>
            </a:ext>
          </a:extLst>
        </xdr:cNvPr>
        <xdr:cNvSpPr/>
      </xdr:nvSpPr>
      <xdr:spPr>
        <a:xfrm>
          <a:off x="9847730" y="56746586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17</xdr:col>
      <xdr:colOff>822514</xdr:colOff>
      <xdr:row>310</xdr:row>
      <xdr:rowOff>73956</xdr:rowOff>
    </xdr:from>
    <xdr:to>
      <xdr:col>18</xdr:col>
      <xdr:colOff>11208</xdr:colOff>
      <xdr:row>312</xdr:row>
      <xdr:rowOff>35856</xdr:rowOff>
    </xdr:to>
    <xdr:sp macro="" textlink="">
      <xdr:nvSpPr>
        <xdr:cNvPr id="825" name="Retângulo 824">
          <a:extLst>
            <a:ext uri="{FF2B5EF4-FFF2-40B4-BE49-F238E27FC236}">
              <a16:creationId xmlns:a16="http://schemas.microsoft.com/office/drawing/2014/main" id="{9794BE1E-456D-45C6-BC81-397658B6BD1B}"/>
            </a:ext>
          </a:extLst>
        </xdr:cNvPr>
        <xdr:cNvSpPr/>
      </xdr:nvSpPr>
      <xdr:spPr>
        <a:xfrm>
          <a:off x="11636190" y="6028316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14</xdr:col>
      <xdr:colOff>246530</xdr:colOff>
      <xdr:row>302</xdr:row>
      <xdr:rowOff>69475</xdr:rowOff>
    </xdr:from>
    <xdr:to>
      <xdr:col>14</xdr:col>
      <xdr:colOff>589430</xdr:colOff>
      <xdr:row>304</xdr:row>
      <xdr:rowOff>31375</xdr:rowOff>
    </xdr:to>
    <xdr:sp macro="" textlink="">
      <xdr:nvSpPr>
        <xdr:cNvPr id="826" name="Retângulo 825">
          <a:extLst>
            <a:ext uri="{FF2B5EF4-FFF2-40B4-BE49-F238E27FC236}">
              <a16:creationId xmlns:a16="http://schemas.microsoft.com/office/drawing/2014/main" id="{BE6F7A96-5D7A-4187-9221-680B301006B7}"/>
            </a:ext>
          </a:extLst>
        </xdr:cNvPr>
        <xdr:cNvSpPr/>
      </xdr:nvSpPr>
      <xdr:spPr>
        <a:xfrm>
          <a:off x="9536206" y="5875468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18</xdr:col>
      <xdr:colOff>461685</xdr:colOff>
      <xdr:row>310</xdr:row>
      <xdr:rowOff>60511</xdr:rowOff>
    </xdr:from>
    <xdr:to>
      <xdr:col>19</xdr:col>
      <xdr:colOff>199467</xdr:colOff>
      <xdr:row>312</xdr:row>
      <xdr:rowOff>22411</xdr:rowOff>
    </xdr:to>
    <xdr:sp macro="" textlink="">
      <xdr:nvSpPr>
        <xdr:cNvPr id="827" name="Retângulo 826">
          <a:extLst>
            <a:ext uri="{FF2B5EF4-FFF2-40B4-BE49-F238E27FC236}">
              <a16:creationId xmlns:a16="http://schemas.microsoft.com/office/drawing/2014/main" id="{9562588C-D575-4B3E-A09B-09CB00C2DD7E}"/>
            </a:ext>
          </a:extLst>
        </xdr:cNvPr>
        <xdr:cNvSpPr/>
      </xdr:nvSpPr>
      <xdr:spPr>
        <a:xfrm>
          <a:off x="12429567" y="6026971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16</xdr:col>
      <xdr:colOff>405654</xdr:colOff>
      <xdr:row>292</xdr:row>
      <xdr:rowOff>15687</xdr:rowOff>
    </xdr:from>
    <xdr:to>
      <xdr:col>17</xdr:col>
      <xdr:colOff>143437</xdr:colOff>
      <xdr:row>293</xdr:row>
      <xdr:rowOff>168087</xdr:rowOff>
    </xdr:to>
    <xdr:sp macro="" textlink="">
      <xdr:nvSpPr>
        <xdr:cNvPr id="828" name="Retângulo 827">
          <a:extLst>
            <a:ext uri="{FF2B5EF4-FFF2-40B4-BE49-F238E27FC236}">
              <a16:creationId xmlns:a16="http://schemas.microsoft.com/office/drawing/2014/main" id="{6A7FDE0F-587B-4A1A-BD59-74F04B1FF182}"/>
            </a:ext>
          </a:extLst>
        </xdr:cNvPr>
        <xdr:cNvSpPr/>
      </xdr:nvSpPr>
      <xdr:spPr>
        <a:xfrm>
          <a:off x="10614213" y="56751069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18</xdr:col>
      <xdr:colOff>481854</xdr:colOff>
      <xdr:row>306</xdr:row>
      <xdr:rowOff>35857</xdr:rowOff>
    </xdr:from>
    <xdr:to>
      <xdr:col>19</xdr:col>
      <xdr:colOff>257736</xdr:colOff>
      <xdr:row>308</xdr:row>
      <xdr:rowOff>47063</xdr:rowOff>
    </xdr:to>
    <xdr:sp macro="" textlink="">
      <xdr:nvSpPr>
        <xdr:cNvPr id="829" name="Elipse 828">
          <a:extLst>
            <a:ext uri="{FF2B5EF4-FFF2-40B4-BE49-F238E27FC236}">
              <a16:creationId xmlns:a16="http://schemas.microsoft.com/office/drawing/2014/main" id="{B8F12E72-306F-4B12-A664-A11539A974EC}"/>
            </a:ext>
          </a:extLst>
        </xdr:cNvPr>
        <xdr:cNvSpPr/>
      </xdr:nvSpPr>
      <xdr:spPr>
        <a:xfrm>
          <a:off x="12449736" y="59483063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18</xdr:col>
      <xdr:colOff>228605</xdr:colOff>
      <xdr:row>292</xdr:row>
      <xdr:rowOff>17927</xdr:rowOff>
    </xdr:from>
    <xdr:to>
      <xdr:col>18</xdr:col>
      <xdr:colOff>571505</xdr:colOff>
      <xdr:row>294</xdr:row>
      <xdr:rowOff>2238</xdr:rowOff>
    </xdr:to>
    <xdr:sp macro="" textlink="">
      <xdr:nvSpPr>
        <xdr:cNvPr id="830" name="Retângulo 829">
          <a:extLst>
            <a:ext uri="{FF2B5EF4-FFF2-40B4-BE49-F238E27FC236}">
              <a16:creationId xmlns:a16="http://schemas.microsoft.com/office/drawing/2014/main" id="{F49B5AAA-D0CE-492F-B8A5-DE651E6D1277}"/>
            </a:ext>
          </a:extLst>
        </xdr:cNvPr>
        <xdr:cNvSpPr/>
      </xdr:nvSpPr>
      <xdr:spPr>
        <a:xfrm>
          <a:off x="12196487" y="56753309"/>
          <a:ext cx="342900" cy="37651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20</xdr:col>
      <xdr:colOff>112060</xdr:colOff>
      <xdr:row>310</xdr:row>
      <xdr:rowOff>58271</xdr:rowOff>
    </xdr:from>
    <xdr:to>
      <xdr:col>20</xdr:col>
      <xdr:colOff>454960</xdr:colOff>
      <xdr:row>312</xdr:row>
      <xdr:rowOff>1</xdr:rowOff>
    </xdr:to>
    <xdr:sp macro="" textlink="">
      <xdr:nvSpPr>
        <xdr:cNvPr id="831" name="Retângulo 830">
          <a:extLst>
            <a:ext uri="{FF2B5EF4-FFF2-40B4-BE49-F238E27FC236}">
              <a16:creationId xmlns:a16="http://schemas.microsoft.com/office/drawing/2014/main" id="{F747F94B-A644-4146-9905-2B5F27272CCC}"/>
            </a:ext>
          </a:extLst>
        </xdr:cNvPr>
        <xdr:cNvSpPr/>
      </xdr:nvSpPr>
      <xdr:spPr>
        <a:xfrm>
          <a:off x="13290178" y="60267477"/>
          <a:ext cx="342900" cy="32273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17</xdr:col>
      <xdr:colOff>103093</xdr:colOff>
      <xdr:row>296</xdr:row>
      <xdr:rowOff>150157</xdr:rowOff>
    </xdr:from>
    <xdr:to>
      <xdr:col>17</xdr:col>
      <xdr:colOff>484093</xdr:colOff>
      <xdr:row>298</xdr:row>
      <xdr:rowOff>150156</xdr:rowOff>
    </xdr:to>
    <xdr:sp macro="" textlink="">
      <xdr:nvSpPr>
        <xdr:cNvPr id="832" name="Elipse 831">
          <a:extLst>
            <a:ext uri="{FF2B5EF4-FFF2-40B4-BE49-F238E27FC236}">
              <a16:creationId xmlns:a16="http://schemas.microsoft.com/office/drawing/2014/main" id="{88400290-E293-4474-B645-6F80879439F0}"/>
            </a:ext>
          </a:extLst>
        </xdr:cNvPr>
        <xdr:cNvSpPr/>
      </xdr:nvSpPr>
      <xdr:spPr>
        <a:xfrm>
          <a:off x="10916769" y="57681157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16</xdr:col>
      <xdr:colOff>47066</xdr:colOff>
      <xdr:row>302</xdr:row>
      <xdr:rowOff>71717</xdr:rowOff>
    </xdr:from>
    <xdr:to>
      <xdr:col>16</xdr:col>
      <xdr:colOff>389966</xdr:colOff>
      <xdr:row>304</xdr:row>
      <xdr:rowOff>33617</xdr:rowOff>
    </xdr:to>
    <xdr:sp macro="" textlink="">
      <xdr:nvSpPr>
        <xdr:cNvPr id="833" name="Retângulo 832">
          <a:extLst>
            <a:ext uri="{FF2B5EF4-FFF2-40B4-BE49-F238E27FC236}">
              <a16:creationId xmlns:a16="http://schemas.microsoft.com/office/drawing/2014/main" id="{1CDA5CB9-E36F-4C53-9CE5-38DA56A8FFE1}"/>
            </a:ext>
          </a:extLst>
        </xdr:cNvPr>
        <xdr:cNvSpPr/>
      </xdr:nvSpPr>
      <xdr:spPr>
        <a:xfrm>
          <a:off x="10255625" y="58756923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17</xdr:col>
      <xdr:colOff>183778</xdr:colOff>
      <xdr:row>302</xdr:row>
      <xdr:rowOff>73958</xdr:rowOff>
    </xdr:from>
    <xdr:to>
      <xdr:col>17</xdr:col>
      <xdr:colOff>526678</xdr:colOff>
      <xdr:row>304</xdr:row>
      <xdr:rowOff>35858</xdr:rowOff>
    </xdr:to>
    <xdr:sp macro="" textlink="">
      <xdr:nvSpPr>
        <xdr:cNvPr id="834" name="Retângulo 833">
          <a:extLst>
            <a:ext uri="{FF2B5EF4-FFF2-40B4-BE49-F238E27FC236}">
              <a16:creationId xmlns:a16="http://schemas.microsoft.com/office/drawing/2014/main" id="{150F9FEC-A4E2-4AC2-80A3-2A74EC1FA684}"/>
            </a:ext>
          </a:extLst>
        </xdr:cNvPr>
        <xdr:cNvSpPr/>
      </xdr:nvSpPr>
      <xdr:spPr>
        <a:xfrm>
          <a:off x="10997454" y="5875916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17</xdr:col>
      <xdr:colOff>914402</xdr:colOff>
      <xdr:row>302</xdr:row>
      <xdr:rowOff>87405</xdr:rowOff>
    </xdr:from>
    <xdr:to>
      <xdr:col>18</xdr:col>
      <xdr:colOff>103096</xdr:colOff>
      <xdr:row>304</xdr:row>
      <xdr:rowOff>49305</xdr:rowOff>
    </xdr:to>
    <xdr:sp macro="" textlink="">
      <xdr:nvSpPr>
        <xdr:cNvPr id="835" name="Retângulo 834">
          <a:extLst>
            <a:ext uri="{FF2B5EF4-FFF2-40B4-BE49-F238E27FC236}">
              <a16:creationId xmlns:a16="http://schemas.microsoft.com/office/drawing/2014/main" id="{EBA89FC6-1AA3-40DE-B7DD-AB5D81E88F88}"/>
            </a:ext>
          </a:extLst>
        </xdr:cNvPr>
        <xdr:cNvSpPr/>
      </xdr:nvSpPr>
      <xdr:spPr>
        <a:xfrm>
          <a:off x="11728078" y="5877261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18</xdr:col>
      <xdr:colOff>510991</xdr:colOff>
      <xdr:row>302</xdr:row>
      <xdr:rowOff>87406</xdr:rowOff>
    </xdr:from>
    <xdr:to>
      <xdr:col>19</xdr:col>
      <xdr:colOff>248773</xdr:colOff>
      <xdr:row>304</xdr:row>
      <xdr:rowOff>49306</xdr:rowOff>
    </xdr:to>
    <xdr:sp macro="" textlink="">
      <xdr:nvSpPr>
        <xdr:cNvPr id="836" name="Retângulo 835">
          <a:extLst>
            <a:ext uri="{FF2B5EF4-FFF2-40B4-BE49-F238E27FC236}">
              <a16:creationId xmlns:a16="http://schemas.microsoft.com/office/drawing/2014/main" id="{5CB77A93-1781-4D0C-8E2D-97A5189BFAF6}"/>
            </a:ext>
          </a:extLst>
        </xdr:cNvPr>
        <xdr:cNvSpPr/>
      </xdr:nvSpPr>
      <xdr:spPr>
        <a:xfrm>
          <a:off x="12478873" y="58772612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17</xdr:col>
      <xdr:colOff>616325</xdr:colOff>
      <xdr:row>292</xdr:row>
      <xdr:rowOff>24653</xdr:rowOff>
    </xdr:from>
    <xdr:to>
      <xdr:col>17</xdr:col>
      <xdr:colOff>959225</xdr:colOff>
      <xdr:row>293</xdr:row>
      <xdr:rowOff>177053</xdr:rowOff>
    </xdr:to>
    <xdr:sp macro="" textlink="">
      <xdr:nvSpPr>
        <xdr:cNvPr id="837" name="Retângulo 836">
          <a:extLst>
            <a:ext uri="{FF2B5EF4-FFF2-40B4-BE49-F238E27FC236}">
              <a16:creationId xmlns:a16="http://schemas.microsoft.com/office/drawing/2014/main" id="{6C0788A1-4DCA-4A8A-95F1-55ABE3486A2E}"/>
            </a:ext>
          </a:extLst>
        </xdr:cNvPr>
        <xdr:cNvSpPr/>
      </xdr:nvSpPr>
      <xdr:spPr>
        <a:xfrm>
          <a:off x="11430001" y="56760035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16</xdr:col>
      <xdr:colOff>598393</xdr:colOff>
      <xdr:row>289</xdr:row>
      <xdr:rowOff>11440</xdr:rowOff>
    </xdr:from>
    <xdr:to>
      <xdr:col>17</xdr:col>
      <xdr:colOff>214921</xdr:colOff>
      <xdr:row>292</xdr:row>
      <xdr:rowOff>33618</xdr:rowOff>
    </xdr:to>
    <xdr:cxnSp macro="">
      <xdr:nvCxnSpPr>
        <xdr:cNvPr id="838" name="Conector reto 837">
          <a:extLst>
            <a:ext uri="{FF2B5EF4-FFF2-40B4-BE49-F238E27FC236}">
              <a16:creationId xmlns:a16="http://schemas.microsoft.com/office/drawing/2014/main" id="{AA3BC733-6911-42E8-8D19-218D1E26542F}"/>
            </a:ext>
          </a:extLst>
        </xdr:cNvPr>
        <xdr:cNvCxnSpPr/>
      </xdr:nvCxnSpPr>
      <xdr:spPr>
        <a:xfrm flipH="1">
          <a:off x="10806952" y="56175322"/>
          <a:ext cx="221645" cy="59367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540125</xdr:colOff>
      <xdr:row>288</xdr:row>
      <xdr:rowOff>67236</xdr:rowOff>
    </xdr:from>
    <xdr:to>
      <xdr:col>18</xdr:col>
      <xdr:colOff>404537</xdr:colOff>
      <xdr:row>292</xdr:row>
      <xdr:rowOff>51546</xdr:rowOff>
    </xdr:to>
    <xdr:cxnSp macro="">
      <xdr:nvCxnSpPr>
        <xdr:cNvPr id="839" name="Conector reto 838">
          <a:extLst>
            <a:ext uri="{FF2B5EF4-FFF2-40B4-BE49-F238E27FC236}">
              <a16:creationId xmlns:a16="http://schemas.microsoft.com/office/drawing/2014/main" id="{02A9A9EC-243F-4867-B267-6CFD6FE1DDFA}"/>
            </a:ext>
          </a:extLst>
        </xdr:cNvPr>
        <xdr:cNvCxnSpPr/>
      </xdr:nvCxnSpPr>
      <xdr:spPr>
        <a:xfrm>
          <a:off x="11353801" y="56040618"/>
          <a:ext cx="1018618" cy="746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484329</xdr:colOff>
      <xdr:row>289</xdr:row>
      <xdr:rowOff>11440</xdr:rowOff>
    </xdr:from>
    <xdr:to>
      <xdr:col>17</xdr:col>
      <xdr:colOff>792257</xdr:colOff>
      <xdr:row>292</xdr:row>
      <xdr:rowOff>58272</xdr:rowOff>
    </xdr:to>
    <xdr:cxnSp macro="">
      <xdr:nvCxnSpPr>
        <xdr:cNvPr id="840" name="Conector reto 839">
          <a:extLst>
            <a:ext uri="{FF2B5EF4-FFF2-40B4-BE49-F238E27FC236}">
              <a16:creationId xmlns:a16="http://schemas.microsoft.com/office/drawing/2014/main" id="{230FEC05-0D67-4DCA-A391-6C494C807E3E}"/>
            </a:ext>
          </a:extLst>
        </xdr:cNvPr>
        <xdr:cNvCxnSpPr/>
      </xdr:nvCxnSpPr>
      <xdr:spPr>
        <a:xfrm>
          <a:off x="11298005" y="56175322"/>
          <a:ext cx="307928" cy="61833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128868</xdr:colOff>
      <xdr:row>288</xdr:row>
      <xdr:rowOff>67236</xdr:rowOff>
    </xdr:from>
    <xdr:to>
      <xdr:col>17</xdr:col>
      <xdr:colOff>159125</xdr:colOff>
      <xdr:row>292</xdr:row>
      <xdr:rowOff>44823</xdr:rowOff>
    </xdr:to>
    <xdr:cxnSp macro="">
      <xdr:nvCxnSpPr>
        <xdr:cNvPr id="841" name="Conector reto 840">
          <a:extLst>
            <a:ext uri="{FF2B5EF4-FFF2-40B4-BE49-F238E27FC236}">
              <a16:creationId xmlns:a16="http://schemas.microsoft.com/office/drawing/2014/main" id="{F11DCDBB-5D92-4BB6-9160-D0D710AFB9D4}"/>
            </a:ext>
          </a:extLst>
        </xdr:cNvPr>
        <xdr:cNvCxnSpPr/>
      </xdr:nvCxnSpPr>
      <xdr:spPr>
        <a:xfrm flipH="1">
          <a:off x="10023662" y="56040618"/>
          <a:ext cx="949139" cy="7395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309281</xdr:colOff>
      <xdr:row>294</xdr:row>
      <xdr:rowOff>13445</xdr:rowOff>
    </xdr:from>
    <xdr:to>
      <xdr:col>18</xdr:col>
      <xdr:colOff>415743</xdr:colOff>
      <xdr:row>296</xdr:row>
      <xdr:rowOff>138952</xdr:rowOff>
    </xdr:to>
    <xdr:cxnSp macro="">
      <xdr:nvCxnSpPr>
        <xdr:cNvPr id="842" name="Conector reto 841">
          <a:extLst>
            <a:ext uri="{FF2B5EF4-FFF2-40B4-BE49-F238E27FC236}">
              <a16:creationId xmlns:a16="http://schemas.microsoft.com/office/drawing/2014/main" id="{0FB59E90-761D-4E69-86B8-FC362A0D06A6}"/>
            </a:ext>
          </a:extLst>
        </xdr:cNvPr>
        <xdr:cNvCxnSpPr/>
      </xdr:nvCxnSpPr>
      <xdr:spPr>
        <a:xfrm flipV="1">
          <a:off x="11122957" y="57141033"/>
          <a:ext cx="1260668" cy="52891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225237</xdr:colOff>
      <xdr:row>298</xdr:row>
      <xdr:rowOff>51780</xdr:rowOff>
    </xdr:from>
    <xdr:to>
      <xdr:col>17</xdr:col>
      <xdr:colOff>177938</xdr:colOff>
      <xdr:row>302</xdr:row>
      <xdr:rowOff>8969</xdr:rowOff>
    </xdr:to>
    <xdr:cxnSp macro="">
      <xdr:nvCxnSpPr>
        <xdr:cNvPr id="843" name="Conector reto 842">
          <a:extLst>
            <a:ext uri="{FF2B5EF4-FFF2-40B4-BE49-F238E27FC236}">
              <a16:creationId xmlns:a16="http://schemas.microsoft.com/office/drawing/2014/main" id="{82135E5F-0EC2-4292-BC0C-FB0D42B07289}"/>
            </a:ext>
          </a:extLst>
        </xdr:cNvPr>
        <xdr:cNvCxnSpPr/>
      </xdr:nvCxnSpPr>
      <xdr:spPr>
        <a:xfrm flipH="1">
          <a:off x="10433796" y="57963780"/>
          <a:ext cx="557818" cy="7303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312642</xdr:colOff>
      <xdr:row>298</xdr:row>
      <xdr:rowOff>107576</xdr:rowOff>
    </xdr:from>
    <xdr:to>
      <xdr:col>17</xdr:col>
      <xdr:colOff>361949</xdr:colOff>
      <xdr:row>302</xdr:row>
      <xdr:rowOff>11210</xdr:rowOff>
    </xdr:to>
    <xdr:cxnSp macro="">
      <xdr:nvCxnSpPr>
        <xdr:cNvPr id="844" name="Conector reto 843">
          <a:extLst>
            <a:ext uri="{FF2B5EF4-FFF2-40B4-BE49-F238E27FC236}">
              <a16:creationId xmlns:a16="http://schemas.microsoft.com/office/drawing/2014/main" id="{C8CE6B53-6A6E-4061-8807-DCCF6AD86FC4}"/>
            </a:ext>
          </a:extLst>
        </xdr:cNvPr>
        <xdr:cNvCxnSpPr/>
      </xdr:nvCxnSpPr>
      <xdr:spPr>
        <a:xfrm>
          <a:off x="11126318" y="58019576"/>
          <a:ext cx="49307" cy="6768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447346</xdr:colOff>
      <xdr:row>298</xdr:row>
      <xdr:rowOff>51780</xdr:rowOff>
    </xdr:from>
    <xdr:to>
      <xdr:col>17</xdr:col>
      <xdr:colOff>1092573</xdr:colOff>
      <xdr:row>302</xdr:row>
      <xdr:rowOff>24657</xdr:rowOff>
    </xdr:to>
    <xdr:cxnSp macro="">
      <xdr:nvCxnSpPr>
        <xdr:cNvPr id="845" name="Conector reto 844">
          <a:extLst>
            <a:ext uri="{FF2B5EF4-FFF2-40B4-BE49-F238E27FC236}">
              <a16:creationId xmlns:a16="http://schemas.microsoft.com/office/drawing/2014/main" id="{5C7C94C2-0500-465F-9B7D-8D37D260D9AD}"/>
            </a:ext>
          </a:extLst>
        </xdr:cNvPr>
        <xdr:cNvCxnSpPr/>
      </xdr:nvCxnSpPr>
      <xdr:spPr>
        <a:xfrm>
          <a:off x="11261022" y="57963780"/>
          <a:ext cx="645227" cy="7460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503142</xdr:colOff>
      <xdr:row>297</xdr:row>
      <xdr:rowOff>107577</xdr:rowOff>
    </xdr:from>
    <xdr:to>
      <xdr:col>19</xdr:col>
      <xdr:colOff>84044</xdr:colOff>
      <xdr:row>302</xdr:row>
      <xdr:rowOff>24658</xdr:rowOff>
    </xdr:to>
    <xdr:cxnSp macro="">
      <xdr:nvCxnSpPr>
        <xdr:cNvPr id="846" name="Conector reto 845">
          <a:extLst>
            <a:ext uri="{FF2B5EF4-FFF2-40B4-BE49-F238E27FC236}">
              <a16:creationId xmlns:a16="http://schemas.microsoft.com/office/drawing/2014/main" id="{A1FB11F1-20A9-4DE6-BA39-FF2A4B1F5914}"/>
            </a:ext>
          </a:extLst>
        </xdr:cNvPr>
        <xdr:cNvCxnSpPr/>
      </xdr:nvCxnSpPr>
      <xdr:spPr>
        <a:xfrm>
          <a:off x="11316818" y="57829077"/>
          <a:ext cx="1340226" cy="880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437029</xdr:colOff>
      <xdr:row>297</xdr:row>
      <xdr:rowOff>107577</xdr:rowOff>
    </xdr:from>
    <xdr:to>
      <xdr:col>17</xdr:col>
      <xdr:colOff>122142</xdr:colOff>
      <xdr:row>302</xdr:row>
      <xdr:rowOff>15689</xdr:rowOff>
    </xdr:to>
    <xdr:cxnSp macro="">
      <xdr:nvCxnSpPr>
        <xdr:cNvPr id="847" name="Conector reto 846">
          <a:extLst>
            <a:ext uri="{FF2B5EF4-FFF2-40B4-BE49-F238E27FC236}">
              <a16:creationId xmlns:a16="http://schemas.microsoft.com/office/drawing/2014/main" id="{655706EA-8266-45FE-A6CF-C128430E239B}"/>
            </a:ext>
          </a:extLst>
        </xdr:cNvPr>
        <xdr:cNvCxnSpPr/>
      </xdr:nvCxnSpPr>
      <xdr:spPr>
        <a:xfrm flipH="1">
          <a:off x="9726705" y="57829077"/>
          <a:ext cx="1209113" cy="87181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998446</xdr:colOff>
      <xdr:row>307</xdr:row>
      <xdr:rowOff>7843</xdr:rowOff>
    </xdr:from>
    <xdr:to>
      <xdr:col>18</xdr:col>
      <xdr:colOff>486336</xdr:colOff>
      <xdr:row>310</xdr:row>
      <xdr:rowOff>40339</xdr:rowOff>
    </xdr:to>
    <xdr:cxnSp macro="">
      <xdr:nvCxnSpPr>
        <xdr:cNvPr id="848" name="Conector reto 847">
          <a:extLst>
            <a:ext uri="{FF2B5EF4-FFF2-40B4-BE49-F238E27FC236}">
              <a16:creationId xmlns:a16="http://schemas.microsoft.com/office/drawing/2014/main" id="{90BFB970-13A0-401F-BE5A-4340306B6A29}"/>
            </a:ext>
          </a:extLst>
        </xdr:cNvPr>
        <xdr:cNvCxnSpPr/>
      </xdr:nvCxnSpPr>
      <xdr:spPr>
        <a:xfrm flipV="1">
          <a:off x="11812122" y="59645549"/>
          <a:ext cx="642096" cy="603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262218</xdr:colOff>
      <xdr:row>307</xdr:row>
      <xdr:rowOff>7843</xdr:rowOff>
    </xdr:from>
    <xdr:to>
      <xdr:col>20</xdr:col>
      <xdr:colOff>287992</xdr:colOff>
      <xdr:row>310</xdr:row>
      <xdr:rowOff>24653</xdr:rowOff>
    </xdr:to>
    <xdr:cxnSp macro="">
      <xdr:nvCxnSpPr>
        <xdr:cNvPr id="849" name="Conector reto 848">
          <a:extLst>
            <a:ext uri="{FF2B5EF4-FFF2-40B4-BE49-F238E27FC236}">
              <a16:creationId xmlns:a16="http://schemas.microsoft.com/office/drawing/2014/main" id="{02C41ADB-2C4D-4632-BC5C-57EF5AEE80BD}"/>
            </a:ext>
          </a:extLst>
        </xdr:cNvPr>
        <xdr:cNvCxnSpPr/>
      </xdr:nvCxnSpPr>
      <xdr:spPr>
        <a:xfrm flipH="1" flipV="1">
          <a:off x="12835218" y="59645549"/>
          <a:ext cx="630892" cy="588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577104</xdr:colOff>
      <xdr:row>293</xdr:row>
      <xdr:rowOff>168087</xdr:rowOff>
    </xdr:from>
    <xdr:to>
      <xdr:col>17</xdr:col>
      <xdr:colOff>293593</xdr:colOff>
      <xdr:row>296</xdr:row>
      <xdr:rowOff>150157</xdr:rowOff>
    </xdr:to>
    <xdr:cxnSp macro="">
      <xdr:nvCxnSpPr>
        <xdr:cNvPr id="851" name="Conector: Curvo 850">
          <a:extLst>
            <a:ext uri="{FF2B5EF4-FFF2-40B4-BE49-F238E27FC236}">
              <a16:creationId xmlns:a16="http://schemas.microsoft.com/office/drawing/2014/main" id="{6DB0C219-E9F5-F71B-F33B-D89C814F03B8}"/>
            </a:ext>
          </a:extLst>
        </xdr:cNvPr>
        <xdr:cNvCxnSpPr>
          <a:stCxn id="828" idx="2"/>
          <a:endCxn id="832" idx="0"/>
        </xdr:cNvCxnSpPr>
      </xdr:nvCxnSpPr>
      <xdr:spPr>
        <a:xfrm rot="16200000" flipH="1">
          <a:off x="10658475" y="57232363"/>
          <a:ext cx="575982" cy="321606"/>
        </a:xfrm>
        <a:prstGeom prst="curvedConnector3">
          <a:avLst/>
        </a:prstGeom>
        <a:ln w="19050" cap="flat" cmpd="sng" algn="ctr">
          <a:solidFill>
            <a:schemeClr val="accent2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569256</xdr:colOff>
      <xdr:row>290</xdr:row>
      <xdr:rowOff>89650</xdr:rowOff>
    </xdr:from>
    <xdr:ext cx="658835" cy="264560"/>
    <xdr:sp macro="" textlink="">
      <xdr:nvSpPr>
        <xdr:cNvPr id="852" name="CaixaDeTexto 851">
          <a:extLst>
            <a:ext uri="{FF2B5EF4-FFF2-40B4-BE49-F238E27FC236}">
              <a16:creationId xmlns:a16="http://schemas.microsoft.com/office/drawing/2014/main" id="{A80E121D-C442-4E90-ACFC-4D0FE8AB452B}"/>
            </a:ext>
          </a:extLst>
        </xdr:cNvPr>
        <xdr:cNvSpPr txBox="1"/>
      </xdr:nvSpPr>
      <xdr:spPr>
        <a:xfrm>
          <a:off x="10777815" y="56444032"/>
          <a:ext cx="6588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77-TETA</a:t>
          </a:r>
        </a:p>
      </xdr:txBody>
    </xdr:sp>
    <xdr:clientData/>
  </xdr:oneCellAnchor>
  <xdr:oneCellAnchor>
    <xdr:from>
      <xdr:col>17</xdr:col>
      <xdr:colOff>527796</xdr:colOff>
      <xdr:row>290</xdr:row>
      <xdr:rowOff>51550</xdr:rowOff>
    </xdr:from>
    <xdr:ext cx="327654" cy="264560"/>
    <xdr:sp macro="" textlink="">
      <xdr:nvSpPr>
        <xdr:cNvPr id="853" name="CaixaDeTexto 852">
          <a:extLst>
            <a:ext uri="{FF2B5EF4-FFF2-40B4-BE49-F238E27FC236}">
              <a16:creationId xmlns:a16="http://schemas.microsoft.com/office/drawing/2014/main" id="{CD6A8EE1-6390-4DE0-B678-F6138B758F2D}"/>
            </a:ext>
          </a:extLst>
        </xdr:cNvPr>
        <xdr:cNvSpPr txBox="1"/>
      </xdr:nvSpPr>
      <xdr:spPr>
        <a:xfrm>
          <a:off x="11341472" y="5640593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17</xdr:col>
      <xdr:colOff>950258</xdr:colOff>
      <xdr:row>289</xdr:row>
      <xdr:rowOff>22414</xdr:rowOff>
    </xdr:from>
    <xdr:ext cx="757387" cy="264560"/>
    <xdr:sp macro="" textlink="">
      <xdr:nvSpPr>
        <xdr:cNvPr id="854" name="CaixaDeTexto 853">
          <a:extLst>
            <a:ext uri="{FF2B5EF4-FFF2-40B4-BE49-F238E27FC236}">
              <a16:creationId xmlns:a16="http://schemas.microsoft.com/office/drawing/2014/main" id="{DD5D6793-D704-43C5-AE7F-19F5C61FAD4B}"/>
            </a:ext>
          </a:extLst>
        </xdr:cNvPr>
        <xdr:cNvSpPr txBox="1"/>
      </xdr:nvSpPr>
      <xdr:spPr>
        <a:xfrm>
          <a:off x="11763934" y="56186296"/>
          <a:ext cx="7573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258+TETA</a:t>
          </a:r>
        </a:p>
      </xdr:txBody>
    </xdr:sp>
    <xdr:clientData/>
  </xdr:oneCellAnchor>
  <xdr:oneCellAnchor>
    <xdr:from>
      <xdr:col>15</xdr:col>
      <xdr:colOff>255494</xdr:colOff>
      <xdr:row>289</xdr:row>
      <xdr:rowOff>22413</xdr:rowOff>
    </xdr:from>
    <xdr:ext cx="399148" cy="264560"/>
    <xdr:sp macro="" textlink="">
      <xdr:nvSpPr>
        <xdr:cNvPr id="855" name="CaixaDeTexto 854">
          <a:extLst>
            <a:ext uri="{FF2B5EF4-FFF2-40B4-BE49-F238E27FC236}">
              <a16:creationId xmlns:a16="http://schemas.microsoft.com/office/drawing/2014/main" id="{D80E3CCB-CF8D-4871-967D-BAA18B912B93}"/>
            </a:ext>
          </a:extLst>
        </xdr:cNvPr>
        <xdr:cNvSpPr txBox="1"/>
      </xdr:nvSpPr>
      <xdr:spPr>
        <a:xfrm>
          <a:off x="10150288" y="5618629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17</xdr:col>
      <xdr:colOff>502026</xdr:colOff>
      <xdr:row>294</xdr:row>
      <xdr:rowOff>89651</xdr:rowOff>
    </xdr:from>
    <xdr:ext cx="730328" cy="264560"/>
    <xdr:sp macro="" textlink="">
      <xdr:nvSpPr>
        <xdr:cNvPr id="856" name="CaixaDeTexto 855">
          <a:extLst>
            <a:ext uri="{FF2B5EF4-FFF2-40B4-BE49-F238E27FC236}">
              <a16:creationId xmlns:a16="http://schemas.microsoft.com/office/drawing/2014/main" id="{A501B7FB-8DB3-4F6B-B907-6FC422BCF81B}"/>
            </a:ext>
          </a:extLst>
        </xdr:cNvPr>
        <xdr:cNvSpPr txBox="1"/>
      </xdr:nvSpPr>
      <xdr:spPr>
        <a:xfrm>
          <a:off x="11315702" y="57217239"/>
          <a:ext cx="73032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174-TETA</a:t>
          </a:r>
        </a:p>
      </xdr:txBody>
    </xdr:sp>
    <xdr:clientData/>
  </xdr:oneCellAnchor>
  <xdr:oneCellAnchor>
    <xdr:from>
      <xdr:col>16</xdr:col>
      <xdr:colOff>138953</xdr:colOff>
      <xdr:row>299</xdr:row>
      <xdr:rowOff>152401</xdr:rowOff>
    </xdr:from>
    <xdr:ext cx="327654" cy="264560"/>
    <xdr:sp macro="" textlink="">
      <xdr:nvSpPr>
        <xdr:cNvPr id="857" name="CaixaDeTexto 856">
          <a:extLst>
            <a:ext uri="{FF2B5EF4-FFF2-40B4-BE49-F238E27FC236}">
              <a16:creationId xmlns:a16="http://schemas.microsoft.com/office/drawing/2014/main" id="{2EABD293-E0B9-4FF5-AB5C-FBDCD19C6FD1}"/>
            </a:ext>
          </a:extLst>
        </xdr:cNvPr>
        <xdr:cNvSpPr txBox="1"/>
      </xdr:nvSpPr>
      <xdr:spPr>
        <a:xfrm>
          <a:off x="10347512" y="5825490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17</xdr:col>
      <xdr:colOff>257737</xdr:colOff>
      <xdr:row>300</xdr:row>
      <xdr:rowOff>91890</xdr:rowOff>
    </xdr:from>
    <xdr:ext cx="399148" cy="264560"/>
    <xdr:sp macro="" textlink="">
      <xdr:nvSpPr>
        <xdr:cNvPr id="858" name="CaixaDeTexto 857">
          <a:extLst>
            <a:ext uri="{FF2B5EF4-FFF2-40B4-BE49-F238E27FC236}">
              <a16:creationId xmlns:a16="http://schemas.microsoft.com/office/drawing/2014/main" id="{EF0A2DD6-F3B0-42C6-9B30-B5426687A758}"/>
            </a:ext>
          </a:extLst>
        </xdr:cNvPr>
        <xdr:cNvSpPr txBox="1"/>
      </xdr:nvSpPr>
      <xdr:spPr>
        <a:xfrm>
          <a:off x="11071413" y="58384890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17</xdr:col>
      <xdr:colOff>887507</xdr:colOff>
      <xdr:row>300</xdr:row>
      <xdr:rowOff>150162</xdr:rowOff>
    </xdr:from>
    <xdr:ext cx="327654" cy="264560"/>
    <xdr:sp macro="" textlink="">
      <xdr:nvSpPr>
        <xdr:cNvPr id="859" name="CaixaDeTexto 858">
          <a:extLst>
            <a:ext uri="{FF2B5EF4-FFF2-40B4-BE49-F238E27FC236}">
              <a16:creationId xmlns:a16="http://schemas.microsoft.com/office/drawing/2014/main" id="{FD41EE17-DF0D-4A4F-AF55-337583FC309E}"/>
            </a:ext>
          </a:extLst>
        </xdr:cNvPr>
        <xdr:cNvSpPr txBox="1"/>
      </xdr:nvSpPr>
      <xdr:spPr>
        <a:xfrm>
          <a:off x="11701183" y="58443162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18</xdr:col>
      <xdr:colOff>472886</xdr:colOff>
      <xdr:row>308</xdr:row>
      <xdr:rowOff>71718</xdr:rowOff>
    </xdr:from>
    <xdr:ext cx="399148" cy="264560"/>
    <xdr:sp macro="" textlink="">
      <xdr:nvSpPr>
        <xdr:cNvPr id="860" name="CaixaDeTexto 859">
          <a:extLst>
            <a:ext uri="{FF2B5EF4-FFF2-40B4-BE49-F238E27FC236}">
              <a16:creationId xmlns:a16="http://schemas.microsoft.com/office/drawing/2014/main" id="{88B38E2C-70B7-41AB-B80F-A2F40A130611}"/>
            </a:ext>
          </a:extLst>
        </xdr:cNvPr>
        <xdr:cNvSpPr txBox="1"/>
      </xdr:nvSpPr>
      <xdr:spPr>
        <a:xfrm>
          <a:off x="12440768" y="59899924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19</xdr:col>
      <xdr:colOff>535639</xdr:colOff>
      <xdr:row>307</xdr:row>
      <xdr:rowOff>145676</xdr:rowOff>
    </xdr:from>
    <xdr:ext cx="399148" cy="264560"/>
    <xdr:sp macro="" textlink="">
      <xdr:nvSpPr>
        <xdr:cNvPr id="861" name="CaixaDeTexto 860">
          <a:extLst>
            <a:ext uri="{FF2B5EF4-FFF2-40B4-BE49-F238E27FC236}">
              <a16:creationId xmlns:a16="http://schemas.microsoft.com/office/drawing/2014/main" id="{A13BA61D-B872-4708-826B-E91751B47978}"/>
            </a:ext>
          </a:extLst>
        </xdr:cNvPr>
        <xdr:cNvSpPr txBox="1"/>
      </xdr:nvSpPr>
      <xdr:spPr>
        <a:xfrm>
          <a:off x="13108639" y="59783382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15</xdr:col>
      <xdr:colOff>22412</xdr:colOff>
      <xdr:row>298</xdr:row>
      <xdr:rowOff>159125</xdr:rowOff>
    </xdr:from>
    <xdr:ext cx="399148" cy="264560"/>
    <xdr:sp macro="" textlink="">
      <xdr:nvSpPr>
        <xdr:cNvPr id="862" name="CaixaDeTexto 861">
          <a:extLst>
            <a:ext uri="{FF2B5EF4-FFF2-40B4-BE49-F238E27FC236}">
              <a16:creationId xmlns:a16="http://schemas.microsoft.com/office/drawing/2014/main" id="{F8EBBB78-2809-49DF-8B30-2BAFAC1E5C2E}"/>
            </a:ext>
          </a:extLst>
        </xdr:cNvPr>
        <xdr:cNvSpPr txBox="1"/>
      </xdr:nvSpPr>
      <xdr:spPr>
        <a:xfrm>
          <a:off x="9917206" y="580711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17</xdr:col>
      <xdr:colOff>1024216</xdr:colOff>
      <xdr:row>307</xdr:row>
      <xdr:rowOff>141193</xdr:rowOff>
    </xdr:from>
    <xdr:ext cx="327654" cy="264560"/>
    <xdr:sp macro="" textlink="">
      <xdr:nvSpPr>
        <xdr:cNvPr id="863" name="CaixaDeTexto 862">
          <a:extLst>
            <a:ext uri="{FF2B5EF4-FFF2-40B4-BE49-F238E27FC236}">
              <a16:creationId xmlns:a16="http://schemas.microsoft.com/office/drawing/2014/main" id="{3AB5EB79-D726-49DE-BFCE-6D80987DACA1}"/>
            </a:ext>
          </a:extLst>
        </xdr:cNvPr>
        <xdr:cNvSpPr txBox="1"/>
      </xdr:nvSpPr>
      <xdr:spPr>
        <a:xfrm>
          <a:off x="11837892" y="5977889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19</xdr:col>
      <xdr:colOff>20168</xdr:colOff>
      <xdr:row>304</xdr:row>
      <xdr:rowOff>56030</xdr:rowOff>
    </xdr:from>
    <xdr:ext cx="327654" cy="264560"/>
    <xdr:sp macro="" textlink="">
      <xdr:nvSpPr>
        <xdr:cNvPr id="864" name="CaixaDeTexto 863">
          <a:extLst>
            <a:ext uri="{FF2B5EF4-FFF2-40B4-BE49-F238E27FC236}">
              <a16:creationId xmlns:a16="http://schemas.microsoft.com/office/drawing/2014/main" id="{F8072DB7-51FF-4078-83E8-77376EBA1603}"/>
            </a:ext>
          </a:extLst>
        </xdr:cNvPr>
        <xdr:cNvSpPr txBox="1"/>
      </xdr:nvSpPr>
      <xdr:spPr>
        <a:xfrm>
          <a:off x="12593168" y="5912223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68</a:t>
          </a:r>
        </a:p>
      </xdr:txBody>
    </xdr:sp>
    <xdr:clientData/>
  </xdr:oneCellAnchor>
  <xdr:twoCellAnchor>
    <xdr:from>
      <xdr:col>19</xdr:col>
      <xdr:colOff>12329</xdr:colOff>
      <xdr:row>308</xdr:row>
      <xdr:rowOff>53787</xdr:rowOff>
    </xdr:from>
    <xdr:to>
      <xdr:col>19</xdr:col>
      <xdr:colOff>51548</xdr:colOff>
      <xdr:row>310</xdr:row>
      <xdr:rowOff>67235</xdr:rowOff>
    </xdr:to>
    <xdr:cxnSp macro="">
      <xdr:nvCxnSpPr>
        <xdr:cNvPr id="865" name="Conector reto 864">
          <a:extLst>
            <a:ext uri="{FF2B5EF4-FFF2-40B4-BE49-F238E27FC236}">
              <a16:creationId xmlns:a16="http://schemas.microsoft.com/office/drawing/2014/main" id="{2BE8AB84-5529-4F40-8129-354EA5C6DD87}"/>
            </a:ext>
          </a:extLst>
        </xdr:cNvPr>
        <xdr:cNvCxnSpPr/>
      </xdr:nvCxnSpPr>
      <xdr:spPr>
        <a:xfrm flipV="1">
          <a:off x="12585329" y="59881993"/>
          <a:ext cx="39219" cy="394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52670</xdr:colOff>
      <xdr:row>304</xdr:row>
      <xdr:rowOff>26893</xdr:rowOff>
    </xdr:from>
    <xdr:to>
      <xdr:col>19</xdr:col>
      <xdr:colOff>91889</xdr:colOff>
      <xdr:row>306</xdr:row>
      <xdr:rowOff>40341</xdr:rowOff>
    </xdr:to>
    <xdr:cxnSp macro="">
      <xdr:nvCxnSpPr>
        <xdr:cNvPr id="866" name="Conector reto 865">
          <a:extLst>
            <a:ext uri="{FF2B5EF4-FFF2-40B4-BE49-F238E27FC236}">
              <a16:creationId xmlns:a16="http://schemas.microsoft.com/office/drawing/2014/main" id="{1FFEB40A-302B-417A-82CB-B0FA551F1736}"/>
            </a:ext>
          </a:extLst>
        </xdr:cNvPr>
        <xdr:cNvCxnSpPr/>
      </xdr:nvCxnSpPr>
      <xdr:spPr>
        <a:xfrm flipV="1">
          <a:off x="12625670" y="59093099"/>
          <a:ext cx="39219" cy="394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555811</xdr:colOff>
      <xdr:row>288</xdr:row>
      <xdr:rowOff>129988</xdr:rowOff>
    </xdr:from>
    <xdr:to>
      <xdr:col>17</xdr:col>
      <xdr:colOff>350744</xdr:colOff>
      <xdr:row>291</xdr:row>
      <xdr:rowOff>20731</xdr:rowOff>
    </xdr:to>
    <xdr:sp macro="" textlink="">
      <xdr:nvSpPr>
        <xdr:cNvPr id="867" name="Sinal de Multiplicação 866">
          <a:extLst>
            <a:ext uri="{FF2B5EF4-FFF2-40B4-BE49-F238E27FC236}">
              <a16:creationId xmlns:a16="http://schemas.microsoft.com/office/drawing/2014/main" id="{552302D1-28AF-44DD-B644-293ADC93273D}"/>
            </a:ext>
          </a:extLst>
        </xdr:cNvPr>
        <xdr:cNvSpPr/>
      </xdr:nvSpPr>
      <xdr:spPr>
        <a:xfrm>
          <a:off x="10764370" y="56103370"/>
          <a:ext cx="400050" cy="462243"/>
        </a:xfrm>
        <a:prstGeom prst="mathMultiply">
          <a:avLst>
            <a:gd name="adj1" fmla="val 8266"/>
          </a:avLst>
        </a:prstGeom>
        <a:solidFill>
          <a:srgbClr val="FF0000"/>
        </a:solidFill>
        <a:ln w="31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23</xdr:col>
      <xdr:colOff>575983</xdr:colOff>
      <xdr:row>287</xdr:row>
      <xdr:rowOff>51546</xdr:rowOff>
    </xdr:from>
    <xdr:to>
      <xdr:col>24</xdr:col>
      <xdr:colOff>351866</xdr:colOff>
      <xdr:row>289</xdr:row>
      <xdr:rowOff>51546</xdr:rowOff>
    </xdr:to>
    <xdr:sp macro="" textlink="">
      <xdr:nvSpPr>
        <xdr:cNvPr id="884" name="Elipse 883">
          <a:extLst>
            <a:ext uri="{FF2B5EF4-FFF2-40B4-BE49-F238E27FC236}">
              <a16:creationId xmlns:a16="http://schemas.microsoft.com/office/drawing/2014/main" id="{5FB1F4EE-4D69-4352-9AC4-65ADA2445D9D}"/>
            </a:ext>
          </a:extLst>
        </xdr:cNvPr>
        <xdr:cNvSpPr/>
      </xdr:nvSpPr>
      <xdr:spPr>
        <a:xfrm>
          <a:off x="15569454" y="55823222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1</a:t>
          </a:r>
        </a:p>
        <a:p>
          <a:pPr algn="l"/>
          <a:endParaRPr lang="pt-BR" sz="1100"/>
        </a:p>
      </xdr:txBody>
    </xdr:sp>
    <xdr:clientData/>
  </xdr:twoCellAnchor>
  <xdr:twoCellAnchor>
    <xdr:from>
      <xdr:col>22</xdr:col>
      <xdr:colOff>542365</xdr:colOff>
      <xdr:row>292</xdr:row>
      <xdr:rowOff>17927</xdr:rowOff>
    </xdr:from>
    <xdr:to>
      <xdr:col>23</xdr:col>
      <xdr:colOff>280147</xdr:colOff>
      <xdr:row>293</xdr:row>
      <xdr:rowOff>170327</xdr:rowOff>
    </xdr:to>
    <xdr:sp macro="" textlink="">
      <xdr:nvSpPr>
        <xdr:cNvPr id="885" name="Retângulo 884">
          <a:extLst>
            <a:ext uri="{FF2B5EF4-FFF2-40B4-BE49-F238E27FC236}">
              <a16:creationId xmlns:a16="http://schemas.microsoft.com/office/drawing/2014/main" id="{1E30BB94-957C-4DDF-8466-C3372EBE4256}"/>
            </a:ext>
          </a:extLst>
        </xdr:cNvPr>
        <xdr:cNvSpPr/>
      </xdr:nvSpPr>
      <xdr:spPr>
        <a:xfrm>
          <a:off x="14930718" y="56753309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</a:t>
          </a:r>
        </a:p>
      </xdr:txBody>
    </xdr:sp>
    <xdr:clientData/>
  </xdr:twoCellAnchor>
  <xdr:twoCellAnchor>
    <xdr:from>
      <xdr:col>25</xdr:col>
      <xdr:colOff>33619</xdr:colOff>
      <xdr:row>310</xdr:row>
      <xdr:rowOff>91885</xdr:rowOff>
    </xdr:from>
    <xdr:to>
      <xdr:col>25</xdr:col>
      <xdr:colOff>376519</xdr:colOff>
      <xdr:row>312</xdr:row>
      <xdr:rowOff>53785</xdr:rowOff>
    </xdr:to>
    <xdr:sp macro="" textlink="">
      <xdr:nvSpPr>
        <xdr:cNvPr id="886" name="Retângulo 885">
          <a:extLst>
            <a:ext uri="{FF2B5EF4-FFF2-40B4-BE49-F238E27FC236}">
              <a16:creationId xmlns:a16="http://schemas.microsoft.com/office/drawing/2014/main" id="{05B8BAC4-23C9-48DC-B340-56077641ADE7}"/>
            </a:ext>
          </a:extLst>
        </xdr:cNvPr>
        <xdr:cNvSpPr/>
      </xdr:nvSpPr>
      <xdr:spPr>
        <a:xfrm>
          <a:off x="16237325" y="6030109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2</a:t>
          </a:r>
        </a:p>
      </xdr:txBody>
    </xdr:sp>
    <xdr:clientData/>
  </xdr:twoCellAnchor>
  <xdr:twoCellAnchor>
    <xdr:from>
      <xdr:col>21</xdr:col>
      <xdr:colOff>331694</xdr:colOff>
      <xdr:row>302</xdr:row>
      <xdr:rowOff>121021</xdr:rowOff>
    </xdr:from>
    <xdr:to>
      <xdr:col>22</xdr:col>
      <xdr:colOff>69476</xdr:colOff>
      <xdr:row>304</xdr:row>
      <xdr:rowOff>82921</xdr:rowOff>
    </xdr:to>
    <xdr:sp macro="" textlink="">
      <xdr:nvSpPr>
        <xdr:cNvPr id="887" name="Retângulo 886">
          <a:extLst>
            <a:ext uri="{FF2B5EF4-FFF2-40B4-BE49-F238E27FC236}">
              <a16:creationId xmlns:a16="http://schemas.microsoft.com/office/drawing/2014/main" id="{5E52F6EF-5F1F-4177-9334-7598498E54B1}"/>
            </a:ext>
          </a:extLst>
        </xdr:cNvPr>
        <xdr:cNvSpPr/>
      </xdr:nvSpPr>
      <xdr:spPr>
        <a:xfrm>
          <a:off x="14114929" y="58806227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3</a:t>
          </a:r>
        </a:p>
      </xdr:txBody>
    </xdr:sp>
    <xdr:clientData/>
  </xdr:twoCellAnchor>
  <xdr:twoCellAnchor>
    <xdr:from>
      <xdr:col>26</xdr:col>
      <xdr:colOff>221878</xdr:colOff>
      <xdr:row>310</xdr:row>
      <xdr:rowOff>78440</xdr:rowOff>
    </xdr:from>
    <xdr:to>
      <xdr:col>26</xdr:col>
      <xdr:colOff>564778</xdr:colOff>
      <xdr:row>312</xdr:row>
      <xdr:rowOff>40340</xdr:rowOff>
    </xdr:to>
    <xdr:sp macro="" textlink="">
      <xdr:nvSpPr>
        <xdr:cNvPr id="888" name="Retângulo 887">
          <a:extLst>
            <a:ext uri="{FF2B5EF4-FFF2-40B4-BE49-F238E27FC236}">
              <a16:creationId xmlns:a16="http://schemas.microsoft.com/office/drawing/2014/main" id="{CFB944EC-CA40-4340-851B-7D9B3607033A}"/>
            </a:ext>
          </a:extLst>
        </xdr:cNvPr>
        <xdr:cNvSpPr/>
      </xdr:nvSpPr>
      <xdr:spPr>
        <a:xfrm>
          <a:off x="17030702" y="60287646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4</a:t>
          </a:r>
        </a:p>
      </xdr:txBody>
    </xdr:sp>
    <xdr:clientData/>
  </xdr:twoCellAnchor>
  <xdr:twoCellAnchor>
    <xdr:from>
      <xdr:col>22</xdr:col>
      <xdr:colOff>322730</xdr:colOff>
      <xdr:row>302</xdr:row>
      <xdr:rowOff>112057</xdr:rowOff>
    </xdr:from>
    <xdr:to>
      <xdr:col>23</xdr:col>
      <xdr:colOff>60512</xdr:colOff>
      <xdr:row>304</xdr:row>
      <xdr:rowOff>85163</xdr:rowOff>
    </xdr:to>
    <xdr:sp macro="" textlink="">
      <xdr:nvSpPr>
        <xdr:cNvPr id="889" name="Retângulo 888">
          <a:extLst>
            <a:ext uri="{FF2B5EF4-FFF2-40B4-BE49-F238E27FC236}">
              <a16:creationId xmlns:a16="http://schemas.microsoft.com/office/drawing/2014/main" id="{9D5B49E4-DCB7-4735-A87D-65FAC85D03F7}"/>
            </a:ext>
          </a:extLst>
        </xdr:cNvPr>
        <xdr:cNvSpPr/>
      </xdr:nvSpPr>
      <xdr:spPr>
        <a:xfrm>
          <a:off x="14711083" y="58797263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5</a:t>
          </a:r>
        </a:p>
      </xdr:txBody>
    </xdr:sp>
    <xdr:clientData/>
  </xdr:twoCellAnchor>
  <xdr:twoCellAnchor>
    <xdr:from>
      <xdr:col>26</xdr:col>
      <xdr:colOff>242047</xdr:colOff>
      <xdr:row>306</xdr:row>
      <xdr:rowOff>53786</xdr:rowOff>
    </xdr:from>
    <xdr:to>
      <xdr:col>27</xdr:col>
      <xdr:colOff>17930</xdr:colOff>
      <xdr:row>308</xdr:row>
      <xdr:rowOff>64992</xdr:rowOff>
    </xdr:to>
    <xdr:sp macro="" textlink="">
      <xdr:nvSpPr>
        <xdr:cNvPr id="890" name="Elipse 889">
          <a:extLst>
            <a:ext uri="{FF2B5EF4-FFF2-40B4-BE49-F238E27FC236}">
              <a16:creationId xmlns:a16="http://schemas.microsoft.com/office/drawing/2014/main" id="{9514D3F9-AB99-417D-8BBF-E0A55DD1F985}"/>
            </a:ext>
          </a:extLst>
        </xdr:cNvPr>
        <xdr:cNvSpPr/>
      </xdr:nvSpPr>
      <xdr:spPr>
        <a:xfrm>
          <a:off x="17050871" y="59500992"/>
          <a:ext cx="381000" cy="392206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3</a:t>
          </a:r>
        </a:p>
        <a:p>
          <a:pPr algn="l"/>
          <a:endParaRPr lang="pt-BR" sz="1100"/>
        </a:p>
      </xdr:txBody>
    </xdr:sp>
    <xdr:clientData/>
  </xdr:twoCellAnchor>
  <xdr:twoCellAnchor>
    <xdr:from>
      <xdr:col>25</xdr:col>
      <xdr:colOff>224122</xdr:colOff>
      <xdr:row>292</xdr:row>
      <xdr:rowOff>35856</xdr:rowOff>
    </xdr:from>
    <xdr:to>
      <xdr:col>25</xdr:col>
      <xdr:colOff>567022</xdr:colOff>
      <xdr:row>294</xdr:row>
      <xdr:rowOff>20167</xdr:rowOff>
    </xdr:to>
    <xdr:sp macro="" textlink="">
      <xdr:nvSpPr>
        <xdr:cNvPr id="891" name="Retângulo 890">
          <a:extLst>
            <a:ext uri="{FF2B5EF4-FFF2-40B4-BE49-F238E27FC236}">
              <a16:creationId xmlns:a16="http://schemas.microsoft.com/office/drawing/2014/main" id="{4CC84D64-A159-4697-92EA-8E08BF89ECCB}"/>
            </a:ext>
          </a:extLst>
        </xdr:cNvPr>
        <xdr:cNvSpPr/>
      </xdr:nvSpPr>
      <xdr:spPr>
        <a:xfrm>
          <a:off x="16427828" y="56771238"/>
          <a:ext cx="342900" cy="376517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12</a:t>
          </a:r>
        </a:p>
      </xdr:txBody>
    </xdr:sp>
    <xdr:clientData/>
  </xdr:twoCellAnchor>
  <xdr:twoCellAnchor>
    <xdr:from>
      <xdr:col>27</xdr:col>
      <xdr:colOff>477372</xdr:colOff>
      <xdr:row>310</xdr:row>
      <xdr:rowOff>76200</xdr:rowOff>
    </xdr:from>
    <xdr:to>
      <xdr:col>28</xdr:col>
      <xdr:colOff>215154</xdr:colOff>
      <xdr:row>312</xdr:row>
      <xdr:rowOff>17930</xdr:rowOff>
    </xdr:to>
    <xdr:sp macro="" textlink="">
      <xdr:nvSpPr>
        <xdr:cNvPr id="892" name="Retângulo 891">
          <a:extLst>
            <a:ext uri="{FF2B5EF4-FFF2-40B4-BE49-F238E27FC236}">
              <a16:creationId xmlns:a16="http://schemas.microsoft.com/office/drawing/2014/main" id="{D9827CDE-4E40-4904-B372-733DFD83F795}"/>
            </a:ext>
          </a:extLst>
        </xdr:cNvPr>
        <xdr:cNvSpPr/>
      </xdr:nvSpPr>
      <xdr:spPr>
        <a:xfrm>
          <a:off x="17891313" y="60285406"/>
          <a:ext cx="342900" cy="32273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7</a:t>
          </a:r>
        </a:p>
      </xdr:txBody>
    </xdr:sp>
    <xdr:clientData/>
  </xdr:twoCellAnchor>
  <xdr:twoCellAnchor>
    <xdr:from>
      <xdr:col>23</xdr:col>
      <xdr:colOff>524433</xdr:colOff>
      <xdr:row>296</xdr:row>
      <xdr:rowOff>168086</xdr:rowOff>
    </xdr:from>
    <xdr:to>
      <xdr:col>24</xdr:col>
      <xdr:colOff>300316</xdr:colOff>
      <xdr:row>298</xdr:row>
      <xdr:rowOff>168085</xdr:rowOff>
    </xdr:to>
    <xdr:sp macro="" textlink="">
      <xdr:nvSpPr>
        <xdr:cNvPr id="893" name="Elipse 892">
          <a:extLst>
            <a:ext uri="{FF2B5EF4-FFF2-40B4-BE49-F238E27FC236}">
              <a16:creationId xmlns:a16="http://schemas.microsoft.com/office/drawing/2014/main" id="{B49BBC82-278B-40B7-ABE3-0936E5CC137D}"/>
            </a:ext>
          </a:extLst>
        </xdr:cNvPr>
        <xdr:cNvSpPr/>
      </xdr:nvSpPr>
      <xdr:spPr>
        <a:xfrm>
          <a:off x="15517904" y="57699086"/>
          <a:ext cx="381000" cy="380999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2</a:t>
          </a:r>
        </a:p>
        <a:p>
          <a:pPr algn="l"/>
          <a:endParaRPr lang="pt-BR" sz="1100"/>
        </a:p>
      </xdr:txBody>
    </xdr:sp>
    <xdr:clientData/>
  </xdr:twoCellAnchor>
  <xdr:twoCellAnchor>
    <xdr:from>
      <xdr:col>23</xdr:col>
      <xdr:colOff>378759</xdr:colOff>
      <xdr:row>302</xdr:row>
      <xdr:rowOff>112058</xdr:rowOff>
    </xdr:from>
    <xdr:to>
      <xdr:col>24</xdr:col>
      <xdr:colOff>116542</xdr:colOff>
      <xdr:row>304</xdr:row>
      <xdr:rowOff>73958</xdr:rowOff>
    </xdr:to>
    <xdr:sp macro="" textlink="">
      <xdr:nvSpPr>
        <xdr:cNvPr id="894" name="Retângulo 893">
          <a:extLst>
            <a:ext uri="{FF2B5EF4-FFF2-40B4-BE49-F238E27FC236}">
              <a16:creationId xmlns:a16="http://schemas.microsoft.com/office/drawing/2014/main" id="{20BEDB8F-46D7-4D4A-8B73-9F6DC7D3A3AE}"/>
            </a:ext>
          </a:extLst>
        </xdr:cNvPr>
        <xdr:cNvSpPr/>
      </xdr:nvSpPr>
      <xdr:spPr>
        <a:xfrm>
          <a:off x="15372230" y="58797264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6</a:t>
          </a:r>
        </a:p>
      </xdr:txBody>
    </xdr:sp>
    <xdr:clientData/>
  </xdr:twoCellAnchor>
  <xdr:twoCellAnchor>
    <xdr:from>
      <xdr:col>24</xdr:col>
      <xdr:colOff>336177</xdr:colOff>
      <xdr:row>302</xdr:row>
      <xdr:rowOff>103093</xdr:rowOff>
    </xdr:from>
    <xdr:to>
      <xdr:col>25</xdr:col>
      <xdr:colOff>73959</xdr:colOff>
      <xdr:row>304</xdr:row>
      <xdr:rowOff>64993</xdr:rowOff>
    </xdr:to>
    <xdr:sp macro="" textlink="">
      <xdr:nvSpPr>
        <xdr:cNvPr id="895" name="Retângulo 894">
          <a:extLst>
            <a:ext uri="{FF2B5EF4-FFF2-40B4-BE49-F238E27FC236}">
              <a16:creationId xmlns:a16="http://schemas.microsoft.com/office/drawing/2014/main" id="{A71BDE2E-A0DD-4BEC-8BC4-35D7EFED13E5}"/>
            </a:ext>
          </a:extLst>
        </xdr:cNvPr>
        <xdr:cNvSpPr/>
      </xdr:nvSpPr>
      <xdr:spPr>
        <a:xfrm>
          <a:off x="15934765" y="58788299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8</a:t>
          </a:r>
        </a:p>
      </xdr:txBody>
    </xdr:sp>
    <xdr:clientData/>
  </xdr:twoCellAnchor>
  <xdr:twoCellAnchor>
    <xdr:from>
      <xdr:col>25</xdr:col>
      <xdr:colOff>304801</xdr:colOff>
      <xdr:row>302</xdr:row>
      <xdr:rowOff>105334</xdr:rowOff>
    </xdr:from>
    <xdr:to>
      <xdr:col>26</xdr:col>
      <xdr:colOff>42583</xdr:colOff>
      <xdr:row>304</xdr:row>
      <xdr:rowOff>67234</xdr:rowOff>
    </xdr:to>
    <xdr:sp macro="" textlink="">
      <xdr:nvSpPr>
        <xdr:cNvPr id="896" name="Retângulo 895">
          <a:extLst>
            <a:ext uri="{FF2B5EF4-FFF2-40B4-BE49-F238E27FC236}">
              <a16:creationId xmlns:a16="http://schemas.microsoft.com/office/drawing/2014/main" id="{B72FC812-C46E-47A3-B0D1-D67BB93377EE}"/>
            </a:ext>
          </a:extLst>
        </xdr:cNvPr>
        <xdr:cNvSpPr/>
      </xdr:nvSpPr>
      <xdr:spPr>
        <a:xfrm>
          <a:off x="16508507" y="58790540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10</a:t>
          </a:r>
        </a:p>
      </xdr:txBody>
    </xdr:sp>
    <xdr:clientData/>
  </xdr:twoCellAnchor>
  <xdr:twoCellAnchor>
    <xdr:from>
      <xdr:col>26</xdr:col>
      <xdr:colOff>271184</xdr:colOff>
      <xdr:row>302</xdr:row>
      <xdr:rowOff>105335</xdr:rowOff>
    </xdr:from>
    <xdr:to>
      <xdr:col>27</xdr:col>
      <xdr:colOff>8967</xdr:colOff>
      <xdr:row>304</xdr:row>
      <xdr:rowOff>67235</xdr:rowOff>
    </xdr:to>
    <xdr:sp macro="" textlink="">
      <xdr:nvSpPr>
        <xdr:cNvPr id="897" name="Retângulo 896">
          <a:extLst>
            <a:ext uri="{FF2B5EF4-FFF2-40B4-BE49-F238E27FC236}">
              <a16:creationId xmlns:a16="http://schemas.microsoft.com/office/drawing/2014/main" id="{60C565F0-4B13-404A-AF4C-459EF931AD35}"/>
            </a:ext>
          </a:extLst>
        </xdr:cNvPr>
        <xdr:cNvSpPr/>
      </xdr:nvSpPr>
      <xdr:spPr>
        <a:xfrm>
          <a:off x="17080008" y="58790541"/>
          <a:ext cx="342900" cy="3429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11</a:t>
          </a:r>
        </a:p>
      </xdr:txBody>
    </xdr:sp>
    <xdr:clientData/>
  </xdr:twoCellAnchor>
  <xdr:twoCellAnchor>
    <xdr:from>
      <xdr:col>24</xdr:col>
      <xdr:colOff>96372</xdr:colOff>
      <xdr:row>292</xdr:row>
      <xdr:rowOff>20171</xdr:rowOff>
    </xdr:from>
    <xdr:to>
      <xdr:col>24</xdr:col>
      <xdr:colOff>439272</xdr:colOff>
      <xdr:row>293</xdr:row>
      <xdr:rowOff>172571</xdr:rowOff>
    </xdr:to>
    <xdr:sp macro="" textlink="">
      <xdr:nvSpPr>
        <xdr:cNvPr id="898" name="Retângulo 897">
          <a:extLst>
            <a:ext uri="{FF2B5EF4-FFF2-40B4-BE49-F238E27FC236}">
              <a16:creationId xmlns:a16="http://schemas.microsoft.com/office/drawing/2014/main" id="{1CB511EB-888D-4D0D-8D15-8FDBA52DEDB9}"/>
            </a:ext>
          </a:extLst>
        </xdr:cNvPr>
        <xdr:cNvSpPr/>
      </xdr:nvSpPr>
      <xdr:spPr>
        <a:xfrm>
          <a:off x="15694960" y="56755553"/>
          <a:ext cx="342900" cy="35410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9</a:t>
          </a:r>
        </a:p>
      </xdr:txBody>
    </xdr:sp>
    <xdr:clientData/>
  </xdr:twoCellAnchor>
  <xdr:twoCellAnchor>
    <xdr:from>
      <xdr:col>23</xdr:col>
      <xdr:colOff>108697</xdr:colOff>
      <xdr:row>288</xdr:row>
      <xdr:rowOff>45943</xdr:rowOff>
    </xdr:from>
    <xdr:to>
      <xdr:col>23</xdr:col>
      <xdr:colOff>575983</xdr:colOff>
      <xdr:row>292</xdr:row>
      <xdr:rowOff>17927</xdr:rowOff>
    </xdr:to>
    <xdr:cxnSp macro="">
      <xdr:nvCxnSpPr>
        <xdr:cNvPr id="899" name="Conector reto 898">
          <a:extLst>
            <a:ext uri="{FF2B5EF4-FFF2-40B4-BE49-F238E27FC236}">
              <a16:creationId xmlns:a16="http://schemas.microsoft.com/office/drawing/2014/main" id="{1F4E9DB9-61FC-4D78-94E4-14E8CB6664CB}"/>
            </a:ext>
          </a:extLst>
        </xdr:cNvPr>
        <xdr:cNvCxnSpPr>
          <a:stCxn id="884" idx="2"/>
          <a:endCxn id="885" idx="0"/>
        </xdr:cNvCxnSpPr>
      </xdr:nvCxnSpPr>
      <xdr:spPr>
        <a:xfrm flipH="1">
          <a:off x="15102168" y="56019325"/>
          <a:ext cx="467286" cy="7339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161366</xdr:colOff>
      <xdr:row>289</xdr:row>
      <xdr:rowOff>51546</xdr:rowOff>
    </xdr:from>
    <xdr:to>
      <xdr:col>24</xdr:col>
      <xdr:colOff>267822</xdr:colOff>
      <xdr:row>292</xdr:row>
      <xdr:rowOff>20171</xdr:rowOff>
    </xdr:to>
    <xdr:cxnSp macro="">
      <xdr:nvCxnSpPr>
        <xdr:cNvPr id="902" name="Conector reto 901">
          <a:extLst>
            <a:ext uri="{FF2B5EF4-FFF2-40B4-BE49-F238E27FC236}">
              <a16:creationId xmlns:a16="http://schemas.microsoft.com/office/drawing/2014/main" id="{0444932C-962A-4448-88BC-982AD1CAFD72}"/>
            </a:ext>
          </a:extLst>
        </xdr:cNvPr>
        <xdr:cNvCxnSpPr>
          <a:stCxn id="884" idx="4"/>
          <a:endCxn id="898" idx="0"/>
        </xdr:cNvCxnSpPr>
      </xdr:nvCxnSpPr>
      <xdr:spPr>
        <a:xfrm>
          <a:off x="15759954" y="56215428"/>
          <a:ext cx="106456" cy="54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351866</xdr:colOff>
      <xdr:row>288</xdr:row>
      <xdr:rowOff>45943</xdr:rowOff>
    </xdr:from>
    <xdr:to>
      <xdr:col>25</xdr:col>
      <xdr:colOff>395572</xdr:colOff>
      <xdr:row>292</xdr:row>
      <xdr:rowOff>35856</xdr:rowOff>
    </xdr:to>
    <xdr:cxnSp macro="">
      <xdr:nvCxnSpPr>
        <xdr:cNvPr id="905" name="Conector reto 904">
          <a:extLst>
            <a:ext uri="{FF2B5EF4-FFF2-40B4-BE49-F238E27FC236}">
              <a16:creationId xmlns:a16="http://schemas.microsoft.com/office/drawing/2014/main" id="{4BE2D00D-3B47-4A2A-A047-A908C17FD1F0}"/>
            </a:ext>
          </a:extLst>
        </xdr:cNvPr>
        <xdr:cNvCxnSpPr>
          <a:stCxn id="884" idx="6"/>
          <a:endCxn id="891" idx="0"/>
        </xdr:cNvCxnSpPr>
      </xdr:nvCxnSpPr>
      <xdr:spPr>
        <a:xfrm>
          <a:off x="15950454" y="56019325"/>
          <a:ext cx="648824" cy="75191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109816</xdr:colOff>
      <xdr:row>294</xdr:row>
      <xdr:rowOff>20167</xdr:rowOff>
    </xdr:from>
    <xdr:to>
      <xdr:col>25</xdr:col>
      <xdr:colOff>395572</xdr:colOff>
      <xdr:row>296</xdr:row>
      <xdr:rowOff>168086</xdr:rowOff>
    </xdr:to>
    <xdr:cxnSp macro="">
      <xdr:nvCxnSpPr>
        <xdr:cNvPr id="908" name="Conector reto 907">
          <a:extLst>
            <a:ext uri="{FF2B5EF4-FFF2-40B4-BE49-F238E27FC236}">
              <a16:creationId xmlns:a16="http://schemas.microsoft.com/office/drawing/2014/main" id="{D18FC489-DD36-43C7-ACCB-58F94363B5B4}"/>
            </a:ext>
          </a:extLst>
        </xdr:cNvPr>
        <xdr:cNvCxnSpPr>
          <a:stCxn id="891" idx="2"/>
          <a:endCxn id="893" idx="0"/>
        </xdr:cNvCxnSpPr>
      </xdr:nvCxnSpPr>
      <xdr:spPr>
        <a:xfrm flipH="1">
          <a:off x="15708404" y="57147755"/>
          <a:ext cx="890874" cy="55133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550209</xdr:colOff>
      <xdr:row>298</xdr:row>
      <xdr:rowOff>168085</xdr:rowOff>
    </xdr:from>
    <xdr:to>
      <xdr:col>24</xdr:col>
      <xdr:colOff>109816</xdr:colOff>
      <xdr:row>302</xdr:row>
      <xdr:rowOff>112058</xdr:rowOff>
    </xdr:to>
    <xdr:cxnSp macro="">
      <xdr:nvCxnSpPr>
        <xdr:cNvPr id="911" name="Conector reto 910">
          <a:extLst>
            <a:ext uri="{FF2B5EF4-FFF2-40B4-BE49-F238E27FC236}">
              <a16:creationId xmlns:a16="http://schemas.microsoft.com/office/drawing/2014/main" id="{CFF08E1D-73C7-4D14-A0BB-E7C0135CFDA4}"/>
            </a:ext>
          </a:extLst>
        </xdr:cNvPr>
        <xdr:cNvCxnSpPr>
          <a:stCxn id="893" idx="4"/>
          <a:endCxn id="894" idx="0"/>
        </xdr:cNvCxnSpPr>
      </xdr:nvCxnSpPr>
      <xdr:spPr>
        <a:xfrm flipH="1">
          <a:off x="15543680" y="58080085"/>
          <a:ext cx="164724" cy="7171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109816</xdr:colOff>
      <xdr:row>298</xdr:row>
      <xdr:rowOff>168085</xdr:rowOff>
    </xdr:from>
    <xdr:to>
      <xdr:col>24</xdr:col>
      <xdr:colOff>507627</xdr:colOff>
      <xdr:row>302</xdr:row>
      <xdr:rowOff>103093</xdr:rowOff>
    </xdr:to>
    <xdr:cxnSp macro="">
      <xdr:nvCxnSpPr>
        <xdr:cNvPr id="912" name="Conector reto 911">
          <a:extLst>
            <a:ext uri="{FF2B5EF4-FFF2-40B4-BE49-F238E27FC236}">
              <a16:creationId xmlns:a16="http://schemas.microsoft.com/office/drawing/2014/main" id="{B81C289E-BC20-413B-8308-D408FAEB7812}"/>
            </a:ext>
          </a:extLst>
        </xdr:cNvPr>
        <xdr:cNvCxnSpPr>
          <a:stCxn id="893" idx="4"/>
          <a:endCxn id="895" idx="0"/>
        </xdr:cNvCxnSpPr>
      </xdr:nvCxnSpPr>
      <xdr:spPr>
        <a:xfrm>
          <a:off x="15708404" y="58080085"/>
          <a:ext cx="397811" cy="7082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241158</xdr:colOff>
      <xdr:row>298</xdr:row>
      <xdr:rowOff>125738</xdr:rowOff>
    </xdr:from>
    <xdr:to>
      <xdr:col>25</xdr:col>
      <xdr:colOff>476251</xdr:colOff>
      <xdr:row>302</xdr:row>
      <xdr:rowOff>105334</xdr:rowOff>
    </xdr:to>
    <xdr:cxnSp macro="">
      <xdr:nvCxnSpPr>
        <xdr:cNvPr id="913" name="Conector reto 912">
          <a:extLst>
            <a:ext uri="{FF2B5EF4-FFF2-40B4-BE49-F238E27FC236}">
              <a16:creationId xmlns:a16="http://schemas.microsoft.com/office/drawing/2014/main" id="{1B900E4C-97F5-421A-9146-A6EC82C90DCD}"/>
            </a:ext>
          </a:extLst>
        </xdr:cNvPr>
        <xdr:cNvCxnSpPr>
          <a:endCxn id="896" idx="0"/>
        </xdr:cNvCxnSpPr>
      </xdr:nvCxnSpPr>
      <xdr:spPr>
        <a:xfrm>
          <a:off x="15839746" y="58037738"/>
          <a:ext cx="840211" cy="7528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296954</xdr:colOff>
      <xdr:row>297</xdr:row>
      <xdr:rowOff>181535</xdr:rowOff>
    </xdr:from>
    <xdr:to>
      <xdr:col>26</xdr:col>
      <xdr:colOff>426944</xdr:colOff>
      <xdr:row>302</xdr:row>
      <xdr:rowOff>98616</xdr:rowOff>
    </xdr:to>
    <xdr:cxnSp macro="">
      <xdr:nvCxnSpPr>
        <xdr:cNvPr id="914" name="Conector reto 913">
          <a:extLst>
            <a:ext uri="{FF2B5EF4-FFF2-40B4-BE49-F238E27FC236}">
              <a16:creationId xmlns:a16="http://schemas.microsoft.com/office/drawing/2014/main" id="{CD6066C9-82CD-4D10-9CED-547B97E3451D}"/>
            </a:ext>
          </a:extLst>
        </xdr:cNvPr>
        <xdr:cNvCxnSpPr/>
      </xdr:nvCxnSpPr>
      <xdr:spPr>
        <a:xfrm>
          <a:off x="15895542" y="57903035"/>
          <a:ext cx="1340226" cy="8807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494180</xdr:colOff>
      <xdr:row>298</xdr:row>
      <xdr:rowOff>112289</xdr:rowOff>
    </xdr:from>
    <xdr:to>
      <xdr:col>23</xdr:col>
      <xdr:colOff>580229</xdr:colOff>
      <xdr:row>302</xdr:row>
      <xdr:rowOff>112057</xdr:rowOff>
    </xdr:to>
    <xdr:cxnSp macro="">
      <xdr:nvCxnSpPr>
        <xdr:cNvPr id="915" name="Conector reto 914">
          <a:extLst>
            <a:ext uri="{FF2B5EF4-FFF2-40B4-BE49-F238E27FC236}">
              <a16:creationId xmlns:a16="http://schemas.microsoft.com/office/drawing/2014/main" id="{AE8CBD60-1991-4074-97D0-D8852815E2D3}"/>
            </a:ext>
          </a:extLst>
        </xdr:cNvPr>
        <xdr:cNvCxnSpPr>
          <a:stCxn id="893" idx="3"/>
          <a:endCxn id="889" idx="0"/>
        </xdr:cNvCxnSpPr>
      </xdr:nvCxnSpPr>
      <xdr:spPr>
        <a:xfrm flipH="1">
          <a:off x="14882533" y="58024289"/>
          <a:ext cx="691167" cy="7729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503144</xdr:colOff>
      <xdr:row>297</xdr:row>
      <xdr:rowOff>168086</xdr:rowOff>
    </xdr:from>
    <xdr:to>
      <xdr:col>23</xdr:col>
      <xdr:colOff>524433</xdr:colOff>
      <xdr:row>302</xdr:row>
      <xdr:rowOff>121021</xdr:rowOff>
    </xdr:to>
    <xdr:cxnSp macro="">
      <xdr:nvCxnSpPr>
        <xdr:cNvPr id="923" name="Conector reto 922">
          <a:extLst>
            <a:ext uri="{FF2B5EF4-FFF2-40B4-BE49-F238E27FC236}">
              <a16:creationId xmlns:a16="http://schemas.microsoft.com/office/drawing/2014/main" id="{CB029023-3446-45A8-8396-95EF94458ED5}"/>
            </a:ext>
          </a:extLst>
        </xdr:cNvPr>
        <xdr:cNvCxnSpPr>
          <a:stCxn id="893" idx="2"/>
          <a:endCxn id="887" idx="0"/>
        </xdr:cNvCxnSpPr>
      </xdr:nvCxnSpPr>
      <xdr:spPr>
        <a:xfrm flipH="1">
          <a:off x="14286379" y="57889586"/>
          <a:ext cx="1231525" cy="91664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220758</xdr:colOff>
      <xdr:row>307</xdr:row>
      <xdr:rowOff>81802</xdr:rowOff>
    </xdr:from>
    <xdr:to>
      <xdr:col>26</xdr:col>
      <xdr:colOff>257736</xdr:colOff>
      <xdr:row>310</xdr:row>
      <xdr:rowOff>114298</xdr:rowOff>
    </xdr:to>
    <xdr:cxnSp macro="">
      <xdr:nvCxnSpPr>
        <xdr:cNvPr id="926" name="Conector reto 925">
          <a:extLst>
            <a:ext uri="{FF2B5EF4-FFF2-40B4-BE49-F238E27FC236}">
              <a16:creationId xmlns:a16="http://schemas.microsoft.com/office/drawing/2014/main" id="{FBF0BF21-C0CF-40ED-8E3C-3E785CA4D4DF}"/>
            </a:ext>
          </a:extLst>
        </xdr:cNvPr>
        <xdr:cNvCxnSpPr/>
      </xdr:nvCxnSpPr>
      <xdr:spPr>
        <a:xfrm flipV="1">
          <a:off x="16424464" y="59719508"/>
          <a:ext cx="642096" cy="603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33619</xdr:colOff>
      <xdr:row>307</xdr:row>
      <xdr:rowOff>81802</xdr:rowOff>
    </xdr:from>
    <xdr:to>
      <xdr:col>28</xdr:col>
      <xdr:colOff>59393</xdr:colOff>
      <xdr:row>310</xdr:row>
      <xdr:rowOff>98612</xdr:rowOff>
    </xdr:to>
    <xdr:cxnSp macro="">
      <xdr:nvCxnSpPr>
        <xdr:cNvPr id="927" name="Conector reto 926">
          <a:extLst>
            <a:ext uri="{FF2B5EF4-FFF2-40B4-BE49-F238E27FC236}">
              <a16:creationId xmlns:a16="http://schemas.microsoft.com/office/drawing/2014/main" id="{527C8008-15B2-4770-91C5-43A501882775}"/>
            </a:ext>
          </a:extLst>
        </xdr:cNvPr>
        <xdr:cNvCxnSpPr/>
      </xdr:nvCxnSpPr>
      <xdr:spPr>
        <a:xfrm flipH="1" flipV="1">
          <a:off x="17447560" y="59719508"/>
          <a:ext cx="630892" cy="5883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429188</xdr:colOff>
      <xdr:row>304</xdr:row>
      <xdr:rowOff>100852</xdr:rowOff>
    </xdr:from>
    <xdr:to>
      <xdr:col>26</xdr:col>
      <xdr:colOff>468407</xdr:colOff>
      <xdr:row>306</xdr:row>
      <xdr:rowOff>114300</xdr:rowOff>
    </xdr:to>
    <xdr:cxnSp macro="">
      <xdr:nvCxnSpPr>
        <xdr:cNvPr id="928" name="Conector reto 927">
          <a:extLst>
            <a:ext uri="{FF2B5EF4-FFF2-40B4-BE49-F238E27FC236}">
              <a16:creationId xmlns:a16="http://schemas.microsoft.com/office/drawing/2014/main" id="{B69206E3-B4B4-4BD4-9597-22521D133ABD}"/>
            </a:ext>
          </a:extLst>
        </xdr:cNvPr>
        <xdr:cNvCxnSpPr/>
      </xdr:nvCxnSpPr>
      <xdr:spPr>
        <a:xfrm flipV="1">
          <a:off x="17238012" y="59167058"/>
          <a:ext cx="39219" cy="394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393328</xdr:colOff>
      <xdr:row>308</xdr:row>
      <xdr:rowOff>64992</xdr:rowOff>
    </xdr:from>
    <xdr:to>
      <xdr:col>26</xdr:col>
      <xdr:colOff>432547</xdr:colOff>
      <xdr:row>310</xdr:row>
      <xdr:rowOff>78440</xdr:rowOff>
    </xdr:to>
    <xdr:cxnSp macro="">
      <xdr:nvCxnSpPr>
        <xdr:cNvPr id="929" name="Conector reto 928">
          <a:extLst>
            <a:ext uri="{FF2B5EF4-FFF2-40B4-BE49-F238E27FC236}">
              <a16:creationId xmlns:a16="http://schemas.microsoft.com/office/drawing/2014/main" id="{5781863B-5CED-43B3-9DBD-1A2B162861F4}"/>
            </a:ext>
          </a:extLst>
        </xdr:cNvPr>
        <xdr:cNvCxnSpPr>
          <a:stCxn id="888" idx="0"/>
          <a:endCxn id="890" idx="4"/>
        </xdr:cNvCxnSpPr>
      </xdr:nvCxnSpPr>
      <xdr:spPr>
        <a:xfrm flipV="1">
          <a:off x="17202152" y="59893198"/>
          <a:ext cx="39219" cy="3944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143433</xdr:colOff>
      <xdr:row>308</xdr:row>
      <xdr:rowOff>156883</xdr:rowOff>
    </xdr:from>
    <xdr:ext cx="399148" cy="264560"/>
    <xdr:sp macro="" textlink="">
      <xdr:nvSpPr>
        <xdr:cNvPr id="932" name="CaixaDeTexto 931">
          <a:extLst>
            <a:ext uri="{FF2B5EF4-FFF2-40B4-BE49-F238E27FC236}">
              <a16:creationId xmlns:a16="http://schemas.microsoft.com/office/drawing/2014/main" id="{07A9B60F-A41D-4627-8303-859A24EEFFDC}"/>
            </a:ext>
          </a:extLst>
        </xdr:cNvPr>
        <xdr:cNvSpPr txBox="1"/>
      </xdr:nvSpPr>
      <xdr:spPr>
        <a:xfrm>
          <a:off x="16952257" y="5998508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146</a:t>
          </a:r>
        </a:p>
      </xdr:txBody>
    </xdr:sp>
    <xdr:clientData/>
  </xdr:oneCellAnchor>
  <xdr:oneCellAnchor>
    <xdr:from>
      <xdr:col>27</xdr:col>
      <xdr:colOff>206187</xdr:colOff>
      <xdr:row>308</xdr:row>
      <xdr:rowOff>40341</xdr:rowOff>
    </xdr:from>
    <xdr:ext cx="399148" cy="264560"/>
    <xdr:sp macro="" textlink="">
      <xdr:nvSpPr>
        <xdr:cNvPr id="933" name="CaixaDeTexto 932">
          <a:extLst>
            <a:ext uri="{FF2B5EF4-FFF2-40B4-BE49-F238E27FC236}">
              <a16:creationId xmlns:a16="http://schemas.microsoft.com/office/drawing/2014/main" id="{F0AEB9F3-0D92-4C60-9BF6-43B7FA2F4DFE}"/>
            </a:ext>
          </a:extLst>
        </xdr:cNvPr>
        <xdr:cNvSpPr txBox="1"/>
      </xdr:nvSpPr>
      <xdr:spPr>
        <a:xfrm>
          <a:off x="17620128" y="5986854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101</a:t>
          </a:r>
        </a:p>
      </xdr:txBody>
    </xdr:sp>
    <xdr:clientData/>
  </xdr:oneCellAnchor>
  <xdr:oneCellAnchor>
    <xdr:from>
      <xdr:col>25</xdr:col>
      <xdr:colOff>145675</xdr:colOff>
      <xdr:row>308</xdr:row>
      <xdr:rowOff>35858</xdr:rowOff>
    </xdr:from>
    <xdr:ext cx="327654" cy="264560"/>
    <xdr:sp macro="" textlink="">
      <xdr:nvSpPr>
        <xdr:cNvPr id="934" name="CaixaDeTexto 933">
          <a:extLst>
            <a:ext uri="{FF2B5EF4-FFF2-40B4-BE49-F238E27FC236}">
              <a16:creationId xmlns:a16="http://schemas.microsoft.com/office/drawing/2014/main" id="{4EBD0A1B-7617-4914-A599-4E6F3EA4E0A3}"/>
            </a:ext>
          </a:extLst>
        </xdr:cNvPr>
        <xdr:cNvSpPr txBox="1"/>
      </xdr:nvSpPr>
      <xdr:spPr>
        <a:xfrm>
          <a:off x="16349381" y="59864064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26</xdr:col>
      <xdr:colOff>295833</xdr:colOff>
      <xdr:row>304</xdr:row>
      <xdr:rowOff>141195</xdr:rowOff>
    </xdr:from>
    <xdr:ext cx="327654" cy="264560"/>
    <xdr:sp macro="" textlink="">
      <xdr:nvSpPr>
        <xdr:cNvPr id="935" name="CaixaDeTexto 934">
          <a:extLst>
            <a:ext uri="{FF2B5EF4-FFF2-40B4-BE49-F238E27FC236}">
              <a16:creationId xmlns:a16="http://schemas.microsoft.com/office/drawing/2014/main" id="{80D862A9-DB68-47F0-A5A3-86A70388B0FE}"/>
            </a:ext>
          </a:extLst>
        </xdr:cNvPr>
        <xdr:cNvSpPr txBox="1"/>
      </xdr:nvSpPr>
      <xdr:spPr>
        <a:xfrm>
          <a:off x="17104657" y="59207401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68</a:t>
          </a:r>
        </a:p>
      </xdr:txBody>
    </xdr:sp>
    <xdr:clientData/>
  </xdr:oneCellAnchor>
  <xdr:oneCellAnchor>
    <xdr:from>
      <xdr:col>22</xdr:col>
      <xdr:colOff>486335</xdr:colOff>
      <xdr:row>289</xdr:row>
      <xdr:rowOff>40343</xdr:rowOff>
    </xdr:from>
    <xdr:ext cx="399148" cy="264560"/>
    <xdr:sp macro="" textlink="">
      <xdr:nvSpPr>
        <xdr:cNvPr id="936" name="CaixaDeTexto 935">
          <a:extLst>
            <a:ext uri="{FF2B5EF4-FFF2-40B4-BE49-F238E27FC236}">
              <a16:creationId xmlns:a16="http://schemas.microsoft.com/office/drawing/2014/main" id="{D47E7DBF-622C-4F02-8789-0E57AB154AA7}"/>
            </a:ext>
          </a:extLst>
        </xdr:cNvPr>
        <xdr:cNvSpPr txBox="1"/>
      </xdr:nvSpPr>
      <xdr:spPr>
        <a:xfrm>
          <a:off x="14874688" y="562042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112</a:t>
          </a:r>
        </a:p>
      </xdr:txBody>
    </xdr:sp>
    <xdr:clientData/>
  </xdr:oneCellAnchor>
  <xdr:oneCellAnchor>
    <xdr:from>
      <xdr:col>23</xdr:col>
      <xdr:colOff>556930</xdr:colOff>
      <xdr:row>290</xdr:row>
      <xdr:rowOff>2244</xdr:rowOff>
    </xdr:from>
    <xdr:ext cx="327654" cy="264560"/>
    <xdr:sp macro="" textlink="">
      <xdr:nvSpPr>
        <xdr:cNvPr id="937" name="CaixaDeTexto 936">
          <a:extLst>
            <a:ext uri="{FF2B5EF4-FFF2-40B4-BE49-F238E27FC236}">
              <a16:creationId xmlns:a16="http://schemas.microsoft.com/office/drawing/2014/main" id="{93C0E952-AEBB-47E1-90A9-D823AC798FFE}"/>
            </a:ext>
          </a:extLst>
        </xdr:cNvPr>
        <xdr:cNvSpPr txBox="1"/>
      </xdr:nvSpPr>
      <xdr:spPr>
        <a:xfrm>
          <a:off x="15550401" y="56356626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53</a:t>
          </a:r>
        </a:p>
      </xdr:txBody>
    </xdr:sp>
    <xdr:clientData/>
  </xdr:oneCellAnchor>
  <xdr:oneCellAnchor>
    <xdr:from>
      <xdr:col>25</xdr:col>
      <xdr:colOff>26893</xdr:colOff>
      <xdr:row>289</xdr:row>
      <xdr:rowOff>40343</xdr:rowOff>
    </xdr:from>
    <xdr:ext cx="399148" cy="264560"/>
    <xdr:sp macro="" textlink="">
      <xdr:nvSpPr>
        <xdr:cNvPr id="938" name="CaixaDeTexto 937">
          <a:extLst>
            <a:ext uri="{FF2B5EF4-FFF2-40B4-BE49-F238E27FC236}">
              <a16:creationId xmlns:a16="http://schemas.microsoft.com/office/drawing/2014/main" id="{E288470C-4103-4F3F-B4D8-DBBB6BAF15FC}"/>
            </a:ext>
          </a:extLst>
        </xdr:cNvPr>
        <xdr:cNvSpPr txBox="1"/>
      </xdr:nvSpPr>
      <xdr:spPr>
        <a:xfrm>
          <a:off x="16230599" y="56204225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335</a:t>
          </a:r>
        </a:p>
      </xdr:txBody>
    </xdr:sp>
    <xdr:clientData/>
  </xdr:oneCellAnchor>
  <xdr:oneCellAnchor>
    <xdr:from>
      <xdr:col>24</xdr:col>
      <xdr:colOff>71720</xdr:colOff>
      <xdr:row>294</xdr:row>
      <xdr:rowOff>186021</xdr:rowOff>
    </xdr:from>
    <xdr:ext cx="327654" cy="264560"/>
    <xdr:sp macro="" textlink="">
      <xdr:nvSpPr>
        <xdr:cNvPr id="939" name="CaixaDeTexto 938">
          <a:extLst>
            <a:ext uri="{FF2B5EF4-FFF2-40B4-BE49-F238E27FC236}">
              <a16:creationId xmlns:a16="http://schemas.microsoft.com/office/drawing/2014/main" id="{B705AD85-BA3D-4694-848A-DA685EDE5C45}"/>
            </a:ext>
          </a:extLst>
        </xdr:cNvPr>
        <xdr:cNvSpPr txBox="1"/>
      </xdr:nvSpPr>
      <xdr:spPr>
        <a:xfrm>
          <a:off x="15670308" y="57313609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97</a:t>
          </a:r>
        </a:p>
      </xdr:txBody>
    </xdr:sp>
    <xdr:clientData/>
  </xdr:oneCellAnchor>
  <xdr:oneCellAnchor>
    <xdr:from>
      <xdr:col>23</xdr:col>
      <xdr:colOff>358588</xdr:colOff>
      <xdr:row>300</xdr:row>
      <xdr:rowOff>35860</xdr:rowOff>
    </xdr:from>
    <xdr:ext cx="327654" cy="264560"/>
    <xdr:sp macro="" textlink="">
      <xdr:nvSpPr>
        <xdr:cNvPr id="940" name="CaixaDeTexto 939">
          <a:extLst>
            <a:ext uri="{FF2B5EF4-FFF2-40B4-BE49-F238E27FC236}">
              <a16:creationId xmlns:a16="http://schemas.microsoft.com/office/drawing/2014/main" id="{74083D69-FCD6-4A06-A641-BC35C7544944}"/>
            </a:ext>
          </a:extLst>
        </xdr:cNvPr>
        <xdr:cNvSpPr txBox="1"/>
      </xdr:nvSpPr>
      <xdr:spPr>
        <a:xfrm>
          <a:off x="15352059" y="5832886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89</a:t>
          </a:r>
        </a:p>
      </xdr:txBody>
    </xdr:sp>
    <xdr:clientData/>
  </xdr:oneCellAnchor>
  <xdr:oneCellAnchor>
    <xdr:from>
      <xdr:col>24</xdr:col>
      <xdr:colOff>141196</xdr:colOff>
      <xdr:row>300</xdr:row>
      <xdr:rowOff>8967</xdr:rowOff>
    </xdr:from>
    <xdr:ext cx="399148" cy="264560"/>
    <xdr:sp macro="" textlink="">
      <xdr:nvSpPr>
        <xdr:cNvPr id="941" name="CaixaDeTexto 940">
          <a:extLst>
            <a:ext uri="{FF2B5EF4-FFF2-40B4-BE49-F238E27FC236}">
              <a16:creationId xmlns:a16="http://schemas.microsoft.com/office/drawing/2014/main" id="{05B8C94B-9A55-4415-8A3E-0E193DA03F3B}"/>
            </a:ext>
          </a:extLst>
        </xdr:cNvPr>
        <xdr:cNvSpPr txBox="1"/>
      </xdr:nvSpPr>
      <xdr:spPr>
        <a:xfrm>
          <a:off x="15739784" y="58301967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215</a:t>
          </a:r>
        </a:p>
      </xdr:txBody>
    </xdr:sp>
    <xdr:clientData/>
  </xdr:oneCellAnchor>
  <xdr:oneCellAnchor>
    <xdr:from>
      <xdr:col>25</xdr:col>
      <xdr:colOff>53789</xdr:colOff>
      <xdr:row>300</xdr:row>
      <xdr:rowOff>44827</xdr:rowOff>
    </xdr:from>
    <xdr:ext cx="327654" cy="264560"/>
    <xdr:sp macro="" textlink="">
      <xdr:nvSpPr>
        <xdr:cNvPr id="942" name="CaixaDeTexto 941">
          <a:extLst>
            <a:ext uri="{FF2B5EF4-FFF2-40B4-BE49-F238E27FC236}">
              <a16:creationId xmlns:a16="http://schemas.microsoft.com/office/drawing/2014/main" id="{AD655CC9-FFB8-43F4-AC7D-FA5050D05A72}"/>
            </a:ext>
          </a:extLst>
        </xdr:cNvPr>
        <xdr:cNvSpPr txBox="1"/>
      </xdr:nvSpPr>
      <xdr:spPr>
        <a:xfrm>
          <a:off x="16257495" y="5833782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49</a:t>
          </a:r>
        </a:p>
      </xdr:txBody>
    </xdr:sp>
    <xdr:clientData/>
  </xdr:oneCellAnchor>
  <xdr:oneCellAnchor>
    <xdr:from>
      <xdr:col>17</xdr:col>
      <xdr:colOff>1062317</xdr:colOff>
      <xdr:row>298</xdr:row>
      <xdr:rowOff>53787</xdr:rowOff>
    </xdr:from>
    <xdr:ext cx="327654" cy="264560"/>
    <xdr:sp macro="" textlink="">
      <xdr:nvSpPr>
        <xdr:cNvPr id="943" name="CaixaDeTexto 942">
          <a:extLst>
            <a:ext uri="{FF2B5EF4-FFF2-40B4-BE49-F238E27FC236}">
              <a16:creationId xmlns:a16="http://schemas.microsoft.com/office/drawing/2014/main" id="{67F420C0-A763-4840-ADEC-0752028B4A1E}"/>
            </a:ext>
          </a:extLst>
        </xdr:cNvPr>
        <xdr:cNvSpPr txBox="1"/>
      </xdr:nvSpPr>
      <xdr:spPr>
        <a:xfrm>
          <a:off x="11875993" y="579657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25</xdr:col>
      <xdr:colOff>318246</xdr:colOff>
      <xdr:row>299</xdr:row>
      <xdr:rowOff>15687</xdr:rowOff>
    </xdr:from>
    <xdr:ext cx="327654" cy="264560"/>
    <xdr:sp macro="" textlink="">
      <xdr:nvSpPr>
        <xdr:cNvPr id="944" name="CaixaDeTexto 943">
          <a:extLst>
            <a:ext uri="{FF2B5EF4-FFF2-40B4-BE49-F238E27FC236}">
              <a16:creationId xmlns:a16="http://schemas.microsoft.com/office/drawing/2014/main" id="{7184467B-C9E3-4326-AAF1-13829B4422DB}"/>
            </a:ext>
          </a:extLst>
        </xdr:cNvPr>
        <xdr:cNvSpPr txBox="1"/>
      </xdr:nvSpPr>
      <xdr:spPr>
        <a:xfrm>
          <a:off x="16521952" y="5811818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85</a:t>
          </a:r>
        </a:p>
      </xdr:txBody>
    </xdr:sp>
    <xdr:clientData/>
  </xdr:oneCellAnchor>
  <xdr:oneCellAnchor>
    <xdr:from>
      <xdr:col>22</xdr:col>
      <xdr:colOff>163606</xdr:colOff>
      <xdr:row>299</xdr:row>
      <xdr:rowOff>53789</xdr:rowOff>
    </xdr:from>
    <xdr:ext cx="399148" cy="264560"/>
    <xdr:sp macro="" textlink="">
      <xdr:nvSpPr>
        <xdr:cNvPr id="945" name="CaixaDeTexto 944">
          <a:extLst>
            <a:ext uri="{FF2B5EF4-FFF2-40B4-BE49-F238E27FC236}">
              <a16:creationId xmlns:a16="http://schemas.microsoft.com/office/drawing/2014/main" id="{FE92FA65-C782-46DE-A84B-15281F2EF74C}"/>
            </a:ext>
          </a:extLst>
        </xdr:cNvPr>
        <xdr:cNvSpPr txBox="1"/>
      </xdr:nvSpPr>
      <xdr:spPr>
        <a:xfrm>
          <a:off x="14551959" y="58156289"/>
          <a:ext cx="3991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138</a:t>
          </a:r>
        </a:p>
      </xdr:txBody>
    </xdr:sp>
    <xdr:clientData/>
  </xdr:oneCellAnchor>
  <xdr:oneCellAnchor>
    <xdr:from>
      <xdr:col>22</xdr:col>
      <xdr:colOff>506506</xdr:colOff>
      <xdr:row>299</xdr:row>
      <xdr:rowOff>183777</xdr:rowOff>
    </xdr:from>
    <xdr:ext cx="327654" cy="264560"/>
    <xdr:sp macro="" textlink="">
      <xdr:nvSpPr>
        <xdr:cNvPr id="946" name="CaixaDeTexto 945">
          <a:extLst>
            <a:ext uri="{FF2B5EF4-FFF2-40B4-BE49-F238E27FC236}">
              <a16:creationId xmlns:a16="http://schemas.microsoft.com/office/drawing/2014/main" id="{1C45204D-6F83-4538-85E2-B1FB30F02A8E}"/>
            </a:ext>
          </a:extLst>
        </xdr:cNvPr>
        <xdr:cNvSpPr txBox="1"/>
      </xdr:nvSpPr>
      <xdr:spPr>
        <a:xfrm>
          <a:off x="14894859" y="58286277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77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23"/>
  <sheetViews>
    <sheetView topLeftCell="A151" workbookViewId="0">
      <selection activeCell="M153" sqref="M153"/>
    </sheetView>
  </sheetViews>
  <sheetFormatPr defaultRowHeight="15" x14ac:dyDescent="0.25"/>
  <cols>
    <col min="1" max="1" width="16.85546875" bestFit="1" customWidth="1"/>
    <col min="4" max="4" width="11.140625" customWidth="1"/>
    <col min="9" max="9" width="4.140625" customWidth="1"/>
    <col min="10" max="10" width="16.5703125" customWidth="1"/>
    <col min="11" max="11" width="17" bestFit="1" customWidth="1"/>
    <col min="18" max="18" width="17.85546875" customWidth="1"/>
    <col min="19" max="19" width="4.42578125" customWidth="1"/>
    <col min="21" max="21" width="17" bestFit="1" customWidth="1"/>
    <col min="29" max="29" width="17" bestFit="1" customWidth="1"/>
  </cols>
  <sheetData>
    <row r="1" spans="1:26" ht="15.75" thickBot="1" x14ac:dyDescent="0.3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8"/>
    </row>
    <row r="2" spans="1:26" ht="15.75" thickBot="1" x14ac:dyDescent="0.3"/>
    <row r="3" spans="1:26" ht="15.75" thickBot="1" x14ac:dyDescent="0.3">
      <c r="A3" s="36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8"/>
    </row>
    <row r="4" spans="1:26" x14ac:dyDescent="0.25">
      <c r="A4" s="39" t="s">
        <v>0</v>
      </c>
      <c r="B4" s="39">
        <v>1</v>
      </c>
      <c r="C4" s="39">
        <v>2</v>
      </c>
      <c r="D4" s="39">
        <v>3</v>
      </c>
      <c r="E4" s="39">
        <v>4</v>
      </c>
      <c r="F4" s="39" t="s">
        <v>1</v>
      </c>
      <c r="G4" s="13"/>
    </row>
    <row r="5" spans="1:26" x14ac:dyDescent="0.25">
      <c r="A5" s="5">
        <v>1</v>
      </c>
      <c r="B5" s="6">
        <v>10</v>
      </c>
      <c r="C5" s="6">
        <v>7</v>
      </c>
      <c r="D5" s="6">
        <v>5</v>
      </c>
      <c r="E5" s="6">
        <v>6</v>
      </c>
      <c r="F5" s="6">
        <v>220</v>
      </c>
      <c r="G5" s="14"/>
    </row>
    <row r="6" spans="1:26" x14ac:dyDescent="0.25">
      <c r="A6" s="5">
        <v>2</v>
      </c>
      <c r="B6" s="6">
        <v>12</v>
      </c>
      <c r="C6" s="6">
        <v>7</v>
      </c>
      <c r="D6" s="6">
        <v>6</v>
      </c>
      <c r="E6" s="6">
        <v>4</v>
      </c>
      <c r="F6" s="6">
        <v>180</v>
      </c>
      <c r="G6" s="14"/>
    </row>
    <row r="7" spans="1:26" x14ac:dyDescent="0.25">
      <c r="A7" s="5">
        <v>3</v>
      </c>
      <c r="B7" s="6">
        <v>13</v>
      </c>
      <c r="C7" s="6">
        <v>6</v>
      </c>
      <c r="D7" s="6">
        <v>3</v>
      </c>
      <c r="E7" s="6">
        <v>5</v>
      </c>
      <c r="F7" s="6">
        <v>230</v>
      </c>
      <c r="G7" s="14"/>
    </row>
    <row r="8" spans="1:26" x14ac:dyDescent="0.25">
      <c r="A8" s="5" t="s">
        <v>2</v>
      </c>
      <c r="B8" s="6">
        <v>150</v>
      </c>
      <c r="C8" s="6">
        <v>165</v>
      </c>
      <c r="D8" s="6">
        <v>210</v>
      </c>
      <c r="E8" s="6">
        <v>90</v>
      </c>
      <c r="F8" s="6"/>
      <c r="G8" s="14"/>
    </row>
    <row r="10" spans="1:26" x14ac:dyDescent="0.25">
      <c r="A10" s="5" t="s">
        <v>0</v>
      </c>
      <c r="B10" s="5">
        <v>1</v>
      </c>
      <c r="C10" s="5">
        <v>2</v>
      </c>
      <c r="D10" s="5">
        <v>3</v>
      </c>
      <c r="E10" s="5">
        <v>4</v>
      </c>
      <c r="F10" s="5" t="s">
        <v>1</v>
      </c>
      <c r="G10" s="13"/>
    </row>
    <row r="11" spans="1:26" x14ac:dyDescent="0.25">
      <c r="A11" s="5">
        <v>1</v>
      </c>
      <c r="B11" s="6">
        <v>150</v>
      </c>
      <c r="C11" s="6">
        <v>70</v>
      </c>
      <c r="D11" s="6">
        <v>0</v>
      </c>
      <c r="E11" s="6">
        <v>0</v>
      </c>
      <c r="F11" s="6">
        <f>SUM(B11:E11)</f>
        <v>220</v>
      </c>
      <c r="G11" s="14"/>
    </row>
    <row r="12" spans="1:26" x14ac:dyDescent="0.25">
      <c r="A12" s="5">
        <v>2</v>
      </c>
      <c r="B12" s="6">
        <v>0</v>
      </c>
      <c r="C12" s="6">
        <v>75</v>
      </c>
      <c r="D12" s="6">
        <v>0</v>
      </c>
      <c r="E12" s="6">
        <v>90</v>
      </c>
      <c r="F12" s="6">
        <f t="shared" ref="F12" si="0">SUM(B12:E12)</f>
        <v>165</v>
      </c>
      <c r="G12" s="14"/>
    </row>
    <row r="13" spans="1:26" x14ac:dyDescent="0.25">
      <c r="A13" s="5">
        <v>3</v>
      </c>
      <c r="B13" s="6">
        <v>0</v>
      </c>
      <c r="C13" s="6">
        <v>20</v>
      </c>
      <c r="D13" s="6">
        <v>210</v>
      </c>
      <c r="E13" s="6">
        <v>0</v>
      </c>
      <c r="F13" s="6">
        <f>SUM(B13:E13)</f>
        <v>230</v>
      </c>
      <c r="G13" s="14"/>
    </row>
    <row r="14" spans="1:26" x14ac:dyDescent="0.25">
      <c r="A14" s="5" t="s">
        <v>2</v>
      </c>
      <c r="B14" s="6">
        <f>SUM(B11:B13)</f>
        <v>150</v>
      </c>
      <c r="C14" s="6">
        <f t="shared" ref="C14:D14" si="1">SUM(C11:C13)</f>
        <v>165</v>
      </c>
      <c r="D14" s="6">
        <f t="shared" si="1"/>
        <v>210</v>
      </c>
      <c r="E14" s="6">
        <f>SUM(E11:E13)</f>
        <v>90</v>
      </c>
      <c r="F14" s="6"/>
      <c r="G14" s="14"/>
    </row>
    <row r="15" spans="1:26" x14ac:dyDescent="0.25">
      <c r="A15" s="2"/>
      <c r="B15" s="1"/>
      <c r="C15" s="1"/>
      <c r="D15" s="1"/>
      <c r="E15" s="1"/>
      <c r="F15" s="1"/>
      <c r="G15" s="1"/>
    </row>
    <row r="16" spans="1:26" x14ac:dyDescent="0.25">
      <c r="A16" s="5" t="s">
        <v>3</v>
      </c>
      <c r="B16" s="7">
        <f>SUMPRODUCT(B5:E7,B11:E13)</f>
        <v>3625</v>
      </c>
    </row>
    <row r="17" spans="1:37" ht="15.75" thickBot="1" x14ac:dyDescent="0.3"/>
    <row r="18" spans="1:37" ht="15.75" thickBot="1" x14ac:dyDescent="0.3">
      <c r="A18" s="36" t="s">
        <v>11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8"/>
    </row>
    <row r="19" spans="1:37" ht="15.75" thickBot="1" x14ac:dyDescent="0.3">
      <c r="H19" s="9"/>
      <c r="I19" s="79"/>
      <c r="J19" s="9"/>
      <c r="Q19" s="11"/>
      <c r="R19" s="11"/>
      <c r="S19" s="35"/>
      <c r="T19" s="11"/>
    </row>
    <row r="20" spans="1:37" ht="15.75" thickBot="1" x14ac:dyDescent="0.3">
      <c r="A20" s="36" t="s">
        <v>10</v>
      </c>
      <c r="B20" s="37"/>
      <c r="C20" s="37"/>
      <c r="D20" s="37"/>
      <c r="E20" s="37"/>
      <c r="F20" s="37"/>
      <c r="G20" s="38"/>
      <c r="H20" s="10"/>
      <c r="I20" s="80"/>
      <c r="J20" s="10"/>
      <c r="K20" s="36" t="s">
        <v>12</v>
      </c>
      <c r="L20" s="37"/>
      <c r="M20" s="37"/>
      <c r="N20" s="37"/>
      <c r="O20" s="37"/>
      <c r="P20" s="37"/>
      <c r="Q20" s="38"/>
      <c r="R20" s="12"/>
      <c r="S20" s="82"/>
      <c r="T20" s="12"/>
      <c r="U20" s="40" t="s">
        <v>13</v>
      </c>
      <c r="V20" s="41"/>
      <c r="W20" s="41"/>
      <c r="X20" s="41"/>
      <c r="Y20" s="41"/>
      <c r="Z20" s="42"/>
    </row>
    <row r="21" spans="1:37" x14ac:dyDescent="0.25">
      <c r="A21" s="15" t="s">
        <v>16</v>
      </c>
      <c r="B21" s="16"/>
      <c r="C21" s="16"/>
      <c r="D21" s="16"/>
      <c r="E21" s="16"/>
      <c r="F21" s="16"/>
      <c r="G21" s="17"/>
      <c r="H21" s="9"/>
      <c r="I21" s="79"/>
      <c r="J21" s="9"/>
      <c r="K21" s="15" t="s">
        <v>16</v>
      </c>
      <c r="L21" s="16"/>
      <c r="M21" s="16"/>
      <c r="N21" s="16"/>
      <c r="O21" s="16"/>
      <c r="P21" s="16"/>
      <c r="Q21" s="17"/>
      <c r="R21" s="13"/>
      <c r="S21" s="78"/>
      <c r="T21" s="13"/>
      <c r="U21" s="15" t="s">
        <v>16</v>
      </c>
      <c r="V21" s="16"/>
      <c r="W21" s="16"/>
      <c r="X21" s="16"/>
      <c r="Y21" s="16"/>
      <c r="Z21" s="16"/>
      <c r="AA21" s="17"/>
      <c r="AC21" s="15" t="s">
        <v>72</v>
      </c>
      <c r="AD21" s="16"/>
      <c r="AE21" s="16"/>
      <c r="AF21" s="16"/>
      <c r="AG21" s="16"/>
      <c r="AH21" s="16"/>
      <c r="AI21" s="17"/>
    </row>
    <row r="22" spans="1:37" x14ac:dyDescent="0.25">
      <c r="A22" s="18" t="s">
        <v>0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19" t="s">
        <v>1</v>
      </c>
      <c r="I22" s="35"/>
      <c r="K22" s="18" t="s">
        <v>0</v>
      </c>
      <c r="L22" s="5">
        <v>1</v>
      </c>
      <c r="M22" s="5">
        <v>2</v>
      </c>
      <c r="N22" s="5">
        <v>3</v>
      </c>
      <c r="O22" s="5">
        <v>4</v>
      </c>
      <c r="P22" s="5">
        <v>5</v>
      </c>
      <c r="Q22" s="19" t="s">
        <v>1</v>
      </c>
      <c r="R22" s="13"/>
      <c r="S22" s="78"/>
      <c r="T22" s="13"/>
      <c r="U22" s="18" t="s">
        <v>0</v>
      </c>
      <c r="V22" s="5">
        <v>1</v>
      </c>
      <c r="W22" s="5">
        <v>2</v>
      </c>
      <c r="X22" s="5">
        <v>3</v>
      </c>
      <c r="Y22" s="5">
        <v>4</v>
      </c>
      <c r="Z22" s="74">
        <v>5</v>
      </c>
      <c r="AA22" s="19" t="s">
        <v>1</v>
      </c>
      <c r="AB22" s="1"/>
      <c r="AC22" s="18" t="s">
        <v>0</v>
      </c>
      <c r="AD22" s="5">
        <v>1</v>
      </c>
      <c r="AE22" s="5">
        <v>2</v>
      </c>
      <c r="AF22" s="5">
        <v>3</v>
      </c>
      <c r="AG22" s="5">
        <v>4</v>
      </c>
      <c r="AH22" s="5">
        <v>5</v>
      </c>
      <c r="AI22" s="19" t="s">
        <v>1</v>
      </c>
      <c r="AJ22" s="1" t="s">
        <v>70</v>
      </c>
      <c r="AK22" s="1" t="s">
        <v>69</v>
      </c>
    </row>
    <row r="23" spans="1:37" x14ac:dyDescent="0.25">
      <c r="A23" s="18">
        <v>1</v>
      </c>
      <c r="B23" s="6">
        <v>10</v>
      </c>
      <c r="C23" s="6">
        <v>7</v>
      </c>
      <c r="D23" s="6">
        <v>5</v>
      </c>
      <c r="E23" s="6">
        <v>6</v>
      </c>
      <c r="F23" s="6">
        <v>0</v>
      </c>
      <c r="G23" s="20">
        <v>220</v>
      </c>
      <c r="I23" s="35"/>
      <c r="K23" s="18">
        <v>1</v>
      </c>
      <c r="L23" s="31">
        <v>10</v>
      </c>
      <c r="M23" s="31">
        <v>7</v>
      </c>
      <c r="N23" s="6">
        <v>5</v>
      </c>
      <c r="O23" s="6">
        <v>6</v>
      </c>
      <c r="P23" s="6">
        <v>0</v>
      </c>
      <c r="Q23" s="20">
        <v>220</v>
      </c>
      <c r="R23" s="14"/>
      <c r="S23" s="83"/>
      <c r="T23" s="14"/>
      <c r="U23" s="18">
        <v>1</v>
      </c>
      <c r="V23" s="53">
        <v>10</v>
      </c>
      <c r="W23" s="53">
        <v>7</v>
      </c>
      <c r="X23" s="53">
        <v>5</v>
      </c>
      <c r="Y23" s="53">
        <v>6</v>
      </c>
      <c r="Z23" s="31">
        <v>0</v>
      </c>
      <c r="AA23" s="20">
        <v>220</v>
      </c>
      <c r="AC23" s="18">
        <v>1</v>
      </c>
      <c r="AD23" s="53"/>
      <c r="AE23" s="53"/>
      <c r="AF23" s="53"/>
      <c r="AG23" s="53"/>
      <c r="AH23" s="6">
        <v>15</v>
      </c>
      <c r="AI23" s="20">
        <f>SUM(AD23:AH23)</f>
        <v>15</v>
      </c>
      <c r="AJ23" s="1">
        <f>AA23-AI23</f>
        <v>205</v>
      </c>
      <c r="AK23" s="30">
        <f>X23-Z23</f>
        <v>5</v>
      </c>
    </row>
    <row r="24" spans="1:37" x14ac:dyDescent="0.25">
      <c r="A24" s="18">
        <v>2</v>
      </c>
      <c r="B24" s="6">
        <v>12</v>
      </c>
      <c r="C24" s="6">
        <v>7</v>
      </c>
      <c r="D24" s="6">
        <v>6</v>
      </c>
      <c r="E24" s="6">
        <v>4</v>
      </c>
      <c r="F24" s="6">
        <v>0</v>
      </c>
      <c r="G24" s="20">
        <v>180</v>
      </c>
      <c r="I24" s="35"/>
      <c r="K24" s="18">
        <v>2</v>
      </c>
      <c r="L24" s="6">
        <v>12</v>
      </c>
      <c r="M24" s="31">
        <v>7</v>
      </c>
      <c r="N24" s="6">
        <v>6</v>
      </c>
      <c r="O24" s="31">
        <v>4</v>
      </c>
      <c r="P24" s="6">
        <v>0</v>
      </c>
      <c r="Q24" s="20">
        <v>180</v>
      </c>
      <c r="R24" s="14"/>
      <c r="S24" s="83"/>
      <c r="T24" s="14"/>
      <c r="U24" s="18">
        <v>2</v>
      </c>
      <c r="V24" s="53">
        <v>12</v>
      </c>
      <c r="W24" s="53">
        <v>7</v>
      </c>
      <c r="X24" s="53">
        <v>6</v>
      </c>
      <c r="Y24" s="53">
        <v>4</v>
      </c>
      <c r="Z24" s="71">
        <v>0</v>
      </c>
      <c r="AA24" s="20">
        <v>180</v>
      </c>
      <c r="AC24" s="18">
        <v>2</v>
      </c>
      <c r="AD24" s="53"/>
      <c r="AE24" s="53"/>
      <c r="AF24" s="53"/>
      <c r="AG24" s="53"/>
      <c r="AH24" s="6"/>
      <c r="AI24" s="20">
        <f t="shared" ref="AI24:AI25" si="2">SUM(AD24:AH24)</f>
        <v>0</v>
      </c>
      <c r="AJ24" s="1">
        <f t="shared" ref="AJ24:AJ25" si="3">AA24-AI24</f>
        <v>180</v>
      </c>
      <c r="AK24" s="1">
        <f>Y24-Z24</f>
        <v>4</v>
      </c>
    </row>
    <row r="25" spans="1:37" x14ac:dyDescent="0.25">
      <c r="A25" s="18">
        <v>3</v>
      </c>
      <c r="B25" s="6">
        <v>13</v>
      </c>
      <c r="C25" s="6">
        <v>6</v>
      </c>
      <c r="D25" s="6">
        <v>3</v>
      </c>
      <c r="E25" s="6">
        <v>5</v>
      </c>
      <c r="F25" s="6">
        <v>0</v>
      </c>
      <c r="G25" s="20">
        <v>230</v>
      </c>
      <c r="I25" s="35"/>
      <c r="K25" s="18">
        <v>3</v>
      </c>
      <c r="L25" s="6">
        <v>13</v>
      </c>
      <c r="M25" s="31">
        <v>6</v>
      </c>
      <c r="N25" s="30">
        <v>3</v>
      </c>
      <c r="O25" s="6">
        <v>5</v>
      </c>
      <c r="P25" s="6">
        <v>0</v>
      </c>
      <c r="Q25" s="20">
        <v>230</v>
      </c>
      <c r="R25" s="14"/>
      <c r="S25" s="83"/>
      <c r="T25" s="14"/>
      <c r="U25" s="18">
        <v>3</v>
      </c>
      <c r="V25" s="53">
        <v>13</v>
      </c>
      <c r="W25" s="53">
        <v>6</v>
      </c>
      <c r="X25" s="75">
        <v>3</v>
      </c>
      <c r="Y25" s="53">
        <v>5</v>
      </c>
      <c r="Z25" s="71">
        <v>0</v>
      </c>
      <c r="AA25" s="20">
        <v>230</v>
      </c>
      <c r="AC25" s="18">
        <v>3</v>
      </c>
      <c r="AD25" s="53"/>
      <c r="AE25" s="53"/>
      <c r="AF25" s="49"/>
      <c r="AG25" s="53"/>
      <c r="AH25" s="6"/>
      <c r="AI25" s="20">
        <f t="shared" si="2"/>
        <v>0</v>
      </c>
      <c r="AJ25" s="1">
        <f t="shared" si="3"/>
        <v>230</v>
      </c>
      <c r="AK25" s="1">
        <f>X25-Z25</f>
        <v>3</v>
      </c>
    </row>
    <row r="26" spans="1:37" ht="15.75" thickBot="1" x14ac:dyDescent="0.3">
      <c r="A26" s="18" t="s">
        <v>2</v>
      </c>
      <c r="B26" s="6">
        <v>150</v>
      </c>
      <c r="C26" s="6">
        <v>165</v>
      </c>
      <c r="D26" s="6">
        <v>210</v>
      </c>
      <c r="E26" s="6">
        <v>90</v>
      </c>
      <c r="F26" s="6">
        <v>15</v>
      </c>
      <c r="G26" s="20"/>
      <c r="I26" s="35"/>
      <c r="K26" s="18" t="s">
        <v>2</v>
      </c>
      <c r="L26" s="6">
        <v>150</v>
      </c>
      <c r="M26" s="6">
        <v>165</v>
      </c>
      <c r="N26" s="6">
        <v>210</v>
      </c>
      <c r="O26" s="6">
        <v>90</v>
      </c>
      <c r="P26" s="6">
        <v>15</v>
      </c>
      <c r="Q26" s="20"/>
      <c r="R26" s="14"/>
      <c r="S26" s="83"/>
      <c r="T26" s="14"/>
      <c r="U26" s="18" t="s">
        <v>2</v>
      </c>
      <c r="V26" s="6">
        <v>150</v>
      </c>
      <c r="W26" s="6">
        <v>165</v>
      </c>
      <c r="X26" s="6">
        <v>210</v>
      </c>
      <c r="Y26" s="6">
        <v>90</v>
      </c>
      <c r="Z26" s="71">
        <v>15</v>
      </c>
      <c r="AA26" s="20"/>
      <c r="AC26" s="24" t="s">
        <v>2</v>
      </c>
      <c r="AD26" s="27">
        <f>SUM(AD23:AD25)</f>
        <v>0</v>
      </c>
      <c r="AE26" s="27">
        <f t="shared" ref="AE26:AH26" si="4">SUM(AE23:AE25)</f>
        <v>0</v>
      </c>
      <c r="AF26" s="27">
        <f t="shared" si="4"/>
        <v>0</v>
      </c>
      <c r="AG26" s="27">
        <f t="shared" si="4"/>
        <v>0</v>
      </c>
      <c r="AH26" s="28">
        <f t="shared" si="4"/>
        <v>15</v>
      </c>
      <c r="AI26" s="26">
        <f>SUMPRODUCT(V23:Z25,AD23:AH25)</f>
        <v>0</v>
      </c>
      <c r="AJ26" s="1"/>
    </row>
    <row r="27" spans="1:37" ht="15.75" thickBot="1" x14ac:dyDescent="0.3">
      <c r="A27" s="21" t="s">
        <v>15</v>
      </c>
      <c r="B27" s="22"/>
      <c r="C27" s="22"/>
      <c r="D27" s="22"/>
      <c r="E27" s="22"/>
      <c r="F27" s="22"/>
      <c r="G27" s="23"/>
      <c r="I27" s="35"/>
      <c r="K27" s="21" t="s">
        <v>15</v>
      </c>
      <c r="L27" s="22"/>
      <c r="M27" s="22"/>
      <c r="N27" s="22"/>
      <c r="O27" s="22"/>
      <c r="P27" s="22"/>
      <c r="Q27" s="23"/>
      <c r="R27" s="8"/>
      <c r="S27" s="79"/>
      <c r="T27" s="8"/>
      <c r="U27" s="21" t="s">
        <v>15</v>
      </c>
      <c r="V27" s="22"/>
      <c r="W27" s="22"/>
      <c r="X27" s="22"/>
      <c r="Y27" s="22"/>
      <c r="Z27" s="22"/>
      <c r="AA27" s="23"/>
      <c r="AC27" s="1" t="s">
        <v>70</v>
      </c>
      <c r="AD27" s="1">
        <f>V26-AD26</f>
        <v>150</v>
      </c>
      <c r="AE27" s="1">
        <f t="shared" ref="AE27:AH27" si="5">W26-AE26</f>
        <v>165</v>
      </c>
      <c r="AF27" s="1">
        <f t="shared" si="5"/>
        <v>210</v>
      </c>
      <c r="AG27" s="1">
        <f t="shared" si="5"/>
        <v>90</v>
      </c>
      <c r="AH27" s="1">
        <f t="shared" si="5"/>
        <v>0</v>
      </c>
    </row>
    <row r="28" spans="1:37" ht="15.75" thickBot="1" x14ac:dyDescent="0.3">
      <c r="I28" s="35"/>
      <c r="S28" s="35"/>
      <c r="U28" s="1"/>
      <c r="AC28" s="1" t="s">
        <v>69</v>
      </c>
      <c r="AD28" s="1">
        <f>V24-V23</f>
        <v>2</v>
      </c>
      <c r="AE28" s="1">
        <f>W24-W25</f>
        <v>1</v>
      </c>
      <c r="AF28" s="1">
        <f>X23-X25</f>
        <v>2</v>
      </c>
      <c r="AG28" s="1">
        <f>Y25-Y24</f>
        <v>1</v>
      </c>
      <c r="AH28" s="1">
        <f>0</f>
        <v>0</v>
      </c>
    </row>
    <row r="29" spans="1:37" ht="15.75" thickBot="1" x14ac:dyDescent="0.3">
      <c r="A29" s="15" t="s">
        <v>14</v>
      </c>
      <c r="B29" s="16"/>
      <c r="C29" s="16"/>
      <c r="D29" s="16"/>
      <c r="E29" s="16"/>
      <c r="F29" s="16"/>
      <c r="G29" s="17"/>
      <c r="I29" s="35"/>
      <c r="K29" s="15" t="s">
        <v>14</v>
      </c>
      <c r="L29" s="16"/>
      <c r="M29" s="16"/>
      <c r="N29" s="16"/>
      <c r="O29" s="16"/>
      <c r="P29" s="16"/>
      <c r="Q29" s="17"/>
      <c r="S29" s="35"/>
      <c r="U29" s="77"/>
    </row>
    <row r="30" spans="1:37" x14ac:dyDescent="0.25">
      <c r="A30" s="18" t="s">
        <v>0</v>
      </c>
      <c r="B30" s="5">
        <v>1</v>
      </c>
      <c r="C30" s="5">
        <v>2</v>
      </c>
      <c r="D30" s="5">
        <v>3</v>
      </c>
      <c r="E30" s="5">
        <v>4</v>
      </c>
      <c r="F30" s="5">
        <v>5</v>
      </c>
      <c r="G30" s="19" t="s">
        <v>1</v>
      </c>
      <c r="I30" s="35"/>
      <c r="K30" s="18" t="s">
        <v>0</v>
      </c>
      <c r="L30" s="5">
        <v>1</v>
      </c>
      <c r="M30" s="5">
        <v>2</v>
      </c>
      <c r="N30" s="5">
        <v>3</v>
      </c>
      <c r="O30" s="5">
        <v>4</v>
      </c>
      <c r="P30" s="5">
        <v>5</v>
      </c>
      <c r="Q30" s="19" t="s">
        <v>1</v>
      </c>
      <c r="S30" s="35"/>
      <c r="U30" s="15" t="s">
        <v>16</v>
      </c>
      <c r="V30" s="16"/>
      <c r="W30" s="16"/>
      <c r="X30" s="16"/>
      <c r="Y30" s="16"/>
      <c r="Z30" s="16"/>
      <c r="AA30" s="17"/>
      <c r="AC30" s="15" t="s">
        <v>72</v>
      </c>
      <c r="AD30" s="16"/>
      <c r="AE30" s="16"/>
      <c r="AF30" s="16"/>
      <c r="AG30" s="16"/>
      <c r="AH30" s="16"/>
      <c r="AI30" s="17"/>
    </row>
    <row r="31" spans="1:37" x14ac:dyDescent="0.25">
      <c r="A31" s="18">
        <v>1</v>
      </c>
      <c r="B31" s="6">
        <v>150</v>
      </c>
      <c r="C31" s="6">
        <v>70</v>
      </c>
      <c r="D31" s="6">
        <v>0</v>
      </c>
      <c r="E31" s="6">
        <v>0</v>
      </c>
      <c r="F31" s="6">
        <v>0</v>
      </c>
      <c r="G31" s="29">
        <f>SUM(B31:F31)</f>
        <v>220</v>
      </c>
      <c r="I31" s="35"/>
      <c r="K31" s="18">
        <v>1</v>
      </c>
      <c r="L31" s="6">
        <v>150</v>
      </c>
      <c r="M31" s="6">
        <v>55</v>
      </c>
      <c r="N31" s="6">
        <v>0</v>
      </c>
      <c r="O31" s="6">
        <v>0</v>
      </c>
      <c r="P31" s="6">
        <v>15</v>
      </c>
      <c r="Q31" s="29">
        <f>SUM(L31:P31)</f>
        <v>220</v>
      </c>
      <c r="S31" s="35"/>
      <c r="U31" s="18" t="s">
        <v>0</v>
      </c>
      <c r="V31" s="5">
        <v>1</v>
      </c>
      <c r="W31" s="5">
        <v>2</v>
      </c>
      <c r="X31" s="74">
        <v>3</v>
      </c>
      <c r="Y31" s="5">
        <v>4</v>
      </c>
      <c r="Z31" s="74">
        <v>5</v>
      </c>
      <c r="AA31" s="19" t="s">
        <v>1</v>
      </c>
      <c r="AB31" s="1"/>
      <c r="AC31" s="18" t="s">
        <v>0</v>
      </c>
      <c r="AD31" s="5">
        <v>1</v>
      </c>
      <c r="AE31" s="5">
        <v>2</v>
      </c>
      <c r="AF31" s="5">
        <v>3</v>
      </c>
      <c r="AG31" s="5">
        <v>4</v>
      </c>
      <c r="AH31" s="5">
        <v>5</v>
      </c>
      <c r="AI31" s="19" t="s">
        <v>1</v>
      </c>
      <c r="AJ31" s="1" t="s">
        <v>70</v>
      </c>
      <c r="AK31" s="1" t="s">
        <v>69</v>
      </c>
    </row>
    <row r="32" spans="1:37" x14ac:dyDescent="0.25">
      <c r="A32" s="18">
        <v>2</v>
      </c>
      <c r="B32" s="6">
        <v>0</v>
      </c>
      <c r="C32" s="6">
        <v>95</v>
      </c>
      <c r="D32" s="6">
        <v>85</v>
      </c>
      <c r="E32" s="6">
        <v>0</v>
      </c>
      <c r="F32" s="6">
        <v>0</v>
      </c>
      <c r="G32" s="29">
        <f t="shared" ref="G32:G33" si="6">SUM(B32:F32)</f>
        <v>180</v>
      </c>
      <c r="I32" s="35"/>
      <c r="K32" s="18">
        <v>2</v>
      </c>
      <c r="L32" s="6">
        <v>0</v>
      </c>
      <c r="M32" s="6">
        <v>90</v>
      </c>
      <c r="N32" s="6">
        <v>0</v>
      </c>
      <c r="O32" s="6">
        <v>90</v>
      </c>
      <c r="P32" s="6">
        <v>0</v>
      </c>
      <c r="Q32" s="29">
        <f t="shared" ref="Q32:Q33" si="7">SUM(L32:P32)</f>
        <v>180</v>
      </c>
      <c r="S32" s="35"/>
      <c r="U32" s="18">
        <v>1</v>
      </c>
      <c r="V32" s="53">
        <v>10</v>
      </c>
      <c r="W32" s="53">
        <v>7</v>
      </c>
      <c r="X32" s="71">
        <v>5</v>
      </c>
      <c r="Y32" s="53">
        <v>6</v>
      </c>
      <c r="Z32" s="31">
        <v>0</v>
      </c>
      <c r="AA32" s="20">
        <v>220</v>
      </c>
      <c r="AC32" s="18">
        <v>1</v>
      </c>
      <c r="AD32" s="53"/>
      <c r="AE32" s="53"/>
      <c r="AF32" s="53"/>
      <c r="AG32" s="53"/>
      <c r="AH32" s="6">
        <v>15</v>
      </c>
      <c r="AI32" s="20">
        <f>SUM(AD32:AH32)</f>
        <v>15</v>
      </c>
      <c r="AJ32" s="1">
        <f>AA32-AI32</f>
        <v>205</v>
      </c>
      <c r="AK32" s="75">
        <f>Y32-X32</f>
        <v>1</v>
      </c>
    </row>
    <row r="33" spans="1:37" x14ac:dyDescent="0.25">
      <c r="A33" s="18">
        <v>3</v>
      </c>
      <c r="B33" s="6">
        <v>0</v>
      </c>
      <c r="C33" s="6">
        <v>0</v>
      </c>
      <c r="D33" s="6">
        <v>125</v>
      </c>
      <c r="E33" s="6">
        <v>90</v>
      </c>
      <c r="F33" s="6">
        <v>15</v>
      </c>
      <c r="G33" s="29">
        <f t="shared" si="6"/>
        <v>230</v>
      </c>
      <c r="I33" s="35"/>
      <c r="K33" s="18">
        <v>3</v>
      </c>
      <c r="L33" s="6">
        <v>0</v>
      </c>
      <c r="M33" s="6">
        <v>20</v>
      </c>
      <c r="N33" s="6">
        <v>210</v>
      </c>
      <c r="O33" s="6">
        <v>0</v>
      </c>
      <c r="P33" s="6">
        <v>0</v>
      </c>
      <c r="Q33" s="29">
        <f t="shared" si="7"/>
        <v>230</v>
      </c>
      <c r="S33" s="35"/>
      <c r="U33" s="18">
        <v>2</v>
      </c>
      <c r="V33" s="53">
        <v>12</v>
      </c>
      <c r="W33" s="53">
        <v>7</v>
      </c>
      <c r="X33" s="71">
        <v>6</v>
      </c>
      <c r="Y33" s="53">
        <v>4</v>
      </c>
      <c r="Z33" s="71">
        <v>0</v>
      </c>
      <c r="AA33" s="20">
        <v>180</v>
      </c>
      <c r="AC33" s="18">
        <v>2</v>
      </c>
      <c r="AD33" s="53"/>
      <c r="AE33" s="53"/>
      <c r="AF33" s="53"/>
      <c r="AG33" s="53"/>
      <c r="AH33" s="6"/>
      <c r="AI33" s="20">
        <f t="shared" ref="AI33:AI34" si="8">SUM(AD33:AH33)</f>
        <v>0</v>
      </c>
      <c r="AJ33" s="1">
        <f t="shared" ref="AJ33:AJ34" si="9">AA33-AI33</f>
        <v>180</v>
      </c>
      <c r="AK33" s="1">
        <f>X33-Y33</f>
        <v>2</v>
      </c>
    </row>
    <row r="34" spans="1:37" ht="15.75" thickBot="1" x14ac:dyDescent="0.3">
      <c r="A34" s="24" t="s">
        <v>2</v>
      </c>
      <c r="B34" s="28">
        <f>SUM(B31:B33)</f>
        <v>150</v>
      </c>
      <c r="C34" s="28">
        <f>SUM(C31:C33)</f>
        <v>165</v>
      </c>
      <c r="D34" s="28">
        <f t="shared" ref="D34" si="10">SUM(D31:D33)</f>
        <v>210</v>
      </c>
      <c r="E34" s="28">
        <f>SUM(E31:E33)</f>
        <v>90</v>
      </c>
      <c r="F34" s="28">
        <f>SUM(F31:F33)</f>
        <v>15</v>
      </c>
      <c r="G34" s="26">
        <f>SUMPRODUCT(B23:F25,B31:F33)</f>
        <v>3990</v>
      </c>
      <c r="I34" s="35"/>
      <c r="K34" s="24" t="s">
        <v>2</v>
      </c>
      <c r="L34" s="28">
        <f>SUM(L31:L33)</f>
        <v>150</v>
      </c>
      <c r="M34" s="28">
        <f>SUM(M31:M33)</f>
        <v>165</v>
      </c>
      <c r="N34" s="28">
        <f t="shared" ref="N34" si="11">SUM(N31:N33)</f>
        <v>210</v>
      </c>
      <c r="O34" s="28">
        <f>SUM(O31:O33)</f>
        <v>90</v>
      </c>
      <c r="P34" s="28">
        <f>SUM(P31:P33)</f>
        <v>15</v>
      </c>
      <c r="Q34" s="26">
        <f>SUMPRODUCT(L23:P25,L31:P33)</f>
        <v>3625</v>
      </c>
      <c r="S34" s="35"/>
      <c r="U34" s="18">
        <v>3</v>
      </c>
      <c r="V34" s="53">
        <v>13</v>
      </c>
      <c r="W34" s="53">
        <v>6</v>
      </c>
      <c r="X34" s="30">
        <v>3</v>
      </c>
      <c r="Y34" s="53">
        <v>5</v>
      </c>
      <c r="Z34" s="71">
        <v>0</v>
      </c>
      <c r="AA34" s="20">
        <v>230</v>
      </c>
      <c r="AC34" s="18">
        <v>3</v>
      </c>
      <c r="AD34" s="53"/>
      <c r="AE34" s="53"/>
      <c r="AF34" s="49">
        <v>210</v>
      </c>
      <c r="AG34" s="53"/>
      <c r="AH34" s="6"/>
      <c r="AI34" s="20">
        <f t="shared" si="8"/>
        <v>210</v>
      </c>
      <c r="AJ34" s="1">
        <f t="shared" si="9"/>
        <v>20</v>
      </c>
      <c r="AK34" s="30">
        <f>Y34-X34</f>
        <v>2</v>
      </c>
    </row>
    <row r="35" spans="1:37" ht="15.75" thickBot="1" x14ac:dyDescent="0.3">
      <c r="I35" s="35"/>
      <c r="K35" t="s">
        <v>73</v>
      </c>
      <c r="S35" s="35"/>
      <c r="U35" s="18" t="s">
        <v>2</v>
      </c>
      <c r="V35" s="6">
        <v>150</v>
      </c>
      <c r="W35" s="6">
        <v>165</v>
      </c>
      <c r="X35" s="71">
        <v>210</v>
      </c>
      <c r="Y35" s="6">
        <v>90</v>
      </c>
      <c r="Z35" s="71">
        <v>15</v>
      </c>
      <c r="AA35" s="20"/>
      <c r="AC35" s="24" t="s">
        <v>2</v>
      </c>
      <c r="AD35" s="27">
        <f>SUM(AD32:AD34)</f>
        <v>0</v>
      </c>
      <c r="AE35" s="27">
        <f t="shared" ref="AE35" si="12">SUM(AE32:AE34)</f>
        <v>0</v>
      </c>
      <c r="AF35" s="28">
        <f t="shared" ref="AF35" si="13">SUM(AF32:AF34)</f>
        <v>210</v>
      </c>
      <c r="AG35" s="27">
        <f t="shared" ref="AG35" si="14">SUM(AG32:AG34)</f>
        <v>0</v>
      </c>
      <c r="AH35" s="28">
        <f t="shared" ref="AH35" si="15">SUM(AH32:AH34)</f>
        <v>15</v>
      </c>
      <c r="AI35" s="26">
        <f>SUMPRODUCT(V32:Z34,AD32:AH34)</f>
        <v>630</v>
      </c>
      <c r="AJ35" s="1"/>
    </row>
    <row r="36" spans="1:37" ht="15.75" thickBot="1" x14ac:dyDescent="0.3">
      <c r="A36" s="32">
        <v>1</v>
      </c>
      <c r="B36" t="s">
        <v>17</v>
      </c>
      <c r="I36" s="35"/>
      <c r="S36" s="35"/>
      <c r="U36" s="21" t="s">
        <v>15</v>
      </c>
      <c r="V36" s="22"/>
      <c r="W36" s="22"/>
      <c r="X36" s="22"/>
      <c r="Y36" s="22"/>
      <c r="Z36" s="22"/>
      <c r="AA36" s="23"/>
      <c r="AC36" s="1" t="s">
        <v>70</v>
      </c>
      <c r="AD36" s="1">
        <f>V35-AD35</f>
        <v>150</v>
      </c>
      <c r="AE36" s="1">
        <f t="shared" ref="AE36" si="16">W35-AE35</f>
        <v>165</v>
      </c>
      <c r="AF36" s="1">
        <f t="shared" ref="AF36" si="17">X35-AF35</f>
        <v>0</v>
      </c>
      <c r="AG36" s="1">
        <f t="shared" ref="AG36" si="18">Y35-AG35</f>
        <v>90</v>
      </c>
      <c r="AH36" s="1">
        <f t="shared" ref="AH36" si="19">Z35-AH35</f>
        <v>0</v>
      </c>
    </row>
    <row r="37" spans="1:37" x14ac:dyDescent="0.25">
      <c r="A37" s="32">
        <v>2</v>
      </c>
      <c r="B37" t="s">
        <v>18</v>
      </c>
      <c r="I37" s="35"/>
      <c r="K37" s="32">
        <v>1</v>
      </c>
      <c r="L37" t="s">
        <v>25</v>
      </c>
      <c r="S37" s="35"/>
      <c r="U37" s="1"/>
      <c r="AC37" s="1" t="s">
        <v>69</v>
      </c>
      <c r="AD37" s="1">
        <f>V33-V32</f>
        <v>2</v>
      </c>
      <c r="AE37" s="1">
        <f>W33-W34</f>
        <v>1</v>
      </c>
      <c r="AF37" s="1">
        <f>X32-X34</f>
        <v>2</v>
      </c>
      <c r="AG37" s="1">
        <f>Y34-Y33</f>
        <v>1</v>
      </c>
      <c r="AH37" s="1">
        <f>0</f>
        <v>0</v>
      </c>
    </row>
    <row r="38" spans="1:37" ht="15.75" thickBot="1" x14ac:dyDescent="0.3">
      <c r="A38" s="32">
        <v>3</v>
      </c>
      <c r="B38" t="s">
        <v>19</v>
      </c>
      <c r="I38" s="35"/>
      <c r="K38" s="32">
        <v>2</v>
      </c>
      <c r="L38" t="s">
        <v>24</v>
      </c>
      <c r="S38" s="35"/>
    </row>
    <row r="39" spans="1:37" x14ac:dyDescent="0.25">
      <c r="A39" s="32">
        <v>4</v>
      </c>
      <c r="B39" t="s">
        <v>20</v>
      </c>
      <c r="I39" s="35"/>
      <c r="K39" s="32">
        <v>3</v>
      </c>
      <c r="L39" t="s">
        <v>26</v>
      </c>
      <c r="S39" s="35"/>
      <c r="U39" s="15" t="s">
        <v>16</v>
      </c>
      <c r="V39" s="16"/>
      <c r="W39" s="16"/>
      <c r="X39" s="16"/>
      <c r="Y39" s="16"/>
      <c r="Z39" s="16"/>
      <c r="AA39" s="17"/>
      <c r="AC39" s="15" t="s">
        <v>72</v>
      </c>
      <c r="AD39" s="16"/>
      <c r="AE39" s="16"/>
      <c r="AF39" s="16"/>
      <c r="AG39" s="16"/>
      <c r="AH39" s="16"/>
      <c r="AI39" s="17"/>
    </row>
    <row r="40" spans="1:37" x14ac:dyDescent="0.25">
      <c r="A40" s="32">
        <v>5</v>
      </c>
      <c r="B40" t="s">
        <v>21</v>
      </c>
      <c r="I40" s="35"/>
      <c r="K40" s="32">
        <v>4</v>
      </c>
      <c r="L40" t="s">
        <v>27</v>
      </c>
      <c r="S40" s="35"/>
      <c r="U40" s="18" t="s">
        <v>0</v>
      </c>
      <c r="V40" s="5">
        <v>1</v>
      </c>
      <c r="W40" s="5">
        <v>2</v>
      </c>
      <c r="X40" s="74">
        <v>3</v>
      </c>
      <c r="Y40" s="74">
        <v>4</v>
      </c>
      <c r="Z40" s="74">
        <v>5</v>
      </c>
      <c r="AA40" s="19" t="s">
        <v>1</v>
      </c>
      <c r="AB40" s="1"/>
      <c r="AC40" s="18" t="s">
        <v>0</v>
      </c>
      <c r="AD40" s="5">
        <v>1</v>
      </c>
      <c r="AE40" s="5">
        <v>2</v>
      </c>
      <c r="AF40" s="5">
        <v>3</v>
      </c>
      <c r="AG40" s="5">
        <v>4</v>
      </c>
      <c r="AH40" s="5">
        <v>5</v>
      </c>
      <c r="AI40" s="19" t="s">
        <v>1</v>
      </c>
      <c r="AJ40" s="1" t="s">
        <v>70</v>
      </c>
      <c r="AK40" s="1" t="s">
        <v>69</v>
      </c>
    </row>
    <row r="41" spans="1:37" x14ac:dyDescent="0.25">
      <c r="A41" s="32">
        <v>6</v>
      </c>
      <c r="B41" t="s">
        <v>22</v>
      </c>
      <c r="I41" s="35"/>
      <c r="K41" s="32">
        <v>5</v>
      </c>
      <c r="L41" t="s">
        <v>28</v>
      </c>
      <c r="S41" s="35"/>
      <c r="U41" s="18">
        <v>1</v>
      </c>
      <c r="V41" s="53">
        <v>10</v>
      </c>
      <c r="W41" s="53">
        <v>7</v>
      </c>
      <c r="X41" s="71">
        <v>5</v>
      </c>
      <c r="Y41" s="71">
        <v>6</v>
      </c>
      <c r="Z41" s="31">
        <v>0</v>
      </c>
      <c r="AA41" s="20">
        <v>220</v>
      </c>
      <c r="AC41" s="18">
        <v>1</v>
      </c>
      <c r="AD41" s="53"/>
      <c r="AE41" s="53"/>
      <c r="AF41" s="53"/>
      <c r="AG41" s="53"/>
      <c r="AH41" s="6">
        <v>15</v>
      </c>
      <c r="AI41" s="20">
        <f>SUM(AD41:AH41)</f>
        <v>15</v>
      </c>
      <c r="AJ41" s="1">
        <f>AA41-AI41</f>
        <v>205</v>
      </c>
      <c r="AK41" s="75">
        <f>W41-Y41</f>
        <v>1</v>
      </c>
    </row>
    <row r="42" spans="1:37" x14ac:dyDescent="0.25">
      <c r="A42" s="32">
        <v>7</v>
      </c>
      <c r="B42" t="s">
        <v>23</v>
      </c>
      <c r="I42" s="35"/>
      <c r="K42" s="32">
        <v>6</v>
      </c>
      <c r="L42" t="s">
        <v>29</v>
      </c>
      <c r="S42" s="35"/>
      <c r="U42" s="18">
        <v>2</v>
      </c>
      <c r="V42" s="53">
        <v>12</v>
      </c>
      <c r="W42" s="53">
        <v>7</v>
      </c>
      <c r="X42" s="71">
        <v>6</v>
      </c>
      <c r="Y42" s="31">
        <v>4</v>
      </c>
      <c r="Z42" s="71">
        <v>0</v>
      </c>
      <c r="AA42" s="20">
        <v>180</v>
      </c>
      <c r="AC42" s="18">
        <v>2</v>
      </c>
      <c r="AD42" s="53"/>
      <c r="AE42" s="53"/>
      <c r="AF42" s="53"/>
      <c r="AG42" s="53">
        <v>90</v>
      </c>
      <c r="AH42" s="6"/>
      <c r="AI42" s="20">
        <f t="shared" ref="AI42:AI43" si="20">SUM(AD42:AH42)</f>
        <v>90</v>
      </c>
      <c r="AJ42" s="1">
        <f t="shared" ref="AJ42:AJ43" si="21">AA42-AI42</f>
        <v>90</v>
      </c>
      <c r="AK42" s="30">
        <f>W42-Y42</f>
        <v>3</v>
      </c>
    </row>
    <row r="43" spans="1:37" x14ac:dyDescent="0.25">
      <c r="I43" s="35"/>
      <c r="K43" s="32">
        <v>7</v>
      </c>
      <c r="L43" t="s">
        <v>17</v>
      </c>
      <c r="S43" s="35"/>
      <c r="U43" s="18">
        <v>3</v>
      </c>
      <c r="V43" s="53">
        <v>13</v>
      </c>
      <c r="W43" s="53">
        <v>6</v>
      </c>
      <c r="X43" s="30">
        <v>3</v>
      </c>
      <c r="Y43" s="71">
        <v>5</v>
      </c>
      <c r="Z43" s="71">
        <v>0</v>
      </c>
      <c r="AA43" s="20">
        <v>230</v>
      </c>
      <c r="AC43" s="18">
        <v>3</v>
      </c>
      <c r="AD43" s="53"/>
      <c r="AE43" s="53"/>
      <c r="AF43" s="49">
        <v>210</v>
      </c>
      <c r="AG43" s="53"/>
      <c r="AH43" s="6"/>
      <c r="AI43" s="20">
        <f t="shared" si="20"/>
        <v>210</v>
      </c>
      <c r="AJ43" s="1">
        <f t="shared" si="21"/>
        <v>20</v>
      </c>
      <c r="AK43" s="75">
        <f>W43-Y43</f>
        <v>1</v>
      </c>
    </row>
    <row r="44" spans="1:37" ht="15.75" thickBot="1" x14ac:dyDescent="0.3">
      <c r="A44" s="34" t="s">
        <v>74</v>
      </c>
      <c r="B44" s="34"/>
      <c r="C44" s="34"/>
      <c r="D44" s="34"/>
      <c r="E44" s="34"/>
      <c r="F44" s="34"/>
      <c r="G44" s="34"/>
      <c r="H44" s="34"/>
      <c r="I44" s="81"/>
      <c r="J44" s="33"/>
      <c r="S44" s="35"/>
      <c r="U44" s="18" t="s">
        <v>2</v>
      </c>
      <c r="V44" s="6">
        <v>150</v>
      </c>
      <c r="W44" s="6">
        <v>165</v>
      </c>
      <c r="X44" s="71">
        <v>210</v>
      </c>
      <c r="Y44" s="71">
        <v>90</v>
      </c>
      <c r="Z44" s="71">
        <v>15</v>
      </c>
      <c r="AA44" s="20"/>
      <c r="AC44" s="24" t="s">
        <v>2</v>
      </c>
      <c r="AD44" s="27">
        <f>SUM(AD41:AD43)</f>
        <v>0</v>
      </c>
      <c r="AE44" s="27">
        <f t="shared" ref="AE44" si="22">SUM(AE41:AE43)</f>
        <v>0</v>
      </c>
      <c r="AF44" s="28">
        <f t="shared" ref="AF44" si="23">SUM(AF41:AF43)</f>
        <v>210</v>
      </c>
      <c r="AG44" s="28">
        <f t="shared" ref="AG44" si="24">SUM(AG41:AG43)</f>
        <v>90</v>
      </c>
      <c r="AH44" s="28">
        <f t="shared" ref="AH44" si="25">SUM(AH41:AH43)</f>
        <v>15</v>
      </c>
      <c r="AI44" s="26">
        <f>SUMPRODUCT(V41:Z43,AD41:AH43)</f>
        <v>990</v>
      </c>
      <c r="AJ44" s="1"/>
    </row>
    <row r="45" spans="1:37" ht="15.75" thickBot="1" x14ac:dyDescent="0.3">
      <c r="A45" t="s">
        <v>79</v>
      </c>
      <c r="I45" s="35"/>
      <c r="S45" s="35"/>
      <c r="U45" s="21" t="s">
        <v>15</v>
      </c>
      <c r="V45" s="22"/>
      <c r="W45" s="22"/>
      <c r="X45" s="22"/>
      <c r="Y45" s="22"/>
      <c r="Z45" s="22"/>
      <c r="AA45" s="23"/>
      <c r="AC45" s="1" t="s">
        <v>70</v>
      </c>
      <c r="AD45" s="1">
        <f>V44-AD44</f>
        <v>150</v>
      </c>
      <c r="AE45" s="1">
        <f t="shared" ref="AE45" si="26">W44-AE44</f>
        <v>165</v>
      </c>
      <c r="AF45" s="1">
        <f t="shared" ref="AF45" si="27">X44-AF44</f>
        <v>0</v>
      </c>
      <c r="AG45" s="1">
        <f t="shared" ref="AG45" si="28">Y44-AG44</f>
        <v>0</v>
      </c>
      <c r="AH45" s="1">
        <f t="shared" ref="AH45" si="29">Z44-AH44</f>
        <v>0</v>
      </c>
    </row>
    <row r="46" spans="1:37" x14ac:dyDescent="0.25">
      <c r="A46" t="s">
        <v>80</v>
      </c>
      <c r="I46" s="35"/>
      <c r="S46" s="35"/>
      <c r="U46" s="1"/>
      <c r="AC46" s="1" t="s">
        <v>69</v>
      </c>
      <c r="AD46" s="1">
        <f>V42-V41</f>
        <v>2</v>
      </c>
      <c r="AE46" s="1">
        <f>W42-W43</f>
        <v>1</v>
      </c>
      <c r="AF46" s="1">
        <f>X41-X43</f>
        <v>2</v>
      </c>
      <c r="AG46" s="1">
        <f>Y43-Y42</f>
        <v>1</v>
      </c>
      <c r="AH46" s="1">
        <f>0</f>
        <v>0</v>
      </c>
    </row>
    <row r="47" spans="1:37" ht="15.75" thickBot="1" x14ac:dyDescent="0.3">
      <c r="A47" t="s">
        <v>81</v>
      </c>
      <c r="I47" s="35"/>
      <c r="S47" s="35"/>
    </row>
    <row r="48" spans="1:37" x14ac:dyDescent="0.25">
      <c r="I48" s="35"/>
      <c r="S48" s="35"/>
      <c r="U48" s="15" t="s">
        <v>16</v>
      </c>
      <c r="V48" s="16"/>
      <c r="W48" s="16"/>
      <c r="X48" s="16"/>
      <c r="Y48" s="16"/>
      <c r="Z48" s="16"/>
      <c r="AA48" s="17"/>
      <c r="AC48" s="15" t="s">
        <v>72</v>
      </c>
      <c r="AD48" s="16"/>
      <c r="AE48" s="16"/>
      <c r="AF48" s="16"/>
      <c r="AG48" s="16"/>
      <c r="AH48" s="16"/>
      <c r="AI48" s="17"/>
    </row>
    <row r="49" spans="1:37" x14ac:dyDescent="0.25">
      <c r="A49" s="4"/>
      <c r="B49" s="4"/>
      <c r="C49" s="4"/>
      <c r="D49" s="4"/>
      <c r="E49" s="4"/>
      <c r="F49" s="4"/>
      <c r="G49" s="4"/>
      <c r="I49" s="35"/>
      <c r="S49" s="35"/>
      <c r="U49" s="18" t="s">
        <v>0</v>
      </c>
      <c r="V49" s="5">
        <v>1</v>
      </c>
      <c r="W49" s="5">
        <v>2</v>
      </c>
      <c r="X49" s="74">
        <v>3</v>
      </c>
      <c r="Y49" s="74">
        <v>4</v>
      </c>
      <c r="Z49" s="74">
        <v>5</v>
      </c>
      <c r="AA49" s="19" t="s">
        <v>1</v>
      </c>
      <c r="AB49" s="1"/>
      <c r="AC49" s="18" t="s">
        <v>0</v>
      </c>
      <c r="AD49" s="5">
        <v>1</v>
      </c>
      <c r="AE49" s="5">
        <v>2</v>
      </c>
      <c r="AF49" s="5">
        <v>3</v>
      </c>
      <c r="AG49" s="5">
        <v>4</v>
      </c>
      <c r="AH49" s="5">
        <v>5</v>
      </c>
      <c r="AI49" s="19" t="s">
        <v>1</v>
      </c>
      <c r="AJ49" s="1" t="s">
        <v>70</v>
      </c>
      <c r="AK49" s="1" t="s">
        <v>69</v>
      </c>
    </row>
    <row r="50" spans="1:37" ht="15.75" thickBot="1" x14ac:dyDescent="0.3">
      <c r="A50" s="86" t="s">
        <v>78</v>
      </c>
      <c r="I50" s="35"/>
      <c r="S50" s="35"/>
      <c r="U50" s="18">
        <v>1</v>
      </c>
      <c r="V50" s="53">
        <v>10</v>
      </c>
      <c r="W50" s="53">
        <v>7</v>
      </c>
      <c r="X50" s="71">
        <v>5</v>
      </c>
      <c r="Y50" s="71">
        <v>6</v>
      </c>
      <c r="Z50" s="31">
        <v>0</v>
      </c>
      <c r="AA50" s="20">
        <v>220</v>
      </c>
      <c r="AC50" s="18">
        <v>1</v>
      </c>
      <c r="AD50" s="53"/>
      <c r="AE50" s="53"/>
      <c r="AF50" s="53"/>
      <c r="AG50" s="53"/>
      <c r="AH50" s="6">
        <v>15</v>
      </c>
      <c r="AI50" s="20">
        <f>SUM(AD50:AH50)</f>
        <v>15</v>
      </c>
      <c r="AJ50" s="1">
        <f>AA50-AI50</f>
        <v>205</v>
      </c>
      <c r="AK50" s="75">
        <f>V50-W50</f>
        <v>3</v>
      </c>
    </row>
    <row r="51" spans="1:37" x14ac:dyDescent="0.25">
      <c r="A51" s="15" t="s">
        <v>92</v>
      </c>
      <c r="B51" s="16"/>
      <c r="C51" s="16"/>
      <c r="D51" s="16"/>
      <c r="E51" s="16"/>
      <c r="F51" s="16"/>
      <c r="G51" s="17"/>
      <c r="I51" s="35"/>
      <c r="S51" s="35"/>
      <c r="U51" s="18">
        <v>2</v>
      </c>
      <c r="V51" s="53">
        <v>12</v>
      </c>
      <c r="W51" s="53">
        <v>7</v>
      </c>
      <c r="X51" s="71">
        <v>6</v>
      </c>
      <c r="Y51" s="31">
        <v>4</v>
      </c>
      <c r="Z51" s="71">
        <v>0</v>
      </c>
      <c r="AA51" s="20">
        <v>180</v>
      </c>
      <c r="AC51" s="18">
        <v>2</v>
      </c>
      <c r="AD51" s="53"/>
      <c r="AE51" s="53"/>
      <c r="AF51" s="53"/>
      <c r="AG51" s="53">
        <v>90</v>
      </c>
      <c r="AH51" s="6"/>
      <c r="AI51" s="20">
        <f t="shared" ref="AI51:AI52" si="30">SUM(AD51:AH51)</f>
        <v>90</v>
      </c>
      <c r="AJ51" s="1">
        <f t="shared" ref="AJ51:AJ52" si="31">AA51-AI51</f>
        <v>90</v>
      </c>
      <c r="AK51" s="75">
        <f>V51-W51</f>
        <v>5</v>
      </c>
    </row>
    <row r="52" spans="1:37" x14ac:dyDescent="0.25">
      <c r="A52" s="18" t="s">
        <v>0</v>
      </c>
      <c r="B52" s="5">
        <v>1</v>
      </c>
      <c r="C52" s="5">
        <v>2</v>
      </c>
      <c r="D52" s="5">
        <v>3</v>
      </c>
      <c r="E52" s="5">
        <v>4</v>
      </c>
      <c r="F52" s="5">
        <v>5</v>
      </c>
      <c r="G52" s="19" t="s">
        <v>77</v>
      </c>
      <c r="I52" s="35"/>
      <c r="S52" s="35"/>
      <c r="U52" s="76">
        <v>3</v>
      </c>
      <c r="V52" s="71">
        <v>13</v>
      </c>
      <c r="W52" s="31">
        <v>6</v>
      </c>
      <c r="X52" s="30">
        <v>3</v>
      </c>
      <c r="Y52" s="71">
        <v>5</v>
      </c>
      <c r="Z52" s="71">
        <v>0</v>
      </c>
      <c r="AA52" s="73">
        <v>230</v>
      </c>
      <c r="AC52" s="18">
        <v>3</v>
      </c>
      <c r="AD52" s="53"/>
      <c r="AE52" s="53">
        <v>20</v>
      </c>
      <c r="AF52" s="49">
        <v>210</v>
      </c>
      <c r="AG52" s="53"/>
      <c r="AH52" s="6"/>
      <c r="AI52" s="29">
        <f t="shared" si="30"/>
        <v>230</v>
      </c>
      <c r="AJ52" s="1">
        <f t="shared" si="31"/>
        <v>0</v>
      </c>
      <c r="AK52" s="30">
        <f>V52-W52</f>
        <v>7</v>
      </c>
    </row>
    <row r="53" spans="1:37" ht="15.75" thickBot="1" x14ac:dyDescent="0.3">
      <c r="A53" s="18">
        <v>1</v>
      </c>
      <c r="B53" s="31">
        <v>10</v>
      </c>
      <c r="C53" s="31">
        <v>7</v>
      </c>
      <c r="D53" s="53"/>
      <c r="E53" s="53"/>
      <c r="F53" s="53"/>
      <c r="G53" s="20">
        <v>0</v>
      </c>
      <c r="I53" s="35"/>
      <c r="S53" s="35"/>
      <c r="U53" s="18" t="s">
        <v>2</v>
      </c>
      <c r="V53" s="6">
        <v>150</v>
      </c>
      <c r="W53" s="6">
        <v>165</v>
      </c>
      <c r="X53" s="71">
        <v>210</v>
      </c>
      <c r="Y53" s="71">
        <v>90</v>
      </c>
      <c r="Z53" s="71">
        <v>15</v>
      </c>
      <c r="AA53" s="20"/>
      <c r="AC53" s="24" t="s">
        <v>2</v>
      </c>
      <c r="AD53" s="27">
        <f>SUM(AD50:AD52)</f>
        <v>0</v>
      </c>
      <c r="AE53" s="27">
        <f t="shared" ref="AE53" si="32">SUM(AE50:AE52)</f>
        <v>20</v>
      </c>
      <c r="AF53" s="28">
        <f t="shared" ref="AF53" si="33">SUM(AF50:AF52)</f>
        <v>210</v>
      </c>
      <c r="AG53" s="28">
        <f t="shared" ref="AG53" si="34">SUM(AG50:AG52)</f>
        <v>90</v>
      </c>
      <c r="AH53" s="28">
        <f t="shared" ref="AH53" si="35">SUM(AH50:AH52)</f>
        <v>15</v>
      </c>
      <c r="AI53" s="26">
        <f>SUMPRODUCT(V50:Z52,AD50:AH52)</f>
        <v>1110</v>
      </c>
      <c r="AJ53" s="1"/>
    </row>
    <row r="54" spans="1:37" ht="15.75" thickBot="1" x14ac:dyDescent="0.3">
      <c r="A54" s="18">
        <v>2</v>
      </c>
      <c r="B54" s="53"/>
      <c r="C54" s="31">
        <v>7</v>
      </c>
      <c r="D54" s="31">
        <v>6</v>
      </c>
      <c r="E54" s="53"/>
      <c r="F54" s="53"/>
      <c r="G54" s="20">
        <f>C54-C56</f>
        <v>0</v>
      </c>
      <c r="I54" s="35"/>
      <c r="S54" s="35"/>
      <c r="U54" s="21" t="s">
        <v>15</v>
      </c>
      <c r="V54" s="22"/>
      <c r="W54" s="22"/>
      <c r="X54" s="22"/>
      <c r="Y54" s="22"/>
      <c r="Z54" s="22"/>
      <c r="AA54" s="23"/>
      <c r="AC54" s="1" t="s">
        <v>70</v>
      </c>
      <c r="AD54" s="1">
        <f>V53-AD53</f>
        <v>150</v>
      </c>
      <c r="AE54" s="1">
        <f t="shared" ref="AE54" si="36">W53-AE53</f>
        <v>145</v>
      </c>
      <c r="AF54" s="1">
        <f t="shared" ref="AF54" si="37">X53-AF53</f>
        <v>0</v>
      </c>
      <c r="AG54" s="1">
        <f t="shared" ref="AG54" si="38">Y53-AG53</f>
        <v>0</v>
      </c>
      <c r="AH54" s="1">
        <f t="shared" ref="AH54" si="39">Z53-AH53</f>
        <v>0</v>
      </c>
    </row>
    <row r="55" spans="1:37" x14ac:dyDescent="0.25">
      <c r="A55" s="18">
        <v>3</v>
      </c>
      <c r="B55" s="53"/>
      <c r="C55" s="53"/>
      <c r="D55" s="31">
        <v>3</v>
      </c>
      <c r="E55" s="31">
        <v>5</v>
      </c>
      <c r="F55" s="31">
        <v>0</v>
      </c>
      <c r="G55" s="20">
        <f>D55-D56</f>
        <v>-3</v>
      </c>
      <c r="I55" s="35"/>
      <c r="S55" s="35"/>
      <c r="U55" s="1"/>
      <c r="AC55" s="1" t="s">
        <v>69</v>
      </c>
      <c r="AD55" s="1">
        <f>V51-V50</f>
        <v>2</v>
      </c>
      <c r="AE55" s="1">
        <f>W51-W52</f>
        <v>1</v>
      </c>
      <c r="AF55" s="1">
        <f>X50-X52</f>
        <v>2</v>
      </c>
      <c r="AG55" s="1">
        <f>Y52-Y51</f>
        <v>1</v>
      </c>
      <c r="AH55" s="1">
        <f>0</f>
        <v>0</v>
      </c>
    </row>
    <row r="56" spans="1:37" ht="15.75" thickBot="1" x14ac:dyDescent="0.3">
      <c r="A56" s="24" t="s">
        <v>76</v>
      </c>
      <c r="B56" s="27">
        <f>B53-G53</f>
        <v>10</v>
      </c>
      <c r="C56" s="27">
        <f>C53-G53</f>
        <v>7</v>
      </c>
      <c r="D56" s="27">
        <f>D54-G54</f>
        <v>6</v>
      </c>
      <c r="E56" s="27">
        <f>E55-G55</f>
        <v>8</v>
      </c>
      <c r="F56" s="27">
        <f>F55-G55</f>
        <v>3</v>
      </c>
      <c r="G56" s="85"/>
      <c r="I56" s="35"/>
      <c r="S56" s="35"/>
    </row>
    <row r="57" spans="1:37" x14ac:dyDescent="0.25">
      <c r="I57" s="35"/>
      <c r="S57" s="35"/>
      <c r="U57" s="15" t="s">
        <v>16</v>
      </c>
      <c r="V57" s="16"/>
      <c r="W57" s="16"/>
      <c r="X57" s="16"/>
      <c r="Y57" s="16"/>
      <c r="Z57" s="16"/>
      <c r="AA57" s="17"/>
      <c r="AC57" s="15" t="s">
        <v>72</v>
      </c>
      <c r="AD57" s="16"/>
      <c r="AE57" s="16"/>
      <c r="AF57" s="16"/>
      <c r="AG57" s="16"/>
      <c r="AH57" s="16"/>
      <c r="AI57" s="17"/>
    </row>
    <row r="58" spans="1:37" ht="15.75" thickBot="1" x14ac:dyDescent="0.3">
      <c r="A58" s="87"/>
      <c r="B58" s="87"/>
      <c r="C58" s="87"/>
      <c r="D58" s="87"/>
      <c r="E58" s="87"/>
      <c r="F58" s="87"/>
      <c r="G58" s="87"/>
      <c r="I58" s="35"/>
      <c r="S58" s="35"/>
      <c r="U58" s="18" t="s">
        <v>0</v>
      </c>
      <c r="V58" s="5">
        <v>1</v>
      </c>
      <c r="W58" s="5">
        <v>2</v>
      </c>
      <c r="X58" s="74">
        <v>3</v>
      </c>
      <c r="Y58" s="74">
        <v>4</v>
      </c>
      <c r="Z58" s="74">
        <v>5</v>
      </c>
      <c r="AA58" s="19" t="s">
        <v>1</v>
      </c>
      <c r="AB58" s="1"/>
      <c r="AC58" s="18" t="s">
        <v>0</v>
      </c>
      <c r="AD58" s="5">
        <v>1</v>
      </c>
      <c r="AE58" s="5">
        <v>2</v>
      </c>
      <c r="AF58" s="5">
        <v>3</v>
      </c>
      <c r="AG58" s="5">
        <v>4</v>
      </c>
      <c r="AH58" s="5">
        <v>5</v>
      </c>
      <c r="AI58" s="19" t="s">
        <v>1</v>
      </c>
      <c r="AJ58" s="1" t="s">
        <v>70</v>
      </c>
      <c r="AK58" s="1" t="s">
        <v>69</v>
      </c>
    </row>
    <row r="59" spans="1:37" x14ac:dyDescent="0.25">
      <c r="A59" s="15" t="s">
        <v>93</v>
      </c>
      <c r="B59" s="16"/>
      <c r="C59" s="16"/>
      <c r="D59" s="16"/>
      <c r="E59" s="16"/>
      <c r="F59" s="16"/>
      <c r="G59" s="17"/>
      <c r="I59" s="35"/>
      <c r="S59" s="35"/>
      <c r="U59" s="18">
        <v>1</v>
      </c>
      <c r="V59" s="53">
        <v>10</v>
      </c>
      <c r="W59" s="53">
        <v>7</v>
      </c>
      <c r="X59" s="71">
        <v>5</v>
      </c>
      <c r="Y59" s="71">
        <v>6</v>
      </c>
      <c r="Z59" s="31">
        <v>0</v>
      </c>
      <c r="AA59" s="20">
        <v>220</v>
      </c>
      <c r="AC59" s="18">
        <v>1</v>
      </c>
      <c r="AD59" s="53"/>
      <c r="AE59" s="53"/>
      <c r="AF59" s="53"/>
      <c r="AG59" s="53"/>
      <c r="AH59" s="6">
        <v>15</v>
      </c>
      <c r="AI59" s="20">
        <f>SUM(AD59:AH59)</f>
        <v>15</v>
      </c>
      <c r="AJ59" s="1">
        <f>AA59-AI59</f>
        <v>205</v>
      </c>
      <c r="AK59" s="75">
        <f>V59-W59</f>
        <v>3</v>
      </c>
    </row>
    <row r="60" spans="1:37" x14ac:dyDescent="0.25">
      <c r="A60" s="18" t="s">
        <v>0</v>
      </c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19" t="s">
        <v>77</v>
      </c>
      <c r="I60" s="35"/>
      <c r="S60" s="35"/>
      <c r="U60" s="76">
        <v>2</v>
      </c>
      <c r="V60" s="71">
        <v>12</v>
      </c>
      <c r="W60" s="31">
        <v>7</v>
      </c>
      <c r="X60" s="71">
        <v>6</v>
      </c>
      <c r="Y60" s="31">
        <v>4</v>
      </c>
      <c r="Z60" s="71">
        <v>0</v>
      </c>
      <c r="AA60" s="73">
        <v>180</v>
      </c>
      <c r="AC60" s="18">
        <v>2</v>
      </c>
      <c r="AD60" s="53"/>
      <c r="AE60" s="53">
        <v>90</v>
      </c>
      <c r="AF60" s="53"/>
      <c r="AG60" s="53">
        <v>90</v>
      </c>
      <c r="AH60" s="6"/>
      <c r="AI60" s="29">
        <f t="shared" ref="AI60:AI61" si="40">SUM(AD60:AH60)</f>
        <v>180</v>
      </c>
      <c r="AJ60" s="1">
        <f t="shared" ref="AJ60:AJ61" si="41">AA60-AI60</f>
        <v>0</v>
      </c>
      <c r="AK60" s="30">
        <f>V60-W60</f>
        <v>5</v>
      </c>
    </row>
    <row r="61" spans="1:37" x14ac:dyDescent="0.25">
      <c r="A61" s="18">
        <v>1</v>
      </c>
      <c r="B61" s="53">
        <f>B23-$G61-B$64</f>
        <v>0</v>
      </c>
      <c r="C61" s="53">
        <f t="shared" ref="C61:F61" si="42">C23-$G61-C$64</f>
        <v>0</v>
      </c>
      <c r="D61" s="53">
        <f t="shared" si="42"/>
        <v>-1</v>
      </c>
      <c r="E61" s="53">
        <f t="shared" si="42"/>
        <v>-2</v>
      </c>
      <c r="F61" s="53">
        <f t="shared" si="42"/>
        <v>-3</v>
      </c>
      <c r="G61" s="20">
        <v>0</v>
      </c>
      <c r="I61" s="35"/>
      <c r="S61" s="35"/>
      <c r="U61" s="76">
        <v>3</v>
      </c>
      <c r="V61" s="71">
        <v>13</v>
      </c>
      <c r="W61" s="31">
        <v>6</v>
      </c>
      <c r="X61" s="30">
        <v>3</v>
      </c>
      <c r="Y61" s="71">
        <v>5</v>
      </c>
      <c r="Z61" s="71">
        <v>0</v>
      </c>
      <c r="AA61" s="73">
        <v>230</v>
      </c>
      <c r="AC61" s="18">
        <v>3</v>
      </c>
      <c r="AD61" s="53"/>
      <c r="AE61" s="53">
        <v>20</v>
      </c>
      <c r="AF61" s="49">
        <v>210</v>
      </c>
      <c r="AG61" s="53"/>
      <c r="AH61" s="6"/>
      <c r="AI61" s="29">
        <f t="shared" si="40"/>
        <v>230</v>
      </c>
      <c r="AJ61" s="1">
        <f t="shared" si="41"/>
        <v>0</v>
      </c>
      <c r="AK61" s="75">
        <f>V61-W61</f>
        <v>7</v>
      </c>
    </row>
    <row r="62" spans="1:37" ht="15.75" thickBot="1" x14ac:dyDescent="0.3">
      <c r="A62" s="18">
        <v>2</v>
      </c>
      <c r="B62" s="53">
        <f t="shared" ref="B62:F62" si="43">B24-$G62-B$64</f>
        <v>2</v>
      </c>
      <c r="C62" s="53">
        <f t="shared" si="43"/>
        <v>0</v>
      </c>
      <c r="D62" s="53">
        <f t="shared" si="43"/>
        <v>0</v>
      </c>
      <c r="E62" s="31">
        <f t="shared" si="43"/>
        <v>-4</v>
      </c>
      <c r="F62" s="53">
        <f t="shared" si="43"/>
        <v>-3</v>
      </c>
      <c r="G62" s="20">
        <v>0</v>
      </c>
      <c r="I62" s="35"/>
      <c r="S62" s="35"/>
      <c r="U62" s="18" t="s">
        <v>2</v>
      </c>
      <c r="V62" s="6">
        <v>150</v>
      </c>
      <c r="W62" s="6">
        <v>165</v>
      </c>
      <c r="X62" s="71">
        <v>210</v>
      </c>
      <c r="Y62" s="71">
        <v>90</v>
      </c>
      <c r="Z62" s="71">
        <v>15</v>
      </c>
      <c r="AA62" s="20"/>
      <c r="AC62" s="24" t="s">
        <v>2</v>
      </c>
      <c r="AD62" s="27">
        <f>SUM(AD59:AD61)</f>
        <v>0</v>
      </c>
      <c r="AE62" s="27">
        <f t="shared" ref="AE62" si="44">SUM(AE59:AE61)</f>
        <v>110</v>
      </c>
      <c r="AF62" s="28">
        <f t="shared" ref="AF62" si="45">SUM(AF59:AF61)</f>
        <v>210</v>
      </c>
      <c r="AG62" s="28">
        <f t="shared" ref="AG62" si="46">SUM(AG59:AG61)</f>
        <v>90</v>
      </c>
      <c r="AH62" s="28">
        <f t="shared" ref="AH62" si="47">SUM(AH59:AH61)</f>
        <v>15</v>
      </c>
      <c r="AI62" s="26">
        <f>SUMPRODUCT(V59:Z61,AD59:AH61)</f>
        <v>1740</v>
      </c>
      <c r="AJ62" s="1"/>
    </row>
    <row r="63" spans="1:37" ht="15.75" thickBot="1" x14ac:dyDescent="0.3">
      <c r="A63" s="18">
        <v>3</v>
      </c>
      <c r="B63" s="53">
        <f t="shared" ref="B63:F63" si="48">B25-$G63-B$64</f>
        <v>6</v>
      </c>
      <c r="C63" s="53">
        <f t="shared" si="48"/>
        <v>2</v>
      </c>
      <c r="D63" s="53">
        <f t="shared" si="48"/>
        <v>0</v>
      </c>
      <c r="E63" s="53">
        <f t="shared" si="48"/>
        <v>0</v>
      </c>
      <c r="F63" s="53">
        <f t="shared" si="48"/>
        <v>0</v>
      </c>
      <c r="G63" s="20">
        <v>-3</v>
      </c>
      <c r="I63" s="35"/>
      <c r="S63" s="35"/>
      <c r="U63" s="21" t="s">
        <v>15</v>
      </c>
      <c r="V63" s="22"/>
      <c r="W63" s="22"/>
      <c r="X63" s="22"/>
      <c r="Y63" s="22"/>
      <c r="Z63" s="22"/>
      <c r="AA63" s="23"/>
      <c r="AC63" s="1" t="s">
        <v>70</v>
      </c>
      <c r="AD63" s="1">
        <f>V62-AD62</f>
        <v>150</v>
      </c>
      <c r="AE63" s="1">
        <f t="shared" ref="AE63" si="49">W62-AE62</f>
        <v>55</v>
      </c>
      <c r="AF63" s="1">
        <f t="shared" ref="AF63" si="50">X62-AF62</f>
        <v>0</v>
      </c>
      <c r="AG63" s="1">
        <f t="shared" ref="AG63" si="51">Y62-AG62</f>
        <v>0</v>
      </c>
      <c r="AH63" s="1">
        <f t="shared" ref="AH63" si="52">Z62-AH62</f>
        <v>0</v>
      </c>
    </row>
    <row r="64" spans="1:37" ht="15.75" thickBot="1" x14ac:dyDescent="0.3">
      <c r="A64" s="24" t="s">
        <v>76</v>
      </c>
      <c r="B64" s="27">
        <v>10</v>
      </c>
      <c r="C64" s="27">
        <v>7</v>
      </c>
      <c r="D64" s="27">
        <v>6</v>
      </c>
      <c r="E64" s="27">
        <v>8</v>
      </c>
      <c r="F64" s="27">
        <v>3</v>
      </c>
      <c r="G64" s="85"/>
      <c r="I64" s="35"/>
      <c r="S64" s="35"/>
      <c r="U64" s="1"/>
      <c r="AC64" s="1" t="s">
        <v>69</v>
      </c>
      <c r="AD64" s="1">
        <f>V60-V59</f>
        <v>2</v>
      </c>
      <c r="AE64" s="1">
        <f>W59-W60</f>
        <v>0</v>
      </c>
      <c r="AF64" s="1">
        <f>X59-X61</f>
        <v>2</v>
      </c>
      <c r="AG64" s="1">
        <f>Y61-Y60</f>
        <v>1</v>
      </c>
      <c r="AH64" s="1">
        <f>0</f>
        <v>0</v>
      </c>
    </row>
    <row r="65" spans="1:37" ht="15.75" thickBot="1" x14ac:dyDescent="0.3">
      <c r="A65" t="s">
        <v>85</v>
      </c>
      <c r="I65" s="35"/>
      <c r="S65" s="35"/>
    </row>
    <row r="66" spans="1:37" ht="15.75" thickBot="1" x14ac:dyDescent="0.3">
      <c r="I66" s="35"/>
      <c r="S66" s="35"/>
      <c r="U66" s="15" t="s">
        <v>16</v>
      </c>
      <c r="V66" s="16"/>
      <c r="W66" s="16"/>
      <c r="X66" s="16"/>
      <c r="Y66" s="16"/>
      <c r="Z66" s="16"/>
      <c r="AA66" s="17"/>
      <c r="AC66" s="15" t="s">
        <v>72</v>
      </c>
      <c r="AD66" s="16"/>
      <c r="AE66" s="16"/>
      <c r="AF66" s="16"/>
      <c r="AG66" s="16"/>
      <c r="AH66" s="16"/>
      <c r="AI66" s="17"/>
    </row>
    <row r="67" spans="1:37" x14ac:dyDescent="0.25">
      <c r="A67" s="15" t="s">
        <v>82</v>
      </c>
      <c r="B67" s="16"/>
      <c r="C67" s="16"/>
      <c r="D67" s="16"/>
      <c r="E67" s="16"/>
      <c r="F67" s="16"/>
      <c r="G67" s="17"/>
      <c r="I67" s="35"/>
      <c r="S67" s="35"/>
      <c r="U67" s="18" t="s">
        <v>0</v>
      </c>
      <c r="V67" s="5">
        <v>1</v>
      </c>
      <c r="W67" s="74">
        <v>2</v>
      </c>
      <c r="X67" s="74">
        <v>3</v>
      </c>
      <c r="Y67" s="74">
        <v>4</v>
      </c>
      <c r="Z67" s="74">
        <v>5</v>
      </c>
      <c r="AA67" s="19" t="s">
        <v>1</v>
      </c>
      <c r="AB67" s="1"/>
      <c r="AC67" s="18" t="s">
        <v>0</v>
      </c>
      <c r="AD67" s="5">
        <v>1</v>
      </c>
      <c r="AE67" s="5">
        <v>2</v>
      </c>
      <c r="AF67" s="5">
        <v>3</v>
      </c>
      <c r="AG67" s="5">
        <v>4</v>
      </c>
      <c r="AH67" s="5">
        <v>5</v>
      </c>
      <c r="AI67" s="19" t="s">
        <v>1</v>
      </c>
      <c r="AJ67" s="1" t="s">
        <v>70</v>
      </c>
      <c r="AK67" s="1" t="s">
        <v>69</v>
      </c>
    </row>
    <row r="68" spans="1:37" x14ac:dyDescent="0.25">
      <c r="A68" s="18" t="s">
        <v>0</v>
      </c>
      <c r="B68" s="5">
        <v>1</v>
      </c>
      <c r="C68" s="5">
        <v>2</v>
      </c>
      <c r="D68" s="5">
        <v>3</v>
      </c>
      <c r="E68" s="5">
        <v>4</v>
      </c>
      <c r="F68" s="5">
        <v>5</v>
      </c>
      <c r="G68" s="19" t="s">
        <v>77</v>
      </c>
      <c r="I68" s="35"/>
      <c r="S68" s="35"/>
      <c r="U68" s="18">
        <v>1</v>
      </c>
      <c r="V68" s="53">
        <v>10</v>
      </c>
      <c r="W68" s="31">
        <v>7</v>
      </c>
      <c r="X68" s="71">
        <v>5</v>
      </c>
      <c r="Y68" s="71">
        <v>6</v>
      </c>
      <c r="Z68" s="31">
        <v>0</v>
      </c>
      <c r="AA68" s="20">
        <v>220</v>
      </c>
      <c r="AC68" s="18">
        <v>1</v>
      </c>
      <c r="AD68" s="53"/>
      <c r="AE68" s="53">
        <v>55</v>
      </c>
      <c r="AF68" s="53"/>
      <c r="AG68" s="53"/>
      <c r="AH68" s="6">
        <v>15</v>
      </c>
      <c r="AI68" s="20">
        <f>SUM(AD68:AH68)</f>
        <v>70</v>
      </c>
      <c r="AJ68" s="1">
        <f>AA68-AI68</f>
        <v>150</v>
      </c>
      <c r="AK68" s="75">
        <f>V68-W68</f>
        <v>3</v>
      </c>
    </row>
    <row r="69" spans="1:37" x14ac:dyDescent="0.25">
      <c r="A69" s="18">
        <v>1</v>
      </c>
      <c r="B69" s="53">
        <v>150</v>
      </c>
      <c r="C69" s="53">
        <v>70</v>
      </c>
      <c r="D69" s="53"/>
      <c r="E69" s="53"/>
      <c r="F69" s="53"/>
      <c r="G69" s="20">
        <v>0</v>
      </c>
      <c r="I69" s="35"/>
      <c r="S69" s="35"/>
      <c r="U69" s="76">
        <v>2</v>
      </c>
      <c r="V69" s="71">
        <v>12</v>
      </c>
      <c r="W69" s="31">
        <v>7</v>
      </c>
      <c r="X69" s="71">
        <v>6</v>
      </c>
      <c r="Y69" s="31">
        <v>4</v>
      </c>
      <c r="Z69" s="71">
        <v>0</v>
      </c>
      <c r="AA69" s="73">
        <v>180</v>
      </c>
      <c r="AC69" s="18">
        <v>2</v>
      </c>
      <c r="AD69" s="53"/>
      <c r="AE69" s="53">
        <v>90</v>
      </c>
      <c r="AF69" s="53"/>
      <c r="AG69" s="53">
        <v>90</v>
      </c>
      <c r="AH69" s="6"/>
      <c r="AI69" s="29">
        <f t="shared" ref="AI69:AI70" si="53">SUM(AD69:AH69)</f>
        <v>180</v>
      </c>
      <c r="AJ69" s="1">
        <f t="shared" ref="AJ69:AJ70" si="54">AA69-AI69</f>
        <v>0</v>
      </c>
      <c r="AK69" s="75">
        <f>V69-W69</f>
        <v>5</v>
      </c>
    </row>
    <row r="70" spans="1:37" x14ac:dyDescent="0.25">
      <c r="A70" s="18">
        <v>2</v>
      </c>
      <c r="B70" s="53"/>
      <c r="C70" s="53">
        <v>95</v>
      </c>
      <c r="D70" s="31" t="s">
        <v>87</v>
      </c>
      <c r="E70" s="53" t="s">
        <v>83</v>
      </c>
      <c r="F70" s="53"/>
      <c r="G70" s="20">
        <v>0</v>
      </c>
      <c r="I70" s="35"/>
      <c r="S70" s="35"/>
      <c r="U70" s="76">
        <v>3</v>
      </c>
      <c r="V70" s="71">
        <v>13</v>
      </c>
      <c r="W70" s="31">
        <v>6</v>
      </c>
      <c r="X70" s="30">
        <v>3</v>
      </c>
      <c r="Y70" s="71">
        <v>5</v>
      </c>
      <c r="Z70" s="71">
        <v>0</v>
      </c>
      <c r="AA70" s="73">
        <v>230</v>
      </c>
      <c r="AC70" s="18">
        <v>3</v>
      </c>
      <c r="AD70" s="53"/>
      <c r="AE70" s="53">
        <v>20</v>
      </c>
      <c r="AF70" s="49">
        <v>210</v>
      </c>
      <c r="AG70" s="53"/>
      <c r="AH70" s="6"/>
      <c r="AI70" s="29">
        <f t="shared" si="53"/>
        <v>230</v>
      </c>
      <c r="AJ70" s="1">
        <f t="shared" si="54"/>
        <v>0</v>
      </c>
      <c r="AK70" s="75">
        <f>V70-W70</f>
        <v>7</v>
      </c>
    </row>
    <row r="71" spans="1:37" ht="15.75" thickBot="1" x14ac:dyDescent="0.3">
      <c r="A71" s="18">
        <v>3</v>
      </c>
      <c r="B71" s="53"/>
      <c r="C71" s="53"/>
      <c r="D71" s="53" t="s">
        <v>86</v>
      </c>
      <c r="E71" s="53" t="s">
        <v>84</v>
      </c>
      <c r="F71" s="53">
        <v>15</v>
      </c>
      <c r="G71" s="20">
        <v>-3</v>
      </c>
      <c r="I71" s="35"/>
      <c r="S71" s="35"/>
      <c r="U71" s="18" t="s">
        <v>2</v>
      </c>
      <c r="V71" s="6">
        <v>150</v>
      </c>
      <c r="W71" s="71">
        <v>165</v>
      </c>
      <c r="X71" s="71">
        <v>210</v>
      </c>
      <c r="Y71" s="71">
        <v>90</v>
      </c>
      <c r="Z71" s="71">
        <v>15</v>
      </c>
      <c r="AA71" s="20"/>
      <c r="AC71" s="24" t="s">
        <v>2</v>
      </c>
      <c r="AD71" s="27">
        <f>SUM(AD68:AD70)</f>
        <v>0</v>
      </c>
      <c r="AE71" s="28">
        <f t="shared" ref="AE71" si="55">SUM(AE68:AE70)</f>
        <v>165</v>
      </c>
      <c r="AF71" s="28">
        <f t="shared" ref="AF71" si="56">SUM(AF68:AF70)</f>
        <v>210</v>
      </c>
      <c r="AG71" s="28">
        <f t="shared" ref="AG71" si="57">SUM(AG68:AG70)</f>
        <v>90</v>
      </c>
      <c r="AH71" s="28">
        <f t="shared" ref="AH71" si="58">SUM(AH68:AH70)</f>
        <v>15</v>
      </c>
      <c r="AI71" s="26">
        <f>SUMPRODUCT(V68:Z70,AD68:AH70)</f>
        <v>2125</v>
      </c>
      <c r="AJ71" s="1"/>
    </row>
    <row r="72" spans="1:37" ht="15.75" thickBot="1" x14ac:dyDescent="0.3">
      <c r="A72" s="24" t="s">
        <v>76</v>
      </c>
      <c r="B72" s="27">
        <v>10</v>
      </c>
      <c r="C72" s="27">
        <v>7</v>
      </c>
      <c r="D72" s="27">
        <v>6</v>
      </c>
      <c r="E72" s="27">
        <v>8</v>
      </c>
      <c r="F72" s="27">
        <v>3</v>
      </c>
      <c r="G72" s="85"/>
      <c r="I72" s="35"/>
      <c r="S72" s="35"/>
      <c r="U72" s="21" t="s">
        <v>15</v>
      </c>
      <c r="V72" s="22"/>
      <c r="W72" s="22"/>
      <c r="X72" s="22"/>
      <c r="Y72" s="22"/>
      <c r="Z72" s="22"/>
      <c r="AA72" s="23"/>
      <c r="AC72" s="1" t="s">
        <v>70</v>
      </c>
      <c r="AD72" s="1">
        <f>V71-AD71</f>
        <v>150</v>
      </c>
      <c r="AE72" s="1">
        <f t="shared" ref="AE72" si="59">W71-AE71</f>
        <v>0</v>
      </c>
      <c r="AF72" s="1">
        <f t="shared" ref="AF72" si="60">X71-AF71</f>
        <v>0</v>
      </c>
      <c r="AG72" s="1">
        <f t="shared" ref="AG72" si="61">Y71-AG71</f>
        <v>0</v>
      </c>
      <c r="AH72" s="1">
        <f t="shared" ref="AH72" si="62">Z71-AH71</f>
        <v>0</v>
      </c>
    </row>
    <row r="73" spans="1:37" x14ac:dyDescent="0.25">
      <c r="A73" t="s">
        <v>88</v>
      </c>
      <c r="I73" s="35"/>
      <c r="S73" s="35"/>
      <c r="U73" s="1"/>
      <c r="AC73" s="1" t="s">
        <v>69</v>
      </c>
      <c r="AD73" s="1">
        <f>V68-V68</f>
        <v>0</v>
      </c>
      <c r="AE73" s="1">
        <f>W68-W68</f>
        <v>0</v>
      </c>
      <c r="AF73" s="1">
        <f>X68-X70</f>
        <v>2</v>
      </c>
      <c r="AG73" s="1">
        <f>Y70-Y69</f>
        <v>1</v>
      </c>
      <c r="AH73" s="1">
        <f>0</f>
        <v>0</v>
      </c>
    </row>
    <row r="74" spans="1:37" x14ac:dyDescent="0.25">
      <c r="A74" t="s">
        <v>89</v>
      </c>
      <c r="I74" s="35"/>
      <c r="S74" s="35"/>
    </row>
    <row r="75" spans="1:37" ht="15.75" thickBot="1" x14ac:dyDescent="0.3">
      <c r="A75" s="88" t="s">
        <v>90</v>
      </c>
      <c r="I75" s="35"/>
      <c r="S75" s="35"/>
    </row>
    <row r="76" spans="1:37" ht="15.75" thickBot="1" x14ac:dyDescent="0.3">
      <c r="I76" s="35"/>
      <c r="S76" s="35"/>
      <c r="U76" s="15" t="s">
        <v>16</v>
      </c>
      <c r="V76" s="16"/>
      <c r="W76" s="16"/>
      <c r="X76" s="16"/>
      <c r="Y76" s="16"/>
      <c r="Z76" s="16"/>
      <c r="AA76" s="17"/>
      <c r="AC76" s="15" t="s">
        <v>72</v>
      </c>
      <c r="AD76" s="16"/>
      <c r="AE76" s="16"/>
      <c r="AF76" s="16"/>
      <c r="AG76" s="16"/>
      <c r="AH76" s="16"/>
      <c r="AI76" s="17"/>
    </row>
    <row r="77" spans="1:37" x14ac:dyDescent="0.25">
      <c r="A77" s="15" t="s">
        <v>91</v>
      </c>
      <c r="B77" s="16"/>
      <c r="C77" s="16"/>
      <c r="D77" s="16"/>
      <c r="E77" s="16"/>
      <c r="F77" s="16"/>
      <c r="G77" s="17"/>
      <c r="I77" s="35"/>
      <c r="S77" s="35"/>
      <c r="U77" s="18" t="s">
        <v>0</v>
      </c>
      <c r="V77" s="5">
        <v>1</v>
      </c>
      <c r="W77" s="74">
        <v>2</v>
      </c>
      <c r="X77" s="74">
        <v>3</v>
      </c>
      <c r="Y77" s="74">
        <v>4</v>
      </c>
      <c r="Z77" s="74">
        <v>5</v>
      </c>
      <c r="AA77" s="19" t="s">
        <v>1</v>
      </c>
      <c r="AB77" s="1"/>
      <c r="AC77" s="18" t="s">
        <v>0</v>
      </c>
      <c r="AD77" s="5">
        <v>1</v>
      </c>
      <c r="AE77" s="5">
        <v>2</v>
      </c>
      <c r="AF77" s="5">
        <v>3</v>
      </c>
      <c r="AG77" s="5">
        <v>4</v>
      </c>
      <c r="AH77" s="5">
        <v>5</v>
      </c>
      <c r="AI77" s="19" t="s">
        <v>1</v>
      </c>
      <c r="AJ77" s="1" t="s">
        <v>70</v>
      </c>
      <c r="AK77" s="1" t="s">
        <v>69</v>
      </c>
    </row>
    <row r="78" spans="1:37" x14ac:dyDescent="0.25">
      <c r="A78" s="18" t="s">
        <v>0</v>
      </c>
      <c r="B78" s="5">
        <v>1</v>
      </c>
      <c r="C78" s="5">
        <v>2</v>
      </c>
      <c r="D78" s="5">
        <v>3</v>
      </c>
      <c r="E78" s="5">
        <v>4</v>
      </c>
      <c r="F78" s="5">
        <v>5</v>
      </c>
      <c r="G78" s="19" t="s">
        <v>77</v>
      </c>
      <c r="I78" s="35"/>
      <c r="S78" s="35"/>
      <c r="U78" s="18">
        <v>1</v>
      </c>
      <c r="V78" s="53">
        <v>10</v>
      </c>
      <c r="W78" s="31">
        <v>7</v>
      </c>
      <c r="X78" s="71">
        <v>5</v>
      </c>
      <c r="Y78" s="71">
        <v>6</v>
      </c>
      <c r="Z78" s="31">
        <v>0</v>
      </c>
      <c r="AA78" s="20">
        <v>220</v>
      </c>
      <c r="AC78" s="18">
        <v>1</v>
      </c>
      <c r="AD78" s="53">
        <v>150</v>
      </c>
      <c r="AE78" s="53">
        <v>55</v>
      </c>
      <c r="AF78" s="53"/>
      <c r="AG78" s="53"/>
      <c r="AH78" s="6">
        <v>15</v>
      </c>
      <c r="AI78" s="29">
        <f>SUM(AD78:AH78)</f>
        <v>220</v>
      </c>
      <c r="AJ78" s="1">
        <f>AA78-AI78</f>
        <v>0</v>
      </c>
      <c r="AK78" s="75">
        <f>V78-V78</f>
        <v>0</v>
      </c>
    </row>
    <row r="79" spans="1:37" x14ac:dyDescent="0.25">
      <c r="A79" s="18">
        <v>1</v>
      </c>
      <c r="B79" s="53">
        <v>150</v>
      </c>
      <c r="C79" s="53">
        <v>70</v>
      </c>
      <c r="D79" s="53"/>
      <c r="E79" s="53"/>
      <c r="F79" s="53"/>
      <c r="G79" s="20">
        <v>0</v>
      </c>
      <c r="I79" s="35"/>
      <c r="S79" s="35"/>
      <c r="U79" s="76">
        <v>2</v>
      </c>
      <c r="V79" s="71">
        <v>12</v>
      </c>
      <c r="W79" s="31">
        <v>7</v>
      </c>
      <c r="X79" s="71">
        <v>6</v>
      </c>
      <c r="Y79" s="31">
        <v>4</v>
      </c>
      <c r="Z79" s="71">
        <v>0</v>
      </c>
      <c r="AA79" s="73">
        <v>180</v>
      </c>
      <c r="AC79" s="18">
        <v>2</v>
      </c>
      <c r="AD79" s="53"/>
      <c r="AE79" s="53">
        <v>90</v>
      </c>
      <c r="AF79" s="53"/>
      <c r="AG79" s="53">
        <v>90</v>
      </c>
      <c r="AH79" s="6"/>
      <c r="AI79" s="29">
        <f t="shared" ref="AI79:AI80" si="63">SUM(AD79:AH79)</f>
        <v>180</v>
      </c>
      <c r="AJ79" s="1">
        <f t="shared" ref="AJ79:AJ80" si="64">AA79-AI79</f>
        <v>0</v>
      </c>
      <c r="AK79" s="75">
        <f>V79-W79</f>
        <v>5</v>
      </c>
    </row>
    <row r="80" spans="1:37" x14ac:dyDescent="0.25">
      <c r="A80" s="18">
        <v>2</v>
      </c>
      <c r="B80" s="53"/>
      <c r="C80" s="53">
        <v>95</v>
      </c>
      <c r="D80" s="53"/>
      <c r="E80" s="53">
        <f>85</f>
        <v>85</v>
      </c>
      <c r="F80" s="53"/>
      <c r="G80" s="20">
        <v>0</v>
      </c>
      <c r="I80" s="35"/>
      <c r="S80" s="35"/>
      <c r="U80" s="76">
        <v>3</v>
      </c>
      <c r="V80" s="71">
        <v>13</v>
      </c>
      <c r="W80" s="31">
        <v>6</v>
      </c>
      <c r="X80" s="30">
        <v>3</v>
      </c>
      <c r="Y80" s="71">
        <v>5</v>
      </c>
      <c r="Z80" s="71">
        <v>0</v>
      </c>
      <c r="AA80" s="73">
        <v>230</v>
      </c>
      <c r="AC80" s="18">
        <v>3</v>
      </c>
      <c r="AD80" s="53"/>
      <c r="AE80" s="53">
        <v>20</v>
      </c>
      <c r="AF80" s="49">
        <v>210</v>
      </c>
      <c r="AG80" s="53"/>
      <c r="AH80" s="6"/>
      <c r="AI80" s="29">
        <f t="shared" si="63"/>
        <v>230</v>
      </c>
      <c r="AJ80" s="1">
        <f t="shared" si="64"/>
        <v>0</v>
      </c>
      <c r="AK80" s="75">
        <f>V80-W80</f>
        <v>7</v>
      </c>
    </row>
    <row r="81" spans="1:36" ht="15.75" thickBot="1" x14ac:dyDescent="0.3">
      <c r="A81" s="18">
        <v>3</v>
      </c>
      <c r="B81" s="53"/>
      <c r="C81" s="53"/>
      <c r="D81" s="53">
        <f>125 + 85</f>
        <v>210</v>
      </c>
      <c r="E81" s="53">
        <f>90 - 85</f>
        <v>5</v>
      </c>
      <c r="F81" s="53">
        <v>15</v>
      </c>
      <c r="G81" s="20">
        <v>-3</v>
      </c>
      <c r="I81" s="35"/>
      <c r="S81" s="35"/>
      <c r="U81" s="18" t="s">
        <v>2</v>
      </c>
      <c r="V81" s="6">
        <v>150</v>
      </c>
      <c r="W81" s="71">
        <v>165</v>
      </c>
      <c r="X81" s="71">
        <v>210</v>
      </c>
      <c r="Y81" s="71">
        <v>90</v>
      </c>
      <c r="Z81" s="71">
        <v>15</v>
      </c>
      <c r="AA81" s="20"/>
      <c r="AC81" s="24" t="s">
        <v>2</v>
      </c>
      <c r="AD81" s="28">
        <f>SUM(AD78:AD80)</f>
        <v>150</v>
      </c>
      <c r="AE81" s="28">
        <f t="shared" ref="AE81" si="65">SUM(AE78:AE80)</f>
        <v>165</v>
      </c>
      <c r="AF81" s="28">
        <f t="shared" ref="AF81" si="66">SUM(AF78:AF80)</f>
        <v>210</v>
      </c>
      <c r="AG81" s="28">
        <f t="shared" ref="AG81" si="67">SUM(AG78:AG80)</f>
        <v>90</v>
      </c>
      <c r="AH81" s="28">
        <f t="shared" ref="AH81" si="68">SUM(AH78:AH80)</f>
        <v>15</v>
      </c>
      <c r="AI81" s="26">
        <f>SUMPRODUCT(V78:Z80,AD78:AH80)</f>
        <v>3625</v>
      </c>
      <c r="AJ81" s="1"/>
    </row>
    <row r="82" spans="1:36" ht="15.75" thickBot="1" x14ac:dyDescent="0.3">
      <c r="A82" s="24" t="s">
        <v>76</v>
      </c>
      <c r="B82" s="27">
        <v>10</v>
      </c>
      <c r="C82" s="27">
        <v>7</v>
      </c>
      <c r="D82" s="27">
        <v>6</v>
      </c>
      <c r="E82" s="27">
        <v>8</v>
      </c>
      <c r="F82" s="27">
        <v>3</v>
      </c>
      <c r="G82" s="26">
        <f>SUMPRODUCT(B23:F25,B79:F81)</f>
        <v>3650</v>
      </c>
      <c r="I82" s="35"/>
      <c r="S82" s="35"/>
      <c r="U82" s="21" t="s">
        <v>15</v>
      </c>
      <c r="V82" s="22"/>
      <c r="W82" s="22"/>
      <c r="X82" s="22"/>
      <c r="Y82" s="22"/>
      <c r="Z82" s="22"/>
      <c r="AA82" s="23"/>
      <c r="AC82" s="1" t="s">
        <v>70</v>
      </c>
      <c r="AD82" s="1">
        <f>V81-AD81</f>
        <v>0</v>
      </c>
      <c r="AE82" s="1">
        <f t="shared" ref="AE82" si="69">W81-AE81</f>
        <v>0</v>
      </c>
      <c r="AF82" s="1">
        <f t="shared" ref="AF82" si="70">X81-AF81</f>
        <v>0</v>
      </c>
      <c r="AG82" s="1">
        <f t="shared" ref="AG82" si="71">Y81-AG81</f>
        <v>0</v>
      </c>
      <c r="AH82" s="1">
        <f t="shared" ref="AH82" si="72">Z81-AH81</f>
        <v>0</v>
      </c>
      <c r="AJ82" t="s">
        <v>71</v>
      </c>
    </row>
    <row r="83" spans="1:36" x14ac:dyDescent="0.25">
      <c r="I83" s="35"/>
      <c r="S83" s="35"/>
      <c r="U83" s="1"/>
      <c r="AC83" s="1" t="s">
        <v>69</v>
      </c>
      <c r="AD83" s="1">
        <f>V78-V78</f>
        <v>0</v>
      </c>
      <c r="AE83" s="1">
        <f>W78-W78</f>
        <v>0</v>
      </c>
      <c r="AF83" s="1">
        <f>X78-X80</f>
        <v>2</v>
      </c>
      <c r="AG83" s="1">
        <f>Y80-Y79</f>
        <v>1</v>
      </c>
      <c r="AH83" s="1">
        <f>0</f>
        <v>0</v>
      </c>
    </row>
    <row r="84" spans="1:36" ht="15.75" thickBot="1" x14ac:dyDescent="0.3">
      <c r="A84" s="86" t="s">
        <v>78</v>
      </c>
      <c r="I84" s="35"/>
      <c r="S84" s="35"/>
    </row>
    <row r="85" spans="1:36" x14ac:dyDescent="0.25">
      <c r="A85" s="15" t="s">
        <v>92</v>
      </c>
      <c r="B85" s="16"/>
      <c r="C85" s="16"/>
      <c r="D85" s="16"/>
      <c r="E85" s="16"/>
      <c r="F85" s="16"/>
      <c r="G85" s="17"/>
      <c r="I85" s="35"/>
      <c r="S85" s="35"/>
    </row>
    <row r="86" spans="1:36" x14ac:dyDescent="0.25">
      <c r="A86" s="18" t="s">
        <v>0</v>
      </c>
      <c r="B86" s="5">
        <v>1</v>
      </c>
      <c r="C86" s="5">
        <v>2</v>
      </c>
      <c r="D86" s="5">
        <v>3</v>
      </c>
      <c r="E86" s="5">
        <v>4</v>
      </c>
      <c r="F86" s="5">
        <v>5</v>
      </c>
      <c r="G86" s="19" t="s">
        <v>77</v>
      </c>
      <c r="I86" s="35"/>
      <c r="S86" s="35"/>
    </row>
    <row r="87" spans="1:36" x14ac:dyDescent="0.25">
      <c r="A87" s="18">
        <v>1</v>
      </c>
      <c r="B87" s="31">
        <v>10</v>
      </c>
      <c r="C87" s="31">
        <v>7</v>
      </c>
      <c r="D87" s="53"/>
      <c r="E87" s="53"/>
      <c r="F87" s="53"/>
      <c r="G87" s="20">
        <v>0</v>
      </c>
      <c r="I87" s="35"/>
      <c r="S87" s="35"/>
    </row>
    <row r="88" spans="1:36" x14ac:dyDescent="0.25">
      <c r="A88" s="18">
        <v>2</v>
      </c>
      <c r="B88" s="53"/>
      <c r="C88" s="31">
        <v>7</v>
      </c>
      <c r="D88" s="53"/>
      <c r="E88" s="31">
        <v>4</v>
      </c>
      <c r="F88" s="53"/>
      <c r="G88" s="20">
        <f>C88-C90</f>
        <v>0</v>
      </c>
      <c r="I88" s="35"/>
      <c r="S88" s="35"/>
    </row>
    <row r="89" spans="1:36" x14ac:dyDescent="0.25">
      <c r="A89" s="18">
        <v>3</v>
      </c>
      <c r="B89" s="53"/>
      <c r="C89" s="53"/>
      <c r="D89" s="31">
        <v>3</v>
      </c>
      <c r="E89" s="31">
        <v>5</v>
      </c>
      <c r="F89" s="31">
        <v>0</v>
      </c>
      <c r="G89" s="20">
        <f>E89-E90</f>
        <v>1</v>
      </c>
      <c r="I89" s="35"/>
      <c r="S89" s="35"/>
    </row>
    <row r="90" spans="1:36" ht="15.75" thickBot="1" x14ac:dyDescent="0.3">
      <c r="A90" s="24" t="s">
        <v>76</v>
      </c>
      <c r="B90" s="27">
        <f>B87-G87</f>
        <v>10</v>
      </c>
      <c r="C90" s="27">
        <f>C87-G87</f>
        <v>7</v>
      </c>
      <c r="D90" s="27">
        <f>D89-G89</f>
        <v>2</v>
      </c>
      <c r="E90" s="27">
        <f>E88-G88</f>
        <v>4</v>
      </c>
      <c r="F90" s="27">
        <f>F89-G89</f>
        <v>-1</v>
      </c>
      <c r="G90" s="85"/>
      <c r="I90" s="35"/>
      <c r="S90" s="35"/>
    </row>
    <row r="91" spans="1:36" ht="15.75" thickBot="1" x14ac:dyDescent="0.3">
      <c r="I91" s="35"/>
      <c r="S91" s="35"/>
    </row>
    <row r="92" spans="1:36" x14ac:dyDescent="0.25">
      <c r="A92" s="15" t="s">
        <v>93</v>
      </c>
      <c r="B92" s="16"/>
      <c r="C92" s="16"/>
      <c r="D92" s="16"/>
      <c r="E92" s="16"/>
      <c r="F92" s="16"/>
      <c r="G92" s="17"/>
      <c r="I92" s="35"/>
      <c r="S92" s="35"/>
    </row>
    <row r="93" spans="1:36" x14ac:dyDescent="0.25">
      <c r="A93" s="18" t="s">
        <v>0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19" t="s">
        <v>77</v>
      </c>
      <c r="I93" s="35"/>
      <c r="S93" s="35"/>
    </row>
    <row r="94" spans="1:36" x14ac:dyDescent="0.25">
      <c r="A94" s="18">
        <v>1</v>
      </c>
      <c r="B94" s="53">
        <f>B23-$G94-B$97</f>
        <v>0</v>
      </c>
      <c r="C94" s="53">
        <f t="shared" ref="C94:F94" si="73">C23-$G94-C$97</f>
        <v>0</v>
      </c>
      <c r="D94" s="53">
        <f t="shared" si="73"/>
        <v>3</v>
      </c>
      <c r="E94" s="53">
        <f t="shared" si="73"/>
        <v>2</v>
      </c>
      <c r="F94" s="53">
        <f t="shared" si="73"/>
        <v>1</v>
      </c>
      <c r="G94" s="20">
        <v>0</v>
      </c>
      <c r="I94" s="35"/>
      <c r="K94" s="33"/>
      <c r="S94" s="35"/>
    </row>
    <row r="95" spans="1:36" x14ac:dyDescent="0.25">
      <c r="A95" s="18">
        <v>2</v>
      </c>
      <c r="B95" s="53">
        <f t="shared" ref="B95:F95" si="74">B24-$G95-B$97</f>
        <v>2</v>
      </c>
      <c r="C95" s="53">
        <f t="shared" si="74"/>
        <v>0</v>
      </c>
      <c r="D95" s="53">
        <f t="shared" si="74"/>
        <v>4</v>
      </c>
      <c r="E95" s="53">
        <f t="shared" si="74"/>
        <v>0</v>
      </c>
      <c r="F95" s="53">
        <f t="shared" si="74"/>
        <v>1</v>
      </c>
      <c r="G95" s="20">
        <v>0</v>
      </c>
      <c r="I95" s="35"/>
      <c r="S95" s="35"/>
    </row>
    <row r="96" spans="1:36" x14ac:dyDescent="0.25">
      <c r="A96" s="18">
        <v>3</v>
      </c>
      <c r="B96" s="53">
        <f t="shared" ref="B96:F96" si="75">B25-$G96-B$97</f>
        <v>2</v>
      </c>
      <c r="C96" s="31">
        <f t="shared" si="75"/>
        <v>-2</v>
      </c>
      <c r="D96" s="53">
        <f t="shared" si="75"/>
        <v>0</v>
      </c>
      <c r="E96" s="53">
        <f t="shared" si="75"/>
        <v>0</v>
      </c>
      <c r="F96" s="53">
        <f t="shared" si="75"/>
        <v>0</v>
      </c>
      <c r="G96" s="20">
        <v>1</v>
      </c>
      <c r="I96" s="35"/>
      <c r="S96" s="35"/>
    </row>
    <row r="97" spans="1:19" ht="15.75" thickBot="1" x14ac:dyDescent="0.3">
      <c r="A97" s="24" t="s">
        <v>76</v>
      </c>
      <c r="B97" s="27">
        <v>10</v>
      </c>
      <c r="C97" s="27">
        <v>7</v>
      </c>
      <c r="D97" s="27">
        <v>2</v>
      </c>
      <c r="E97" s="27">
        <v>4</v>
      </c>
      <c r="F97" s="27">
        <v>-1</v>
      </c>
      <c r="G97" s="85"/>
      <c r="I97" s="35"/>
      <c r="S97" s="35"/>
    </row>
    <row r="98" spans="1:19" x14ac:dyDescent="0.25">
      <c r="A98" t="s">
        <v>94</v>
      </c>
      <c r="I98" s="35"/>
      <c r="S98" s="35"/>
    </row>
    <row r="99" spans="1:19" ht="15.75" thickBot="1" x14ac:dyDescent="0.3">
      <c r="I99" s="35"/>
      <c r="S99" s="35"/>
    </row>
    <row r="100" spans="1:19" x14ac:dyDescent="0.25">
      <c r="A100" s="15" t="s">
        <v>82</v>
      </c>
      <c r="B100" s="16"/>
      <c r="C100" s="16"/>
      <c r="D100" s="16"/>
      <c r="E100" s="16"/>
      <c r="F100" s="16"/>
      <c r="G100" s="17"/>
      <c r="I100" s="35"/>
      <c r="S100" s="35"/>
    </row>
    <row r="101" spans="1:19" x14ac:dyDescent="0.25">
      <c r="A101" s="18" t="s">
        <v>0</v>
      </c>
      <c r="B101" s="5">
        <v>1</v>
      </c>
      <c r="C101" s="5">
        <v>2</v>
      </c>
      <c r="D101" s="5">
        <v>3</v>
      </c>
      <c r="E101" s="5">
        <v>4</v>
      </c>
      <c r="F101" s="5">
        <v>5</v>
      </c>
      <c r="G101" s="19" t="s">
        <v>77</v>
      </c>
      <c r="I101" s="35"/>
      <c r="S101" s="35"/>
    </row>
    <row r="102" spans="1:19" x14ac:dyDescent="0.25">
      <c r="A102" s="18">
        <v>1</v>
      </c>
      <c r="B102" s="53">
        <v>150</v>
      </c>
      <c r="C102" s="53">
        <v>70</v>
      </c>
      <c r="D102" s="53"/>
      <c r="E102" s="53"/>
      <c r="F102" s="53"/>
      <c r="G102" s="20">
        <v>0</v>
      </c>
      <c r="I102" s="35"/>
      <c r="S102" s="35"/>
    </row>
    <row r="103" spans="1:19" x14ac:dyDescent="0.25">
      <c r="A103" s="18">
        <v>2</v>
      </c>
      <c r="B103" s="53"/>
      <c r="C103" s="53" t="s">
        <v>95</v>
      </c>
      <c r="D103" s="53"/>
      <c r="E103" s="53" t="s">
        <v>96</v>
      </c>
      <c r="F103" s="53"/>
      <c r="G103" s="20">
        <v>0</v>
      </c>
      <c r="I103" s="35"/>
      <c r="S103" s="35"/>
    </row>
    <row r="104" spans="1:19" x14ac:dyDescent="0.25">
      <c r="A104" s="18">
        <v>3</v>
      </c>
      <c r="B104" s="53"/>
      <c r="C104" s="53" t="s">
        <v>83</v>
      </c>
      <c r="D104" s="53">
        <v>210</v>
      </c>
      <c r="E104" s="53" t="s">
        <v>97</v>
      </c>
      <c r="F104" s="53">
        <v>15</v>
      </c>
      <c r="G104" s="20">
        <v>-3</v>
      </c>
      <c r="I104" s="35"/>
      <c r="S104" s="35"/>
    </row>
    <row r="105" spans="1:19" ht="15.75" thickBot="1" x14ac:dyDescent="0.3">
      <c r="A105" s="24" t="s">
        <v>76</v>
      </c>
      <c r="B105" s="27">
        <v>10</v>
      </c>
      <c r="C105" s="27">
        <v>7</v>
      </c>
      <c r="D105" s="27">
        <v>6</v>
      </c>
      <c r="E105" s="27">
        <v>8</v>
      </c>
      <c r="F105" s="27">
        <v>3</v>
      </c>
      <c r="G105" s="85"/>
      <c r="I105" s="35"/>
      <c r="S105" s="35"/>
    </row>
    <row r="106" spans="1:19" x14ac:dyDescent="0.25">
      <c r="A106" t="s">
        <v>98</v>
      </c>
      <c r="I106" s="35"/>
      <c r="S106" s="35"/>
    </row>
    <row r="107" spans="1:19" x14ac:dyDescent="0.25">
      <c r="A107" t="s">
        <v>99</v>
      </c>
      <c r="I107" s="35"/>
      <c r="S107" s="35"/>
    </row>
    <row r="108" spans="1:19" ht="15.75" thickBot="1" x14ac:dyDescent="0.3">
      <c r="I108" s="35"/>
      <c r="S108" s="35"/>
    </row>
    <row r="109" spans="1:19" x14ac:dyDescent="0.25">
      <c r="A109" s="15" t="s">
        <v>91</v>
      </c>
      <c r="B109" s="16"/>
      <c r="C109" s="16"/>
      <c r="D109" s="16"/>
      <c r="E109" s="16"/>
      <c r="F109" s="16"/>
      <c r="G109" s="17"/>
      <c r="I109" s="35"/>
      <c r="S109" s="35"/>
    </row>
    <row r="110" spans="1:19" x14ac:dyDescent="0.25">
      <c r="A110" s="18" t="s">
        <v>0</v>
      </c>
      <c r="B110" s="5">
        <v>1</v>
      </c>
      <c r="C110" s="5">
        <v>2</v>
      </c>
      <c r="D110" s="5">
        <v>3</v>
      </c>
      <c r="E110" s="5">
        <v>4</v>
      </c>
      <c r="F110" s="5">
        <v>5</v>
      </c>
      <c r="G110" s="19" t="s">
        <v>77</v>
      </c>
      <c r="I110" s="35"/>
      <c r="S110" s="35"/>
    </row>
    <row r="111" spans="1:19" x14ac:dyDescent="0.25">
      <c r="A111" s="18">
        <v>1</v>
      </c>
      <c r="B111" s="53">
        <v>150</v>
      </c>
      <c r="C111" s="53">
        <v>70</v>
      </c>
      <c r="D111" s="53"/>
      <c r="E111" s="53"/>
      <c r="F111" s="53"/>
      <c r="G111" s="20">
        <f>SUM(B111:F111)</f>
        <v>220</v>
      </c>
      <c r="I111" s="35"/>
      <c r="S111" s="35"/>
    </row>
    <row r="112" spans="1:19" x14ac:dyDescent="0.25">
      <c r="A112" s="18">
        <v>2</v>
      </c>
      <c r="B112" s="53"/>
      <c r="C112" s="53">
        <f xml:space="preserve"> 95 - 5</f>
        <v>90</v>
      </c>
      <c r="D112" s="53"/>
      <c r="E112" s="53">
        <f xml:space="preserve"> 85 + 5</f>
        <v>90</v>
      </c>
      <c r="F112" s="53"/>
      <c r="G112" s="20">
        <f>SUM(B112:F112)</f>
        <v>180</v>
      </c>
      <c r="I112" s="35"/>
      <c r="S112" s="35"/>
    </row>
    <row r="113" spans="1:19" x14ac:dyDescent="0.25">
      <c r="A113" s="18">
        <v>3</v>
      </c>
      <c r="B113" s="53"/>
      <c r="C113" s="53">
        <v>5</v>
      </c>
      <c r="D113" s="53">
        <v>210</v>
      </c>
      <c r="E113" s="53"/>
      <c r="F113" s="53">
        <v>15</v>
      </c>
      <c r="G113" s="20">
        <f>SUM(B113:F113)</f>
        <v>230</v>
      </c>
      <c r="I113" s="35"/>
      <c r="S113" s="35"/>
    </row>
    <row r="114" spans="1:19" ht="15.75" thickBot="1" x14ac:dyDescent="0.3">
      <c r="A114" s="24" t="s">
        <v>76</v>
      </c>
      <c r="B114" s="27">
        <f>SUM(B111:B113)</f>
        <v>150</v>
      </c>
      <c r="C114" s="27">
        <f>SUM(C111:C113)</f>
        <v>165</v>
      </c>
      <c r="D114" s="27">
        <f>SUM(D111:D113)</f>
        <v>210</v>
      </c>
      <c r="E114" s="27">
        <f>SUM(E111:E113)</f>
        <v>90</v>
      </c>
      <c r="F114" s="27">
        <f>SUM(F111:F113)</f>
        <v>15</v>
      </c>
      <c r="G114" s="26">
        <f>SUMPRODUCT(B23:F25,B111:F113)</f>
        <v>3640</v>
      </c>
      <c r="I114" s="35"/>
      <c r="S114" s="35"/>
    </row>
    <row r="115" spans="1:19" x14ac:dyDescent="0.25">
      <c r="I115" s="35"/>
      <c r="S115" s="35"/>
    </row>
    <row r="116" spans="1:19" ht="15.75" thickBot="1" x14ac:dyDescent="0.3">
      <c r="A116" s="86" t="s">
        <v>78</v>
      </c>
      <c r="I116" s="35"/>
      <c r="S116" s="35"/>
    </row>
    <row r="117" spans="1:19" x14ac:dyDescent="0.25">
      <c r="A117" s="15" t="s">
        <v>92</v>
      </c>
      <c r="B117" s="16"/>
      <c r="C117" s="16"/>
      <c r="D117" s="16"/>
      <c r="E117" s="16"/>
      <c r="F117" s="16"/>
      <c r="G117" s="17"/>
      <c r="I117" s="35"/>
      <c r="S117" s="35"/>
    </row>
    <row r="118" spans="1:19" x14ac:dyDescent="0.25">
      <c r="A118" s="18" t="s">
        <v>0</v>
      </c>
      <c r="B118" s="5">
        <v>1</v>
      </c>
      <c r="C118" s="5">
        <v>2</v>
      </c>
      <c r="D118" s="5">
        <v>3</v>
      </c>
      <c r="E118" s="5">
        <v>4</v>
      </c>
      <c r="F118" s="5">
        <v>5</v>
      </c>
      <c r="G118" s="19" t="s">
        <v>77</v>
      </c>
      <c r="I118" s="35"/>
      <c r="S118" s="35"/>
    </row>
    <row r="119" spans="1:19" x14ac:dyDescent="0.25">
      <c r="A119" s="18">
        <v>1</v>
      </c>
      <c r="B119" s="31">
        <v>10</v>
      </c>
      <c r="C119" s="31">
        <v>7</v>
      </c>
      <c r="D119" s="53"/>
      <c r="E119" s="53"/>
      <c r="F119" s="53"/>
      <c r="G119" s="20">
        <v>0</v>
      </c>
      <c r="I119" s="35"/>
      <c r="S119" s="35"/>
    </row>
    <row r="120" spans="1:19" x14ac:dyDescent="0.25">
      <c r="A120" s="18">
        <v>2</v>
      </c>
      <c r="B120" s="53"/>
      <c r="C120" s="31">
        <v>7</v>
      </c>
      <c r="D120" s="53"/>
      <c r="E120" s="31">
        <v>4</v>
      </c>
      <c r="F120" s="53"/>
      <c r="G120" s="20">
        <f>C120-C122</f>
        <v>0</v>
      </c>
      <c r="I120" s="35"/>
      <c r="S120" s="35"/>
    </row>
    <row r="121" spans="1:19" x14ac:dyDescent="0.25">
      <c r="A121" s="18">
        <v>3</v>
      </c>
      <c r="B121" s="53"/>
      <c r="C121" s="31">
        <v>6</v>
      </c>
      <c r="D121" s="31">
        <v>3</v>
      </c>
      <c r="E121" s="53"/>
      <c r="F121" s="31">
        <v>0</v>
      </c>
      <c r="G121" s="20">
        <f>C121-C122</f>
        <v>-1</v>
      </c>
      <c r="I121" s="35"/>
      <c r="S121" s="35"/>
    </row>
    <row r="122" spans="1:19" ht="15.75" thickBot="1" x14ac:dyDescent="0.3">
      <c r="A122" s="24" t="s">
        <v>76</v>
      </c>
      <c r="B122" s="27">
        <f>B119-G119</f>
        <v>10</v>
      </c>
      <c r="C122" s="27">
        <f>C119-G119</f>
        <v>7</v>
      </c>
      <c r="D122" s="27">
        <f>D121-G121</f>
        <v>4</v>
      </c>
      <c r="E122" s="27">
        <f>E120-G120</f>
        <v>4</v>
      </c>
      <c r="F122" s="27">
        <f>F121-G121</f>
        <v>1</v>
      </c>
      <c r="G122" s="85"/>
      <c r="I122" s="35"/>
      <c r="S122" s="35"/>
    </row>
    <row r="123" spans="1:19" ht="15.75" thickBot="1" x14ac:dyDescent="0.3">
      <c r="I123" s="35"/>
      <c r="S123" s="35"/>
    </row>
    <row r="124" spans="1:19" x14ac:dyDescent="0.25">
      <c r="A124" s="15" t="s">
        <v>93</v>
      </c>
      <c r="B124" s="16"/>
      <c r="C124" s="16"/>
      <c r="D124" s="16"/>
      <c r="E124" s="16"/>
      <c r="F124" s="16"/>
      <c r="G124" s="17"/>
      <c r="I124" s="35"/>
      <c r="S124" s="35"/>
    </row>
    <row r="125" spans="1:19" x14ac:dyDescent="0.25">
      <c r="A125" s="18" t="s">
        <v>0</v>
      </c>
      <c r="B125" s="5">
        <v>1</v>
      </c>
      <c r="C125" s="5">
        <v>2</v>
      </c>
      <c r="D125" s="5">
        <v>3</v>
      </c>
      <c r="E125" s="5">
        <v>4</v>
      </c>
      <c r="F125" s="5">
        <v>5</v>
      </c>
      <c r="G125" s="19" t="s">
        <v>77</v>
      </c>
      <c r="I125" s="35"/>
      <c r="S125" s="35"/>
    </row>
    <row r="126" spans="1:19" x14ac:dyDescent="0.25">
      <c r="A126" s="18">
        <v>1</v>
      </c>
      <c r="B126" s="53">
        <f>B23-$G126-B$129</f>
        <v>0</v>
      </c>
      <c r="C126" s="53">
        <f>C23-$G126-C$129</f>
        <v>0</v>
      </c>
      <c r="D126" s="53">
        <f>D23-$G126-D$129</f>
        <v>1</v>
      </c>
      <c r="E126" s="53">
        <f>E23-$G126-E$129</f>
        <v>2</v>
      </c>
      <c r="F126" s="53">
        <f>F23-$G126-F$129</f>
        <v>-1</v>
      </c>
      <c r="G126" s="20">
        <v>0</v>
      </c>
      <c r="I126" s="35"/>
      <c r="S126" s="35"/>
    </row>
    <row r="127" spans="1:19" x14ac:dyDescent="0.25">
      <c r="A127" s="18">
        <v>2</v>
      </c>
      <c r="B127" s="53">
        <f>B24-$G127-B$129</f>
        <v>2</v>
      </c>
      <c r="C127" s="53">
        <f t="shared" ref="C127:F127" si="76">C24-$G127-C$129</f>
        <v>0</v>
      </c>
      <c r="D127" s="53">
        <f t="shared" si="76"/>
        <v>2</v>
      </c>
      <c r="E127" s="53">
        <f t="shared" si="76"/>
        <v>0</v>
      </c>
      <c r="F127" s="31">
        <f t="shared" si="76"/>
        <v>-1</v>
      </c>
      <c r="G127" s="20">
        <v>0</v>
      </c>
      <c r="I127" s="35"/>
      <c r="S127" s="35"/>
    </row>
    <row r="128" spans="1:19" x14ac:dyDescent="0.25">
      <c r="A128" s="18">
        <v>3</v>
      </c>
      <c r="B128" s="53">
        <f t="shared" ref="B128:E128" si="77">B25-$G128-B$129</f>
        <v>4</v>
      </c>
      <c r="C128" s="53">
        <f t="shared" si="77"/>
        <v>0</v>
      </c>
      <c r="D128" s="53">
        <f>D25-$G128-D$129</f>
        <v>0</v>
      </c>
      <c r="E128" s="53">
        <f t="shared" si="77"/>
        <v>2</v>
      </c>
      <c r="F128" s="53">
        <f>F25-$G128-F$129</f>
        <v>0</v>
      </c>
      <c r="G128" s="20">
        <v>-1</v>
      </c>
      <c r="I128" s="35"/>
      <c r="S128" s="35"/>
    </row>
    <row r="129" spans="1:19" ht="15.75" thickBot="1" x14ac:dyDescent="0.3">
      <c r="A129" s="24" t="s">
        <v>76</v>
      </c>
      <c r="B129" s="27">
        <v>10</v>
      </c>
      <c r="C129" s="27">
        <v>7</v>
      </c>
      <c r="D129" s="27">
        <v>4</v>
      </c>
      <c r="E129" s="27">
        <v>4</v>
      </c>
      <c r="F129" s="27">
        <v>1</v>
      </c>
      <c r="G129" s="85"/>
      <c r="I129" s="35"/>
      <c r="S129" s="35"/>
    </row>
    <row r="130" spans="1:19" x14ac:dyDescent="0.25">
      <c r="A130" t="s">
        <v>100</v>
      </c>
      <c r="I130" s="35"/>
      <c r="S130" s="35"/>
    </row>
    <row r="131" spans="1:19" ht="15.75" thickBot="1" x14ac:dyDescent="0.3">
      <c r="I131" s="35"/>
      <c r="S131" s="35"/>
    </row>
    <row r="132" spans="1:19" x14ac:dyDescent="0.25">
      <c r="A132" s="15" t="s">
        <v>82</v>
      </c>
      <c r="B132" s="16"/>
      <c r="C132" s="16"/>
      <c r="D132" s="16"/>
      <c r="E132" s="16"/>
      <c r="F132" s="16"/>
      <c r="G132" s="17"/>
      <c r="I132" s="35"/>
      <c r="S132" s="35"/>
    </row>
    <row r="133" spans="1:19" x14ac:dyDescent="0.25">
      <c r="A133" s="18" t="s">
        <v>0</v>
      </c>
      <c r="B133" s="5">
        <v>1</v>
      </c>
      <c r="C133" s="5">
        <v>2</v>
      </c>
      <c r="D133" s="5">
        <v>3</v>
      </c>
      <c r="E133" s="5">
        <v>4</v>
      </c>
      <c r="F133" s="5">
        <v>5</v>
      </c>
      <c r="G133" s="19"/>
      <c r="I133" s="35"/>
      <c r="S133" s="35"/>
    </row>
    <row r="134" spans="1:19" x14ac:dyDescent="0.25">
      <c r="A134" s="18">
        <v>1</v>
      </c>
      <c r="B134" s="53">
        <v>150</v>
      </c>
      <c r="C134" s="53">
        <v>70</v>
      </c>
      <c r="D134" s="53"/>
      <c r="E134" s="53"/>
      <c r="F134" s="53"/>
      <c r="G134" s="20"/>
      <c r="I134" s="35"/>
      <c r="S134" s="35"/>
    </row>
    <row r="135" spans="1:19" x14ac:dyDescent="0.25">
      <c r="A135" s="18">
        <v>2</v>
      </c>
      <c r="B135" s="53"/>
      <c r="C135" s="53" t="s">
        <v>84</v>
      </c>
      <c r="D135" s="53"/>
      <c r="E135" s="53">
        <v>90</v>
      </c>
      <c r="F135" s="53" t="s">
        <v>83</v>
      </c>
      <c r="G135" s="20"/>
      <c r="I135" s="35"/>
      <c r="S135" s="35"/>
    </row>
    <row r="136" spans="1:19" x14ac:dyDescent="0.25">
      <c r="A136" s="18">
        <v>3</v>
      </c>
      <c r="B136" s="53"/>
      <c r="C136" s="53" t="s">
        <v>102</v>
      </c>
      <c r="D136" s="53">
        <v>210</v>
      </c>
      <c r="E136" s="53"/>
      <c r="F136" s="53" t="s">
        <v>101</v>
      </c>
      <c r="G136" s="20"/>
      <c r="I136" s="35"/>
      <c r="S136" s="35"/>
    </row>
    <row r="137" spans="1:19" ht="15.75" thickBot="1" x14ac:dyDescent="0.3">
      <c r="A137" s="24"/>
      <c r="B137" s="27"/>
      <c r="C137" s="27"/>
      <c r="D137" s="27"/>
      <c r="E137" s="27"/>
      <c r="F137" s="27"/>
      <c r="G137" s="85"/>
      <c r="I137" s="35"/>
      <c r="S137" s="35"/>
    </row>
    <row r="138" spans="1:19" x14ac:dyDescent="0.25">
      <c r="A138" t="s">
        <v>103</v>
      </c>
      <c r="I138" s="35"/>
      <c r="S138" s="35"/>
    </row>
    <row r="139" spans="1:19" x14ac:dyDescent="0.25">
      <c r="A139" t="s">
        <v>104</v>
      </c>
      <c r="I139" s="35"/>
      <c r="S139" s="35"/>
    </row>
    <row r="140" spans="1:19" ht="15.75" thickBot="1" x14ac:dyDescent="0.3">
      <c r="I140" s="35"/>
      <c r="S140" s="35"/>
    </row>
    <row r="141" spans="1:19" x14ac:dyDescent="0.25">
      <c r="A141" s="15" t="s">
        <v>82</v>
      </c>
      <c r="B141" s="16"/>
      <c r="C141" s="16"/>
      <c r="D141" s="16"/>
      <c r="E141" s="16"/>
      <c r="F141" s="16"/>
      <c r="G141" s="17"/>
      <c r="I141" s="35"/>
      <c r="S141" s="35"/>
    </row>
    <row r="142" spans="1:19" x14ac:dyDescent="0.25">
      <c r="A142" s="18" t="s">
        <v>0</v>
      </c>
      <c r="B142" s="5">
        <v>1</v>
      </c>
      <c r="C142" s="5">
        <v>2</v>
      </c>
      <c r="D142" s="5">
        <v>3</v>
      </c>
      <c r="E142" s="5">
        <v>4</v>
      </c>
      <c r="F142" s="5">
        <v>5</v>
      </c>
      <c r="G142" s="19" t="s">
        <v>6</v>
      </c>
      <c r="I142" s="35"/>
      <c r="S142" s="35"/>
    </row>
    <row r="143" spans="1:19" x14ac:dyDescent="0.25">
      <c r="A143" s="18">
        <v>1</v>
      </c>
      <c r="B143" s="53">
        <v>150</v>
      </c>
      <c r="C143" s="53">
        <v>70</v>
      </c>
      <c r="D143" s="53"/>
      <c r="E143" s="53"/>
      <c r="F143" s="53"/>
      <c r="G143" s="20">
        <f>SUM(B143:F143)</f>
        <v>220</v>
      </c>
      <c r="I143" s="35"/>
      <c r="S143" s="35"/>
    </row>
    <row r="144" spans="1:19" x14ac:dyDescent="0.25">
      <c r="A144" s="18">
        <v>2</v>
      </c>
      <c r="B144" s="53"/>
      <c r="C144" s="53">
        <f xml:space="preserve"> 90 - 15</f>
        <v>75</v>
      </c>
      <c r="D144" s="53"/>
      <c r="E144" s="53">
        <v>90</v>
      </c>
      <c r="F144" s="53">
        <v>15</v>
      </c>
      <c r="G144" s="20">
        <f>SUM(B144:F144)</f>
        <v>180</v>
      </c>
      <c r="I144" s="35"/>
      <c r="S144" s="35"/>
    </row>
    <row r="145" spans="1:23" x14ac:dyDescent="0.25">
      <c r="A145" s="18">
        <v>3</v>
      </c>
      <c r="B145" s="53"/>
      <c r="C145" s="53">
        <f>5 + 15</f>
        <v>20</v>
      </c>
      <c r="D145" s="53">
        <v>210</v>
      </c>
      <c r="E145" s="53"/>
      <c r="F145" s="53">
        <f>15 - 15</f>
        <v>0</v>
      </c>
      <c r="G145" s="20">
        <f t="shared" ref="G145" si="78">SUM(B145:F145)</f>
        <v>230</v>
      </c>
      <c r="I145" s="35"/>
      <c r="S145" s="35"/>
    </row>
    <row r="146" spans="1:23" ht="15.75" thickBot="1" x14ac:dyDescent="0.3">
      <c r="A146" s="24" t="s">
        <v>7</v>
      </c>
      <c r="B146" s="27">
        <f>SUM(B143:B145)</f>
        <v>150</v>
      </c>
      <c r="C146" s="27">
        <f t="shared" ref="C146:F146" si="79">SUM(C143:C145)</f>
        <v>165</v>
      </c>
      <c r="D146" s="27">
        <f t="shared" si="79"/>
        <v>210</v>
      </c>
      <c r="E146" s="27">
        <f t="shared" si="79"/>
        <v>90</v>
      </c>
      <c r="F146" s="27">
        <f t="shared" si="79"/>
        <v>15</v>
      </c>
      <c r="G146" s="26">
        <f>SUMPRODUCT(B143:F145,B23:F25)</f>
        <v>3625</v>
      </c>
      <c r="I146" s="35"/>
      <c r="S146" s="35"/>
    </row>
    <row r="147" spans="1:23" x14ac:dyDescent="0.25">
      <c r="A147" t="s">
        <v>105</v>
      </c>
    </row>
    <row r="149" spans="1:23" x14ac:dyDescent="0.25">
      <c r="A149" s="34" t="s">
        <v>120</v>
      </c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spans="1:23" ht="15.75" thickBot="1" x14ac:dyDescent="0.3"/>
    <row r="151" spans="1:23" x14ac:dyDescent="0.25">
      <c r="A151" s="15" t="s">
        <v>16</v>
      </c>
      <c r="B151" s="16"/>
      <c r="C151" s="16"/>
      <c r="D151" s="16"/>
      <c r="E151" s="16"/>
      <c r="F151" s="16"/>
      <c r="G151" s="17"/>
      <c r="J151" s="15" t="s">
        <v>14</v>
      </c>
      <c r="K151" s="16"/>
      <c r="L151" s="16"/>
      <c r="M151" s="16"/>
      <c r="N151" s="16"/>
      <c r="O151" s="16"/>
      <c r="P151" s="17"/>
    </row>
    <row r="152" spans="1:23" x14ac:dyDescent="0.25">
      <c r="A152" s="18" t="s">
        <v>0</v>
      </c>
      <c r="B152" s="5">
        <v>1</v>
      </c>
      <c r="C152" s="5">
        <v>2</v>
      </c>
      <c r="D152" s="5">
        <v>3</v>
      </c>
      <c r="E152" s="5">
        <v>4</v>
      </c>
      <c r="F152" s="5">
        <v>5</v>
      </c>
      <c r="G152" s="19" t="s">
        <v>1</v>
      </c>
      <c r="J152" s="18" t="s">
        <v>0</v>
      </c>
      <c r="K152" s="5">
        <v>1</v>
      </c>
      <c r="L152" s="5">
        <v>2</v>
      </c>
      <c r="M152" s="5">
        <v>3</v>
      </c>
      <c r="N152" s="5">
        <v>4</v>
      </c>
      <c r="O152" s="5">
        <v>5</v>
      </c>
      <c r="P152" s="19" t="s">
        <v>1</v>
      </c>
    </row>
    <row r="153" spans="1:23" x14ac:dyDescent="0.25">
      <c r="A153" s="18">
        <v>1</v>
      </c>
      <c r="B153" s="6">
        <v>10</v>
      </c>
      <c r="C153" s="6">
        <v>7</v>
      </c>
      <c r="D153" s="6">
        <v>5</v>
      </c>
      <c r="E153" s="6">
        <v>6</v>
      </c>
      <c r="F153" s="6">
        <v>0</v>
      </c>
      <c r="G153" s="20">
        <v>220</v>
      </c>
      <c r="J153" s="18">
        <v>1</v>
      </c>
      <c r="K153" s="6">
        <v>150</v>
      </c>
      <c r="L153" s="6">
        <v>70</v>
      </c>
      <c r="M153" s="6">
        <v>0</v>
      </c>
      <c r="N153" s="6">
        <v>0</v>
      </c>
      <c r="O153" s="6">
        <v>0</v>
      </c>
      <c r="P153" s="84">
        <f>SUM(K153:O153)</f>
        <v>220</v>
      </c>
    </row>
    <row r="154" spans="1:23" x14ac:dyDescent="0.25">
      <c r="A154" s="18">
        <v>2</v>
      </c>
      <c r="B154" s="6">
        <v>12</v>
      </c>
      <c r="C154" s="6">
        <v>7</v>
      </c>
      <c r="D154" s="6">
        <v>6</v>
      </c>
      <c r="E154" s="6">
        <v>4</v>
      </c>
      <c r="F154" s="6">
        <v>0</v>
      </c>
      <c r="G154" s="20">
        <v>180</v>
      </c>
      <c r="J154" s="18">
        <v>2</v>
      </c>
      <c r="K154" s="6">
        <v>0</v>
      </c>
      <c r="L154" s="6">
        <v>95</v>
      </c>
      <c r="M154" s="6">
        <v>85</v>
      </c>
      <c r="N154" s="6">
        <v>0</v>
      </c>
      <c r="O154" s="6">
        <v>0</v>
      </c>
      <c r="P154" s="84">
        <f t="shared" ref="P154:P155" si="80">SUM(K154:O154)</f>
        <v>180</v>
      </c>
    </row>
    <row r="155" spans="1:23" x14ac:dyDescent="0.25">
      <c r="A155" s="18">
        <v>3</v>
      </c>
      <c r="B155" s="6">
        <v>13</v>
      </c>
      <c r="C155" s="6">
        <v>6</v>
      </c>
      <c r="D155" s="6">
        <v>3</v>
      </c>
      <c r="E155" s="6">
        <v>5</v>
      </c>
      <c r="F155" s="6">
        <v>0</v>
      </c>
      <c r="G155" s="20">
        <v>230</v>
      </c>
      <c r="J155" s="18">
        <v>3</v>
      </c>
      <c r="K155" s="6">
        <v>0</v>
      </c>
      <c r="L155" s="6">
        <v>0</v>
      </c>
      <c r="M155" s="6">
        <v>125</v>
      </c>
      <c r="N155" s="6">
        <v>90</v>
      </c>
      <c r="O155" s="6">
        <v>15</v>
      </c>
      <c r="P155" s="84">
        <f t="shared" si="80"/>
        <v>230</v>
      </c>
    </row>
    <row r="156" spans="1:23" ht="15.75" thickBot="1" x14ac:dyDescent="0.3">
      <c r="A156" s="18" t="s">
        <v>2</v>
      </c>
      <c r="B156" s="6">
        <v>150</v>
      </c>
      <c r="C156" s="6">
        <v>165</v>
      </c>
      <c r="D156" s="6">
        <v>210</v>
      </c>
      <c r="E156" s="6">
        <v>90</v>
      </c>
      <c r="F156" s="6">
        <v>15</v>
      </c>
      <c r="G156" s="20"/>
      <c r="J156" s="24" t="s">
        <v>2</v>
      </c>
      <c r="K156" s="61">
        <f>SUM(K153:K155)</f>
        <v>150</v>
      </c>
      <c r="L156" s="61">
        <f>SUM(L153:L155)</f>
        <v>165</v>
      </c>
      <c r="M156" s="61">
        <f t="shared" ref="M156" si="81">SUM(M153:M155)</f>
        <v>210</v>
      </c>
      <c r="N156" s="61">
        <f>SUM(N153:N155)</f>
        <v>90</v>
      </c>
      <c r="O156" s="61">
        <f>SUM(O153:O155)</f>
        <v>15</v>
      </c>
      <c r="P156" s="26">
        <f>SUMPRODUCT(B153:F155,K153:O155)</f>
        <v>3990</v>
      </c>
    </row>
    <row r="157" spans="1:23" ht="15.75" thickBot="1" x14ac:dyDescent="0.3">
      <c r="A157" s="21" t="s">
        <v>15</v>
      </c>
      <c r="B157" s="22"/>
      <c r="C157" s="22"/>
      <c r="D157" s="22"/>
      <c r="E157" s="22"/>
      <c r="F157" s="22"/>
      <c r="G157" s="23"/>
    </row>
    <row r="158" spans="1:23" x14ac:dyDescent="0.25">
      <c r="A158" s="79"/>
      <c r="B158" s="79"/>
      <c r="C158" s="79"/>
      <c r="D158" s="79"/>
      <c r="E158" s="79"/>
      <c r="F158" s="79"/>
      <c r="G158" s="79"/>
      <c r="H158" s="91" t="s">
        <v>138</v>
      </c>
      <c r="I158" s="35"/>
      <c r="J158" s="35"/>
      <c r="K158" s="35"/>
      <c r="L158" s="35"/>
      <c r="M158" s="35"/>
      <c r="N158" s="35"/>
      <c r="O158" s="35"/>
      <c r="P158" s="35"/>
    </row>
    <row r="159" spans="1:23" ht="15.75" thickBot="1" x14ac:dyDescent="0.3">
      <c r="J159" s="86" t="s">
        <v>78</v>
      </c>
    </row>
    <row r="160" spans="1:23" x14ac:dyDescent="0.25">
      <c r="J160" s="15" t="s">
        <v>121</v>
      </c>
      <c r="K160" s="16"/>
      <c r="L160" s="16"/>
      <c r="M160" s="16"/>
      <c r="N160" s="16"/>
      <c r="O160" s="16"/>
      <c r="P160" s="17"/>
    </row>
    <row r="161" spans="5:19" x14ac:dyDescent="0.25">
      <c r="J161" s="18" t="s">
        <v>0</v>
      </c>
      <c r="K161" s="5">
        <v>1</v>
      </c>
      <c r="L161" s="5">
        <v>2</v>
      </c>
      <c r="M161" s="5">
        <v>3</v>
      </c>
      <c r="N161" s="5">
        <v>4</v>
      </c>
      <c r="O161" s="5">
        <v>5</v>
      </c>
      <c r="P161" s="19" t="s">
        <v>77</v>
      </c>
    </row>
    <row r="162" spans="5:19" x14ac:dyDescent="0.25">
      <c r="J162" s="18">
        <v>1</v>
      </c>
      <c r="K162" s="31">
        <v>10</v>
      </c>
      <c r="L162" s="31">
        <v>7</v>
      </c>
      <c r="M162" s="6"/>
      <c r="N162" s="6"/>
      <c r="O162" s="6"/>
      <c r="P162" s="84">
        <f>0</f>
        <v>0</v>
      </c>
    </row>
    <row r="163" spans="5:19" x14ac:dyDescent="0.25">
      <c r="J163" s="18">
        <v>2</v>
      </c>
      <c r="K163" s="6"/>
      <c r="L163" s="31">
        <v>7</v>
      </c>
      <c r="M163" s="31">
        <v>6</v>
      </c>
      <c r="N163" s="6"/>
      <c r="O163" s="6"/>
      <c r="P163" s="84">
        <f>L163-L165</f>
        <v>0</v>
      </c>
    </row>
    <row r="164" spans="5:19" x14ac:dyDescent="0.25">
      <c r="J164" s="18">
        <v>3</v>
      </c>
      <c r="K164" s="6"/>
      <c r="L164" s="6"/>
      <c r="M164" s="31">
        <v>3</v>
      </c>
      <c r="N164" s="31">
        <v>5</v>
      </c>
      <c r="O164" s="31">
        <v>0</v>
      </c>
      <c r="P164" s="84">
        <f>M164-M165</f>
        <v>-3</v>
      </c>
    </row>
    <row r="165" spans="5:19" ht="15.75" thickBot="1" x14ac:dyDescent="0.3">
      <c r="J165" s="24" t="s">
        <v>76</v>
      </c>
      <c r="K165" s="61">
        <f>K162-P162</f>
        <v>10</v>
      </c>
      <c r="L165" s="61">
        <f>L162-P162</f>
        <v>7</v>
      </c>
      <c r="M165" s="61">
        <f>M163-P163</f>
        <v>6</v>
      </c>
      <c r="N165" s="61">
        <f>N164-P164</f>
        <v>8</v>
      </c>
      <c r="O165" s="61">
        <f>O164-P164</f>
        <v>3</v>
      </c>
      <c r="P165" s="85"/>
    </row>
    <row r="166" spans="5:19" ht="15.75" thickBot="1" x14ac:dyDescent="0.3"/>
    <row r="167" spans="5:19" x14ac:dyDescent="0.25">
      <c r="J167" s="15" t="s">
        <v>122</v>
      </c>
      <c r="K167" s="16"/>
      <c r="L167" s="16"/>
      <c r="M167" s="16"/>
      <c r="N167" s="16"/>
      <c r="O167" s="16"/>
      <c r="P167" s="17"/>
    </row>
    <row r="168" spans="5:19" x14ac:dyDescent="0.25">
      <c r="J168" s="18" t="s">
        <v>0</v>
      </c>
      <c r="K168" s="5">
        <v>1</v>
      </c>
      <c r="L168" s="5">
        <v>2</v>
      </c>
      <c r="M168" s="5">
        <v>3</v>
      </c>
      <c r="N168" s="5">
        <v>4</v>
      </c>
      <c r="O168" s="5">
        <v>5</v>
      </c>
      <c r="P168" s="19" t="s">
        <v>77</v>
      </c>
    </row>
    <row r="169" spans="5:19" x14ac:dyDescent="0.25">
      <c r="E169" t="s">
        <v>133</v>
      </c>
      <c r="J169" s="18">
        <v>1</v>
      </c>
      <c r="K169" s="53">
        <f>B153-$P169-K$172</f>
        <v>0</v>
      </c>
      <c r="L169" s="53">
        <f t="shared" ref="L169:O169" si="82">C153-$P169-L$172</f>
        <v>0</v>
      </c>
      <c r="M169" s="53">
        <f t="shared" si="82"/>
        <v>-1</v>
      </c>
      <c r="N169" s="53">
        <f t="shared" si="82"/>
        <v>-2</v>
      </c>
      <c r="O169" s="53">
        <f t="shared" si="82"/>
        <v>-3</v>
      </c>
      <c r="P169" s="84">
        <v>0</v>
      </c>
    </row>
    <row r="170" spans="5:19" x14ac:dyDescent="0.25">
      <c r="E170" t="s">
        <v>132</v>
      </c>
      <c r="J170" s="18">
        <v>2</v>
      </c>
      <c r="K170" s="53">
        <f>B154-$P170-K$172</f>
        <v>2</v>
      </c>
      <c r="L170" s="53">
        <f>C154-$P170-L$172</f>
        <v>0</v>
      </c>
      <c r="M170" s="53">
        <f>D154-$P170-M$172</f>
        <v>0</v>
      </c>
      <c r="N170" s="31">
        <f>E154-$P170-N$172</f>
        <v>-4</v>
      </c>
      <c r="O170" s="53">
        <f>F154-$P170-O$172</f>
        <v>-3</v>
      </c>
      <c r="P170" s="84">
        <v>0</v>
      </c>
    </row>
    <row r="171" spans="5:19" x14ac:dyDescent="0.25">
      <c r="E171" t="s">
        <v>131</v>
      </c>
      <c r="J171" s="18">
        <v>3</v>
      </c>
      <c r="K171" s="53">
        <f>B155-$P171-K$172</f>
        <v>6</v>
      </c>
      <c r="L171" s="53">
        <f>C155-$P171-L$172</f>
        <v>2</v>
      </c>
      <c r="M171" s="53">
        <f>D155-$P171-M$172</f>
        <v>0</v>
      </c>
      <c r="N171" s="53">
        <f>E155-$P171-N$172</f>
        <v>0</v>
      </c>
      <c r="O171" s="53">
        <f>F155-$P171-O$172</f>
        <v>0</v>
      </c>
      <c r="P171" s="84">
        <v>-3</v>
      </c>
    </row>
    <row r="172" spans="5:19" ht="15.75" thickBot="1" x14ac:dyDescent="0.3">
      <c r="J172" s="24" t="s">
        <v>76</v>
      </c>
      <c r="K172" s="61">
        <v>10</v>
      </c>
      <c r="L172" s="61">
        <v>7</v>
      </c>
      <c r="M172" s="61">
        <v>6</v>
      </c>
      <c r="N172" s="61">
        <v>8</v>
      </c>
      <c r="O172" s="61">
        <v>3</v>
      </c>
      <c r="P172" s="85"/>
    </row>
    <row r="173" spans="5:19" x14ac:dyDescent="0.25">
      <c r="J173" t="s">
        <v>123</v>
      </c>
      <c r="K173" s="90" t="s">
        <v>130</v>
      </c>
    </row>
    <row r="174" spans="5:19" ht="15.75" thickBot="1" x14ac:dyDescent="0.3"/>
    <row r="175" spans="5:19" x14ac:dyDescent="0.25">
      <c r="J175" s="15" t="s">
        <v>75</v>
      </c>
      <c r="K175" s="16"/>
      <c r="L175" s="16"/>
      <c r="M175" s="16"/>
      <c r="N175" s="16"/>
      <c r="O175" s="16"/>
      <c r="P175" s="17"/>
      <c r="S175" s="33"/>
    </row>
    <row r="176" spans="5:19" x14ac:dyDescent="0.25">
      <c r="J176" s="18" t="s">
        <v>0</v>
      </c>
      <c r="K176" s="5">
        <v>1</v>
      </c>
      <c r="L176" s="5">
        <v>2</v>
      </c>
      <c r="M176" s="5">
        <v>3</v>
      </c>
      <c r="N176" s="5">
        <v>4</v>
      </c>
      <c r="O176" s="5">
        <v>5</v>
      </c>
      <c r="P176" s="19"/>
    </row>
    <row r="177" spans="1:16" x14ac:dyDescent="0.25">
      <c r="J177" s="18">
        <v>1</v>
      </c>
      <c r="K177" s="89">
        <v>0</v>
      </c>
      <c r="L177" s="89">
        <v>0</v>
      </c>
      <c r="M177" s="53">
        <f>M169-$N$170</f>
        <v>3</v>
      </c>
      <c r="N177" s="53">
        <f>N169-$N$170</f>
        <v>2</v>
      </c>
      <c r="O177" s="53">
        <f>O169-$N$170</f>
        <v>1</v>
      </c>
      <c r="P177" s="84" t="s">
        <v>134</v>
      </c>
    </row>
    <row r="178" spans="1:16" x14ac:dyDescent="0.25">
      <c r="J178" s="18">
        <v>2</v>
      </c>
      <c r="K178" s="89">
        <v>2</v>
      </c>
      <c r="L178" s="89">
        <v>0</v>
      </c>
      <c r="M178" s="53">
        <f>M170-$N$170</f>
        <v>4</v>
      </c>
      <c r="N178" s="53">
        <f>N170-$N$170</f>
        <v>0</v>
      </c>
      <c r="O178" s="53">
        <f>O170-$N$170</f>
        <v>1</v>
      </c>
      <c r="P178" s="84"/>
    </row>
    <row r="179" spans="1:16" x14ac:dyDescent="0.25">
      <c r="C179" t="s">
        <v>90</v>
      </c>
      <c r="J179" s="18">
        <v>3</v>
      </c>
      <c r="K179" s="53">
        <f>K171+$N$170</f>
        <v>2</v>
      </c>
      <c r="L179" s="31">
        <f>L171+$N$170</f>
        <v>-2</v>
      </c>
      <c r="M179" s="89">
        <v>0</v>
      </c>
      <c r="N179" s="89">
        <v>0</v>
      </c>
      <c r="O179" s="89">
        <v>0</v>
      </c>
      <c r="P179" s="84"/>
    </row>
    <row r="180" spans="1:16" ht="15.75" thickBot="1" x14ac:dyDescent="0.3">
      <c r="J180" s="24"/>
      <c r="K180" s="61" t="s">
        <v>135</v>
      </c>
      <c r="L180" s="61"/>
      <c r="M180" s="61"/>
      <c r="N180" s="61"/>
      <c r="O180" s="61"/>
      <c r="P180" s="85"/>
    </row>
    <row r="181" spans="1:16" x14ac:dyDescent="0.25">
      <c r="A181" t="s">
        <v>124</v>
      </c>
      <c r="B181" t="s">
        <v>125</v>
      </c>
      <c r="D181" t="s">
        <v>127</v>
      </c>
      <c r="E181" t="s">
        <v>128</v>
      </c>
      <c r="J181" t="s">
        <v>136</v>
      </c>
      <c r="L181" t="s">
        <v>137</v>
      </c>
    </row>
    <row r="182" spans="1:16" x14ac:dyDescent="0.25">
      <c r="B182" t="s">
        <v>126</v>
      </c>
      <c r="E182" t="s">
        <v>129</v>
      </c>
    </row>
    <row r="184" spans="1:16" x14ac:dyDescent="0.25">
      <c r="A184" s="35"/>
      <c r="B184" s="35"/>
      <c r="C184" s="35"/>
      <c r="D184" s="35"/>
      <c r="E184" s="35"/>
      <c r="F184" s="35"/>
      <c r="G184" s="35"/>
      <c r="H184" s="91" t="s">
        <v>139</v>
      </c>
      <c r="I184" s="35"/>
      <c r="J184" s="35"/>
      <c r="K184" s="35"/>
      <c r="L184" s="35"/>
      <c r="M184" s="35"/>
      <c r="N184" s="35"/>
      <c r="O184" s="35"/>
      <c r="P184" s="35"/>
    </row>
    <row r="185" spans="1:16" ht="15.75" thickBot="1" x14ac:dyDescent="0.3">
      <c r="N185" t="s">
        <v>135</v>
      </c>
    </row>
    <row r="186" spans="1:16" x14ac:dyDescent="0.25">
      <c r="J186" s="15" t="s">
        <v>75</v>
      </c>
      <c r="K186" s="16"/>
      <c r="L186" s="16"/>
      <c r="M186" s="16"/>
      <c r="N186" s="16"/>
      <c r="O186" s="16"/>
      <c r="P186" s="17"/>
    </row>
    <row r="187" spans="1:16" x14ac:dyDescent="0.25">
      <c r="J187" s="18" t="s">
        <v>0</v>
      </c>
      <c r="K187" s="5">
        <v>1</v>
      </c>
      <c r="L187" s="5">
        <v>2</v>
      </c>
      <c r="M187" s="5">
        <v>3</v>
      </c>
      <c r="N187" s="5">
        <v>4</v>
      </c>
      <c r="O187" s="5">
        <v>5</v>
      </c>
      <c r="P187" s="19"/>
    </row>
    <row r="188" spans="1:16" x14ac:dyDescent="0.25">
      <c r="J188" s="18">
        <v>1</v>
      </c>
      <c r="K188" s="89">
        <v>0</v>
      </c>
      <c r="L188" s="89">
        <v>0</v>
      </c>
      <c r="M188" s="64">
        <f>M177+$L$179</f>
        <v>1</v>
      </c>
      <c r="N188" s="89">
        <v>2</v>
      </c>
      <c r="O188" s="31">
        <f>O177+$L$179</f>
        <v>-1</v>
      </c>
      <c r="P188" s="84" t="s">
        <v>134</v>
      </c>
    </row>
    <row r="189" spans="1:16" x14ac:dyDescent="0.25">
      <c r="J189" s="18">
        <v>2</v>
      </c>
      <c r="K189" s="89">
        <v>2</v>
      </c>
      <c r="L189" s="89">
        <v>0</v>
      </c>
      <c r="M189" s="64">
        <f>M178+$L$179</f>
        <v>2</v>
      </c>
      <c r="N189" s="89">
        <v>0</v>
      </c>
      <c r="O189" s="64">
        <f>O178+$L$179</f>
        <v>-1</v>
      </c>
      <c r="P189" s="84"/>
    </row>
    <row r="190" spans="1:16" x14ac:dyDescent="0.25">
      <c r="J190" s="18">
        <v>3</v>
      </c>
      <c r="K190" s="64">
        <f>K179-$L$179</f>
        <v>4</v>
      </c>
      <c r="L190" s="64">
        <f>L179-$L$179</f>
        <v>0</v>
      </c>
      <c r="M190" s="89">
        <v>0</v>
      </c>
      <c r="N190" s="64">
        <f>N179-$L$179</f>
        <v>2</v>
      </c>
      <c r="O190" s="89">
        <v>0</v>
      </c>
      <c r="P190" s="84"/>
    </row>
    <row r="191" spans="1:16" ht="15.75" thickBot="1" x14ac:dyDescent="0.3">
      <c r="J191" s="24"/>
      <c r="K191" s="61" t="s">
        <v>147</v>
      </c>
      <c r="L191" s="61"/>
      <c r="M191" s="61"/>
      <c r="N191" s="61" t="s">
        <v>147</v>
      </c>
      <c r="O191" s="61"/>
      <c r="P191" s="85"/>
    </row>
    <row r="192" spans="1:16" x14ac:dyDescent="0.25">
      <c r="J192" t="s">
        <v>148</v>
      </c>
      <c r="L192" t="s">
        <v>149</v>
      </c>
    </row>
    <row r="193" spans="1:16" x14ac:dyDescent="0.25">
      <c r="E193" t="s">
        <v>83</v>
      </c>
    </row>
    <row r="197" spans="1:16" x14ac:dyDescent="0.25">
      <c r="A197" t="s">
        <v>144</v>
      </c>
    </row>
    <row r="198" spans="1:16" x14ac:dyDescent="0.25">
      <c r="A198" t="s">
        <v>145</v>
      </c>
    </row>
    <row r="199" spans="1:16" x14ac:dyDescent="0.25">
      <c r="A199" t="s">
        <v>146</v>
      </c>
      <c r="E199" t="s">
        <v>127</v>
      </c>
      <c r="G199" t="s">
        <v>140</v>
      </c>
    </row>
    <row r="200" spans="1:16" x14ac:dyDescent="0.25">
      <c r="G200" t="s">
        <v>141</v>
      </c>
    </row>
    <row r="202" spans="1:16" x14ac:dyDescent="0.25">
      <c r="E202" t="s">
        <v>124</v>
      </c>
      <c r="G202" t="s">
        <v>142</v>
      </c>
    </row>
    <row r="203" spans="1:16" x14ac:dyDescent="0.25">
      <c r="G203" t="s">
        <v>143</v>
      </c>
    </row>
    <row r="204" spans="1:16" x14ac:dyDescent="0.25">
      <c r="C204" t="s">
        <v>98</v>
      </c>
    </row>
    <row r="205" spans="1:16" x14ac:dyDescent="0.25">
      <c r="A205" s="35"/>
      <c r="B205" s="35"/>
      <c r="C205" s="35"/>
      <c r="D205" s="35"/>
      <c r="E205" s="35"/>
      <c r="F205" s="35"/>
      <c r="G205" s="91" t="s">
        <v>150</v>
      </c>
      <c r="H205" s="35"/>
      <c r="I205" s="35"/>
      <c r="J205" s="35"/>
      <c r="K205" s="35"/>
      <c r="L205" s="35"/>
      <c r="M205" s="35"/>
      <c r="N205" s="35"/>
      <c r="O205" s="35"/>
      <c r="P205" s="35"/>
    </row>
    <row r="206" spans="1:16" ht="15.75" thickBot="1" x14ac:dyDescent="0.3"/>
    <row r="207" spans="1:16" x14ac:dyDescent="0.25">
      <c r="J207" s="15" t="s">
        <v>153</v>
      </c>
      <c r="K207" s="16"/>
      <c r="L207" s="16"/>
      <c r="M207" s="16"/>
      <c r="N207" s="16"/>
      <c r="O207" s="16"/>
      <c r="P207" s="17"/>
    </row>
    <row r="208" spans="1:16" x14ac:dyDescent="0.25">
      <c r="D208" s="90" t="s">
        <v>83</v>
      </c>
      <c r="J208" s="18" t="s">
        <v>0</v>
      </c>
      <c r="K208" s="5">
        <v>1</v>
      </c>
      <c r="L208" s="5">
        <v>2</v>
      </c>
      <c r="M208" s="5">
        <v>3</v>
      </c>
      <c r="N208" s="5">
        <v>4</v>
      </c>
      <c r="O208" s="5">
        <v>5</v>
      </c>
      <c r="P208" s="19" t="s">
        <v>1</v>
      </c>
    </row>
    <row r="209" spans="1:16" x14ac:dyDescent="0.25">
      <c r="J209" s="18">
        <v>1</v>
      </c>
      <c r="K209" s="6">
        <v>150</v>
      </c>
      <c r="L209" s="6">
        <v>55</v>
      </c>
      <c r="M209" s="6">
        <v>0</v>
      </c>
      <c r="N209" s="6">
        <v>0</v>
      </c>
      <c r="O209" s="6">
        <v>15</v>
      </c>
      <c r="P209" s="84">
        <f>SUM(K209:O209)</f>
        <v>220</v>
      </c>
    </row>
    <row r="210" spans="1:16" x14ac:dyDescent="0.25">
      <c r="J210" s="18">
        <v>2</v>
      </c>
      <c r="K210" s="6">
        <v>0</v>
      </c>
      <c r="L210" s="6">
        <v>90</v>
      </c>
      <c r="M210" s="6">
        <v>0</v>
      </c>
      <c r="N210" s="6">
        <v>90</v>
      </c>
      <c r="O210" s="6">
        <v>0</v>
      </c>
      <c r="P210" s="84">
        <f t="shared" ref="P210:P211" si="83">SUM(K210:O210)</f>
        <v>180</v>
      </c>
    </row>
    <row r="211" spans="1:16" x14ac:dyDescent="0.25">
      <c r="J211" s="18">
        <v>3</v>
      </c>
      <c r="K211" s="6">
        <v>0</v>
      </c>
      <c r="L211" s="6">
        <v>20</v>
      </c>
      <c r="M211" s="6">
        <v>210</v>
      </c>
      <c r="N211" s="6">
        <v>0</v>
      </c>
      <c r="O211" s="6">
        <v>0</v>
      </c>
      <c r="P211" s="84">
        <f t="shared" si="83"/>
        <v>230</v>
      </c>
    </row>
    <row r="212" spans="1:16" ht="15.75" thickBot="1" x14ac:dyDescent="0.3">
      <c r="J212" s="24" t="s">
        <v>2</v>
      </c>
      <c r="K212" s="61">
        <f>SUM(K209:K211)</f>
        <v>150</v>
      </c>
      <c r="L212" s="61">
        <f>SUM(L209:L211)</f>
        <v>165</v>
      </c>
      <c r="M212" s="61">
        <f t="shared" ref="M212" si="84">SUM(M209:M211)</f>
        <v>210</v>
      </c>
      <c r="N212" s="61">
        <f>SUM(N209:N211)</f>
        <v>90</v>
      </c>
      <c r="O212" s="61">
        <f>SUM(O209:O211)</f>
        <v>15</v>
      </c>
      <c r="P212" s="26">
        <f>SUMPRODUCT(B153:F155,K209:O211)</f>
        <v>3625</v>
      </c>
    </row>
    <row r="214" spans="1:16" x14ac:dyDescent="0.25">
      <c r="O214" t="s">
        <v>154</v>
      </c>
    </row>
    <row r="219" spans="1:16" x14ac:dyDescent="0.25">
      <c r="B219" t="s">
        <v>103</v>
      </c>
    </row>
    <row r="221" spans="1:16" x14ac:dyDescent="0.25">
      <c r="A221" t="s">
        <v>127</v>
      </c>
      <c r="B221" t="s">
        <v>151</v>
      </c>
    </row>
    <row r="223" spans="1:16" x14ac:dyDescent="0.25">
      <c r="A223" t="s">
        <v>152</v>
      </c>
    </row>
  </sheetData>
  <mergeCells count="47">
    <mergeCell ref="J160:P160"/>
    <mergeCell ref="J167:P167"/>
    <mergeCell ref="J175:P175"/>
    <mergeCell ref="J186:P186"/>
    <mergeCell ref="J207:P207"/>
    <mergeCell ref="A124:G124"/>
    <mergeCell ref="A132:G132"/>
    <mergeCell ref="A141:G141"/>
    <mergeCell ref="A149:W149"/>
    <mergeCell ref="J151:P151"/>
    <mergeCell ref="A151:G151"/>
    <mergeCell ref="A77:G77"/>
    <mergeCell ref="A85:G85"/>
    <mergeCell ref="A92:G92"/>
    <mergeCell ref="A100:G100"/>
    <mergeCell ref="A109:G109"/>
    <mergeCell ref="A117:G117"/>
    <mergeCell ref="U76:AA76"/>
    <mergeCell ref="AC76:AI76"/>
    <mergeCell ref="A51:G51"/>
    <mergeCell ref="A44:H44"/>
    <mergeCell ref="A59:G59"/>
    <mergeCell ref="A49:G49"/>
    <mergeCell ref="A58:G58"/>
    <mergeCell ref="A67:G67"/>
    <mergeCell ref="U48:AA48"/>
    <mergeCell ref="AC48:AI48"/>
    <mergeCell ref="U57:AA57"/>
    <mergeCell ref="AC57:AI57"/>
    <mergeCell ref="U66:AA66"/>
    <mergeCell ref="AC66:AI66"/>
    <mergeCell ref="AC21:AI21"/>
    <mergeCell ref="U30:AA30"/>
    <mergeCell ref="AC30:AI30"/>
    <mergeCell ref="U39:AA39"/>
    <mergeCell ref="AC39:AI39"/>
    <mergeCell ref="U20:Z20"/>
    <mergeCell ref="A29:G29"/>
    <mergeCell ref="A21:G21"/>
    <mergeCell ref="A20:G20"/>
    <mergeCell ref="K21:Q21"/>
    <mergeCell ref="K20:Q20"/>
    <mergeCell ref="K29:Q29"/>
    <mergeCell ref="U21:AA21"/>
    <mergeCell ref="A1:Z1"/>
    <mergeCell ref="A3:Z3"/>
    <mergeCell ref="A18:Z18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F1710-34AE-4366-A3BA-F9F9FECD5799}">
  <dimension ref="A1:AG152"/>
  <sheetViews>
    <sheetView topLeftCell="A77" workbookViewId="0">
      <selection activeCell="G97" sqref="G97"/>
    </sheetView>
  </sheetViews>
  <sheetFormatPr defaultRowHeight="15" x14ac:dyDescent="0.25"/>
  <cols>
    <col min="1" max="1" width="22.42578125" bestFit="1" customWidth="1"/>
    <col min="2" max="2" width="13" customWidth="1"/>
    <col min="4" max="4" width="12.5703125" customWidth="1"/>
    <col min="5" max="5" width="12.85546875" customWidth="1"/>
    <col min="8" max="8" width="4.28515625" customWidth="1"/>
    <col min="10" max="10" width="21.85546875" customWidth="1"/>
    <col min="16" max="16" width="29.85546875" customWidth="1"/>
    <col min="17" max="17" width="4" customWidth="1"/>
    <col min="19" max="19" width="22.42578125" customWidth="1"/>
    <col min="26" max="26" width="22.42578125" bestFit="1" customWidth="1"/>
  </cols>
  <sheetData>
    <row r="1" spans="1:24" ht="15.75" thickBot="1" x14ac:dyDescent="0.3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8"/>
    </row>
    <row r="2" spans="1:24" ht="15.75" thickBot="1" x14ac:dyDescent="0.3"/>
    <row r="3" spans="1:24" ht="15.75" thickBot="1" x14ac:dyDescent="0.3">
      <c r="A3" s="36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8"/>
    </row>
    <row r="4" spans="1:24" x14ac:dyDescent="0.25">
      <c r="A4" s="5" t="s">
        <v>4</v>
      </c>
      <c r="B4" s="5">
        <v>1</v>
      </c>
      <c r="C4" s="5">
        <v>2</v>
      </c>
      <c r="D4" s="5">
        <v>3</v>
      </c>
      <c r="E4" s="5" t="s">
        <v>1</v>
      </c>
    </row>
    <row r="5" spans="1:24" x14ac:dyDescent="0.25">
      <c r="A5" s="5">
        <v>1</v>
      </c>
      <c r="B5" s="6">
        <v>92</v>
      </c>
      <c r="C5" s="6">
        <v>89</v>
      </c>
      <c r="D5" s="6">
        <v>90</v>
      </c>
      <c r="E5" s="6">
        <v>320000</v>
      </c>
    </row>
    <row r="6" spans="1:24" x14ac:dyDescent="0.25">
      <c r="A6" s="5">
        <v>2</v>
      </c>
      <c r="B6" s="6">
        <v>91</v>
      </c>
      <c r="C6" s="6">
        <v>91</v>
      </c>
      <c r="D6" s="6">
        <v>95</v>
      </c>
      <c r="E6" s="6">
        <v>270000</v>
      </c>
    </row>
    <row r="7" spans="1:24" x14ac:dyDescent="0.25">
      <c r="A7" s="5">
        <v>3</v>
      </c>
      <c r="B7" s="6">
        <v>87</v>
      </c>
      <c r="C7" s="6">
        <v>90</v>
      </c>
      <c r="D7" s="6">
        <v>92</v>
      </c>
      <c r="E7" s="6">
        <v>150000</v>
      </c>
    </row>
    <row r="8" spans="1:24" x14ac:dyDescent="0.25">
      <c r="A8" s="5" t="s">
        <v>2</v>
      </c>
      <c r="B8" s="6">
        <v>100000</v>
      </c>
      <c r="C8" s="6">
        <v>180000</v>
      </c>
      <c r="D8" s="6">
        <v>300000</v>
      </c>
      <c r="E8" s="6"/>
    </row>
    <row r="9" spans="1:24" x14ac:dyDescent="0.25">
      <c r="A9" s="3"/>
    </row>
    <row r="10" spans="1:24" x14ac:dyDescent="0.25">
      <c r="A10" s="5" t="s">
        <v>4</v>
      </c>
      <c r="B10" s="5">
        <v>1</v>
      </c>
      <c r="C10" s="5">
        <v>2</v>
      </c>
      <c r="D10" s="5">
        <v>3</v>
      </c>
      <c r="E10" s="5" t="s">
        <v>1</v>
      </c>
    </row>
    <row r="11" spans="1:24" x14ac:dyDescent="0.25">
      <c r="A11" s="5">
        <v>1</v>
      </c>
      <c r="B11" s="6">
        <v>0</v>
      </c>
      <c r="C11" s="6">
        <v>20000</v>
      </c>
      <c r="D11" s="6">
        <v>300000</v>
      </c>
      <c r="E11" s="6">
        <f>SUM(B11:D11)</f>
        <v>320000</v>
      </c>
    </row>
    <row r="12" spans="1:24" x14ac:dyDescent="0.25">
      <c r="A12" s="5">
        <v>2</v>
      </c>
      <c r="B12" s="6">
        <v>0</v>
      </c>
      <c r="C12" s="6">
        <v>110000</v>
      </c>
      <c r="D12" s="6">
        <v>0</v>
      </c>
      <c r="E12" s="6">
        <f>SUM(B12:D12)</f>
        <v>110000</v>
      </c>
    </row>
    <row r="13" spans="1:24" x14ac:dyDescent="0.25">
      <c r="A13" s="5">
        <v>3</v>
      </c>
      <c r="B13" s="6">
        <v>100000</v>
      </c>
      <c r="C13" s="6">
        <v>50000</v>
      </c>
      <c r="D13" s="6">
        <v>0</v>
      </c>
      <c r="E13" s="6">
        <f>SUM(B13:D13)</f>
        <v>150000</v>
      </c>
    </row>
    <row r="14" spans="1:24" x14ac:dyDescent="0.25">
      <c r="A14" s="5" t="s">
        <v>2</v>
      </c>
      <c r="B14" s="6">
        <f>SUM(B11:B13)</f>
        <v>100000</v>
      </c>
      <c r="C14" s="6">
        <f>SUM(C11:C13)</f>
        <v>180000</v>
      </c>
      <c r="D14" s="6">
        <f>SUM(D11:D13)</f>
        <v>300000</v>
      </c>
      <c r="E14" s="6"/>
    </row>
    <row r="16" spans="1:24" x14ac:dyDescent="0.25">
      <c r="A16" s="5" t="s">
        <v>3</v>
      </c>
      <c r="B16" s="7">
        <f>SUMPRODUCT(B5:D7,B11:D13)</f>
        <v>51990000</v>
      </c>
    </row>
    <row r="17" spans="1:33" ht="15.75" thickBot="1" x14ac:dyDescent="0.3"/>
    <row r="18" spans="1:33" ht="15.75" thickBot="1" x14ac:dyDescent="0.3">
      <c r="A18" s="36" t="s">
        <v>11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8"/>
    </row>
    <row r="19" spans="1:33" ht="15.75" thickBot="1" x14ac:dyDescent="0.3">
      <c r="G19" s="9"/>
      <c r="H19" s="79"/>
      <c r="I19" s="9"/>
      <c r="P19" s="11"/>
      <c r="Q19" s="35"/>
      <c r="R19" s="11"/>
    </row>
    <row r="20" spans="1:33" ht="15.75" thickBot="1" x14ac:dyDescent="0.3">
      <c r="A20" s="36" t="s">
        <v>10</v>
      </c>
      <c r="B20" s="37"/>
      <c r="C20" s="37"/>
      <c r="D20" s="37"/>
      <c r="E20" s="37"/>
      <c r="F20" s="38"/>
      <c r="G20" s="10"/>
      <c r="H20" s="80"/>
      <c r="I20" s="10"/>
      <c r="J20" s="36" t="s">
        <v>12</v>
      </c>
      <c r="K20" s="37"/>
      <c r="L20" s="37"/>
      <c r="M20" s="37"/>
      <c r="N20" s="37"/>
      <c r="O20" s="38"/>
      <c r="P20" s="12"/>
      <c r="Q20" s="82"/>
      <c r="R20" s="12"/>
      <c r="S20" s="40" t="s">
        <v>13</v>
      </c>
      <c r="T20" s="41"/>
      <c r="U20" s="41"/>
      <c r="V20" s="41"/>
      <c r="W20" s="41"/>
      <c r="X20" s="42"/>
    </row>
    <row r="21" spans="1:33" x14ac:dyDescent="0.25">
      <c r="A21" s="15" t="s">
        <v>16</v>
      </c>
      <c r="B21" s="16"/>
      <c r="C21" s="16"/>
      <c r="D21" s="16"/>
      <c r="E21" s="16"/>
      <c r="F21" s="17"/>
      <c r="G21" s="9"/>
      <c r="H21" s="79"/>
      <c r="I21" s="9"/>
      <c r="J21" s="15" t="s">
        <v>16</v>
      </c>
      <c r="K21" s="16"/>
      <c r="L21" s="16"/>
      <c r="M21" s="16"/>
      <c r="N21" s="16"/>
      <c r="O21" s="17"/>
      <c r="P21" s="13"/>
      <c r="Q21" s="78"/>
      <c r="R21" s="13"/>
      <c r="S21" s="15" t="s">
        <v>16</v>
      </c>
      <c r="T21" s="16"/>
      <c r="U21" s="16"/>
      <c r="V21" s="16"/>
      <c r="W21" s="16"/>
      <c r="X21" s="17"/>
      <c r="Z21" s="15" t="s">
        <v>14</v>
      </c>
      <c r="AA21" s="16"/>
      <c r="AB21" s="16"/>
      <c r="AC21" s="16"/>
      <c r="AD21" s="16"/>
      <c r="AE21" s="17"/>
    </row>
    <row r="22" spans="1:33" x14ac:dyDescent="0.25">
      <c r="A22" s="18" t="s">
        <v>4</v>
      </c>
      <c r="B22" s="5">
        <v>1</v>
      </c>
      <c r="C22" s="5">
        <v>2</v>
      </c>
      <c r="D22" s="5">
        <v>3</v>
      </c>
      <c r="E22" s="5">
        <v>4</v>
      </c>
      <c r="F22" s="19" t="s">
        <v>1</v>
      </c>
      <c r="H22" s="35"/>
      <c r="J22" s="18" t="s">
        <v>4</v>
      </c>
      <c r="K22" s="5">
        <v>1</v>
      </c>
      <c r="L22" s="5">
        <v>2</v>
      </c>
      <c r="M22" s="5">
        <v>3</v>
      </c>
      <c r="N22" s="5">
        <v>4</v>
      </c>
      <c r="O22" s="19" t="s">
        <v>1</v>
      </c>
      <c r="P22" s="13"/>
      <c r="Q22" s="78"/>
      <c r="R22" s="13"/>
      <c r="S22" s="18" t="s">
        <v>4</v>
      </c>
      <c r="T22" s="5">
        <v>1</v>
      </c>
      <c r="U22" s="5">
        <v>2</v>
      </c>
      <c r="V22" s="5">
        <v>3</v>
      </c>
      <c r="W22" s="74">
        <v>4</v>
      </c>
      <c r="X22" s="19" t="s">
        <v>1</v>
      </c>
      <c r="Z22" s="18" t="s">
        <v>4</v>
      </c>
      <c r="AA22" s="5">
        <v>1</v>
      </c>
      <c r="AB22" s="5">
        <v>2</v>
      </c>
      <c r="AC22" s="5">
        <v>3</v>
      </c>
      <c r="AD22" s="5">
        <v>4</v>
      </c>
      <c r="AE22" s="19" t="s">
        <v>1</v>
      </c>
      <c r="AF22" s="1" t="s">
        <v>70</v>
      </c>
      <c r="AG22" s="1" t="s">
        <v>69</v>
      </c>
    </row>
    <row r="23" spans="1:33" x14ac:dyDescent="0.25">
      <c r="A23" s="18">
        <v>1</v>
      </c>
      <c r="B23" s="6">
        <v>92</v>
      </c>
      <c r="C23" s="6">
        <v>89</v>
      </c>
      <c r="D23" s="6">
        <v>90</v>
      </c>
      <c r="E23" s="6">
        <v>0</v>
      </c>
      <c r="F23" s="20">
        <v>320000</v>
      </c>
      <c r="H23" s="35"/>
      <c r="J23" s="18">
        <v>1</v>
      </c>
      <c r="K23" s="6">
        <v>92</v>
      </c>
      <c r="L23" s="31">
        <v>89</v>
      </c>
      <c r="M23" s="31">
        <v>90</v>
      </c>
      <c r="N23" s="6">
        <v>0</v>
      </c>
      <c r="O23" s="20">
        <v>320000</v>
      </c>
      <c r="P23" s="14"/>
      <c r="Q23" s="83"/>
      <c r="R23" s="14"/>
      <c r="S23" s="18">
        <v>1</v>
      </c>
      <c r="T23" s="64">
        <v>92</v>
      </c>
      <c r="U23" s="64">
        <v>89</v>
      </c>
      <c r="V23" s="64">
        <v>90</v>
      </c>
      <c r="W23" s="71">
        <v>0</v>
      </c>
      <c r="X23" s="20">
        <v>320000</v>
      </c>
      <c r="Z23" s="18">
        <v>1</v>
      </c>
      <c r="AA23" s="64"/>
      <c r="AB23" s="64"/>
      <c r="AC23" s="64"/>
      <c r="AD23" s="6"/>
      <c r="AE23" s="20">
        <f>SUM(AA23:AD23)</f>
        <v>0</v>
      </c>
      <c r="AF23" s="1">
        <f>X23-AE23</f>
        <v>320000</v>
      </c>
      <c r="AG23" s="1">
        <f>U23-W23</f>
        <v>89</v>
      </c>
    </row>
    <row r="24" spans="1:33" x14ac:dyDescent="0.25">
      <c r="A24" s="18">
        <v>2</v>
      </c>
      <c r="B24" s="6">
        <v>91</v>
      </c>
      <c r="C24" s="6">
        <v>91</v>
      </c>
      <c r="D24" s="6">
        <v>95</v>
      </c>
      <c r="E24" s="6">
        <v>0</v>
      </c>
      <c r="F24" s="20">
        <v>270000</v>
      </c>
      <c r="H24" s="35"/>
      <c r="J24" s="18">
        <v>2</v>
      </c>
      <c r="K24" s="6">
        <v>91</v>
      </c>
      <c r="L24" s="6">
        <v>91</v>
      </c>
      <c r="M24" s="6">
        <v>95</v>
      </c>
      <c r="N24" s="6">
        <v>0</v>
      </c>
      <c r="O24" s="20">
        <v>270000</v>
      </c>
      <c r="P24" s="14"/>
      <c r="Q24" s="83"/>
      <c r="R24" s="14"/>
      <c r="S24" s="18">
        <v>2</v>
      </c>
      <c r="T24" s="64">
        <v>91</v>
      </c>
      <c r="U24" s="64">
        <v>91</v>
      </c>
      <c r="V24" s="64">
        <v>95</v>
      </c>
      <c r="W24" s="31">
        <v>0</v>
      </c>
      <c r="X24" s="20">
        <v>270000</v>
      </c>
      <c r="Z24" s="18">
        <v>2</v>
      </c>
      <c r="AA24" s="64"/>
      <c r="AB24" s="64"/>
      <c r="AC24" s="64"/>
      <c r="AD24" s="6">
        <v>160000</v>
      </c>
      <c r="AE24" s="20">
        <f>SUM(AA24:AD24)</f>
        <v>160000</v>
      </c>
      <c r="AF24" s="1">
        <f t="shared" ref="AF24:AF25" si="0">X24-AE24</f>
        <v>110000</v>
      </c>
      <c r="AG24" s="30">
        <f>U24-W24</f>
        <v>91</v>
      </c>
    </row>
    <row r="25" spans="1:33" x14ac:dyDescent="0.25">
      <c r="A25" s="18">
        <v>3</v>
      </c>
      <c r="B25" s="6">
        <v>87</v>
      </c>
      <c r="C25" s="6">
        <v>90</v>
      </c>
      <c r="D25" s="6">
        <v>92</v>
      </c>
      <c r="E25" s="6">
        <v>0</v>
      </c>
      <c r="F25" s="20">
        <v>150000</v>
      </c>
      <c r="H25" s="35"/>
      <c r="J25" s="18">
        <v>3</v>
      </c>
      <c r="K25" s="31">
        <v>87</v>
      </c>
      <c r="L25" s="6">
        <v>90</v>
      </c>
      <c r="M25" s="31">
        <v>92</v>
      </c>
      <c r="N25" s="6">
        <v>0</v>
      </c>
      <c r="O25" s="20">
        <v>150000</v>
      </c>
      <c r="P25" s="14"/>
      <c r="Q25" s="83"/>
      <c r="R25" s="14"/>
      <c r="S25" s="18">
        <v>3</v>
      </c>
      <c r="T25" s="53">
        <v>87</v>
      </c>
      <c r="U25" s="64">
        <v>90</v>
      </c>
      <c r="V25" s="64">
        <v>92</v>
      </c>
      <c r="W25" s="71">
        <v>0</v>
      </c>
      <c r="X25" s="20">
        <v>150000</v>
      </c>
      <c r="Z25" s="18">
        <v>3</v>
      </c>
      <c r="AA25" s="64"/>
      <c r="AB25" s="64"/>
      <c r="AC25" s="64"/>
      <c r="AD25" s="6"/>
      <c r="AE25" s="20">
        <f>SUM(AA25:AD25)</f>
        <v>0</v>
      </c>
      <c r="AF25" s="1">
        <f t="shared" si="0"/>
        <v>150000</v>
      </c>
      <c r="AG25" s="1">
        <f>T25-W25</f>
        <v>87</v>
      </c>
    </row>
    <row r="26" spans="1:33" x14ac:dyDescent="0.25">
      <c r="A26" s="18" t="s">
        <v>2</v>
      </c>
      <c r="B26" s="6">
        <v>100000</v>
      </c>
      <c r="C26" s="6">
        <v>180000</v>
      </c>
      <c r="D26" s="6">
        <v>300000</v>
      </c>
      <c r="E26" s="6">
        <v>160000</v>
      </c>
      <c r="F26" s="20"/>
      <c r="H26" s="35"/>
      <c r="J26" s="18" t="s">
        <v>2</v>
      </c>
      <c r="K26" s="6">
        <v>100000</v>
      </c>
      <c r="L26" s="6">
        <v>180000</v>
      </c>
      <c r="M26" s="6">
        <v>300000</v>
      </c>
      <c r="N26" s="6">
        <v>160000</v>
      </c>
      <c r="O26" s="20"/>
      <c r="P26" s="14"/>
      <c r="Q26" s="83"/>
      <c r="R26" s="14"/>
      <c r="S26" s="18" t="s">
        <v>2</v>
      </c>
      <c r="T26" s="6">
        <v>100000</v>
      </c>
      <c r="U26" s="6">
        <v>180000</v>
      </c>
      <c r="V26" s="6">
        <v>300000</v>
      </c>
      <c r="W26" s="71">
        <v>160000</v>
      </c>
      <c r="X26" s="20"/>
      <c r="Z26" s="18" t="s">
        <v>2</v>
      </c>
      <c r="AA26" s="53">
        <f>SUM(AA23:AA25)</f>
        <v>0</v>
      </c>
      <c r="AB26" s="6">
        <f>SUM(AB23:AB25)</f>
        <v>0</v>
      </c>
      <c r="AC26" s="6">
        <f t="shared" ref="AC26" si="1">SUM(AC23:AC25)</f>
        <v>0</v>
      </c>
      <c r="AD26" s="31">
        <f>SUM(AD23:AD25)</f>
        <v>160000</v>
      </c>
      <c r="AE26" s="45">
        <f>SUMPRODUCT(T23:W25,AA23:AD25)</f>
        <v>0</v>
      </c>
    </row>
    <row r="27" spans="1:33" ht="15.75" thickBot="1" x14ac:dyDescent="0.3">
      <c r="A27" s="21" t="s">
        <v>30</v>
      </c>
      <c r="B27" s="22"/>
      <c r="C27" s="22"/>
      <c r="D27" s="22"/>
      <c r="E27" s="22"/>
      <c r="F27" s="23"/>
      <c r="H27" s="35"/>
      <c r="J27" s="21" t="s">
        <v>30</v>
      </c>
      <c r="K27" s="22"/>
      <c r="L27" s="22"/>
      <c r="M27" s="22"/>
      <c r="N27" s="22"/>
      <c r="O27" s="23"/>
      <c r="P27" s="8"/>
      <c r="Q27" s="79"/>
      <c r="R27" s="8"/>
      <c r="S27" s="21" t="s">
        <v>30</v>
      </c>
      <c r="T27" s="22"/>
      <c r="U27" s="22"/>
      <c r="V27" s="22"/>
      <c r="W27" s="22"/>
      <c r="X27" s="23"/>
      <c r="Z27" s="1" t="s">
        <v>70</v>
      </c>
      <c r="AA27" s="1">
        <f>T26-AA26</f>
        <v>100000</v>
      </c>
      <c r="AB27" s="1">
        <f t="shared" ref="AB27:AC27" si="2">U26-AB26</f>
        <v>180000</v>
      </c>
      <c r="AC27" s="1">
        <f t="shared" si="2"/>
        <v>300000</v>
      </c>
      <c r="AD27" s="1">
        <f>W26-AD26</f>
        <v>0</v>
      </c>
    </row>
    <row r="28" spans="1:33" ht="15.75" thickBot="1" x14ac:dyDescent="0.3">
      <c r="H28" s="35"/>
      <c r="Q28" s="35"/>
      <c r="Z28" s="1" t="s">
        <v>69</v>
      </c>
      <c r="AA28" s="75">
        <f>T24-T25</f>
        <v>4</v>
      </c>
      <c r="AB28" s="1">
        <f>U25-U23</f>
        <v>1</v>
      </c>
      <c r="AC28" s="1">
        <f>V25-V23</f>
        <v>2</v>
      </c>
      <c r="AD28" s="1">
        <f>0</f>
        <v>0</v>
      </c>
    </row>
    <row r="29" spans="1:33" ht="15.75" thickBot="1" x14ac:dyDescent="0.3">
      <c r="A29" s="15" t="s">
        <v>14</v>
      </c>
      <c r="B29" s="16"/>
      <c r="C29" s="16"/>
      <c r="D29" s="16"/>
      <c r="E29" s="16"/>
      <c r="F29" s="17"/>
      <c r="H29" s="35"/>
      <c r="J29" s="15" t="s">
        <v>14</v>
      </c>
      <c r="K29" s="16"/>
      <c r="L29" s="16"/>
      <c r="M29" s="16"/>
      <c r="N29" s="16"/>
      <c r="O29" s="17"/>
      <c r="Q29" s="35"/>
    </row>
    <row r="30" spans="1:33" x14ac:dyDescent="0.25">
      <c r="A30" s="18" t="s">
        <v>4</v>
      </c>
      <c r="B30" s="5">
        <v>1</v>
      </c>
      <c r="C30" s="5">
        <v>2</v>
      </c>
      <c r="D30" s="5">
        <v>3</v>
      </c>
      <c r="E30" s="5">
        <v>4</v>
      </c>
      <c r="F30" s="19" t="s">
        <v>1</v>
      </c>
      <c r="H30" s="35"/>
      <c r="J30" s="18" t="s">
        <v>4</v>
      </c>
      <c r="K30" s="5">
        <v>1</v>
      </c>
      <c r="L30" s="5">
        <v>2</v>
      </c>
      <c r="M30" s="5">
        <v>3</v>
      </c>
      <c r="N30" s="5">
        <v>4</v>
      </c>
      <c r="O30" s="19" t="s">
        <v>1</v>
      </c>
      <c r="Q30" s="35"/>
      <c r="S30" s="15" t="s">
        <v>16</v>
      </c>
      <c r="T30" s="16"/>
      <c r="U30" s="16"/>
      <c r="V30" s="16"/>
      <c r="W30" s="16"/>
      <c r="X30" s="17"/>
      <c r="Z30" s="15" t="s">
        <v>14</v>
      </c>
      <c r="AA30" s="16"/>
      <c r="AB30" s="16"/>
      <c r="AC30" s="16"/>
      <c r="AD30" s="16"/>
      <c r="AE30" s="17"/>
    </row>
    <row r="31" spans="1:33" x14ac:dyDescent="0.25">
      <c r="A31" s="18">
        <v>1</v>
      </c>
      <c r="B31" s="6">
        <v>100000</v>
      </c>
      <c r="C31" s="6">
        <v>180000</v>
      </c>
      <c r="D31" s="6">
        <v>40000</v>
      </c>
      <c r="E31" s="6">
        <v>0</v>
      </c>
      <c r="F31" s="29">
        <f>SUM(B31:E31)</f>
        <v>320000</v>
      </c>
      <c r="H31" s="35"/>
      <c r="J31" s="18">
        <v>1</v>
      </c>
      <c r="K31" s="6">
        <v>0</v>
      </c>
      <c r="L31" s="6">
        <v>180000</v>
      </c>
      <c r="M31" s="6">
        <v>140000</v>
      </c>
      <c r="N31" s="6">
        <v>0</v>
      </c>
      <c r="O31" s="29">
        <f>SUM(K31:N31)</f>
        <v>320000</v>
      </c>
      <c r="Q31" s="35"/>
      <c r="S31" s="18" t="s">
        <v>4</v>
      </c>
      <c r="T31" s="74">
        <v>1</v>
      </c>
      <c r="U31" s="5">
        <v>2</v>
      </c>
      <c r="V31" s="5">
        <v>3</v>
      </c>
      <c r="W31" s="74">
        <v>4</v>
      </c>
      <c r="X31" s="19" t="s">
        <v>1</v>
      </c>
      <c r="Z31" s="18" t="s">
        <v>4</v>
      </c>
      <c r="AA31" s="5">
        <v>1</v>
      </c>
      <c r="AB31" s="5">
        <v>2</v>
      </c>
      <c r="AC31" s="5">
        <v>3</v>
      </c>
      <c r="AD31" s="5">
        <v>4</v>
      </c>
      <c r="AE31" s="19" t="s">
        <v>1</v>
      </c>
      <c r="AF31" s="1" t="s">
        <v>70</v>
      </c>
      <c r="AG31" s="1" t="s">
        <v>69</v>
      </c>
    </row>
    <row r="32" spans="1:33" x14ac:dyDescent="0.25">
      <c r="A32" s="18">
        <v>2</v>
      </c>
      <c r="B32" s="6">
        <v>0</v>
      </c>
      <c r="C32" s="6">
        <v>0</v>
      </c>
      <c r="D32" s="6">
        <v>260000</v>
      </c>
      <c r="E32" s="6">
        <v>10000</v>
      </c>
      <c r="F32" s="29">
        <f t="shared" ref="F32:F33" si="3">SUM(B32:E32)</f>
        <v>270000</v>
      </c>
      <c r="H32" s="35"/>
      <c r="J32" s="18">
        <v>2</v>
      </c>
      <c r="K32" s="6">
        <v>0</v>
      </c>
      <c r="L32" s="6">
        <v>0</v>
      </c>
      <c r="M32" s="6">
        <v>110000</v>
      </c>
      <c r="N32" s="6">
        <v>160000</v>
      </c>
      <c r="O32" s="29">
        <f>SUM(K32:N32)</f>
        <v>270000</v>
      </c>
      <c r="Q32" s="35"/>
      <c r="S32" s="18">
        <v>1</v>
      </c>
      <c r="T32" s="71">
        <v>92</v>
      </c>
      <c r="U32" s="64">
        <v>89</v>
      </c>
      <c r="V32" s="64">
        <v>90</v>
      </c>
      <c r="W32" s="71">
        <v>0</v>
      </c>
      <c r="X32" s="20">
        <v>320000</v>
      </c>
      <c r="Z32" s="18">
        <v>1</v>
      </c>
      <c r="AA32" s="64"/>
      <c r="AB32" s="64"/>
      <c r="AC32" s="64"/>
      <c r="AD32" s="6"/>
      <c r="AE32" s="20">
        <f>SUM(AA32:AD32)</f>
        <v>0</v>
      </c>
      <c r="AF32" s="1">
        <f>X32-AE32</f>
        <v>320000</v>
      </c>
      <c r="AG32" s="1">
        <f>V32-U32</f>
        <v>1</v>
      </c>
    </row>
    <row r="33" spans="1:33" x14ac:dyDescent="0.25">
      <c r="A33" s="18">
        <v>3</v>
      </c>
      <c r="B33" s="6">
        <v>0</v>
      </c>
      <c r="C33" s="6">
        <v>0</v>
      </c>
      <c r="D33" s="6">
        <v>0</v>
      </c>
      <c r="E33" s="6">
        <v>150000</v>
      </c>
      <c r="F33" s="29">
        <f t="shared" si="3"/>
        <v>150000</v>
      </c>
      <c r="H33" s="35"/>
      <c r="J33" s="18">
        <v>3</v>
      </c>
      <c r="K33" s="6">
        <v>100000</v>
      </c>
      <c r="L33" s="6">
        <v>0</v>
      </c>
      <c r="M33" s="6">
        <v>50000</v>
      </c>
      <c r="N33" s="6">
        <v>0</v>
      </c>
      <c r="O33" s="29">
        <f>SUM(K33:N33)</f>
        <v>150000</v>
      </c>
      <c r="Q33" s="35"/>
      <c r="S33" s="18">
        <v>2</v>
      </c>
      <c r="T33" s="71">
        <v>91</v>
      </c>
      <c r="U33" s="64">
        <v>91</v>
      </c>
      <c r="V33" s="64">
        <v>95</v>
      </c>
      <c r="W33" s="31">
        <v>0</v>
      </c>
      <c r="X33" s="20">
        <v>270000</v>
      </c>
      <c r="Z33" s="18">
        <v>2</v>
      </c>
      <c r="AA33" s="64"/>
      <c r="AB33" s="64"/>
      <c r="AC33" s="64"/>
      <c r="AD33" s="6">
        <v>160000</v>
      </c>
      <c r="AE33" s="20">
        <f>SUM(AA33:AD33)</f>
        <v>160000</v>
      </c>
      <c r="AF33" s="1">
        <f t="shared" ref="AF33:AF34" si="4">X33-AE33</f>
        <v>110000</v>
      </c>
      <c r="AG33" s="75">
        <f>V33-U33</f>
        <v>4</v>
      </c>
    </row>
    <row r="34" spans="1:33" ht="15.75" thickBot="1" x14ac:dyDescent="0.3">
      <c r="A34" s="24" t="s">
        <v>2</v>
      </c>
      <c r="B34" s="28">
        <f>SUM(B31:B33)</f>
        <v>100000</v>
      </c>
      <c r="C34" s="28">
        <f t="shared" ref="C34:E34" si="5">SUM(C31:C33)</f>
        <v>180000</v>
      </c>
      <c r="D34" s="28">
        <f t="shared" si="5"/>
        <v>300000</v>
      </c>
      <c r="E34" s="28">
        <f t="shared" si="5"/>
        <v>160000</v>
      </c>
      <c r="F34" s="26">
        <f>SUMPRODUCT(B23:E25,B31:E33)</f>
        <v>53520000</v>
      </c>
      <c r="H34" s="35"/>
      <c r="J34" s="24" t="s">
        <v>2</v>
      </c>
      <c r="K34" s="28">
        <f>SUM(K31:K33)</f>
        <v>100000</v>
      </c>
      <c r="L34" s="28">
        <f t="shared" ref="L34" si="6">SUM(L31:L33)</f>
        <v>180000</v>
      </c>
      <c r="M34" s="28">
        <f>SUM(M31:M33)</f>
        <v>300000</v>
      </c>
      <c r="N34" s="28">
        <f>SUM(N31:N33)</f>
        <v>160000</v>
      </c>
      <c r="O34" s="26">
        <f>SUMPRODUCT(K23:N25,K31:N33)</f>
        <v>52370000</v>
      </c>
      <c r="Q34" s="35"/>
      <c r="S34" s="18">
        <v>3</v>
      </c>
      <c r="T34" s="31">
        <v>87</v>
      </c>
      <c r="U34" s="64">
        <v>90</v>
      </c>
      <c r="V34" s="64">
        <v>92</v>
      </c>
      <c r="W34" s="71">
        <v>0</v>
      </c>
      <c r="X34" s="20">
        <v>150000</v>
      </c>
      <c r="Z34" s="18">
        <v>3</v>
      </c>
      <c r="AA34" s="64">
        <v>100000</v>
      </c>
      <c r="AB34" s="64"/>
      <c r="AC34" s="64"/>
      <c r="AD34" s="6"/>
      <c r="AE34" s="20">
        <f>SUM(AA34:AD34)</f>
        <v>100000</v>
      </c>
      <c r="AF34" s="1">
        <f t="shared" si="4"/>
        <v>50000</v>
      </c>
      <c r="AG34" s="1">
        <f>U34-T34</f>
        <v>3</v>
      </c>
    </row>
    <row r="35" spans="1:33" x14ac:dyDescent="0.25">
      <c r="H35" s="35"/>
      <c r="Q35" s="35"/>
      <c r="S35" s="18" t="s">
        <v>2</v>
      </c>
      <c r="T35" s="71">
        <v>100000</v>
      </c>
      <c r="U35" s="6">
        <v>180000</v>
      </c>
      <c r="V35" s="6">
        <v>300000</v>
      </c>
      <c r="W35" s="71">
        <v>160000</v>
      </c>
      <c r="X35" s="20"/>
      <c r="Z35" s="18" t="s">
        <v>2</v>
      </c>
      <c r="AA35" s="31">
        <f>SUM(AA32:AA34)</f>
        <v>100000</v>
      </c>
      <c r="AB35" s="6">
        <f>SUM(AB32:AB34)</f>
        <v>0</v>
      </c>
      <c r="AC35" s="6">
        <f t="shared" ref="AC35" si="7">SUM(AC32:AC34)</f>
        <v>0</v>
      </c>
      <c r="AD35" s="31">
        <f>SUM(AD32:AD34)</f>
        <v>160000</v>
      </c>
      <c r="AE35" s="45">
        <f>SUMPRODUCT(T32:W34,AA32:AD34)</f>
        <v>8700000</v>
      </c>
    </row>
    <row r="36" spans="1:33" ht="15.75" thickBot="1" x14ac:dyDescent="0.3">
      <c r="A36" s="32">
        <v>1</v>
      </c>
      <c r="B36" t="s">
        <v>31</v>
      </c>
      <c r="H36" s="35"/>
      <c r="J36" s="32">
        <v>1</v>
      </c>
      <c r="K36" t="s">
        <v>40</v>
      </c>
      <c r="Q36" s="35"/>
      <c r="S36" s="21" t="s">
        <v>30</v>
      </c>
      <c r="T36" s="22"/>
      <c r="U36" s="22"/>
      <c r="V36" s="22"/>
      <c r="W36" s="22"/>
      <c r="X36" s="23"/>
      <c r="Z36" s="1" t="s">
        <v>70</v>
      </c>
      <c r="AA36" s="1">
        <f>T35-AA35</f>
        <v>0</v>
      </c>
      <c r="AB36" s="1">
        <f t="shared" ref="AB36" si="8">U35-AB35</f>
        <v>180000</v>
      </c>
      <c r="AC36" s="1">
        <f t="shared" ref="AC36" si="9">V35-AC35</f>
        <v>300000</v>
      </c>
      <c r="AD36" s="1">
        <f>W35-AD35</f>
        <v>0</v>
      </c>
    </row>
    <row r="37" spans="1:33" x14ac:dyDescent="0.25">
      <c r="A37" s="32">
        <v>2</v>
      </c>
      <c r="B37" t="s">
        <v>32</v>
      </c>
      <c r="H37" s="35"/>
      <c r="J37" s="32">
        <v>2</v>
      </c>
      <c r="K37" t="s">
        <v>37</v>
      </c>
      <c r="Q37" s="35"/>
      <c r="Z37" s="1" t="s">
        <v>69</v>
      </c>
      <c r="AA37" s="30">
        <f>T33-T34</f>
        <v>4</v>
      </c>
      <c r="AB37" s="1">
        <f>U34-U32</f>
        <v>1</v>
      </c>
      <c r="AC37" s="1">
        <f>V34-V32</f>
        <v>2</v>
      </c>
      <c r="AD37" s="1">
        <f>0</f>
        <v>0</v>
      </c>
    </row>
    <row r="38" spans="1:33" ht="15.75" thickBot="1" x14ac:dyDescent="0.3">
      <c r="A38" s="32">
        <v>3</v>
      </c>
      <c r="B38" t="s">
        <v>33</v>
      </c>
      <c r="H38" s="35"/>
      <c r="J38" s="32">
        <v>3</v>
      </c>
      <c r="K38" t="s">
        <v>38</v>
      </c>
      <c r="Q38" s="35"/>
    </row>
    <row r="39" spans="1:33" x14ac:dyDescent="0.25">
      <c r="A39" s="32">
        <v>4</v>
      </c>
      <c r="B39" t="s">
        <v>34</v>
      </c>
      <c r="H39" s="35"/>
      <c r="J39" s="32">
        <v>4</v>
      </c>
      <c r="K39" t="s">
        <v>39</v>
      </c>
      <c r="Q39" s="35"/>
      <c r="S39" s="15" t="s">
        <v>16</v>
      </c>
      <c r="T39" s="16"/>
      <c r="U39" s="16"/>
      <c r="V39" s="16"/>
      <c r="W39" s="16"/>
      <c r="X39" s="17"/>
      <c r="Z39" s="15" t="s">
        <v>14</v>
      </c>
      <c r="AA39" s="16"/>
      <c r="AB39" s="16"/>
      <c r="AC39" s="16"/>
      <c r="AD39" s="16"/>
      <c r="AE39" s="17"/>
    </row>
    <row r="40" spans="1:33" x14ac:dyDescent="0.25">
      <c r="A40" s="32">
        <v>5</v>
      </c>
      <c r="B40" t="s">
        <v>35</v>
      </c>
      <c r="H40" s="35"/>
      <c r="J40" s="32">
        <v>5</v>
      </c>
      <c r="K40" t="s">
        <v>41</v>
      </c>
      <c r="Q40" s="35"/>
      <c r="S40" s="18" t="s">
        <v>4</v>
      </c>
      <c r="T40" s="74">
        <v>1</v>
      </c>
      <c r="U40" s="5">
        <v>2</v>
      </c>
      <c r="V40" s="5">
        <v>3</v>
      </c>
      <c r="W40" s="74">
        <v>4</v>
      </c>
      <c r="X40" s="19" t="s">
        <v>1</v>
      </c>
      <c r="Z40" s="18" t="s">
        <v>4</v>
      </c>
      <c r="AA40" s="5">
        <v>1</v>
      </c>
      <c r="AB40" s="5">
        <v>2</v>
      </c>
      <c r="AC40" s="5">
        <v>3</v>
      </c>
      <c r="AD40" s="5">
        <v>4</v>
      </c>
      <c r="AE40" s="19" t="s">
        <v>1</v>
      </c>
      <c r="AF40" s="1" t="s">
        <v>70</v>
      </c>
      <c r="AG40" s="1" t="s">
        <v>69</v>
      </c>
    </row>
    <row r="41" spans="1:33" x14ac:dyDescent="0.25">
      <c r="A41" s="32">
        <v>6</v>
      </c>
      <c r="B41" t="s">
        <v>36</v>
      </c>
      <c r="H41" s="35"/>
      <c r="J41" s="32">
        <v>6</v>
      </c>
      <c r="K41" t="s">
        <v>42</v>
      </c>
      <c r="Q41" s="35"/>
      <c r="S41" s="18">
        <v>1</v>
      </c>
      <c r="T41" s="71">
        <v>92</v>
      </c>
      <c r="U41" s="64">
        <v>89</v>
      </c>
      <c r="V41" s="64">
        <v>90</v>
      </c>
      <c r="W41" s="71">
        <v>0</v>
      </c>
      <c r="X41" s="20">
        <v>320000</v>
      </c>
      <c r="Z41" s="18">
        <v>1</v>
      </c>
      <c r="AA41" s="64"/>
      <c r="AB41" s="64"/>
      <c r="AC41" s="64"/>
      <c r="AD41" s="6"/>
      <c r="AE41" s="20">
        <f>SUM(AA41:AD41)</f>
        <v>0</v>
      </c>
      <c r="AF41" s="1">
        <f>X41-AE41</f>
        <v>320000</v>
      </c>
      <c r="AG41" s="1">
        <f>V41-U41</f>
        <v>1</v>
      </c>
    </row>
    <row r="42" spans="1:33" x14ac:dyDescent="0.25">
      <c r="H42" s="35"/>
      <c r="Q42" s="35"/>
      <c r="S42" s="76">
        <v>2</v>
      </c>
      <c r="T42" s="71">
        <v>91</v>
      </c>
      <c r="U42" s="31">
        <v>91</v>
      </c>
      <c r="V42" s="71">
        <v>95</v>
      </c>
      <c r="W42" s="31">
        <v>0</v>
      </c>
      <c r="X42" s="73">
        <v>270000</v>
      </c>
      <c r="Z42" s="18">
        <v>2</v>
      </c>
      <c r="AA42" s="64"/>
      <c r="AB42" s="64">
        <v>110000</v>
      </c>
      <c r="AC42" s="64"/>
      <c r="AD42" s="6">
        <v>160000</v>
      </c>
      <c r="AE42" s="29">
        <f>SUM(AA42:AD42)</f>
        <v>270000</v>
      </c>
      <c r="AF42" s="1">
        <f t="shared" ref="AF42:AF43" si="10">X42-AE42</f>
        <v>0</v>
      </c>
      <c r="AG42" s="30">
        <f>V42-U42</f>
        <v>4</v>
      </c>
    </row>
    <row r="43" spans="1:33" x14ac:dyDescent="0.25">
      <c r="A43" s="34" t="s">
        <v>74</v>
      </c>
      <c r="B43" s="34"/>
      <c r="C43" s="34"/>
      <c r="D43" s="34"/>
      <c r="E43" s="34"/>
      <c r="F43" s="34"/>
      <c r="G43" s="34"/>
      <c r="H43" s="35"/>
      <c r="Q43" s="35"/>
      <c r="S43" s="18">
        <v>3</v>
      </c>
      <c r="T43" s="31">
        <v>87</v>
      </c>
      <c r="U43" s="64">
        <v>90</v>
      </c>
      <c r="V43" s="64">
        <v>92</v>
      </c>
      <c r="W43" s="71">
        <v>0</v>
      </c>
      <c r="X43" s="20">
        <v>150000</v>
      </c>
      <c r="Z43" s="18">
        <v>3</v>
      </c>
      <c r="AA43" s="64">
        <v>100000</v>
      </c>
      <c r="AB43" s="64"/>
      <c r="AC43" s="64"/>
      <c r="AD43" s="6"/>
      <c r="AE43" s="20">
        <f>SUM(AA43:AD43)</f>
        <v>100000</v>
      </c>
      <c r="AF43" s="1">
        <f t="shared" si="10"/>
        <v>50000</v>
      </c>
      <c r="AG43" s="1">
        <f>V43-U43</f>
        <v>2</v>
      </c>
    </row>
    <row r="44" spans="1:33" x14ac:dyDescent="0.25">
      <c r="A44" t="s">
        <v>79</v>
      </c>
      <c r="H44" s="35"/>
      <c r="Q44" s="35"/>
      <c r="S44" s="18" t="s">
        <v>2</v>
      </c>
      <c r="T44" s="71">
        <v>100000</v>
      </c>
      <c r="U44" s="6">
        <v>180000</v>
      </c>
      <c r="V44" s="6">
        <v>300000</v>
      </c>
      <c r="W44" s="71">
        <v>160000</v>
      </c>
      <c r="X44" s="20"/>
      <c r="Z44" s="18" t="s">
        <v>2</v>
      </c>
      <c r="AA44" s="31">
        <f>SUM(AA41:AA43)</f>
        <v>100000</v>
      </c>
      <c r="AB44" s="6">
        <f>SUM(AB41:AB43)</f>
        <v>110000</v>
      </c>
      <c r="AC44" s="6">
        <f t="shared" ref="AC44" si="11">SUM(AC41:AC43)</f>
        <v>0</v>
      </c>
      <c r="AD44" s="31">
        <f>SUM(AD41:AD43)</f>
        <v>160000</v>
      </c>
      <c r="AE44" s="45">
        <f>SUMPRODUCT(T41:W43,AA41:AD43)</f>
        <v>18710000</v>
      </c>
    </row>
    <row r="45" spans="1:33" ht="15.75" thickBot="1" x14ac:dyDescent="0.3">
      <c r="A45" t="s">
        <v>80</v>
      </c>
      <c r="H45" s="35"/>
      <c r="Q45" s="35"/>
      <c r="S45" s="21" t="s">
        <v>30</v>
      </c>
      <c r="T45" s="22"/>
      <c r="U45" s="22"/>
      <c r="V45" s="22"/>
      <c r="W45" s="22"/>
      <c r="X45" s="23"/>
      <c r="Z45" s="1" t="s">
        <v>70</v>
      </c>
      <c r="AA45" s="1">
        <f>T44-AA44</f>
        <v>0</v>
      </c>
      <c r="AB45" s="1">
        <f t="shared" ref="AB45" si="12">U44-AB44</f>
        <v>70000</v>
      </c>
      <c r="AC45" s="1">
        <f t="shared" ref="AC45" si="13">V44-AC44</f>
        <v>300000</v>
      </c>
      <c r="AD45" s="1">
        <f>W44-AD44</f>
        <v>0</v>
      </c>
    </row>
    <row r="46" spans="1:33" x14ac:dyDescent="0.25">
      <c r="A46" t="s">
        <v>81</v>
      </c>
      <c r="H46" s="35"/>
      <c r="Q46" s="35"/>
      <c r="Z46" s="1" t="s">
        <v>69</v>
      </c>
      <c r="AA46" s="75">
        <f>T42-T43</f>
        <v>4</v>
      </c>
      <c r="AB46" s="1">
        <f>U43-U41</f>
        <v>1</v>
      </c>
      <c r="AC46" s="1">
        <f>V43-V41</f>
        <v>2</v>
      </c>
      <c r="AD46" s="1">
        <f>0</f>
        <v>0</v>
      </c>
    </row>
    <row r="47" spans="1:33" ht="15.75" thickBot="1" x14ac:dyDescent="0.3">
      <c r="H47" s="35"/>
      <c r="Q47" s="35"/>
    </row>
    <row r="48" spans="1:33" ht="15.75" thickBot="1" x14ac:dyDescent="0.3">
      <c r="A48" s="86" t="s">
        <v>78</v>
      </c>
      <c r="H48" s="35"/>
      <c r="Q48" s="35"/>
      <c r="S48" s="15" t="s">
        <v>16</v>
      </c>
      <c r="T48" s="16"/>
      <c r="U48" s="16"/>
      <c r="V48" s="16"/>
      <c r="W48" s="16"/>
      <c r="X48" s="17"/>
      <c r="Z48" s="15" t="s">
        <v>14</v>
      </c>
      <c r="AA48" s="16"/>
      <c r="AB48" s="16"/>
      <c r="AC48" s="16"/>
      <c r="AD48" s="16"/>
      <c r="AE48" s="17"/>
    </row>
    <row r="49" spans="1:33" x14ac:dyDescent="0.25">
      <c r="A49" s="15" t="s">
        <v>92</v>
      </c>
      <c r="B49" s="16"/>
      <c r="C49" s="16"/>
      <c r="D49" s="16"/>
      <c r="E49" s="16"/>
      <c r="F49" s="17"/>
      <c r="H49" s="35"/>
      <c r="Q49" s="35"/>
      <c r="S49" s="18" t="s">
        <v>4</v>
      </c>
      <c r="T49" s="74">
        <v>1</v>
      </c>
      <c r="U49" s="5">
        <v>2</v>
      </c>
      <c r="V49" s="5">
        <v>3</v>
      </c>
      <c r="W49" s="74">
        <v>4</v>
      </c>
      <c r="X49" s="19" t="s">
        <v>1</v>
      </c>
      <c r="Z49" s="18" t="s">
        <v>4</v>
      </c>
      <c r="AA49" s="5">
        <v>1</v>
      </c>
      <c r="AB49" s="5">
        <v>2</v>
      </c>
      <c r="AC49" s="5">
        <v>3</v>
      </c>
      <c r="AD49" s="5">
        <v>4</v>
      </c>
      <c r="AE49" s="19" t="s">
        <v>1</v>
      </c>
      <c r="AF49" s="1" t="s">
        <v>70</v>
      </c>
      <c r="AG49" s="1" t="s">
        <v>69</v>
      </c>
    </row>
    <row r="50" spans="1:33" x14ac:dyDescent="0.25">
      <c r="A50" s="18" t="s">
        <v>4</v>
      </c>
      <c r="B50" s="5">
        <v>1</v>
      </c>
      <c r="C50" s="5">
        <v>2</v>
      </c>
      <c r="D50" s="5">
        <v>3</v>
      </c>
      <c r="E50" s="5">
        <v>4</v>
      </c>
      <c r="F50" s="19" t="s">
        <v>77</v>
      </c>
      <c r="H50" s="35"/>
      <c r="Q50" s="35"/>
      <c r="S50" s="18">
        <v>1</v>
      </c>
      <c r="T50" s="71">
        <v>92</v>
      </c>
      <c r="U50" s="64">
        <v>89</v>
      </c>
      <c r="V50" s="64">
        <v>90</v>
      </c>
      <c r="W50" s="71">
        <v>0</v>
      </c>
      <c r="X50" s="20">
        <v>320000</v>
      </c>
      <c r="Z50" s="18">
        <v>1</v>
      </c>
      <c r="AA50" s="64"/>
      <c r="AB50" s="64"/>
      <c r="AC50" s="64"/>
      <c r="AD50" s="6"/>
      <c r="AE50" s="20">
        <f>SUM(AA50:AD50)</f>
        <v>0</v>
      </c>
      <c r="AF50" s="1">
        <f>X50-AE50</f>
        <v>320000</v>
      </c>
      <c r="AG50" s="1">
        <f>V50-U50</f>
        <v>1</v>
      </c>
    </row>
    <row r="51" spans="1:33" x14ac:dyDescent="0.25">
      <c r="A51" s="18">
        <v>1</v>
      </c>
      <c r="B51" s="31">
        <v>92</v>
      </c>
      <c r="C51" s="31">
        <v>89</v>
      </c>
      <c r="D51" s="31">
        <v>90</v>
      </c>
      <c r="E51" s="6"/>
      <c r="F51" s="84">
        <f>0</f>
        <v>0</v>
      </c>
      <c r="H51" s="35"/>
      <c r="Q51" s="35"/>
      <c r="S51" s="76">
        <v>2</v>
      </c>
      <c r="T51" s="71">
        <v>91</v>
      </c>
      <c r="U51" s="31">
        <v>91</v>
      </c>
      <c r="V51" s="71">
        <v>95</v>
      </c>
      <c r="W51" s="31">
        <v>0</v>
      </c>
      <c r="X51" s="73">
        <v>270000</v>
      </c>
      <c r="Z51" s="18">
        <v>2</v>
      </c>
      <c r="AA51" s="64"/>
      <c r="AB51" s="64">
        <v>110000</v>
      </c>
      <c r="AC51" s="64"/>
      <c r="AD51" s="6">
        <v>160000</v>
      </c>
      <c r="AE51" s="29">
        <f>SUM(AA51:AD51)</f>
        <v>270000</v>
      </c>
      <c r="AF51" s="1">
        <f t="shared" ref="AF51:AF52" si="14">X51-AE51</f>
        <v>0</v>
      </c>
      <c r="AG51" s="75">
        <f>V51-U51</f>
        <v>4</v>
      </c>
    </row>
    <row r="52" spans="1:33" x14ac:dyDescent="0.25">
      <c r="A52" s="18">
        <v>2</v>
      </c>
      <c r="B52" s="6"/>
      <c r="C52" s="6"/>
      <c r="D52" s="31">
        <v>95</v>
      </c>
      <c r="E52" s="31">
        <v>0</v>
      </c>
      <c r="F52" s="84">
        <f>D52-D54</f>
        <v>5</v>
      </c>
      <c r="H52" s="35"/>
      <c r="Q52" s="35"/>
      <c r="S52" s="76">
        <v>3</v>
      </c>
      <c r="T52" s="31">
        <v>87</v>
      </c>
      <c r="U52" s="31">
        <v>90</v>
      </c>
      <c r="V52" s="71">
        <v>92</v>
      </c>
      <c r="W52" s="71">
        <v>0</v>
      </c>
      <c r="X52" s="73">
        <v>150000</v>
      </c>
      <c r="Z52" s="18">
        <v>3</v>
      </c>
      <c r="AA52" s="64">
        <v>100000</v>
      </c>
      <c r="AB52" s="64">
        <v>50000</v>
      </c>
      <c r="AC52" s="64"/>
      <c r="AD52" s="6"/>
      <c r="AE52" s="29">
        <f>SUM(AA52:AD52)</f>
        <v>150000</v>
      </c>
      <c r="AF52" s="1">
        <f t="shared" si="14"/>
        <v>0</v>
      </c>
      <c r="AG52" s="30">
        <f>V52-U52</f>
        <v>2</v>
      </c>
    </row>
    <row r="53" spans="1:33" x14ac:dyDescent="0.25">
      <c r="A53" s="18">
        <v>3</v>
      </c>
      <c r="B53" s="6"/>
      <c r="C53" s="6"/>
      <c r="D53" s="6"/>
      <c r="E53" s="31">
        <v>0</v>
      </c>
      <c r="F53" s="84">
        <f>E53-E54</f>
        <v>5</v>
      </c>
      <c r="H53" s="35"/>
      <c r="Q53" s="35"/>
      <c r="S53" s="18" t="s">
        <v>2</v>
      </c>
      <c r="T53" s="71">
        <v>100000</v>
      </c>
      <c r="U53" s="6">
        <v>180000</v>
      </c>
      <c r="V53" s="6">
        <v>300000</v>
      </c>
      <c r="W53" s="71">
        <v>160000</v>
      </c>
      <c r="X53" s="20"/>
      <c r="Z53" s="18" t="s">
        <v>2</v>
      </c>
      <c r="AA53" s="31">
        <f>SUM(AA50:AA52)</f>
        <v>100000</v>
      </c>
      <c r="AB53" s="6">
        <f>SUM(AB50:AB52)</f>
        <v>160000</v>
      </c>
      <c r="AC53" s="6">
        <f t="shared" ref="AC53" si="15">SUM(AC50:AC52)</f>
        <v>0</v>
      </c>
      <c r="AD53" s="31">
        <f>SUM(AD50:AD52)</f>
        <v>160000</v>
      </c>
      <c r="AE53" s="45">
        <f>SUMPRODUCT(T50:W52,AA50:AD52)</f>
        <v>23210000</v>
      </c>
    </row>
    <row r="54" spans="1:33" ht="15.75" thickBot="1" x14ac:dyDescent="0.3">
      <c r="A54" s="24" t="s">
        <v>76</v>
      </c>
      <c r="B54" s="61">
        <f>B51-F51</f>
        <v>92</v>
      </c>
      <c r="C54" s="61">
        <f>C51-F51</f>
        <v>89</v>
      </c>
      <c r="D54" s="61">
        <f>D51-F51</f>
        <v>90</v>
      </c>
      <c r="E54" s="61">
        <f>E52-F52</f>
        <v>-5</v>
      </c>
      <c r="F54" s="85"/>
      <c r="H54" s="35"/>
      <c r="Q54" s="35"/>
      <c r="S54" s="21" t="s">
        <v>30</v>
      </c>
      <c r="T54" s="22"/>
      <c r="U54" s="22"/>
      <c r="V54" s="22"/>
      <c r="W54" s="22"/>
      <c r="X54" s="23"/>
      <c r="Z54" s="1" t="s">
        <v>70</v>
      </c>
      <c r="AA54" s="1">
        <f>T53-AA53</f>
        <v>0</v>
      </c>
      <c r="AB54" s="1">
        <f t="shared" ref="AB54" si="16">U53-AB53</f>
        <v>20000</v>
      </c>
      <c r="AC54" s="1">
        <f t="shared" ref="AC54" si="17">V53-AC53</f>
        <v>300000</v>
      </c>
      <c r="AD54" s="1">
        <f>W53-AD53</f>
        <v>0</v>
      </c>
    </row>
    <row r="55" spans="1:33" ht="15.75" thickBot="1" x14ac:dyDescent="0.3">
      <c r="H55" s="35"/>
      <c r="Q55" s="35"/>
      <c r="Z55" s="1" t="s">
        <v>69</v>
      </c>
      <c r="AA55" s="75">
        <f>T51-T52</f>
        <v>4</v>
      </c>
      <c r="AB55" s="1">
        <f>U52-U50</f>
        <v>1</v>
      </c>
      <c r="AC55" s="1">
        <f>V52-V50</f>
        <v>2</v>
      </c>
      <c r="AD55" s="1">
        <f>0</f>
        <v>0</v>
      </c>
    </row>
    <row r="56" spans="1:33" ht="15.75" thickBot="1" x14ac:dyDescent="0.3">
      <c r="A56" s="15" t="s">
        <v>93</v>
      </c>
      <c r="B56" s="16"/>
      <c r="C56" s="16"/>
      <c r="D56" s="16"/>
      <c r="E56" s="16"/>
      <c r="F56" s="17"/>
      <c r="H56" s="35"/>
      <c r="Q56" s="35"/>
    </row>
    <row r="57" spans="1:33" x14ac:dyDescent="0.25">
      <c r="A57" s="18" t="s">
        <v>4</v>
      </c>
      <c r="B57" s="5">
        <v>1</v>
      </c>
      <c r="C57" s="5">
        <v>2</v>
      </c>
      <c r="D57" s="5">
        <v>3</v>
      </c>
      <c r="E57" s="5">
        <v>4</v>
      </c>
      <c r="F57" s="19" t="s">
        <v>77</v>
      </c>
      <c r="H57" s="35"/>
      <c r="Q57" s="35"/>
      <c r="S57" s="15" t="s">
        <v>16</v>
      </c>
      <c r="T57" s="16"/>
      <c r="U57" s="16"/>
      <c r="V57" s="16"/>
      <c r="W57" s="16"/>
      <c r="X57" s="17"/>
      <c r="Z57" s="15" t="s">
        <v>14</v>
      </c>
      <c r="AA57" s="16"/>
      <c r="AB57" s="16"/>
      <c r="AC57" s="16"/>
      <c r="AD57" s="16"/>
      <c r="AE57" s="17"/>
    </row>
    <row r="58" spans="1:33" x14ac:dyDescent="0.25">
      <c r="A58" s="18">
        <v>1</v>
      </c>
      <c r="B58" s="53">
        <f>B23-$F58-B$61</f>
        <v>0</v>
      </c>
      <c r="C58" s="53">
        <f t="shared" ref="C58:E58" si="18">C23-$F58-C$61</f>
        <v>0</v>
      </c>
      <c r="D58" s="53">
        <f t="shared" si="18"/>
        <v>0</v>
      </c>
      <c r="E58" s="53">
        <f t="shared" si="18"/>
        <v>5</v>
      </c>
      <c r="F58" s="84">
        <v>0</v>
      </c>
      <c r="H58" s="35"/>
      <c r="Q58" s="35"/>
      <c r="S58" s="18" t="s">
        <v>4</v>
      </c>
      <c r="T58" s="74">
        <v>1</v>
      </c>
      <c r="U58" s="74">
        <v>2</v>
      </c>
      <c r="V58" s="5">
        <v>3</v>
      </c>
      <c r="W58" s="74">
        <v>4</v>
      </c>
      <c r="X58" s="19" t="s">
        <v>1</v>
      </c>
      <c r="Z58" s="18" t="s">
        <v>4</v>
      </c>
      <c r="AA58" s="5">
        <v>1</v>
      </c>
      <c r="AB58" s="5">
        <v>2</v>
      </c>
      <c r="AC58" s="5">
        <v>3</v>
      </c>
      <c r="AD58" s="5">
        <v>4</v>
      </c>
      <c r="AE58" s="19" t="s">
        <v>1</v>
      </c>
      <c r="AF58" s="1" t="s">
        <v>70</v>
      </c>
      <c r="AG58" s="1" t="s">
        <v>69</v>
      </c>
    </row>
    <row r="59" spans="1:33" x14ac:dyDescent="0.25">
      <c r="A59" s="18">
        <v>2</v>
      </c>
      <c r="B59" s="53">
        <f t="shared" ref="B59:E59" si="19">B24-$F59-B$61</f>
        <v>-6</v>
      </c>
      <c r="C59" s="53">
        <f t="shared" si="19"/>
        <v>-3</v>
      </c>
      <c r="D59" s="53">
        <f t="shared" si="19"/>
        <v>0</v>
      </c>
      <c r="E59" s="53">
        <f t="shared" si="19"/>
        <v>0</v>
      </c>
      <c r="F59" s="84">
        <v>5</v>
      </c>
      <c r="H59" s="35"/>
      <c r="Q59" s="35"/>
      <c r="S59" s="18">
        <v>1</v>
      </c>
      <c r="T59" s="71">
        <v>92</v>
      </c>
      <c r="U59" s="31">
        <v>89</v>
      </c>
      <c r="V59" s="64">
        <v>90</v>
      </c>
      <c r="W59" s="71">
        <v>0</v>
      </c>
      <c r="X59" s="20">
        <v>320000</v>
      </c>
      <c r="Z59" s="18">
        <v>1</v>
      </c>
      <c r="AA59" s="64"/>
      <c r="AB59" s="64">
        <v>20000</v>
      </c>
      <c r="AC59" s="64"/>
      <c r="AD59" s="6"/>
      <c r="AE59" s="20">
        <f>SUM(AA59:AD59)</f>
        <v>20000</v>
      </c>
      <c r="AF59" s="1">
        <f>X59-AE59</f>
        <v>300000</v>
      </c>
      <c r="AG59" s="1">
        <f>V59-U59</f>
        <v>1</v>
      </c>
    </row>
    <row r="60" spans="1:33" x14ac:dyDescent="0.25">
      <c r="A60" s="18">
        <v>3</v>
      </c>
      <c r="B60" s="31">
        <f t="shared" ref="B60:E60" si="20">B25-$F60-B$61</f>
        <v>-10</v>
      </c>
      <c r="C60" s="53">
        <f t="shared" si="20"/>
        <v>-4</v>
      </c>
      <c r="D60" s="53">
        <f t="shared" si="20"/>
        <v>-3</v>
      </c>
      <c r="E60" s="53">
        <f t="shared" si="20"/>
        <v>0</v>
      </c>
      <c r="F60" s="84">
        <v>5</v>
      </c>
      <c r="H60" s="35"/>
      <c r="Q60" s="35"/>
      <c r="S60" s="76">
        <v>2</v>
      </c>
      <c r="T60" s="71">
        <v>91</v>
      </c>
      <c r="U60" s="31">
        <v>91</v>
      </c>
      <c r="V60" s="71">
        <v>95</v>
      </c>
      <c r="W60" s="31">
        <v>0</v>
      </c>
      <c r="X60" s="73">
        <v>270000</v>
      </c>
      <c r="Z60" s="18">
        <v>2</v>
      </c>
      <c r="AA60" s="64"/>
      <c r="AB60" s="64">
        <v>110000</v>
      </c>
      <c r="AC60" s="64"/>
      <c r="AD60" s="6">
        <v>160000</v>
      </c>
      <c r="AE60" s="29">
        <f>SUM(AA60:AD60)</f>
        <v>270000</v>
      </c>
      <c r="AF60" s="1">
        <f t="shared" ref="AF60:AF61" si="21">X60-AE60</f>
        <v>0</v>
      </c>
      <c r="AG60" s="75">
        <f>V60-U60</f>
        <v>4</v>
      </c>
    </row>
    <row r="61" spans="1:33" ht="15.75" thickBot="1" x14ac:dyDescent="0.3">
      <c r="A61" s="24" t="s">
        <v>76</v>
      </c>
      <c r="B61" s="61">
        <v>92</v>
      </c>
      <c r="C61" s="61">
        <v>89</v>
      </c>
      <c r="D61" s="61">
        <v>90</v>
      </c>
      <c r="E61" s="61">
        <v>-5</v>
      </c>
      <c r="F61" s="85"/>
      <c r="H61" s="35"/>
      <c r="Q61" s="35"/>
      <c r="S61" s="76">
        <v>3</v>
      </c>
      <c r="T61" s="31">
        <v>87</v>
      </c>
      <c r="U61" s="31">
        <v>90</v>
      </c>
      <c r="V61" s="71">
        <v>92</v>
      </c>
      <c r="W61" s="71">
        <v>0</v>
      </c>
      <c r="X61" s="73">
        <v>150000</v>
      </c>
      <c r="Z61" s="18">
        <v>3</v>
      </c>
      <c r="AA61" s="64">
        <v>100000</v>
      </c>
      <c r="AB61" s="64">
        <v>50000</v>
      </c>
      <c r="AC61" s="64"/>
      <c r="AD61" s="6"/>
      <c r="AE61" s="29">
        <f>SUM(AA61:AD61)</f>
        <v>150000</v>
      </c>
      <c r="AF61" s="1">
        <f t="shared" si="21"/>
        <v>0</v>
      </c>
      <c r="AG61" s="30">
        <f>V61-U61</f>
        <v>2</v>
      </c>
    </row>
    <row r="62" spans="1:33" x14ac:dyDescent="0.25">
      <c r="A62" t="s">
        <v>106</v>
      </c>
      <c r="H62" s="35"/>
      <c r="Q62" s="35"/>
      <c r="S62" s="18" t="s">
        <v>2</v>
      </c>
      <c r="T62" s="71">
        <v>100000</v>
      </c>
      <c r="U62" s="71">
        <v>180000</v>
      </c>
      <c r="V62" s="6">
        <v>300000</v>
      </c>
      <c r="W62" s="71">
        <v>160000</v>
      </c>
      <c r="X62" s="20"/>
      <c r="Z62" s="18" t="s">
        <v>2</v>
      </c>
      <c r="AA62" s="31">
        <f>SUM(AA59:AA61)</f>
        <v>100000</v>
      </c>
      <c r="AB62" s="31">
        <f>SUM(AB59:AB61)</f>
        <v>180000</v>
      </c>
      <c r="AC62" s="6">
        <f t="shared" ref="AC62" si="22">SUM(AC59:AC61)</f>
        <v>0</v>
      </c>
      <c r="AD62" s="31">
        <f>SUM(AD59:AD61)</f>
        <v>160000</v>
      </c>
      <c r="AE62" s="45">
        <f>SUMPRODUCT(T59:W61,AA59:AD61)</f>
        <v>24990000</v>
      </c>
    </row>
    <row r="63" spans="1:33" ht="15.75" thickBot="1" x14ac:dyDescent="0.3">
      <c r="H63" s="35"/>
      <c r="Q63" s="35"/>
      <c r="S63" s="21" t="s">
        <v>30</v>
      </c>
      <c r="T63" s="22"/>
      <c r="U63" s="22"/>
      <c r="V63" s="22"/>
      <c r="W63" s="22"/>
      <c r="X63" s="23"/>
      <c r="Z63" s="1" t="s">
        <v>70</v>
      </c>
      <c r="AA63" s="1">
        <f>T62-AA62</f>
        <v>0</v>
      </c>
      <c r="AB63" s="1">
        <f t="shared" ref="AB63" si="23">U62-AB62</f>
        <v>0</v>
      </c>
      <c r="AC63" s="1">
        <f t="shared" ref="AC63" si="24">V62-AC62</f>
        <v>300000</v>
      </c>
      <c r="AD63" s="1">
        <f>W62-AD62</f>
        <v>0</v>
      </c>
    </row>
    <row r="64" spans="1:33" x14ac:dyDescent="0.25">
      <c r="A64" s="15" t="s">
        <v>93</v>
      </c>
      <c r="B64" s="16"/>
      <c r="C64" s="16"/>
      <c r="D64" s="16"/>
      <c r="E64" s="16"/>
      <c r="F64" s="17"/>
      <c r="H64" s="35"/>
      <c r="Q64" s="35"/>
      <c r="Z64" s="1" t="s">
        <v>69</v>
      </c>
      <c r="AA64" s="75">
        <f>T60-T61</f>
        <v>4</v>
      </c>
      <c r="AB64" s="1">
        <f>U59-U59</f>
        <v>0</v>
      </c>
      <c r="AC64" s="1">
        <f>V59-V59</f>
        <v>0</v>
      </c>
      <c r="AD64" s="1">
        <f>0</f>
        <v>0</v>
      </c>
    </row>
    <row r="65" spans="1:33" ht="15.75" thickBot="1" x14ac:dyDescent="0.3">
      <c r="A65" s="18" t="s">
        <v>4</v>
      </c>
      <c r="B65" s="5">
        <v>1</v>
      </c>
      <c r="C65" s="5">
        <v>2</v>
      </c>
      <c r="D65" s="5">
        <v>3</v>
      </c>
      <c r="E65" s="5">
        <v>4</v>
      </c>
      <c r="F65" s="19"/>
      <c r="H65" s="35"/>
      <c r="Q65" s="35"/>
    </row>
    <row r="66" spans="1:33" x14ac:dyDescent="0.25">
      <c r="A66" s="18">
        <v>1</v>
      </c>
      <c r="B66" s="53" t="s">
        <v>107</v>
      </c>
      <c r="C66" s="53">
        <v>180000</v>
      </c>
      <c r="D66" s="53" t="s">
        <v>108</v>
      </c>
      <c r="E66" s="53"/>
      <c r="F66" s="84"/>
      <c r="H66" s="35"/>
      <c r="Q66" s="35"/>
      <c r="S66" s="15" t="s">
        <v>16</v>
      </c>
      <c r="T66" s="16"/>
      <c r="U66" s="16"/>
      <c r="V66" s="16"/>
      <c r="W66" s="16"/>
      <c r="X66" s="17"/>
      <c r="Z66" s="15" t="s">
        <v>14</v>
      </c>
      <c r="AA66" s="16"/>
      <c r="AB66" s="16"/>
      <c r="AC66" s="16"/>
      <c r="AD66" s="16"/>
      <c r="AE66" s="17"/>
    </row>
    <row r="67" spans="1:33" x14ac:dyDescent="0.25">
      <c r="A67" s="18">
        <v>2</v>
      </c>
      <c r="B67" s="53"/>
      <c r="C67" s="53"/>
      <c r="D67" s="53" t="s">
        <v>109</v>
      </c>
      <c r="E67" s="53" t="s">
        <v>110</v>
      </c>
      <c r="F67" s="84"/>
      <c r="H67" s="35"/>
      <c r="Q67" s="35"/>
      <c r="S67" s="18" t="s">
        <v>4</v>
      </c>
      <c r="T67" s="74">
        <v>1</v>
      </c>
      <c r="U67" s="74">
        <v>2</v>
      </c>
      <c r="V67" s="5">
        <v>3</v>
      </c>
      <c r="W67" s="74">
        <v>4</v>
      </c>
      <c r="X67" s="19" t="s">
        <v>1</v>
      </c>
      <c r="Z67" s="18" t="s">
        <v>4</v>
      </c>
      <c r="AA67" s="5">
        <v>1</v>
      </c>
      <c r="AB67" s="5">
        <v>2</v>
      </c>
      <c r="AC67" s="5">
        <v>3</v>
      </c>
      <c r="AD67" s="5">
        <v>4</v>
      </c>
      <c r="AE67" s="19" t="s">
        <v>1</v>
      </c>
      <c r="AF67" s="1" t="s">
        <v>70</v>
      </c>
      <c r="AG67" s="1" t="s">
        <v>69</v>
      </c>
    </row>
    <row r="68" spans="1:33" x14ac:dyDescent="0.25">
      <c r="A68" s="18">
        <v>3</v>
      </c>
      <c r="B68" s="53" t="s">
        <v>83</v>
      </c>
      <c r="C68" s="53"/>
      <c r="D68" s="53"/>
      <c r="E68" s="53" t="s">
        <v>111</v>
      </c>
      <c r="F68" s="84"/>
      <c r="H68" s="35"/>
      <c r="Q68" s="35"/>
      <c r="S68" s="18">
        <v>1</v>
      </c>
      <c r="T68" s="71">
        <v>92</v>
      </c>
      <c r="U68" s="31">
        <v>89</v>
      </c>
      <c r="V68" s="64">
        <v>90</v>
      </c>
      <c r="W68" s="71">
        <v>0</v>
      </c>
      <c r="X68" s="20">
        <v>320000</v>
      </c>
      <c r="Z68" s="18">
        <v>1</v>
      </c>
      <c r="AA68" s="64"/>
      <c r="AB68" s="64">
        <v>20000</v>
      </c>
      <c r="AC68" s="64">
        <v>300000</v>
      </c>
      <c r="AD68" s="6"/>
      <c r="AE68" s="20">
        <f>SUM(AA68:AD68)</f>
        <v>320000</v>
      </c>
      <c r="AF68" s="1">
        <f>X68-AE68</f>
        <v>0</v>
      </c>
      <c r="AG68" s="1">
        <f>V68-U68</f>
        <v>1</v>
      </c>
    </row>
    <row r="69" spans="1:33" ht="15.75" thickBot="1" x14ac:dyDescent="0.3">
      <c r="A69" s="24"/>
      <c r="B69" s="61"/>
      <c r="C69" s="61"/>
      <c r="D69" s="61"/>
      <c r="E69" s="61"/>
      <c r="F69" s="85"/>
      <c r="H69" s="35"/>
      <c r="Q69" s="35"/>
      <c r="S69" s="76">
        <v>2</v>
      </c>
      <c r="T69" s="71">
        <v>91</v>
      </c>
      <c r="U69" s="31">
        <v>91</v>
      </c>
      <c r="V69" s="71">
        <v>95</v>
      </c>
      <c r="W69" s="31">
        <v>0</v>
      </c>
      <c r="X69" s="73">
        <v>270000</v>
      </c>
      <c r="Z69" s="18">
        <v>2</v>
      </c>
      <c r="AA69" s="64"/>
      <c r="AB69" s="64">
        <v>110000</v>
      </c>
      <c r="AC69" s="64"/>
      <c r="AD69" s="6">
        <v>160000</v>
      </c>
      <c r="AE69" s="29">
        <f>SUM(AA69:AD69)</f>
        <v>270000</v>
      </c>
      <c r="AF69" s="1">
        <f t="shared" ref="AF69:AF70" si="25">X69-AE69</f>
        <v>0</v>
      </c>
      <c r="AG69" s="75">
        <f>V69-U69</f>
        <v>4</v>
      </c>
    </row>
    <row r="70" spans="1:33" x14ac:dyDescent="0.25">
      <c r="A70" t="s">
        <v>112</v>
      </c>
      <c r="H70" s="35"/>
      <c r="Q70" s="35"/>
      <c r="S70" s="76">
        <v>3</v>
      </c>
      <c r="T70" s="31">
        <v>87</v>
      </c>
      <c r="U70" s="31">
        <v>90</v>
      </c>
      <c r="V70" s="71">
        <v>92</v>
      </c>
      <c r="W70" s="71">
        <v>0</v>
      </c>
      <c r="X70" s="73">
        <v>150000</v>
      </c>
      <c r="Z70" s="18">
        <v>3</v>
      </c>
      <c r="AA70" s="64">
        <v>100000</v>
      </c>
      <c r="AB70" s="64">
        <v>50000</v>
      </c>
      <c r="AC70" s="64"/>
      <c r="AD70" s="6"/>
      <c r="AE70" s="29">
        <f>SUM(AA70:AD70)</f>
        <v>150000</v>
      </c>
      <c r="AF70" s="1">
        <f t="shared" si="25"/>
        <v>0</v>
      </c>
      <c r="AG70" s="75">
        <f>V70-U70</f>
        <v>2</v>
      </c>
    </row>
    <row r="71" spans="1:33" x14ac:dyDescent="0.25">
      <c r="A71" t="s">
        <v>113</v>
      </c>
      <c r="H71" s="35"/>
      <c r="Q71" s="35"/>
      <c r="S71" s="18" t="s">
        <v>2</v>
      </c>
      <c r="T71" s="71">
        <v>100000</v>
      </c>
      <c r="U71" s="71">
        <v>180000</v>
      </c>
      <c r="V71" s="6">
        <v>300000</v>
      </c>
      <c r="W71" s="71">
        <v>160000</v>
      </c>
      <c r="X71" s="20"/>
      <c r="Z71" s="18" t="s">
        <v>2</v>
      </c>
      <c r="AA71" s="31">
        <f>SUM(AA68:AA70)</f>
        <v>100000</v>
      </c>
      <c r="AB71" s="31">
        <f>SUM(AB68:AB70)</f>
        <v>180000</v>
      </c>
      <c r="AC71" s="6">
        <f t="shared" ref="AC71" si="26">SUM(AC68:AC70)</f>
        <v>300000</v>
      </c>
      <c r="AD71" s="31">
        <f>SUM(AD68:AD70)</f>
        <v>160000</v>
      </c>
      <c r="AE71" s="45">
        <f>SUMPRODUCT(T68:W70,AA68:AD70)</f>
        <v>51990000</v>
      </c>
    </row>
    <row r="72" spans="1:33" ht="15.75" thickBot="1" x14ac:dyDescent="0.3">
      <c r="H72" s="35"/>
      <c r="Q72" s="35"/>
      <c r="S72" s="21" t="s">
        <v>30</v>
      </c>
      <c r="T72" s="22"/>
      <c r="U72" s="22"/>
      <c r="V72" s="22"/>
      <c r="W72" s="22"/>
      <c r="X72" s="23"/>
      <c r="Z72" s="1" t="s">
        <v>70</v>
      </c>
      <c r="AA72" s="1">
        <f>T71-AA71</f>
        <v>0</v>
      </c>
      <c r="AB72" s="1">
        <f t="shared" ref="AB72" si="27">U71-AB71</f>
        <v>0</v>
      </c>
      <c r="AC72" s="1">
        <f t="shared" ref="AC72" si="28">V71-AC71</f>
        <v>0</v>
      </c>
      <c r="AD72" s="1">
        <f>W71-AD71</f>
        <v>0</v>
      </c>
      <c r="AF72" t="s">
        <v>71</v>
      </c>
    </row>
    <row r="73" spans="1:33" x14ac:dyDescent="0.25">
      <c r="A73" s="15" t="s">
        <v>91</v>
      </c>
      <c r="B73" s="16"/>
      <c r="C73" s="16"/>
      <c r="D73" s="16"/>
      <c r="E73" s="16"/>
      <c r="F73" s="17"/>
      <c r="H73" s="35"/>
      <c r="Q73" s="35"/>
      <c r="Z73" s="1" t="s">
        <v>69</v>
      </c>
      <c r="AA73" s="75">
        <f>T69-T70</f>
        <v>4</v>
      </c>
      <c r="AB73" s="1">
        <f>U68-U68</f>
        <v>0</v>
      </c>
      <c r="AC73" s="1">
        <f>V68-V68</f>
        <v>0</v>
      </c>
      <c r="AD73" s="1">
        <f>0</f>
        <v>0</v>
      </c>
    </row>
    <row r="74" spans="1:33" x14ac:dyDescent="0.25">
      <c r="A74" s="18" t="s">
        <v>4</v>
      </c>
      <c r="B74" s="5">
        <v>1</v>
      </c>
      <c r="C74" s="5">
        <v>2</v>
      </c>
      <c r="D74" s="5">
        <v>3</v>
      </c>
      <c r="E74" s="5">
        <v>4</v>
      </c>
      <c r="F74" s="19" t="s">
        <v>6</v>
      </c>
      <c r="H74" s="35"/>
      <c r="Q74" s="35"/>
    </row>
    <row r="75" spans="1:33" x14ac:dyDescent="0.25">
      <c r="A75" s="18">
        <v>1</v>
      </c>
      <c r="B75" s="53">
        <f xml:space="preserve"> 100000 - 100000</f>
        <v>0</v>
      </c>
      <c r="C75" s="53">
        <v>180000</v>
      </c>
      <c r="D75" s="53">
        <f>40000 + 100000</f>
        <v>140000</v>
      </c>
      <c r="E75" s="53">
        <v>0</v>
      </c>
      <c r="F75" s="84">
        <f>SUM(B75:E75)</f>
        <v>320000</v>
      </c>
      <c r="H75" s="35"/>
      <c r="Q75" s="35"/>
    </row>
    <row r="76" spans="1:33" x14ac:dyDescent="0.25">
      <c r="A76" s="18">
        <v>2</v>
      </c>
      <c r="B76" s="53">
        <v>0</v>
      </c>
      <c r="C76" s="53">
        <v>0</v>
      </c>
      <c r="D76" s="53">
        <f>260000 - 100000</f>
        <v>160000</v>
      </c>
      <c r="E76" s="53">
        <f>10000 + 100000</f>
        <v>110000</v>
      </c>
      <c r="F76" s="84">
        <f t="shared" ref="F76:F77" si="29">SUM(B76:E76)</f>
        <v>270000</v>
      </c>
      <c r="H76" s="35"/>
      <c r="Q76" s="35"/>
    </row>
    <row r="77" spans="1:33" x14ac:dyDescent="0.25">
      <c r="A77" s="18">
        <v>3</v>
      </c>
      <c r="B77" s="53">
        <v>100000</v>
      </c>
      <c r="C77" s="53">
        <v>0</v>
      </c>
      <c r="D77" s="53">
        <v>0</v>
      </c>
      <c r="E77" s="53">
        <f>150000 - 100000</f>
        <v>50000</v>
      </c>
      <c r="F77" s="84">
        <f t="shared" si="29"/>
        <v>150000</v>
      </c>
      <c r="H77" s="35"/>
      <c r="Q77" s="35"/>
    </row>
    <row r="78" spans="1:33" ht="15.75" thickBot="1" x14ac:dyDescent="0.3">
      <c r="A78" s="24" t="s">
        <v>7</v>
      </c>
      <c r="B78" s="61">
        <f>SUM(B75:B77)</f>
        <v>100000</v>
      </c>
      <c r="C78" s="61">
        <f t="shared" ref="C78:E78" si="30">SUM(C75:C77)</f>
        <v>180000</v>
      </c>
      <c r="D78" s="61">
        <f t="shared" si="30"/>
        <v>300000</v>
      </c>
      <c r="E78" s="61">
        <f t="shared" si="30"/>
        <v>160000</v>
      </c>
      <c r="F78" s="26">
        <f>SUMPRODUCT(B75:E77,B23:E25)</f>
        <v>52520000</v>
      </c>
      <c r="H78" s="35"/>
      <c r="Q78" s="35"/>
    </row>
    <row r="79" spans="1:33" x14ac:dyDescent="0.25">
      <c r="H79" s="35"/>
      <c r="Q79" s="35"/>
    </row>
    <row r="80" spans="1:33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91" t="s">
        <v>155</v>
      </c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</row>
    <row r="81" spans="1:18" ht="15.75" thickBot="1" x14ac:dyDescent="0.3"/>
    <row r="82" spans="1:18" x14ac:dyDescent="0.25">
      <c r="A82" s="15" t="s">
        <v>16</v>
      </c>
      <c r="B82" s="16"/>
      <c r="C82" s="16"/>
      <c r="D82" s="16"/>
      <c r="E82" s="16"/>
      <c r="F82" s="17"/>
      <c r="J82" s="93" t="s">
        <v>14</v>
      </c>
      <c r="K82" s="94"/>
      <c r="L82" s="94"/>
      <c r="M82" s="94"/>
      <c r="N82" s="94"/>
      <c r="O82" s="95"/>
    </row>
    <row r="83" spans="1:18" x14ac:dyDescent="0.25">
      <c r="A83" s="18" t="s">
        <v>4</v>
      </c>
      <c r="B83" s="5">
        <v>1</v>
      </c>
      <c r="C83" s="5">
        <v>2</v>
      </c>
      <c r="D83" s="5">
        <v>3</v>
      </c>
      <c r="E83" s="5">
        <v>4</v>
      </c>
      <c r="F83" s="19" t="s">
        <v>1</v>
      </c>
      <c r="J83" s="92" t="s">
        <v>4</v>
      </c>
      <c r="K83" s="53">
        <v>1</v>
      </c>
      <c r="L83" s="53">
        <v>2</v>
      </c>
      <c r="M83" s="53">
        <v>3</v>
      </c>
      <c r="N83" s="53">
        <v>4</v>
      </c>
      <c r="O83" s="84" t="s">
        <v>1</v>
      </c>
    </row>
    <row r="84" spans="1:18" x14ac:dyDescent="0.25">
      <c r="A84" s="18">
        <v>1</v>
      </c>
      <c r="B84" s="6">
        <v>92</v>
      </c>
      <c r="C84" s="31">
        <v>89</v>
      </c>
      <c r="D84" s="31">
        <v>90</v>
      </c>
      <c r="E84" s="6">
        <v>0</v>
      </c>
      <c r="F84" s="20">
        <v>320000</v>
      </c>
      <c r="J84" s="92">
        <v>1</v>
      </c>
      <c r="K84" s="53">
        <v>100000</v>
      </c>
      <c r="L84" s="53">
        <v>180000</v>
      </c>
      <c r="M84" s="53">
        <v>40000</v>
      </c>
      <c r="N84" s="53">
        <v>0</v>
      </c>
      <c r="O84" s="84">
        <v>320000</v>
      </c>
    </row>
    <row r="85" spans="1:18" x14ac:dyDescent="0.25">
      <c r="A85" s="18">
        <v>2</v>
      </c>
      <c r="B85" s="6">
        <v>91</v>
      </c>
      <c r="C85" s="6">
        <v>91</v>
      </c>
      <c r="D85" s="6">
        <v>95</v>
      </c>
      <c r="E85" s="6">
        <v>0</v>
      </c>
      <c r="F85" s="20">
        <v>270000</v>
      </c>
      <c r="J85" s="92">
        <v>2</v>
      </c>
      <c r="K85" s="53">
        <v>0</v>
      </c>
      <c r="L85" s="53">
        <v>0</v>
      </c>
      <c r="M85" s="53">
        <v>260000</v>
      </c>
      <c r="N85" s="53">
        <v>10000</v>
      </c>
      <c r="O85" s="84">
        <v>270000</v>
      </c>
    </row>
    <row r="86" spans="1:18" x14ac:dyDescent="0.25">
      <c r="A86" s="18">
        <v>3</v>
      </c>
      <c r="B86" s="31">
        <v>87</v>
      </c>
      <c r="C86" s="6">
        <v>90</v>
      </c>
      <c r="D86" s="31">
        <v>92</v>
      </c>
      <c r="E86" s="6">
        <v>0</v>
      </c>
      <c r="F86" s="20">
        <v>150000</v>
      </c>
      <c r="J86" s="92">
        <v>3</v>
      </c>
      <c r="K86" s="53">
        <v>0</v>
      </c>
      <c r="L86" s="53">
        <v>0</v>
      </c>
      <c r="M86" s="53">
        <v>0</v>
      </c>
      <c r="N86" s="53">
        <v>150000</v>
      </c>
      <c r="O86" s="84">
        <v>150000</v>
      </c>
    </row>
    <row r="87" spans="1:18" ht="15.75" thickBot="1" x14ac:dyDescent="0.3">
      <c r="A87" s="18" t="s">
        <v>2</v>
      </c>
      <c r="B87" s="6">
        <v>100000</v>
      </c>
      <c r="C87" s="6">
        <v>180000</v>
      </c>
      <c r="D87" s="6">
        <v>300000</v>
      </c>
      <c r="E87" s="6">
        <v>160000</v>
      </c>
      <c r="F87" s="20"/>
      <c r="J87" s="96" t="s">
        <v>2</v>
      </c>
      <c r="K87" s="97">
        <v>100000</v>
      </c>
      <c r="L87" s="97">
        <v>180000</v>
      </c>
      <c r="M87" s="97">
        <v>300000</v>
      </c>
      <c r="N87" s="97">
        <v>160000</v>
      </c>
      <c r="O87" s="98">
        <v>53520000</v>
      </c>
    </row>
    <row r="89" spans="1:18" x14ac:dyDescent="0.25">
      <c r="A89" s="35"/>
      <c r="B89" s="35"/>
      <c r="C89" s="35"/>
      <c r="D89" s="35"/>
      <c r="E89" s="35"/>
      <c r="F89" s="35"/>
      <c r="G89" s="91" t="s">
        <v>138</v>
      </c>
      <c r="H89" s="35"/>
      <c r="I89" s="35"/>
      <c r="J89" s="35"/>
      <c r="K89" s="35"/>
      <c r="L89" s="35"/>
      <c r="M89" s="35"/>
      <c r="N89" s="35"/>
      <c r="O89" s="35"/>
      <c r="P89" s="35"/>
    </row>
    <row r="90" spans="1:18" ht="15.75" thickBot="1" x14ac:dyDescent="0.3"/>
    <row r="91" spans="1:18" x14ac:dyDescent="0.25">
      <c r="A91" s="15" t="s">
        <v>156</v>
      </c>
      <c r="B91" s="16"/>
      <c r="C91" s="16"/>
      <c r="D91" s="16"/>
      <c r="E91" s="16"/>
      <c r="F91" s="17"/>
      <c r="I91" t="s">
        <v>157</v>
      </c>
      <c r="O91" t="s">
        <v>166</v>
      </c>
    </row>
    <row r="92" spans="1:18" x14ac:dyDescent="0.25">
      <c r="A92" s="18" t="s">
        <v>4</v>
      </c>
      <c r="B92" s="5">
        <v>1</v>
      </c>
      <c r="C92" s="5">
        <v>2</v>
      </c>
      <c r="D92" s="5">
        <v>3</v>
      </c>
      <c r="E92" s="5">
        <v>4</v>
      </c>
      <c r="F92" s="19"/>
    </row>
    <row r="93" spans="1:18" x14ac:dyDescent="0.25">
      <c r="A93" s="18">
        <v>1</v>
      </c>
      <c r="B93" s="53">
        <v>0</v>
      </c>
      <c r="C93" s="53">
        <v>0</v>
      </c>
      <c r="D93" s="53">
        <v>0</v>
      </c>
      <c r="E93" s="53">
        <v>5</v>
      </c>
      <c r="F93" s="84"/>
    </row>
    <row r="94" spans="1:18" x14ac:dyDescent="0.25">
      <c r="A94" s="18">
        <v>2</v>
      </c>
      <c r="B94" s="53">
        <v>-6</v>
      </c>
      <c r="C94" s="53">
        <v>-3</v>
      </c>
      <c r="D94" s="53">
        <v>0</v>
      </c>
      <c r="E94" s="53">
        <v>0</v>
      </c>
      <c r="F94" s="84"/>
      <c r="R94" t="s">
        <v>159</v>
      </c>
    </row>
    <row r="95" spans="1:18" x14ac:dyDescent="0.25">
      <c r="A95" s="18">
        <v>3</v>
      </c>
      <c r="B95" s="31">
        <v>-10</v>
      </c>
      <c r="C95" s="53">
        <v>-4</v>
      </c>
      <c r="D95" s="53">
        <v>-3</v>
      </c>
      <c r="E95" s="53">
        <v>0</v>
      </c>
      <c r="F95" s="84"/>
      <c r="R95" t="s">
        <v>160</v>
      </c>
    </row>
    <row r="96" spans="1:18" ht="15.75" thickBot="1" x14ac:dyDescent="0.3">
      <c r="A96" s="24"/>
      <c r="B96" s="61"/>
      <c r="C96" s="61"/>
      <c r="D96" s="61"/>
      <c r="E96" s="61"/>
      <c r="F96" s="85"/>
      <c r="R96" t="s">
        <v>131</v>
      </c>
    </row>
    <row r="97" spans="1:19" x14ac:dyDescent="0.25">
      <c r="A97" t="s">
        <v>106</v>
      </c>
      <c r="B97" t="s">
        <v>164</v>
      </c>
    </row>
    <row r="98" spans="1:19" ht="15.75" thickBot="1" x14ac:dyDescent="0.3"/>
    <row r="99" spans="1:19" x14ac:dyDescent="0.25">
      <c r="A99" s="93" t="s">
        <v>14</v>
      </c>
      <c r="B99" s="94"/>
      <c r="C99" s="94"/>
      <c r="D99" s="94"/>
      <c r="E99" s="94"/>
      <c r="F99" s="95"/>
    </row>
    <row r="100" spans="1:19" x14ac:dyDescent="0.25">
      <c r="A100" s="92" t="s">
        <v>4</v>
      </c>
      <c r="B100" s="53">
        <v>1</v>
      </c>
      <c r="C100" s="53">
        <v>2</v>
      </c>
      <c r="D100" s="53">
        <v>3</v>
      </c>
      <c r="E100" s="53">
        <v>4</v>
      </c>
      <c r="F100" s="84" t="s">
        <v>1</v>
      </c>
    </row>
    <row r="101" spans="1:19" x14ac:dyDescent="0.25">
      <c r="A101" s="92">
        <v>1</v>
      </c>
      <c r="B101" s="53">
        <v>100000</v>
      </c>
      <c r="C101" s="53">
        <v>180000</v>
      </c>
      <c r="D101" s="53">
        <v>40000</v>
      </c>
      <c r="E101" s="53">
        <v>0</v>
      </c>
      <c r="F101" s="84">
        <v>320000</v>
      </c>
      <c r="I101" t="s">
        <v>83</v>
      </c>
    </row>
    <row r="102" spans="1:19" x14ac:dyDescent="0.25">
      <c r="A102" s="92">
        <v>2</v>
      </c>
      <c r="B102" s="53">
        <v>0</v>
      </c>
      <c r="C102" s="53">
        <v>0</v>
      </c>
      <c r="D102" s="53">
        <v>260000</v>
      </c>
      <c r="E102" s="53">
        <v>10000</v>
      </c>
      <c r="F102" s="84">
        <v>270000</v>
      </c>
    </row>
    <row r="103" spans="1:19" x14ac:dyDescent="0.25">
      <c r="A103" s="92">
        <v>3</v>
      </c>
      <c r="B103" s="53">
        <v>0</v>
      </c>
      <c r="C103" s="53">
        <v>0</v>
      </c>
      <c r="D103" s="53">
        <v>0</v>
      </c>
      <c r="E103" s="53">
        <v>150000</v>
      </c>
      <c r="F103" s="84">
        <v>150000</v>
      </c>
    </row>
    <row r="104" spans="1:19" ht="15.75" thickBot="1" x14ac:dyDescent="0.3">
      <c r="A104" s="96" t="s">
        <v>2</v>
      </c>
      <c r="B104" s="97">
        <v>100000</v>
      </c>
      <c r="C104" s="97">
        <v>180000</v>
      </c>
      <c r="D104" s="97">
        <v>300000</v>
      </c>
      <c r="E104" s="97">
        <v>160000</v>
      </c>
      <c r="F104" s="98">
        <v>53520000</v>
      </c>
    </row>
    <row r="105" spans="1:19" ht="15.75" thickBot="1" x14ac:dyDescent="0.3"/>
    <row r="106" spans="1:19" x14ac:dyDescent="0.25">
      <c r="A106" s="93" t="s">
        <v>158</v>
      </c>
      <c r="B106" s="94"/>
      <c r="C106" s="94"/>
      <c r="D106" s="94"/>
      <c r="E106" s="94"/>
      <c r="F106" s="95"/>
    </row>
    <row r="107" spans="1:19" x14ac:dyDescent="0.25">
      <c r="A107" s="92" t="s">
        <v>4</v>
      </c>
      <c r="B107" s="53">
        <v>1</v>
      </c>
      <c r="C107" s="53">
        <v>2</v>
      </c>
      <c r="D107" s="53">
        <v>3</v>
      </c>
      <c r="E107" s="53">
        <v>4</v>
      </c>
      <c r="F107" s="84" t="s">
        <v>1</v>
      </c>
    </row>
    <row r="108" spans="1:19" x14ac:dyDescent="0.25">
      <c r="A108" s="92">
        <v>1</v>
      </c>
      <c r="B108" s="53">
        <v>0</v>
      </c>
      <c r="C108" s="53">
        <v>180000</v>
      </c>
      <c r="D108" s="53">
        <v>140000</v>
      </c>
      <c r="E108" s="53">
        <v>0</v>
      </c>
      <c r="F108" s="84">
        <f>SUM(B108:E108)</f>
        <v>320000</v>
      </c>
      <c r="J108" t="s">
        <v>112</v>
      </c>
      <c r="Q108" t="s">
        <v>127</v>
      </c>
      <c r="S108" t="s">
        <v>161</v>
      </c>
    </row>
    <row r="109" spans="1:19" x14ac:dyDescent="0.25">
      <c r="A109" s="92">
        <v>2</v>
      </c>
      <c r="B109" s="53">
        <v>0</v>
      </c>
      <c r="C109" s="53">
        <v>0</v>
      </c>
      <c r="D109" s="53">
        <v>160000</v>
      </c>
      <c r="E109" s="53">
        <v>110000</v>
      </c>
      <c r="F109" s="84">
        <f t="shared" ref="F109:F110" si="31">SUM(B109:E109)</f>
        <v>270000</v>
      </c>
      <c r="Q109" t="s">
        <v>124</v>
      </c>
      <c r="S109" t="s">
        <v>162</v>
      </c>
    </row>
    <row r="110" spans="1:19" x14ac:dyDescent="0.25">
      <c r="A110" s="92">
        <v>3</v>
      </c>
      <c r="B110" s="53">
        <v>100000</v>
      </c>
      <c r="C110" s="53">
        <v>0</v>
      </c>
      <c r="D110" s="53">
        <v>0</v>
      </c>
      <c r="E110" s="53">
        <v>50000</v>
      </c>
      <c r="F110" s="84">
        <f t="shared" si="31"/>
        <v>150000</v>
      </c>
      <c r="S110" t="s">
        <v>163</v>
      </c>
    </row>
    <row r="111" spans="1:19" ht="15.75" thickBot="1" x14ac:dyDescent="0.3">
      <c r="A111" s="96" t="s">
        <v>2</v>
      </c>
      <c r="B111" s="97">
        <f>SUM(B108:B110)</f>
        <v>100000</v>
      </c>
      <c r="C111" s="97">
        <f t="shared" ref="C111:E111" si="32">SUM(C108:C110)</f>
        <v>180000</v>
      </c>
      <c r="D111" s="97">
        <f t="shared" si="32"/>
        <v>300000</v>
      </c>
      <c r="E111" s="97">
        <f>SUM(E108:E110)</f>
        <v>160000</v>
      </c>
      <c r="F111" s="98">
        <f>SUMPRODUCT(B108:E110,B84:E86)</f>
        <v>52520000</v>
      </c>
    </row>
    <row r="113" spans="1:17" x14ac:dyDescent="0.25">
      <c r="A113" s="35"/>
      <c r="B113" s="35"/>
      <c r="C113" s="35"/>
      <c r="D113" s="35"/>
      <c r="E113" s="35"/>
      <c r="F113" s="35"/>
      <c r="G113" s="91" t="s">
        <v>139</v>
      </c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1:17" ht="15.75" thickBot="1" x14ac:dyDescent="0.3">
      <c r="I114" t="s">
        <v>169</v>
      </c>
    </row>
    <row r="115" spans="1:17" x14ac:dyDescent="0.25">
      <c r="A115" s="15" t="s">
        <v>75</v>
      </c>
      <c r="B115" s="16"/>
      <c r="C115" s="16"/>
      <c r="D115" s="16"/>
      <c r="E115" s="16"/>
      <c r="F115" s="17"/>
      <c r="L115" t="s">
        <v>166</v>
      </c>
    </row>
    <row r="116" spans="1:17" x14ac:dyDescent="0.25">
      <c r="A116" s="18" t="s">
        <v>4</v>
      </c>
      <c r="B116" s="5">
        <v>1</v>
      </c>
      <c r="C116" s="5">
        <v>2</v>
      </c>
      <c r="D116" s="5">
        <v>3</v>
      </c>
      <c r="E116" s="5">
        <v>4</v>
      </c>
      <c r="F116" s="19"/>
    </row>
    <row r="117" spans="1:17" x14ac:dyDescent="0.25">
      <c r="A117" s="18">
        <v>1</v>
      </c>
      <c r="B117" s="53">
        <f>B93-$B$95</f>
        <v>10</v>
      </c>
      <c r="C117" s="71">
        <v>0</v>
      </c>
      <c r="D117" s="71">
        <v>0</v>
      </c>
      <c r="E117" s="71">
        <v>5</v>
      </c>
      <c r="F117" s="84"/>
    </row>
    <row r="118" spans="1:17" x14ac:dyDescent="0.25">
      <c r="A118" s="18">
        <v>2</v>
      </c>
      <c r="B118" s="53">
        <f t="shared" ref="B118:B119" si="33">B94-$B$95</f>
        <v>4</v>
      </c>
      <c r="C118" s="71">
        <v>-3</v>
      </c>
      <c r="D118" s="71">
        <v>0</v>
      </c>
      <c r="E118" s="71">
        <v>0</v>
      </c>
      <c r="F118" s="84"/>
    </row>
    <row r="119" spans="1:17" x14ac:dyDescent="0.25">
      <c r="A119" s="18">
        <v>3</v>
      </c>
      <c r="B119" s="53">
        <f t="shared" si="33"/>
        <v>0</v>
      </c>
      <c r="C119" s="31">
        <v>-4</v>
      </c>
      <c r="D119" s="71">
        <v>-3</v>
      </c>
      <c r="E119" s="71">
        <v>0</v>
      </c>
      <c r="F119" s="84"/>
    </row>
    <row r="120" spans="1:17" ht="15.75" thickBot="1" x14ac:dyDescent="0.3">
      <c r="A120" s="24"/>
      <c r="B120" s="61" t="s">
        <v>134</v>
      </c>
      <c r="C120" s="61"/>
      <c r="D120" s="61"/>
      <c r="E120" s="61"/>
      <c r="F120" s="85"/>
      <c r="P120" t="s">
        <v>144</v>
      </c>
    </row>
    <row r="121" spans="1:17" x14ac:dyDescent="0.25">
      <c r="A121" t="s">
        <v>136</v>
      </c>
      <c r="B121" t="s">
        <v>130</v>
      </c>
      <c r="P121" t="s">
        <v>145</v>
      </c>
    </row>
    <row r="122" spans="1:17" x14ac:dyDescent="0.25">
      <c r="P122" t="s">
        <v>146</v>
      </c>
    </row>
    <row r="123" spans="1:17" ht="15.75" thickBot="1" x14ac:dyDescent="0.3"/>
    <row r="124" spans="1:17" x14ac:dyDescent="0.25">
      <c r="A124" s="93" t="s">
        <v>158</v>
      </c>
      <c r="B124" s="94"/>
      <c r="C124" s="94"/>
      <c r="D124" s="94"/>
      <c r="E124" s="94"/>
      <c r="F124" s="95"/>
      <c r="G124" t="s">
        <v>83</v>
      </c>
    </row>
    <row r="125" spans="1:17" x14ac:dyDescent="0.25">
      <c r="A125" s="92" t="s">
        <v>4</v>
      </c>
      <c r="B125" s="52">
        <v>1</v>
      </c>
      <c r="C125" s="52">
        <v>2</v>
      </c>
      <c r="D125" s="52">
        <v>3</v>
      </c>
      <c r="E125" s="52">
        <v>4</v>
      </c>
      <c r="F125" s="84" t="s">
        <v>1</v>
      </c>
    </row>
    <row r="126" spans="1:17" x14ac:dyDescent="0.25">
      <c r="A126" s="92">
        <v>1</v>
      </c>
      <c r="B126" s="53"/>
      <c r="C126" s="53">
        <v>130000</v>
      </c>
      <c r="D126" s="53">
        <v>190000</v>
      </c>
      <c r="E126" s="53"/>
      <c r="F126" s="84">
        <f>SUM(B126:E126)</f>
        <v>320000</v>
      </c>
    </row>
    <row r="127" spans="1:17" x14ac:dyDescent="0.25">
      <c r="A127" s="92">
        <v>2</v>
      </c>
      <c r="B127" s="53"/>
      <c r="C127" s="53"/>
      <c r="D127" s="53">
        <v>110000</v>
      </c>
      <c r="E127" s="53">
        <v>160000</v>
      </c>
      <c r="F127" s="84">
        <f t="shared" ref="F127:F128" si="34">SUM(B127:E127)</f>
        <v>270000</v>
      </c>
    </row>
    <row r="128" spans="1:17" x14ac:dyDescent="0.25">
      <c r="A128" s="92">
        <v>3</v>
      </c>
      <c r="B128" s="53">
        <v>100000</v>
      </c>
      <c r="C128" s="53">
        <v>50000</v>
      </c>
      <c r="D128" s="53"/>
      <c r="E128" s="53"/>
      <c r="F128" s="84">
        <f t="shared" si="34"/>
        <v>150000</v>
      </c>
      <c r="P128" t="s">
        <v>127</v>
      </c>
      <c r="Q128" t="s">
        <v>140</v>
      </c>
    </row>
    <row r="129" spans="1:17" ht="15.75" thickBot="1" x14ac:dyDescent="0.3">
      <c r="A129" s="99" t="s">
        <v>2</v>
      </c>
      <c r="B129" s="61">
        <f>SUM(B126:B128)</f>
        <v>100000</v>
      </c>
      <c r="C129" s="61">
        <f t="shared" ref="C129" si="35">SUM(C126:C128)</f>
        <v>180000</v>
      </c>
      <c r="D129" s="61">
        <f t="shared" ref="D129" si="36">SUM(D126:D128)</f>
        <v>300000</v>
      </c>
      <c r="E129" s="61">
        <f>SUM(E126:E128)</f>
        <v>160000</v>
      </c>
      <c r="F129" s="26">
        <f>SUMPRODUCT(B126:E128,B84:E86)</f>
        <v>52320000</v>
      </c>
      <c r="Q129" t="s">
        <v>161</v>
      </c>
    </row>
    <row r="130" spans="1:17" x14ac:dyDescent="0.25">
      <c r="P130" t="s">
        <v>124</v>
      </c>
      <c r="Q130" t="s">
        <v>142</v>
      </c>
    </row>
    <row r="131" spans="1:17" x14ac:dyDescent="0.25">
      <c r="Q131" t="s">
        <v>163</v>
      </c>
    </row>
    <row r="134" spans="1:17" x14ac:dyDescent="0.25">
      <c r="J134" t="s">
        <v>165</v>
      </c>
    </row>
    <row r="135" spans="1:17" x14ac:dyDescent="0.25">
      <c r="A135" s="35"/>
      <c r="B135" s="35"/>
      <c r="C135" s="35"/>
      <c r="D135" s="35"/>
      <c r="E135" s="35"/>
      <c r="F135" s="35"/>
      <c r="G135" s="91" t="s">
        <v>150</v>
      </c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1:17" ht="15.75" thickBot="1" x14ac:dyDescent="0.3">
      <c r="B136" t="s">
        <v>135</v>
      </c>
      <c r="I136" t="s">
        <v>169</v>
      </c>
      <c r="K136" t="s">
        <v>166</v>
      </c>
    </row>
    <row r="137" spans="1:17" x14ac:dyDescent="0.25">
      <c r="A137" s="15" t="s">
        <v>75</v>
      </c>
      <c r="B137" s="16"/>
      <c r="C137" s="16"/>
      <c r="D137" s="16"/>
      <c r="E137" s="16"/>
      <c r="F137" s="17"/>
    </row>
    <row r="138" spans="1:17" x14ac:dyDescent="0.25">
      <c r="A138" s="18" t="s">
        <v>4</v>
      </c>
      <c r="B138" s="5">
        <v>1</v>
      </c>
      <c r="C138" s="5">
        <v>2</v>
      </c>
      <c r="D138" s="5">
        <v>3</v>
      </c>
      <c r="E138" s="5">
        <v>4</v>
      </c>
      <c r="F138" s="19"/>
    </row>
    <row r="139" spans="1:17" x14ac:dyDescent="0.25">
      <c r="A139" s="18">
        <v>1</v>
      </c>
      <c r="B139" s="53">
        <f>B117+$C$119</f>
        <v>6</v>
      </c>
      <c r="C139" s="71">
        <v>0</v>
      </c>
      <c r="D139" s="71">
        <v>0</v>
      </c>
      <c r="E139" s="71">
        <v>5</v>
      </c>
      <c r="F139" s="84"/>
    </row>
    <row r="140" spans="1:17" x14ac:dyDescent="0.25">
      <c r="A140" s="18">
        <v>2</v>
      </c>
      <c r="B140" s="53">
        <f>B118+$C$119</f>
        <v>0</v>
      </c>
      <c r="C140" s="31">
        <v>-3</v>
      </c>
      <c r="D140" s="71">
        <v>0</v>
      </c>
      <c r="E140" s="71">
        <v>0</v>
      </c>
      <c r="F140" s="84"/>
    </row>
    <row r="141" spans="1:17" x14ac:dyDescent="0.25">
      <c r="A141" s="18">
        <v>3</v>
      </c>
      <c r="B141" s="71">
        <v>0</v>
      </c>
      <c r="C141" s="53">
        <f>C119-$C$119</f>
        <v>0</v>
      </c>
      <c r="D141" s="53">
        <f t="shared" ref="D141:E141" si="37">D119-$C$119</f>
        <v>1</v>
      </c>
      <c r="E141" s="53">
        <f>E119-$C$119</f>
        <v>4</v>
      </c>
      <c r="F141" s="84"/>
    </row>
    <row r="142" spans="1:17" ht="15.75" thickBot="1" x14ac:dyDescent="0.3">
      <c r="A142" s="24"/>
      <c r="B142" s="61"/>
      <c r="C142" s="61"/>
      <c r="D142" s="61" t="s">
        <v>147</v>
      </c>
      <c r="E142" s="61"/>
      <c r="F142" s="85"/>
    </row>
    <row r="143" spans="1:17" x14ac:dyDescent="0.25">
      <c r="A143" t="s">
        <v>167</v>
      </c>
      <c r="B143" t="s">
        <v>168</v>
      </c>
    </row>
    <row r="144" spans="1:17" ht="15.75" thickBot="1" x14ac:dyDescent="0.3"/>
    <row r="145" spans="1:12" x14ac:dyDescent="0.25">
      <c r="A145" s="93" t="s">
        <v>158</v>
      </c>
      <c r="B145" s="94"/>
      <c r="C145" s="94"/>
      <c r="D145" s="94"/>
      <c r="E145" s="94"/>
      <c r="F145" s="95"/>
    </row>
    <row r="146" spans="1:12" x14ac:dyDescent="0.25">
      <c r="A146" s="92" t="s">
        <v>4</v>
      </c>
      <c r="B146" s="52">
        <v>1</v>
      </c>
      <c r="C146" s="52">
        <v>2</v>
      </c>
      <c r="D146" s="52">
        <v>3</v>
      </c>
      <c r="E146" s="52">
        <v>4</v>
      </c>
      <c r="F146" s="84" t="s">
        <v>1</v>
      </c>
      <c r="L146" s="33"/>
    </row>
    <row r="147" spans="1:12" x14ac:dyDescent="0.25">
      <c r="A147" s="92">
        <v>1</v>
      </c>
      <c r="B147" s="53"/>
      <c r="C147" s="53">
        <v>20000</v>
      </c>
      <c r="D147" s="53">
        <v>300000</v>
      </c>
      <c r="E147" s="53"/>
      <c r="F147" s="84">
        <f>SUM(B147:E147)</f>
        <v>320000</v>
      </c>
    </row>
    <row r="148" spans="1:12" x14ac:dyDescent="0.25">
      <c r="A148" s="92">
        <v>2</v>
      </c>
      <c r="B148" s="53"/>
      <c r="C148" s="53">
        <v>110000</v>
      </c>
      <c r="D148" s="53"/>
      <c r="E148" s="53">
        <v>160000</v>
      </c>
      <c r="F148" s="84">
        <f t="shared" ref="F148:F149" si="38">SUM(B148:E148)</f>
        <v>270000</v>
      </c>
    </row>
    <row r="149" spans="1:12" x14ac:dyDescent="0.25">
      <c r="A149" s="92">
        <v>3</v>
      </c>
      <c r="B149" s="53">
        <v>100000</v>
      </c>
      <c r="C149" s="53">
        <v>50000</v>
      </c>
      <c r="D149" s="53"/>
      <c r="E149" s="53"/>
      <c r="F149" s="84">
        <f t="shared" si="38"/>
        <v>150000</v>
      </c>
    </row>
    <row r="150" spans="1:12" ht="15.75" thickBot="1" x14ac:dyDescent="0.3">
      <c r="A150" s="99" t="s">
        <v>2</v>
      </c>
      <c r="B150" s="61">
        <f>SUM(B147:B149)</f>
        <v>100000</v>
      </c>
      <c r="C150" s="61">
        <f t="shared" ref="C150" si="39">SUM(C147:C149)</f>
        <v>180000</v>
      </c>
      <c r="D150" s="61">
        <f t="shared" ref="D150" si="40">SUM(D147:D149)</f>
        <v>300000</v>
      </c>
      <c r="E150" s="61">
        <f>SUM(E147:E149)</f>
        <v>160000</v>
      </c>
      <c r="F150" s="26">
        <f>SUMPRODUCT(B147:E149,B84:E86)</f>
        <v>51990000</v>
      </c>
    </row>
    <row r="152" spans="1:12" x14ac:dyDescent="0.25">
      <c r="D152" t="s">
        <v>73</v>
      </c>
      <c r="I152" t="s">
        <v>170</v>
      </c>
    </row>
  </sheetData>
  <mergeCells count="36">
    <mergeCell ref="A124:F124"/>
    <mergeCell ref="A137:F137"/>
    <mergeCell ref="A145:F145"/>
    <mergeCell ref="A82:F82"/>
    <mergeCell ref="J82:O82"/>
    <mergeCell ref="A91:F91"/>
    <mergeCell ref="A99:F99"/>
    <mergeCell ref="A106:F106"/>
    <mergeCell ref="A115:F115"/>
    <mergeCell ref="A43:G43"/>
    <mergeCell ref="A49:F49"/>
    <mergeCell ref="A56:F56"/>
    <mergeCell ref="A64:F64"/>
    <mergeCell ref="A73:F73"/>
    <mergeCell ref="S57:X57"/>
    <mergeCell ref="Z57:AE57"/>
    <mergeCell ref="S66:X66"/>
    <mergeCell ref="Z66:AE66"/>
    <mergeCell ref="S30:X30"/>
    <mergeCell ref="Z30:AE30"/>
    <mergeCell ref="S39:X39"/>
    <mergeCell ref="Z39:AE39"/>
    <mergeCell ref="S48:X48"/>
    <mergeCell ref="Z48:AE48"/>
    <mergeCell ref="A29:F29"/>
    <mergeCell ref="J29:O29"/>
    <mergeCell ref="A1:X1"/>
    <mergeCell ref="A3:X3"/>
    <mergeCell ref="S21:X21"/>
    <mergeCell ref="Z21:AE21"/>
    <mergeCell ref="A18:X18"/>
    <mergeCell ref="A20:F20"/>
    <mergeCell ref="J20:O20"/>
    <mergeCell ref="S20:X20"/>
    <mergeCell ref="A21:F21"/>
    <mergeCell ref="J21:O21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A61FC-B815-4DAE-9B7C-D56D71CEDB67}">
  <dimension ref="A1:BM301"/>
  <sheetViews>
    <sheetView tabSelected="1" topLeftCell="A277" zoomScale="85" zoomScaleNormal="85" workbookViewId="0">
      <selection activeCell="H307" sqref="H307"/>
    </sheetView>
  </sheetViews>
  <sheetFormatPr defaultRowHeight="15" x14ac:dyDescent="0.25"/>
  <cols>
    <col min="1" max="1" width="18.5703125" bestFit="1" customWidth="1"/>
    <col min="8" max="8" width="10.85546875" customWidth="1"/>
    <col min="13" max="13" width="9.85546875" customWidth="1"/>
    <col min="16" max="16" width="4.7109375" customWidth="1"/>
    <col min="18" max="18" width="17.28515625" customWidth="1"/>
    <col min="33" max="33" width="5.28515625" customWidth="1"/>
    <col min="35" max="35" width="18.5703125" bestFit="1" customWidth="1"/>
    <col min="50" max="50" width="17.42578125" customWidth="1"/>
  </cols>
  <sheetData>
    <row r="1" spans="1:31" x14ac:dyDescent="0.25">
      <c r="A1" s="43" t="s">
        <v>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</row>
    <row r="3" spans="1:31" x14ac:dyDescent="0.25">
      <c r="A3" s="43" t="s">
        <v>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</row>
    <row r="4" spans="1:31" x14ac:dyDescent="0.25">
      <c r="A4" s="5" t="s">
        <v>5</v>
      </c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 t="s">
        <v>6</v>
      </c>
    </row>
    <row r="5" spans="1:31" x14ac:dyDescent="0.25">
      <c r="A5" s="5">
        <v>1</v>
      </c>
      <c r="B5" s="6">
        <v>10</v>
      </c>
      <c r="C5" s="6">
        <v>22</v>
      </c>
      <c r="D5" s="6">
        <v>29</v>
      </c>
      <c r="E5" s="6">
        <v>45</v>
      </c>
      <c r="F5" s="6">
        <v>11</v>
      </c>
      <c r="G5" s="6">
        <v>31</v>
      </c>
      <c r="H5" s="6">
        <v>42</v>
      </c>
      <c r="I5" s="6">
        <v>61</v>
      </c>
      <c r="J5" s="6">
        <v>36</v>
      </c>
      <c r="K5" s="6">
        <v>21</v>
      </c>
      <c r="L5" s="6">
        <v>45</v>
      </c>
      <c r="M5" s="6">
        <v>500</v>
      </c>
    </row>
    <row r="6" spans="1:31" x14ac:dyDescent="0.25">
      <c r="A6" s="5">
        <v>2</v>
      </c>
      <c r="B6" s="6">
        <v>25</v>
      </c>
      <c r="C6" s="6">
        <v>35</v>
      </c>
      <c r="D6" s="6">
        <v>17</v>
      </c>
      <c r="E6" s="6">
        <v>38</v>
      </c>
      <c r="F6" s="6">
        <v>9</v>
      </c>
      <c r="G6" s="6">
        <v>17</v>
      </c>
      <c r="H6" s="6">
        <v>65</v>
      </c>
      <c r="I6" s="6">
        <v>45</v>
      </c>
      <c r="J6" s="6">
        <v>42</v>
      </c>
      <c r="K6" s="6">
        <v>5</v>
      </c>
      <c r="L6" s="6">
        <v>41</v>
      </c>
      <c r="M6" s="6">
        <v>750</v>
      </c>
    </row>
    <row r="7" spans="1:31" x14ac:dyDescent="0.25">
      <c r="A7" s="5">
        <v>3</v>
      </c>
      <c r="B7" s="6">
        <v>18</v>
      </c>
      <c r="C7" s="6">
        <v>19</v>
      </c>
      <c r="D7" s="6">
        <v>22</v>
      </c>
      <c r="E7" s="6">
        <v>29</v>
      </c>
      <c r="F7" s="6">
        <v>24</v>
      </c>
      <c r="G7" s="6">
        <v>54</v>
      </c>
      <c r="H7" s="6">
        <v>39</v>
      </c>
      <c r="I7" s="6">
        <v>78</v>
      </c>
      <c r="J7" s="6">
        <v>51</v>
      </c>
      <c r="K7" s="6">
        <v>14</v>
      </c>
      <c r="L7" s="6">
        <v>38</v>
      </c>
      <c r="M7" s="6">
        <v>400</v>
      </c>
    </row>
    <row r="8" spans="1:31" x14ac:dyDescent="0.25">
      <c r="A8" s="5" t="s">
        <v>7</v>
      </c>
      <c r="B8" s="6">
        <v>112</v>
      </c>
      <c r="C8" s="6">
        <v>85</v>
      </c>
      <c r="D8" s="6">
        <v>138</v>
      </c>
      <c r="E8" s="6">
        <v>146</v>
      </c>
      <c r="F8" s="6">
        <v>77</v>
      </c>
      <c r="G8" s="6">
        <v>89</v>
      </c>
      <c r="H8" s="6">
        <v>101</v>
      </c>
      <c r="I8" s="6">
        <v>215</v>
      </c>
      <c r="J8" s="6">
        <v>53</v>
      </c>
      <c r="K8" s="6">
        <v>49</v>
      </c>
      <c r="L8" s="6">
        <v>153</v>
      </c>
      <c r="M8" s="6"/>
    </row>
    <row r="10" spans="1:31" x14ac:dyDescent="0.25">
      <c r="A10" s="5" t="s">
        <v>5</v>
      </c>
      <c r="B10" s="5">
        <v>1</v>
      </c>
      <c r="C10" s="5">
        <v>2</v>
      </c>
      <c r="D10" s="5">
        <v>3</v>
      </c>
      <c r="E10" s="5">
        <v>4</v>
      </c>
      <c r="F10" s="5">
        <v>5</v>
      </c>
      <c r="G10" s="5">
        <v>6</v>
      </c>
      <c r="H10" s="5">
        <v>7</v>
      </c>
      <c r="I10" s="5">
        <v>8</v>
      </c>
      <c r="J10" s="5">
        <v>9</v>
      </c>
      <c r="K10" s="5">
        <v>10</v>
      </c>
      <c r="L10" s="5">
        <v>11</v>
      </c>
      <c r="M10" s="5" t="s">
        <v>6</v>
      </c>
    </row>
    <row r="11" spans="1:31" x14ac:dyDescent="0.25">
      <c r="A11" s="5">
        <v>1</v>
      </c>
      <c r="B11" s="6">
        <v>112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85</v>
      </c>
      <c r="I11" s="6">
        <v>0</v>
      </c>
      <c r="J11" s="6">
        <v>53</v>
      </c>
      <c r="K11" s="6">
        <v>0</v>
      </c>
      <c r="L11" s="6">
        <v>0</v>
      </c>
      <c r="M11" s="6">
        <f>SUM(B11:L11)</f>
        <v>250</v>
      </c>
    </row>
    <row r="12" spans="1:31" x14ac:dyDescent="0.25">
      <c r="A12" s="5">
        <v>2</v>
      </c>
      <c r="B12" s="6">
        <v>0</v>
      </c>
      <c r="C12" s="6">
        <v>0</v>
      </c>
      <c r="D12" s="6">
        <v>138</v>
      </c>
      <c r="E12" s="6">
        <v>0</v>
      </c>
      <c r="F12" s="6">
        <v>77</v>
      </c>
      <c r="G12" s="6">
        <v>89</v>
      </c>
      <c r="H12" s="6">
        <v>0</v>
      </c>
      <c r="I12" s="6">
        <v>215</v>
      </c>
      <c r="J12" s="6">
        <v>0</v>
      </c>
      <c r="K12" s="6">
        <v>49</v>
      </c>
      <c r="L12" s="6">
        <v>0</v>
      </c>
      <c r="M12" s="6">
        <f t="shared" ref="M12:M13" si="0">SUM(B12:L12)</f>
        <v>568</v>
      </c>
    </row>
    <row r="13" spans="1:31" x14ac:dyDescent="0.25">
      <c r="A13" s="5">
        <v>3</v>
      </c>
      <c r="B13" s="6">
        <v>0</v>
      </c>
      <c r="C13" s="6">
        <v>85</v>
      </c>
      <c r="D13" s="6">
        <v>0</v>
      </c>
      <c r="E13" s="6">
        <v>146</v>
      </c>
      <c r="F13" s="6">
        <v>0</v>
      </c>
      <c r="G13" s="6">
        <v>0</v>
      </c>
      <c r="H13" s="6">
        <v>16</v>
      </c>
      <c r="I13" s="6">
        <v>0</v>
      </c>
      <c r="J13" s="6">
        <v>0</v>
      </c>
      <c r="K13" s="6">
        <v>0</v>
      </c>
      <c r="L13" s="6">
        <v>153</v>
      </c>
      <c r="M13" s="6">
        <f t="shared" si="0"/>
        <v>400</v>
      </c>
    </row>
    <row r="14" spans="1:31" x14ac:dyDescent="0.25">
      <c r="A14" s="5" t="s">
        <v>7</v>
      </c>
      <c r="B14" s="6">
        <f>SUM(B11:B13)</f>
        <v>112</v>
      </c>
      <c r="C14" s="6">
        <f t="shared" ref="C14:L14" si="1">SUM(C11:C13)</f>
        <v>85</v>
      </c>
      <c r="D14" s="6">
        <f t="shared" si="1"/>
        <v>138</v>
      </c>
      <c r="E14" s="6">
        <f t="shared" si="1"/>
        <v>146</v>
      </c>
      <c r="F14" s="6">
        <f t="shared" si="1"/>
        <v>77</v>
      </c>
      <c r="G14" s="6">
        <f t="shared" si="1"/>
        <v>89</v>
      </c>
      <c r="H14" s="6">
        <f t="shared" si="1"/>
        <v>101</v>
      </c>
      <c r="I14" s="6">
        <f t="shared" si="1"/>
        <v>215</v>
      </c>
      <c r="J14" s="6">
        <f t="shared" si="1"/>
        <v>53</v>
      </c>
      <c r="K14" s="6">
        <f t="shared" si="1"/>
        <v>49</v>
      </c>
      <c r="L14" s="6">
        <f t="shared" si="1"/>
        <v>153</v>
      </c>
      <c r="M14" s="6"/>
    </row>
    <row r="16" spans="1:31" x14ac:dyDescent="0.25">
      <c r="A16" s="5" t="s">
        <v>3</v>
      </c>
      <c r="B16" s="7">
        <f>SUMPRODUCT(B5:L7,B11:L13)</f>
        <v>33357</v>
      </c>
    </row>
    <row r="17" spans="1:65" x14ac:dyDescent="0.25">
      <c r="A17" s="1"/>
      <c r="B17" s="1"/>
    </row>
    <row r="18" spans="1:65" x14ac:dyDescent="0.25">
      <c r="A18" s="43" t="s">
        <v>11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</row>
    <row r="19" spans="1:65" ht="15.75" thickBot="1" x14ac:dyDescent="0.3">
      <c r="P19" s="35"/>
      <c r="AG19" s="35"/>
    </row>
    <row r="20" spans="1:65" ht="15.75" thickBot="1" x14ac:dyDescent="0.3">
      <c r="A20" s="36" t="s">
        <v>10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8"/>
      <c r="P20" s="35"/>
      <c r="R20" s="36" t="s">
        <v>12</v>
      </c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8"/>
      <c r="AF20" s="12"/>
      <c r="AG20" s="82"/>
      <c r="AH20" s="12"/>
      <c r="AI20" s="36" t="s">
        <v>13</v>
      </c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8"/>
    </row>
    <row r="21" spans="1:65" ht="15.75" thickBot="1" x14ac:dyDescent="0.3">
      <c r="A21" s="50" t="s">
        <v>16</v>
      </c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4"/>
      <c r="P21" s="35"/>
      <c r="R21" s="50" t="s">
        <v>16</v>
      </c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4"/>
      <c r="AF21" s="13"/>
      <c r="AG21" s="78"/>
      <c r="AH21" s="13"/>
      <c r="AI21" s="50" t="s">
        <v>16</v>
      </c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4"/>
      <c r="AX21" s="58" t="s">
        <v>14</v>
      </c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60"/>
    </row>
    <row r="22" spans="1:65" x14ac:dyDescent="0.25">
      <c r="A22" s="18" t="s">
        <v>5</v>
      </c>
      <c r="B22" s="5">
        <v>1</v>
      </c>
      <c r="C22" s="5">
        <v>2</v>
      </c>
      <c r="D22" s="5">
        <v>3</v>
      </c>
      <c r="E22" s="5">
        <v>4</v>
      </c>
      <c r="F22" s="5">
        <v>5</v>
      </c>
      <c r="G22" s="5">
        <v>6</v>
      </c>
      <c r="H22" s="5">
        <v>7</v>
      </c>
      <c r="I22" s="5">
        <v>8</v>
      </c>
      <c r="J22" s="5">
        <v>9</v>
      </c>
      <c r="K22" s="5">
        <v>10</v>
      </c>
      <c r="L22" s="5">
        <v>11</v>
      </c>
      <c r="M22" s="52">
        <v>12</v>
      </c>
      <c r="N22" s="19" t="s">
        <v>6</v>
      </c>
      <c r="P22" s="35"/>
      <c r="R22" s="18" t="s">
        <v>5</v>
      </c>
      <c r="S22" s="5">
        <v>1</v>
      </c>
      <c r="T22" s="5">
        <v>2</v>
      </c>
      <c r="U22" s="5">
        <v>3</v>
      </c>
      <c r="V22" s="5">
        <v>4</v>
      </c>
      <c r="W22" s="5">
        <v>5</v>
      </c>
      <c r="X22" s="5">
        <v>6</v>
      </c>
      <c r="Y22" s="5">
        <v>7</v>
      </c>
      <c r="Z22" s="5">
        <v>8</v>
      </c>
      <c r="AA22" s="5">
        <v>9</v>
      </c>
      <c r="AB22" s="5">
        <v>10</v>
      </c>
      <c r="AC22" s="5">
        <v>11</v>
      </c>
      <c r="AD22" s="52">
        <v>12</v>
      </c>
      <c r="AE22" s="19" t="s">
        <v>6</v>
      </c>
      <c r="AF22" s="13"/>
      <c r="AG22" s="78"/>
      <c r="AH22" s="13"/>
      <c r="AI22" s="18" t="s">
        <v>5</v>
      </c>
      <c r="AJ22" s="5">
        <v>1</v>
      </c>
      <c r="AK22" s="5">
        <v>2</v>
      </c>
      <c r="AL22" s="5">
        <v>3</v>
      </c>
      <c r="AM22" s="5">
        <v>4</v>
      </c>
      <c r="AN22" s="5">
        <v>5</v>
      </c>
      <c r="AO22" s="5">
        <v>6</v>
      </c>
      <c r="AP22" s="5">
        <v>7</v>
      </c>
      <c r="AQ22" s="65">
        <v>8</v>
      </c>
      <c r="AR22" s="5">
        <v>9</v>
      </c>
      <c r="AS22" s="5">
        <v>10</v>
      </c>
      <c r="AT22" s="5">
        <v>11</v>
      </c>
      <c r="AU22" s="52">
        <v>12</v>
      </c>
      <c r="AV22" s="19" t="s">
        <v>6</v>
      </c>
      <c r="AX22" s="46" t="s">
        <v>5</v>
      </c>
      <c r="AY22" s="39">
        <v>1</v>
      </c>
      <c r="AZ22" s="39">
        <v>2</v>
      </c>
      <c r="BA22" s="39">
        <v>3</v>
      </c>
      <c r="BB22" s="39">
        <v>4</v>
      </c>
      <c r="BC22" s="39">
        <v>5</v>
      </c>
      <c r="BD22" s="39">
        <v>6</v>
      </c>
      <c r="BE22" s="39">
        <v>7</v>
      </c>
      <c r="BF22" s="39">
        <v>8</v>
      </c>
      <c r="BG22" s="39">
        <v>9</v>
      </c>
      <c r="BH22" s="39">
        <v>10</v>
      </c>
      <c r="BI22" s="39">
        <v>11</v>
      </c>
      <c r="BJ22" s="57">
        <v>12</v>
      </c>
      <c r="BK22" s="47" t="s">
        <v>6</v>
      </c>
      <c r="BL22" t="s">
        <v>70</v>
      </c>
      <c r="BM22" t="s">
        <v>69</v>
      </c>
    </row>
    <row r="23" spans="1:65" x14ac:dyDescent="0.25">
      <c r="A23" s="18">
        <v>1</v>
      </c>
      <c r="B23" s="6">
        <v>10</v>
      </c>
      <c r="C23" s="6">
        <v>22</v>
      </c>
      <c r="D23" s="6">
        <v>29</v>
      </c>
      <c r="E23" s="6">
        <v>45</v>
      </c>
      <c r="F23" s="6">
        <v>11</v>
      </c>
      <c r="G23" s="6">
        <v>31</v>
      </c>
      <c r="H23" s="6">
        <v>42</v>
      </c>
      <c r="I23" s="6">
        <v>61</v>
      </c>
      <c r="J23" s="6">
        <v>36</v>
      </c>
      <c r="K23" s="6">
        <v>21</v>
      </c>
      <c r="L23" s="6">
        <v>45</v>
      </c>
      <c r="M23" s="6">
        <v>0</v>
      </c>
      <c r="N23" s="20">
        <v>500</v>
      </c>
      <c r="P23" s="35"/>
      <c r="R23" s="18">
        <v>1</v>
      </c>
      <c r="S23" s="31">
        <v>10</v>
      </c>
      <c r="T23" s="6">
        <v>22</v>
      </c>
      <c r="U23" s="6">
        <v>29</v>
      </c>
      <c r="V23" s="6">
        <v>45</v>
      </c>
      <c r="W23" s="6">
        <v>11</v>
      </c>
      <c r="X23" s="6">
        <v>31</v>
      </c>
      <c r="Y23" s="6">
        <v>42</v>
      </c>
      <c r="Z23" s="6">
        <v>61</v>
      </c>
      <c r="AA23" s="64">
        <v>36</v>
      </c>
      <c r="AB23" s="6">
        <v>21</v>
      </c>
      <c r="AC23" s="6">
        <v>45</v>
      </c>
      <c r="AD23" s="6">
        <v>0</v>
      </c>
      <c r="AE23" s="20">
        <v>500</v>
      </c>
      <c r="AF23" s="14"/>
      <c r="AG23" s="83"/>
      <c r="AH23" s="14"/>
      <c r="AI23" s="18">
        <v>1</v>
      </c>
      <c r="AJ23" s="64">
        <v>10</v>
      </c>
      <c r="AK23" s="64">
        <v>22</v>
      </c>
      <c r="AL23" s="64">
        <v>29</v>
      </c>
      <c r="AM23" s="64">
        <v>45</v>
      </c>
      <c r="AN23" s="64">
        <v>11</v>
      </c>
      <c r="AO23" s="64">
        <v>31</v>
      </c>
      <c r="AP23" s="64">
        <v>42</v>
      </c>
      <c r="AQ23" s="31">
        <v>61</v>
      </c>
      <c r="AR23" s="64">
        <v>36</v>
      </c>
      <c r="AS23" s="64">
        <v>21</v>
      </c>
      <c r="AT23" s="64">
        <v>45</v>
      </c>
      <c r="AU23" s="6">
        <v>0</v>
      </c>
      <c r="AV23" s="20">
        <v>500</v>
      </c>
      <c r="AX23" s="18">
        <v>1</v>
      </c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3">
        <f>SUM(AY23:BJ23)</f>
        <v>0</v>
      </c>
      <c r="BL23" s="1">
        <f>$AV23-BK23</f>
        <v>500</v>
      </c>
      <c r="BM23" s="1">
        <f>$AJ$23-$AU$23</f>
        <v>10</v>
      </c>
    </row>
    <row r="24" spans="1:65" x14ac:dyDescent="0.25">
      <c r="A24" s="18">
        <v>2</v>
      </c>
      <c r="B24" s="6">
        <v>25</v>
      </c>
      <c r="C24" s="6">
        <v>35</v>
      </c>
      <c r="D24" s="6">
        <v>17</v>
      </c>
      <c r="E24" s="6">
        <v>38</v>
      </c>
      <c r="F24" s="6">
        <v>9</v>
      </c>
      <c r="G24" s="6">
        <v>17</v>
      </c>
      <c r="H24" s="6">
        <v>65</v>
      </c>
      <c r="I24" s="6">
        <v>45</v>
      </c>
      <c r="J24" s="6">
        <v>42</v>
      </c>
      <c r="K24" s="6">
        <v>5</v>
      </c>
      <c r="L24" s="6">
        <v>41</v>
      </c>
      <c r="M24" s="6">
        <v>0</v>
      </c>
      <c r="N24" s="20">
        <v>750</v>
      </c>
      <c r="P24" s="35"/>
      <c r="R24" s="18">
        <v>2</v>
      </c>
      <c r="S24" s="6">
        <v>25</v>
      </c>
      <c r="T24" s="6">
        <v>35</v>
      </c>
      <c r="U24" s="31">
        <v>17</v>
      </c>
      <c r="V24" s="6">
        <v>38</v>
      </c>
      <c r="W24" s="31">
        <v>9</v>
      </c>
      <c r="X24" s="31">
        <v>17</v>
      </c>
      <c r="Y24" s="31">
        <v>65</v>
      </c>
      <c r="Z24" s="31">
        <v>45</v>
      </c>
      <c r="AA24" s="31">
        <v>42</v>
      </c>
      <c r="AB24" s="31">
        <v>5</v>
      </c>
      <c r="AC24" s="31">
        <v>41</v>
      </c>
      <c r="AD24" s="6">
        <v>0</v>
      </c>
      <c r="AE24" s="20">
        <v>750</v>
      </c>
      <c r="AF24" s="14"/>
      <c r="AG24" s="83"/>
      <c r="AH24" s="14"/>
      <c r="AI24" s="18">
        <v>2</v>
      </c>
      <c r="AJ24" s="64">
        <v>25</v>
      </c>
      <c r="AK24" s="64">
        <v>35</v>
      </c>
      <c r="AL24" s="64">
        <v>17</v>
      </c>
      <c r="AM24" s="64">
        <v>38</v>
      </c>
      <c r="AN24" s="64">
        <v>9</v>
      </c>
      <c r="AO24" s="64">
        <v>17</v>
      </c>
      <c r="AP24" s="64">
        <v>65</v>
      </c>
      <c r="AQ24" s="31">
        <v>45</v>
      </c>
      <c r="AR24" s="64">
        <v>42</v>
      </c>
      <c r="AS24" s="64">
        <v>5</v>
      </c>
      <c r="AT24" s="64">
        <v>41</v>
      </c>
      <c r="AU24" s="6">
        <v>0</v>
      </c>
      <c r="AV24" s="20">
        <v>750</v>
      </c>
      <c r="AX24" s="18">
        <v>2</v>
      </c>
      <c r="AY24" s="6"/>
      <c r="AZ24" s="6"/>
      <c r="BA24" s="6"/>
      <c r="BB24" s="6"/>
      <c r="BC24" s="6"/>
      <c r="BD24" s="6"/>
      <c r="BE24" s="6"/>
      <c r="BF24" s="6">
        <v>215</v>
      </c>
      <c r="BG24" s="6"/>
      <c r="BH24" s="6"/>
      <c r="BI24" s="6"/>
      <c r="BJ24" s="6"/>
      <c r="BK24" s="63">
        <f>SUM(AY24:BJ24)</f>
        <v>215</v>
      </c>
      <c r="BL24" s="1">
        <f>$AV24-BK24</f>
        <v>535</v>
      </c>
      <c r="BM24" s="1">
        <f>$AS$24-$AU$24</f>
        <v>5</v>
      </c>
    </row>
    <row r="25" spans="1:65" x14ac:dyDescent="0.25">
      <c r="A25" s="18">
        <v>3</v>
      </c>
      <c r="B25" s="6">
        <v>18</v>
      </c>
      <c r="C25" s="6">
        <v>19</v>
      </c>
      <c r="D25" s="6">
        <v>22</v>
      </c>
      <c r="E25" s="6">
        <v>29</v>
      </c>
      <c r="F25" s="6">
        <v>24</v>
      </c>
      <c r="G25" s="6">
        <v>54</v>
      </c>
      <c r="H25" s="6">
        <v>39</v>
      </c>
      <c r="I25" s="6">
        <v>78</v>
      </c>
      <c r="J25" s="6">
        <v>51</v>
      </c>
      <c r="K25" s="6">
        <v>14</v>
      </c>
      <c r="L25" s="6">
        <v>38</v>
      </c>
      <c r="M25" s="6">
        <v>0</v>
      </c>
      <c r="N25" s="20">
        <v>400</v>
      </c>
      <c r="P25" s="35"/>
      <c r="R25" s="18">
        <v>3</v>
      </c>
      <c r="S25" s="31">
        <v>18</v>
      </c>
      <c r="T25" s="31">
        <v>19</v>
      </c>
      <c r="U25" s="6">
        <v>22</v>
      </c>
      <c r="V25" s="31">
        <v>29</v>
      </c>
      <c r="W25" s="6">
        <v>24</v>
      </c>
      <c r="X25" s="6">
        <v>54</v>
      </c>
      <c r="Y25" s="6">
        <v>39</v>
      </c>
      <c r="Z25" s="6">
        <v>78</v>
      </c>
      <c r="AA25" s="6">
        <v>51</v>
      </c>
      <c r="AB25" s="6">
        <v>14</v>
      </c>
      <c r="AC25" s="31">
        <v>38</v>
      </c>
      <c r="AD25" s="6">
        <v>0</v>
      </c>
      <c r="AE25" s="20">
        <v>400</v>
      </c>
      <c r="AF25" s="14"/>
      <c r="AG25" s="83"/>
      <c r="AH25" s="14"/>
      <c r="AI25" s="18">
        <v>3</v>
      </c>
      <c r="AJ25" s="64">
        <v>18</v>
      </c>
      <c r="AK25" s="64">
        <v>19</v>
      </c>
      <c r="AL25" s="64">
        <v>22</v>
      </c>
      <c r="AM25" s="64">
        <v>29</v>
      </c>
      <c r="AN25" s="64">
        <v>24</v>
      </c>
      <c r="AO25" s="64">
        <v>54</v>
      </c>
      <c r="AP25" s="64">
        <v>39</v>
      </c>
      <c r="AQ25" s="31">
        <v>78</v>
      </c>
      <c r="AR25" s="64">
        <v>51</v>
      </c>
      <c r="AS25" s="64">
        <v>14</v>
      </c>
      <c r="AT25" s="64">
        <v>38</v>
      </c>
      <c r="AU25" s="6">
        <v>0</v>
      </c>
      <c r="AV25" s="20">
        <v>400</v>
      </c>
      <c r="AX25" s="18">
        <v>3</v>
      </c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3">
        <f t="shared" ref="BK24:BK25" si="2">SUM(AY25:BJ25)</f>
        <v>0</v>
      </c>
      <c r="BL25" s="1">
        <f>$AV25-BK25</f>
        <v>400</v>
      </c>
      <c r="BM25" s="1">
        <f>$AS$25-$AU$25</f>
        <v>14</v>
      </c>
    </row>
    <row r="26" spans="1:65" ht="15.75" thickBot="1" x14ac:dyDescent="0.3">
      <c r="A26" s="18" t="s">
        <v>7</v>
      </c>
      <c r="B26" s="6">
        <v>112</v>
      </c>
      <c r="C26" s="6">
        <v>85</v>
      </c>
      <c r="D26" s="6">
        <v>138</v>
      </c>
      <c r="E26" s="6">
        <v>146</v>
      </c>
      <c r="F26" s="6">
        <v>77</v>
      </c>
      <c r="G26" s="6">
        <v>89</v>
      </c>
      <c r="H26" s="6">
        <v>101</v>
      </c>
      <c r="I26" s="6">
        <v>215</v>
      </c>
      <c r="J26" s="6">
        <v>53</v>
      </c>
      <c r="K26" s="6">
        <v>49</v>
      </c>
      <c r="L26" s="6">
        <v>153</v>
      </c>
      <c r="M26" s="53">
        <v>432</v>
      </c>
      <c r="N26" s="20"/>
      <c r="P26" s="35"/>
      <c r="R26" s="18" t="s">
        <v>7</v>
      </c>
      <c r="S26" s="6">
        <v>112</v>
      </c>
      <c r="T26" s="6">
        <v>85</v>
      </c>
      <c r="U26" s="6">
        <v>138</v>
      </c>
      <c r="V26" s="6">
        <v>146</v>
      </c>
      <c r="W26" s="6">
        <v>77</v>
      </c>
      <c r="X26" s="6">
        <v>89</v>
      </c>
      <c r="Y26" s="6">
        <v>101</v>
      </c>
      <c r="Z26" s="6">
        <v>215</v>
      </c>
      <c r="AA26" s="6">
        <v>53</v>
      </c>
      <c r="AB26" s="6">
        <v>49</v>
      </c>
      <c r="AC26" s="6">
        <v>153</v>
      </c>
      <c r="AD26" s="53">
        <v>432</v>
      </c>
      <c r="AE26" s="20"/>
      <c r="AF26" s="14"/>
      <c r="AG26" s="83"/>
      <c r="AH26" s="14"/>
      <c r="AI26" s="18" t="s">
        <v>7</v>
      </c>
      <c r="AJ26" s="6">
        <v>112</v>
      </c>
      <c r="AK26" s="6">
        <v>85</v>
      </c>
      <c r="AL26" s="6">
        <v>138</v>
      </c>
      <c r="AM26" s="6">
        <v>146</v>
      </c>
      <c r="AN26" s="6">
        <v>77</v>
      </c>
      <c r="AO26" s="6">
        <v>89</v>
      </c>
      <c r="AP26" s="6">
        <v>101</v>
      </c>
      <c r="AQ26" s="31">
        <v>215</v>
      </c>
      <c r="AR26" s="6">
        <v>53</v>
      </c>
      <c r="AS26" s="6">
        <v>49</v>
      </c>
      <c r="AT26" s="6">
        <v>153</v>
      </c>
      <c r="AU26" s="53">
        <v>432</v>
      </c>
      <c r="AV26" s="20"/>
      <c r="AX26" s="24" t="s">
        <v>7</v>
      </c>
      <c r="AY26" s="62">
        <f>SUM(AY23:AY25)</f>
        <v>0</v>
      </c>
      <c r="AZ26" s="62">
        <f t="shared" ref="AZ26" si="3">SUM(AZ23:AZ25)</f>
        <v>0</v>
      </c>
      <c r="BA26" s="62">
        <f t="shared" ref="BA26" si="4">SUM(BA23:BA25)</f>
        <v>0</v>
      </c>
      <c r="BB26" s="62">
        <f t="shared" ref="BB26" si="5">SUM(BB23:BB25)</f>
        <v>0</v>
      </c>
      <c r="BC26" s="62">
        <f t="shared" ref="BC26" si="6">SUM(BC23:BC25)</f>
        <v>0</v>
      </c>
      <c r="BD26" s="62">
        <f t="shared" ref="BD26" si="7">SUM(BD23:BD25)</f>
        <v>0</v>
      </c>
      <c r="BE26" s="62">
        <f t="shared" ref="BE26" si="8">SUM(BE23:BE25)</f>
        <v>0</v>
      </c>
      <c r="BF26" s="28">
        <f t="shared" ref="BF26" si="9">SUM(BF23:BF25)</f>
        <v>215</v>
      </c>
      <c r="BG26" s="62">
        <f t="shared" ref="BG26" si="10">SUM(BG23:BG25)</f>
        <v>0</v>
      </c>
      <c r="BH26" s="62">
        <f t="shared" ref="BH26" si="11">SUM(BH23:BH25)</f>
        <v>0</v>
      </c>
      <c r="BI26" s="62">
        <f t="shared" ref="BI26" si="12">SUM(BI23:BI25)</f>
        <v>0</v>
      </c>
      <c r="BJ26" s="62">
        <f t="shared" ref="BJ26" si="13">SUM(BJ23:BJ25)</f>
        <v>0</v>
      </c>
      <c r="BK26" s="26">
        <f>SUMPRODUCT(AJ23:AU25,AY23:BJ25)</f>
        <v>9675</v>
      </c>
    </row>
    <row r="27" spans="1:65" ht="15.75" thickBot="1" x14ac:dyDescent="0.3">
      <c r="A27" s="48" t="s">
        <v>43</v>
      </c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6"/>
      <c r="P27" s="35"/>
      <c r="R27" s="48" t="s">
        <v>43</v>
      </c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6"/>
      <c r="AF27" s="8"/>
      <c r="AG27" s="79"/>
      <c r="AH27" s="8"/>
      <c r="AI27" s="48" t="s">
        <v>43</v>
      </c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6"/>
      <c r="AX27" t="s">
        <v>70</v>
      </c>
      <c r="AY27" s="1">
        <f>AJ$26-AY26</f>
        <v>112</v>
      </c>
      <c r="AZ27" s="1">
        <f>AK$26-AZ26</f>
        <v>85</v>
      </c>
      <c r="BA27" s="1">
        <f>AL$26-BA26</f>
        <v>138</v>
      </c>
      <c r="BB27" s="1">
        <f>AM$26-BB26</f>
        <v>146</v>
      </c>
      <c r="BC27" s="1">
        <f>AN$26-BC26</f>
        <v>77</v>
      </c>
      <c r="BD27" s="1">
        <f>AO$26-BD26</f>
        <v>89</v>
      </c>
      <c r="BE27" s="1">
        <f>AP$26-BE26</f>
        <v>101</v>
      </c>
      <c r="BF27" s="1">
        <f>AQ$26-BF26</f>
        <v>0</v>
      </c>
      <c r="BG27" s="1">
        <f>AR$26-BG26</f>
        <v>53</v>
      </c>
      <c r="BH27" s="1">
        <f>AS$26-BH26</f>
        <v>49</v>
      </c>
      <c r="BI27" s="1">
        <f>AT$26-BI26</f>
        <v>153</v>
      </c>
      <c r="BJ27" s="1">
        <f>AU$26-BJ26</f>
        <v>432</v>
      </c>
    </row>
    <row r="28" spans="1:65" ht="15.75" thickBot="1" x14ac:dyDescent="0.3">
      <c r="P28" s="35"/>
      <c r="AG28" s="35"/>
      <c r="AX28" t="s">
        <v>69</v>
      </c>
      <c r="AY28" s="1">
        <f>$AJ$25-$AJ$23</f>
        <v>8</v>
      </c>
      <c r="AZ28" s="1">
        <f>$AK$23-$AK$25</f>
        <v>3</v>
      </c>
      <c r="BA28" s="1">
        <f>$AL$25-$AL$24</f>
        <v>5</v>
      </c>
      <c r="BB28" s="1">
        <f>$AM$24-$AM$25</f>
        <v>9</v>
      </c>
      <c r="BC28" s="1">
        <f>$AN$23-$AN$24</f>
        <v>2</v>
      </c>
      <c r="BD28" s="1">
        <f>$AO$23-$AO$24</f>
        <v>14</v>
      </c>
      <c r="BE28" s="1">
        <f>$AP$23-$AP$25</f>
        <v>3</v>
      </c>
      <c r="BF28" s="30">
        <f>$AQ$23-$AQ$24</f>
        <v>16</v>
      </c>
      <c r="BG28" s="1">
        <f>$AR$24-$AR$23</f>
        <v>6</v>
      </c>
      <c r="BH28" s="1">
        <f>$AS$25-$AS$24</f>
        <v>9</v>
      </c>
      <c r="BI28" s="1">
        <f>$AT$24-$AT$25</f>
        <v>3</v>
      </c>
      <c r="BJ28" s="1">
        <f>0</f>
        <v>0</v>
      </c>
    </row>
    <row r="29" spans="1:65" ht="15.75" thickBot="1" x14ac:dyDescent="0.3">
      <c r="A29" s="58" t="s">
        <v>14</v>
      </c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60"/>
      <c r="P29" s="35"/>
      <c r="R29" s="58" t="s">
        <v>14</v>
      </c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60"/>
      <c r="AG29" s="35"/>
    </row>
    <row r="30" spans="1:65" ht="15.75" thickBot="1" x14ac:dyDescent="0.3">
      <c r="A30" s="46" t="s">
        <v>5</v>
      </c>
      <c r="B30" s="39">
        <v>1</v>
      </c>
      <c r="C30" s="39">
        <v>2</v>
      </c>
      <c r="D30" s="39">
        <v>3</v>
      </c>
      <c r="E30" s="39">
        <v>4</v>
      </c>
      <c r="F30" s="39">
        <v>5</v>
      </c>
      <c r="G30" s="39">
        <v>6</v>
      </c>
      <c r="H30" s="39">
        <v>7</v>
      </c>
      <c r="I30" s="39">
        <v>8</v>
      </c>
      <c r="J30" s="39">
        <v>9</v>
      </c>
      <c r="K30" s="39">
        <v>10</v>
      </c>
      <c r="L30" s="39">
        <v>11</v>
      </c>
      <c r="M30" s="57">
        <v>12</v>
      </c>
      <c r="N30" s="47" t="s">
        <v>6</v>
      </c>
      <c r="P30" s="35"/>
      <c r="R30" s="46" t="s">
        <v>5</v>
      </c>
      <c r="S30" s="39">
        <v>1</v>
      </c>
      <c r="T30" s="39">
        <v>2</v>
      </c>
      <c r="U30" s="39">
        <v>3</v>
      </c>
      <c r="V30" s="39">
        <v>4</v>
      </c>
      <c r="W30" s="39">
        <v>5</v>
      </c>
      <c r="X30" s="39">
        <v>6</v>
      </c>
      <c r="Y30" s="39">
        <v>7</v>
      </c>
      <c r="Z30" s="39">
        <v>8</v>
      </c>
      <c r="AA30" s="39">
        <v>9</v>
      </c>
      <c r="AB30" s="39">
        <v>10</v>
      </c>
      <c r="AC30" s="39">
        <v>11</v>
      </c>
      <c r="AD30" s="57">
        <v>12</v>
      </c>
      <c r="AE30" s="47" t="s">
        <v>6</v>
      </c>
      <c r="AG30" s="35"/>
      <c r="AI30" s="58" t="s">
        <v>16</v>
      </c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60"/>
      <c r="AX30" s="58" t="s">
        <v>14</v>
      </c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60"/>
    </row>
    <row r="31" spans="1:65" x14ac:dyDescent="0.25">
      <c r="A31" s="18">
        <v>1</v>
      </c>
      <c r="B31" s="6">
        <v>112</v>
      </c>
      <c r="C31" s="6">
        <v>85</v>
      </c>
      <c r="D31" s="6">
        <v>138</v>
      </c>
      <c r="E31" s="6">
        <v>146</v>
      </c>
      <c r="F31" s="6">
        <v>19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29">
        <f>SUM(B31:M31)</f>
        <v>500</v>
      </c>
      <c r="P31" s="35"/>
      <c r="R31" s="18">
        <v>1</v>
      </c>
      <c r="S31" s="6">
        <v>68</v>
      </c>
      <c r="T31" s="6"/>
      <c r="U31" s="6"/>
      <c r="V31" s="6"/>
      <c r="W31" s="6"/>
      <c r="X31" s="6"/>
      <c r="Y31" s="6"/>
      <c r="Z31" s="6"/>
      <c r="AA31" s="6"/>
      <c r="AB31" s="6"/>
      <c r="AC31" s="6"/>
      <c r="AD31" s="6">
        <v>432</v>
      </c>
      <c r="AE31" s="63">
        <f>SUM(S31:AD31)</f>
        <v>500</v>
      </c>
      <c r="AG31" s="35"/>
      <c r="AI31" s="66" t="s">
        <v>5</v>
      </c>
      <c r="AJ31" s="67">
        <v>1</v>
      </c>
      <c r="AK31" s="67">
        <v>2</v>
      </c>
      <c r="AL31" s="67">
        <v>3</v>
      </c>
      <c r="AM31" s="67">
        <v>4</v>
      </c>
      <c r="AN31" s="67">
        <v>5</v>
      </c>
      <c r="AO31" s="70">
        <v>6</v>
      </c>
      <c r="AP31" s="67">
        <v>7</v>
      </c>
      <c r="AQ31" s="70">
        <v>8</v>
      </c>
      <c r="AR31" s="67">
        <v>9</v>
      </c>
      <c r="AS31" s="67">
        <v>10</v>
      </c>
      <c r="AT31" s="67">
        <v>11</v>
      </c>
      <c r="AU31" s="68">
        <v>12</v>
      </c>
      <c r="AV31" s="69" t="s">
        <v>6</v>
      </c>
      <c r="AX31" s="46" t="s">
        <v>5</v>
      </c>
      <c r="AY31" s="39">
        <v>1</v>
      </c>
      <c r="AZ31" s="39">
        <v>2</v>
      </c>
      <c r="BA31" s="39">
        <v>3</v>
      </c>
      <c r="BB31" s="39">
        <v>4</v>
      </c>
      <c r="BC31" s="39">
        <v>5</v>
      </c>
      <c r="BD31" s="39">
        <v>6</v>
      </c>
      <c r="BE31" s="39">
        <v>7</v>
      </c>
      <c r="BF31" s="39">
        <v>8</v>
      </c>
      <c r="BG31" s="39">
        <v>9</v>
      </c>
      <c r="BH31" s="39">
        <v>10</v>
      </c>
      <c r="BI31" s="39">
        <v>11</v>
      </c>
      <c r="BJ31" s="57">
        <v>12</v>
      </c>
      <c r="BK31" s="47" t="s">
        <v>6</v>
      </c>
      <c r="BL31" t="s">
        <v>70</v>
      </c>
      <c r="BM31" t="s">
        <v>69</v>
      </c>
    </row>
    <row r="32" spans="1:65" x14ac:dyDescent="0.25">
      <c r="A32" s="18">
        <v>2</v>
      </c>
      <c r="B32" s="6">
        <v>0</v>
      </c>
      <c r="C32" s="6">
        <v>0</v>
      </c>
      <c r="D32" s="6">
        <v>0</v>
      </c>
      <c r="E32" s="6">
        <v>0</v>
      </c>
      <c r="F32" s="6">
        <v>58</v>
      </c>
      <c r="G32" s="6">
        <v>89</v>
      </c>
      <c r="H32" s="6">
        <v>101</v>
      </c>
      <c r="I32" s="6">
        <v>215</v>
      </c>
      <c r="J32" s="6">
        <v>53</v>
      </c>
      <c r="K32" s="6">
        <v>49</v>
      </c>
      <c r="L32" s="6">
        <v>153</v>
      </c>
      <c r="M32" s="6">
        <v>32</v>
      </c>
      <c r="N32" s="29">
        <f t="shared" ref="N32:N33" si="14">SUM(B32:M32)</f>
        <v>750</v>
      </c>
      <c r="P32" s="35"/>
      <c r="R32" s="18">
        <v>2</v>
      </c>
      <c r="S32" s="6"/>
      <c r="T32" s="6"/>
      <c r="U32" s="6">
        <v>138</v>
      </c>
      <c r="V32" s="6"/>
      <c r="W32" s="6">
        <v>77</v>
      </c>
      <c r="X32" s="6">
        <v>89</v>
      </c>
      <c r="Y32" s="6">
        <v>101</v>
      </c>
      <c r="Z32" s="6">
        <v>215</v>
      </c>
      <c r="AA32" s="6">
        <v>53</v>
      </c>
      <c r="AB32" s="6">
        <v>49</v>
      </c>
      <c r="AC32" s="6">
        <v>28</v>
      </c>
      <c r="AD32" s="6"/>
      <c r="AE32" s="63">
        <f t="shared" ref="AE32:AE33" si="15">SUM(S32:AD32)</f>
        <v>750</v>
      </c>
      <c r="AG32" s="35"/>
      <c r="AI32" s="18">
        <v>1</v>
      </c>
      <c r="AJ32" s="64">
        <v>10</v>
      </c>
      <c r="AK32" s="64">
        <v>22</v>
      </c>
      <c r="AL32" s="64">
        <v>29</v>
      </c>
      <c r="AM32" s="64">
        <v>45</v>
      </c>
      <c r="AN32" s="64">
        <v>11</v>
      </c>
      <c r="AO32" s="71">
        <v>31</v>
      </c>
      <c r="AP32" s="64">
        <v>42</v>
      </c>
      <c r="AQ32" s="71">
        <v>61</v>
      </c>
      <c r="AR32" s="64">
        <v>36</v>
      </c>
      <c r="AS32" s="64">
        <v>21</v>
      </c>
      <c r="AT32" s="64">
        <v>45</v>
      </c>
      <c r="AU32" s="6">
        <v>0</v>
      </c>
      <c r="AV32" s="20">
        <v>500</v>
      </c>
      <c r="AX32" s="18">
        <v>1</v>
      </c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3">
        <f>SUM(AY32:BJ32)</f>
        <v>0</v>
      </c>
      <c r="BL32" s="1">
        <f>$AV32-BK32</f>
        <v>500</v>
      </c>
      <c r="BM32" s="1">
        <f>$AJ$23-$AU$23</f>
        <v>10</v>
      </c>
    </row>
    <row r="33" spans="1:65" x14ac:dyDescent="0.25">
      <c r="A33" s="18">
        <v>3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400</v>
      </c>
      <c r="N33" s="29">
        <f t="shared" si="14"/>
        <v>400</v>
      </c>
      <c r="P33" s="35"/>
      <c r="R33" s="18">
        <v>3</v>
      </c>
      <c r="S33" s="6">
        <v>44</v>
      </c>
      <c r="T33" s="6">
        <v>85</v>
      </c>
      <c r="U33" s="6"/>
      <c r="V33" s="6">
        <v>146</v>
      </c>
      <c r="W33" s="6"/>
      <c r="X33" s="6"/>
      <c r="Y33" s="6"/>
      <c r="Z33" s="6"/>
      <c r="AA33" s="6"/>
      <c r="AB33" s="6"/>
      <c r="AC33" s="6">
        <v>125</v>
      </c>
      <c r="AD33" s="6"/>
      <c r="AE33" s="63">
        <f t="shared" si="15"/>
        <v>400</v>
      </c>
      <c r="AG33" s="35"/>
      <c r="AI33" s="18">
        <v>2</v>
      </c>
      <c r="AJ33" s="64">
        <v>25</v>
      </c>
      <c r="AK33" s="64">
        <v>35</v>
      </c>
      <c r="AL33" s="64">
        <v>17</v>
      </c>
      <c r="AM33" s="64">
        <v>38</v>
      </c>
      <c r="AN33" s="64">
        <v>9</v>
      </c>
      <c r="AO33" s="31">
        <v>17</v>
      </c>
      <c r="AP33" s="64">
        <v>65</v>
      </c>
      <c r="AQ33" s="31">
        <v>45</v>
      </c>
      <c r="AR33" s="64">
        <v>42</v>
      </c>
      <c r="AS33" s="64">
        <v>5</v>
      </c>
      <c r="AT33" s="64">
        <v>41</v>
      </c>
      <c r="AU33" s="6">
        <v>0</v>
      </c>
      <c r="AV33" s="20">
        <v>750</v>
      </c>
      <c r="AX33" s="18">
        <v>2</v>
      </c>
      <c r="AY33" s="6"/>
      <c r="AZ33" s="6"/>
      <c r="BA33" s="6"/>
      <c r="BB33" s="6"/>
      <c r="BC33" s="6"/>
      <c r="BD33" s="6">
        <v>89</v>
      </c>
      <c r="BE33" s="6"/>
      <c r="BF33" s="6">
        <v>215</v>
      </c>
      <c r="BG33" s="6"/>
      <c r="BH33" s="6"/>
      <c r="BI33" s="6"/>
      <c r="BJ33" s="6"/>
      <c r="BK33" s="63">
        <f t="shared" ref="BK33:BK34" si="16">SUM(AY33:BJ33)</f>
        <v>304</v>
      </c>
      <c r="BL33" s="1">
        <f t="shared" ref="BL33:BL34" si="17">$AV33-BK33</f>
        <v>446</v>
      </c>
      <c r="BM33" s="1">
        <f>$AS$24-$AU$24</f>
        <v>5</v>
      </c>
    </row>
    <row r="34" spans="1:65" ht="15.75" thickBot="1" x14ac:dyDescent="0.3">
      <c r="A34" s="24" t="s">
        <v>7</v>
      </c>
      <c r="B34" s="28">
        <f>SUM(B31:B33)</f>
        <v>112</v>
      </c>
      <c r="C34" s="28">
        <f t="shared" ref="C34:M34" si="18">SUM(C31:C33)</f>
        <v>85</v>
      </c>
      <c r="D34" s="28">
        <f t="shared" si="18"/>
        <v>138</v>
      </c>
      <c r="E34" s="28">
        <f t="shared" si="18"/>
        <v>146</v>
      </c>
      <c r="F34" s="28">
        <f t="shared" si="18"/>
        <v>77</v>
      </c>
      <c r="G34" s="28">
        <f t="shared" si="18"/>
        <v>89</v>
      </c>
      <c r="H34" s="28">
        <f t="shared" si="18"/>
        <v>101</v>
      </c>
      <c r="I34" s="28">
        <f t="shared" si="18"/>
        <v>215</v>
      </c>
      <c r="J34" s="28">
        <f t="shared" si="18"/>
        <v>53</v>
      </c>
      <c r="K34" s="28">
        <f t="shared" si="18"/>
        <v>49</v>
      </c>
      <c r="L34" s="28">
        <f t="shared" si="18"/>
        <v>153</v>
      </c>
      <c r="M34" s="28">
        <f t="shared" si="18"/>
        <v>432</v>
      </c>
      <c r="N34" s="26">
        <f>SUMPRODUCT(B23:M25,B31:M33)</f>
        <v>40790</v>
      </c>
      <c r="P34" s="35"/>
      <c r="R34" s="24" t="s">
        <v>7</v>
      </c>
      <c r="S34" s="28">
        <f>SUM(S31:S33)</f>
        <v>112</v>
      </c>
      <c r="T34" s="28">
        <f t="shared" ref="T34" si="19">SUM(T31:T33)</f>
        <v>85</v>
      </c>
      <c r="U34" s="28">
        <f t="shared" ref="U34" si="20">SUM(U31:U33)</f>
        <v>138</v>
      </c>
      <c r="V34" s="28">
        <f t="shared" ref="V34" si="21">SUM(V31:V33)</f>
        <v>146</v>
      </c>
      <c r="W34" s="28">
        <f t="shared" ref="W34" si="22">SUM(W31:W33)</f>
        <v>77</v>
      </c>
      <c r="X34" s="28">
        <f t="shared" ref="X34" si="23">SUM(X31:X33)</f>
        <v>89</v>
      </c>
      <c r="Y34" s="28">
        <f t="shared" ref="Y34" si="24">SUM(Y31:Y33)</f>
        <v>101</v>
      </c>
      <c r="Z34" s="28">
        <f t="shared" ref="Z34" si="25">SUM(Z31:Z33)</f>
        <v>215</v>
      </c>
      <c r="AA34" s="28">
        <f t="shared" ref="AA34" si="26">SUM(AA31:AA33)</f>
        <v>53</v>
      </c>
      <c r="AB34" s="28">
        <f t="shared" ref="AB34" si="27">SUM(AB31:AB33)</f>
        <v>49</v>
      </c>
      <c r="AC34" s="28">
        <f t="shared" ref="AC34" si="28">SUM(AC31:AC33)</f>
        <v>153</v>
      </c>
      <c r="AD34" s="28">
        <f t="shared" ref="AD34" si="29">SUM(AD31:AD33)</f>
        <v>432</v>
      </c>
      <c r="AE34" s="26">
        <f>SUMPRODUCT(S23:AD25,S31:AD33)</f>
        <v>36482</v>
      </c>
      <c r="AG34" s="35"/>
      <c r="AI34" s="18">
        <v>3</v>
      </c>
      <c r="AJ34" s="64">
        <v>18</v>
      </c>
      <c r="AK34" s="64">
        <v>19</v>
      </c>
      <c r="AL34" s="64">
        <v>22</v>
      </c>
      <c r="AM34" s="64">
        <v>29</v>
      </c>
      <c r="AN34" s="64">
        <v>24</v>
      </c>
      <c r="AO34" s="71">
        <v>54</v>
      </c>
      <c r="AP34" s="64">
        <v>39</v>
      </c>
      <c r="AQ34" s="71">
        <v>78</v>
      </c>
      <c r="AR34" s="64">
        <v>51</v>
      </c>
      <c r="AS34" s="64">
        <v>14</v>
      </c>
      <c r="AT34" s="64">
        <v>38</v>
      </c>
      <c r="AU34" s="6">
        <v>0</v>
      </c>
      <c r="AV34" s="20">
        <v>400</v>
      </c>
      <c r="AX34" s="18">
        <v>3</v>
      </c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3">
        <f t="shared" si="16"/>
        <v>0</v>
      </c>
      <c r="BL34" s="1">
        <f t="shared" si="17"/>
        <v>400</v>
      </c>
      <c r="BM34" s="1">
        <f>$AS$25-$AU$25</f>
        <v>14</v>
      </c>
    </row>
    <row r="35" spans="1:65" ht="15.75" thickBot="1" x14ac:dyDescent="0.3">
      <c r="P35" s="35"/>
      <c r="AG35" s="35"/>
      <c r="AI35" s="24" t="s">
        <v>7</v>
      </c>
      <c r="AJ35" s="27">
        <v>112</v>
      </c>
      <c r="AK35" s="27">
        <v>85</v>
      </c>
      <c r="AL35" s="27">
        <v>138</v>
      </c>
      <c r="AM35" s="27">
        <v>146</v>
      </c>
      <c r="AN35" s="27">
        <v>77</v>
      </c>
      <c r="AO35" s="72">
        <v>89</v>
      </c>
      <c r="AP35" s="27">
        <v>101</v>
      </c>
      <c r="AQ35" s="72">
        <v>215</v>
      </c>
      <c r="AR35" s="27">
        <v>53</v>
      </c>
      <c r="AS35" s="27">
        <v>49</v>
      </c>
      <c r="AT35" s="27">
        <v>153</v>
      </c>
      <c r="AU35" s="61">
        <v>432</v>
      </c>
      <c r="AV35" s="25"/>
      <c r="AX35" s="24" t="s">
        <v>7</v>
      </c>
      <c r="AY35" s="62">
        <f>SUM(AY32:AY34)</f>
        <v>0</v>
      </c>
      <c r="AZ35" s="62">
        <f t="shared" ref="AZ35" si="30">SUM(AZ32:AZ34)</f>
        <v>0</v>
      </c>
      <c r="BA35" s="62">
        <f t="shared" ref="BA35" si="31">SUM(BA32:BA34)</f>
        <v>0</v>
      </c>
      <c r="BB35" s="62">
        <f t="shared" ref="BB35" si="32">SUM(BB32:BB34)</f>
        <v>0</v>
      </c>
      <c r="BC35" s="62">
        <f t="shared" ref="BC35" si="33">SUM(BC32:BC34)</f>
        <v>0</v>
      </c>
      <c r="BD35" s="62">
        <f t="shared" ref="BD35" si="34">SUM(BD32:BD34)</f>
        <v>89</v>
      </c>
      <c r="BE35" s="62">
        <f t="shared" ref="BE35" si="35">SUM(BE32:BE34)</f>
        <v>0</v>
      </c>
      <c r="BF35" s="28">
        <f t="shared" ref="BF35" si="36">SUM(BF32:BF34)</f>
        <v>215</v>
      </c>
      <c r="BG35" s="62">
        <f t="shared" ref="BG35" si="37">SUM(BG32:BG34)</f>
        <v>0</v>
      </c>
      <c r="BH35" s="62">
        <f t="shared" ref="BH35" si="38">SUM(BH32:BH34)</f>
        <v>0</v>
      </c>
      <c r="BI35" s="62">
        <f t="shared" ref="BI35" si="39">SUM(BI32:BI34)</f>
        <v>0</v>
      </c>
      <c r="BJ35" s="62">
        <f t="shared" ref="BJ35" si="40">SUM(BJ32:BJ34)</f>
        <v>0</v>
      </c>
      <c r="BK35" s="26">
        <f>SUMPRODUCT(AJ32:AU34,AY32:BJ34)</f>
        <v>11188</v>
      </c>
    </row>
    <row r="36" spans="1:65" x14ac:dyDescent="0.25">
      <c r="A36" s="32">
        <v>1</v>
      </c>
      <c r="B36" t="s">
        <v>44</v>
      </c>
      <c r="P36" s="35"/>
      <c r="R36" s="32">
        <v>1</v>
      </c>
      <c r="S36" t="s">
        <v>61</v>
      </c>
      <c r="AG36" s="35"/>
      <c r="AX36" t="s">
        <v>70</v>
      </c>
      <c r="AY36" s="1">
        <f>AJ$26-AY35</f>
        <v>112</v>
      </c>
      <c r="AZ36" s="1">
        <f>AK$26-AZ35</f>
        <v>85</v>
      </c>
      <c r="BA36" s="1">
        <f>AL$26-BA35</f>
        <v>138</v>
      </c>
      <c r="BB36" s="1">
        <f>AM$26-BB35</f>
        <v>146</v>
      </c>
      <c r="BC36" s="1">
        <f>AN$26-BC35</f>
        <v>77</v>
      </c>
      <c r="BD36" s="1">
        <f>AO$26-BD35</f>
        <v>0</v>
      </c>
      <c r="BE36" s="1">
        <f>AP$26-BE35</f>
        <v>101</v>
      </c>
      <c r="BF36" s="1">
        <f>AQ$26-BF35</f>
        <v>0</v>
      </c>
      <c r="BG36" s="1">
        <f>AR$26-BG35</f>
        <v>53</v>
      </c>
      <c r="BH36" s="1">
        <f>AS$26-BH35</f>
        <v>49</v>
      </c>
      <c r="BI36" s="1">
        <f>AT$26-BI35</f>
        <v>153</v>
      </c>
      <c r="BJ36" s="1">
        <f>AU$26-BJ35</f>
        <v>432</v>
      </c>
    </row>
    <row r="37" spans="1:65" x14ac:dyDescent="0.25">
      <c r="A37" s="32">
        <v>2</v>
      </c>
      <c r="B37" t="s">
        <v>45</v>
      </c>
      <c r="P37" s="35"/>
      <c r="R37" s="32">
        <v>2</v>
      </c>
      <c r="S37" t="s">
        <v>54</v>
      </c>
      <c r="AG37" s="35"/>
      <c r="AX37" t="s">
        <v>69</v>
      </c>
      <c r="AY37" s="1">
        <f>$AJ$25-$AJ$23</f>
        <v>8</v>
      </c>
      <c r="AZ37" s="1">
        <f>$AK$23-$AK$25</f>
        <v>3</v>
      </c>
      <c r="BA37" s="1">
        <f>$AL$25-$AL$24</f>
        <v>5</v>
      </c>
      <c r="BB37" s="1">
        <f>$AM$24-$AM$25</f>
        <v>9</v>
      </c>
      <c r="BC37" s="1">
        <f>$AN$23-$AN$24</f>
        <v>2</v>
      </c>
      <c r="BD37" s="30">
        <f>$AO$23-$AO$24</f>
        <v>14</v>
      </c>
      <c r="BE37" s="1">
        <f>$AP$23-$AP$25</f>
        <v>3</v>
      </c>
      <c r="BF37" s="30">
        <f>$AQ$23-$AQ$24</f>
        <v>16</v>
      </c>
      <c r="BG37" s="1">
        <f>$AR$24-$AR$23</f>
        <v>6</v>
      </c>
      <c r="BH37" s="1">
        <f>$AS$25-$AS$24</f>
        <v>9</v>
      </c>
      <c r="BI37" s="1">
        <f>$AT$24-$AT$25</f>
        <v>3</v>
      </c>
      <c r="BJ37" s="1">
        <f>0</f>
        <v>0</v>
      </c>
    </row>
    <row r="38" spans="1:65" ht="15.75" thickBot="1" x14ac:dyDescent="0.3">
      <c r="A38" s="32">
        <v>3</v>
      </c>
      <c r="B38" t="s">
        <v>46</v>
      </c>
      <c r="P38" s="35"/>
      <c r="R38" s="32">
        <v>3</v>
      </c>
      <c r="S38" t="s">
        <v>58</v>
      </c>
      <c r="AG38" s="35"/>
    </row>
    <row r="39" spans="1:65" ht="15.75" thickBot="1" x14ac:dyDescent="0.3">
      <c r="A39" s="32">
        <v>4</v>
      </c>
      <c r="B39" t="s">
        <v>47</v>
      </c>
      <c r="P39" s="35"/>
      <c r="R39" s="32">
        <v>4</v>
      </c>
      <c r="S39" t="s">
        <v>62</v>
      </c>
      <c r="AG39" s="35"/>
      <c r="AI39" s="58" t="s">
        <v>16</v>
      </c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60"/>
      <c r="AX39" s="58" t="s">
        <v>14</v>
      </c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60"/>
    </row>
    <row r="40" spans="1:65" x14ac:dyDescent="0.25">
      <c r="A40" s="32">
        <v>5</v>
      </c>
      <c r="B40" t="s">
        <v>48</v>
      </c>
      <c r="P40" s="35"/>
      <c r="R40" s="32">
        <v>5</v>
      </c>
      <c r="S40" t="s">
        <v>59</v>
      </c>
      <c r="AG40" s="35"/>
      <c r="AI40" s="66" t="s">
        <v>5</v>
      </c>
      <c r="AJ40" s="67">
        <v>1</v>
      </c>
      <c r="AK40" s="67">
        <v>2</v>
      </c>
      <c r="AL40" s="67">
        <v>3</v>
      </c>
      <c r="AM40" s="67">
        <v>4</v>
      </c>
      <c r="AN40" s="67">
        <v>5</v>
      </c>
      <c r="AO40" s="70">
        <v>6</v>
      </c>
      <c r="AP40" s="67">
        <v>7</v>
      </c>
      <c r="AQ40" s="70">
        <v>8</v>
      </c>
      <c r="AR40" s="67">
        <v>9</v>
      </c>
      <c r="AS40" s="67">
        <v>10</v>
      </c>
      <c r="AT40" s="67">
        <v>11</v>
      </c>
      <c r="AU40" s="68">
        <v>12</v>
      </c>
      <c r="AV40" s="69" t="s">
        <v>6</v>
      </c>
      <c r="AX40" s="46" t="s">
        <v>5</v>
      </c>
      <c r="AY40" s="39">
        <v>1</v>
      </c>
      <c r="AZ40" s="39">
        <v>2</v>
      </c>
      <c r="BA40" s="39">
        <v>3</v>
      </c>
      <c r="BB40" s="39">
        <v>4</v>
      </c>
      <c r="BC40" s="39">
        <v>5</v>
      </c>
      <c r="BD40" s="39">
        <v>6</v>
      </c>
      <c r="BE40" s="39">
        <v>7</v>
      </c>
      <c r="BF40" s="39">
        <v>8</v>
      </c>
      <c r="BG40" s="39">
        <v>9</v>
      </c>
      <c r="BH40" s="39">
        <v>10</v>
      </c>
      <c r="BI40" s="39">
        <v>11</v>
      </c>
      <c r="BJ40" s="57">
        <v>12</v>
      </c>
      <c r="BK40" s="47" t="s">
        <v>6</v>
      </c>
      <c r="BL40" t="s">
        <v>70</v>
      </c>
      <c r="BM40" t="s">
        <v>69</v>
      </c>
    </row>
    <row r="41" spans="1:65" x14ac:dyDescent="0.25">
      <c r="A41" s="32">
        <v>6</v>
      </c>
      <c r="B41" t="s">
        <v>49</v>
      </c>
      <c r="P41" s="35"/>
      <c r="R41" s="32">
        <v>6</v>
      </c>
      <c r="S41" t="s">
        <v>50</v>
      </c>
      <c r="AG41" s="35"/>
      <c r="AI41" s="18">
        <v>1</v>
      </c>
      <c r="AJ41" s="64">
        <v>10</v>
      </c>
      <c r="AK41" s="64">
        <v>22</v>
      </c>
      <c r="AL41" s="64">
        <v>29</v>
      </c>
      <c r="AM41" s="64">
        <v>45</v>
      </c>
      <c r="AN41" s="64">
        <v>11</v>
      </c>
      <c r="AO41" s="71">
        <v>31</v>
      </c>
      <c r="AP41" s="64">
        <v>42</v>
      </c>
      <c r="AQ41" s="71">
        <v>61</v>
      </c>
      <c r="AR41" s="64">
        <v>36</v>
      </c>
      <c r="AS41" s="64">
        <v>21</v>
      </c>
      <c r="AT41" s="64">
        <v>45</v>
      </c>
      <c r="AU41" s="6">
        <v>0</v>
      </c>
      <c r="AV41" s="20">
        <v>500</v>
      </c>
      <c r="AX41" s="18">
        <v>1</v>
      </c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3">
        <f>SUM(AY41:BJ41)</f>
        <v>0</v>
      </c>
      <c r="BL41" s="1">
        <f>AV41-BK41</f>
        <v>500</v>
      </c>
      <c r="BM41" s="1">
        <f>AJ41-AU41</f>
        <v>10</v>
      </c>
    </row>
    <row r="42" spans="1:65" x14ac:dyDescent="0.25">
      <c r="A42" s="32">
        <v>7</v>
      </c>
      <c r="B42" t="s">
        <v>50</v>
      </c>
      <c r="P42" s="35"/>
      <c r="R42" s="32">
        <v>7</v>
      </c>
      <c r="S42" t="s">
        <v>63</v>
      </c>
      <c r="AG42" s="35"/>
      <c r="AI42" s="18">
        <v>2</v>
      </c>
      <c r="AJ42" s="64">
        <v>25</v>
      </c>
      <c r="AK42" s="64">
        <v>35</v>
      </c>
      <c r="AL42" s="64">
        <v>17</v>
      </c>
      <c r="AM42" s="64">
        <v>38</v>
      </c>
      <c r="AN42" s="64">
        <v>9</v>
      </c>
      <c r="AO42" s="31">
        <v>17</v>
      </c>
      <c r="AP42" s="64">
        <v>65</v>
      </c>
      <c r="AQ42" s="31">
        <v>45</v>
      </c>
      <c r="AR42" s="64">
        <v>42</v>
      </c>
      <c r="AS42" s="64">
        <v>5</v>
      </c>
      <c r="AT42" s="64">
        <v>41</v>
      </c>
      <c r="AU42" s="6">
        <v>0</v>
      </c>
      <c r="AV42" s="20">
        <v>750</v>
      </c>
      <c r="AX42" s="18">
        <v>2</v>
      </c>
      <c r="AY42" s="6"/>
      <c r="AZ42" s="6"/>
      <c r="BA42" s="6"/>
      <c r="BB42" s="6"/>
      <c r="BC42" s="6"/>
      <c r="BD42" s="6">
        <v>89</v>
      </c>
      <c r="BE42" s="6"/>
      <c r="BF42" s="6">
        <v>215</v>
      </c>
      <c r="BG42" s="6"/>
      <c r="BH42" s="6"/>
      <c r="BI42" s="6"/>
      <c r="BJ42" s="6"/>
      <c r="BK42" s="63">
        <f t="shared" ref="BK42:BK43" si="41">SUM(AY42:BJ42)</f>
        <v>304</v>
      </c>
      <c r="BL42" s="1">
        <f>AV42-BK42</f>
        <v>446</v>
      </c>
      <c r="BM42" s="1">
        <f>AS42-AU42</f>
        <v>5</v>
      </c>
    </row>
    <row r="43" spans="1:65" x14ac:dyDescent="0.25">
      <c r="A43" s="32">
        <v>8</v>
      </c>
      <c r="B43" t="s">
        <v>51</v>
      </c>
      <c r="P43" s="35"/>
      <c r="R43" s="32">
        <v>8</v>
      </c>
      <c r="S43" t="s">
        <v>60</v>
      </c>
      <c r="AG43" s="35"/>
      <c r="AI43" s="18">
        <v>3</v>
      </c>
      <c r="AJ43" s="64">
        <v>18</v>
      </c>
      <c r="AK43" s="64">
        <v>19</v>
      </c>
      <c r="AL43" s="64">
        <v>22</v>
      </c>
      <c r="AM43" s="64">
        <v>29</v>
      </c>
      <c r="AN43" s="64">
        <v>24</v>
      </c>
      <c r="AO43" s="71">
        <v>54</v>
      </c>
      <c r="AP43" s="64">
        <v>39</v>
      </c>
      <c r="AQ43" s="71">
        <v>78</v>
      </c>
      <c r="AR43" s="64">
        <v>51</v>
      </c>
      <c r="AS43" s="64">
        <v>14</v>
      </c>
      <c r="AT43" s="64">
        <v>38</v>
      </c>
      <c r="AU43" s="6">
        <v>0</v>
      </c>
      <c r="AV43" s="20">
        <v>400</v>
      </c>
      <c r="AX43" s="18">
        <v>3</v>
      </c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3">
        <f t="shared" si="41"/>
        <v>0</v>
      </c>
      <c r="BL43" s="1">
        <f>AV43-BK43</f>
        <v>400</v>
      </c>
      <c r="BM43" s="1">
        <f>AS43-AU43</f>
        <v>14</v>
      </c>
    </row>
    <row r="44" spans="1:65" ht="15.75" thickBot="1" x14ac:dyDescent="0.3">
      <c r="A44" s="32">
        <v>9</v>
      </c>
      <c r="B44" t="s">
        <v>52</v>
      </c>
      <c r="P44" s="35"/>
      <c r="R44" s="32">
        <v>9</v>
      </c>
      <c r="S44" t="s">
        <v>50</v>
      </c>
      <c r="AG44" s="35"/>
      <c r="AI44" s="24" t="s">
        <v>7</v>
      </c>
      <c r="AJ44" s="27">
        <v>112</v>
      </c>
      <c r="AK44" s="27">
        <v>85</v>
      </c>
      <c r="AL44" s="27">
        <v>138</v>
      </c>
      <c r="AM44" s="27">
        <v>146</v>
      </c>
      <c r="AN44" s="27">
        <v>77</v>
      </c>
      <c r="AO44" s="72">
        <v>89</v>
      </c>
      <c r="AP44" s="27">
        <v>101</v>
      </c>
      <c r="AQ44" s="72">
        <v>215</v>
      </c>
      <c r="AR44" s="27">
        <v>53</v>
      </c>
      <c r="AS44" s="27">
        <v>49</v>
      </c>
      <c r="AT44" s="27">
        <v>153</v>
      </c>
      <c r="AU44" s="61">
        <v>432</v>
      </c>
      <c r="AV44" s="25"/>
      <c r="AX44" s="24" t="s">
        <v>7</v>
      </c>
      <c r="AY44" s="62">
        <f>SUM(AY41:AY43)</f>
        <v>0</v>
      </c>
      <c r="AZ44" s="62">
        <f t="shared" ref="AZ44" si="42">SUM(AZ41:AZ43)</f>
        <v>0</v>
      </c>
      <c r="BA44" s="62">
        <f t="shared" ref="BA44" si="43">SUM(BA41:BA43)</f>
        <v>0</v>
      </c>
      <c r="BB44" s="62">
        <f t="shared" ref="BB44" si="44">SUM(BB41:BB43)</f>
        <v>0</v>
      </c>
      <c r="BC44" s="62">
        <f t="shared" ref="BC44" si="45">SUM(BC41:BC43)</f>
        <v>0</v>
      </c>
      <c r="BD44" s="28">
        <f t="shared" ref="BD44" si="46">SUM(BD41:BD43)</f>
        <v>89</v>
      </c>
      <c r="BE44" s="62">
        <f t="shared" ref="BE44" si="47">SUM(BE41:BE43)</f>
        <v>0</v>
      </c>
      <c r="BF44" s="28">
        <f t="shared" ref="BF44" si="48">SUM(BF41:BF43)</f>
        <v>215</v>
      </c>
      <c r="BG44" s="62">
        <f t="shared" ref="BG44" si="49">SUM(BG41:BG43)</f>
        <v>0</v>
      </c>
      <c r="BH44" s="62">
        <f t="shared" ref="BH44" si="50">SUM(BH41:BH43)</f>
        <v>0</v>
      </c>
      <c r="BI44" s="62">
        <f t="shared" ref="BI44" si="51">SUM(BI41:BI43)</f>
        <v>0</v>
      </c>
      <c r="BJ44" s="62">
        <f t="shared" ref="BJ44" si="52">SUM(BJ41:BJ43)</f>
        <v>0</v>
      </c>
      <c r="BK44" s="26">
        <f>SUMPRODUCT(AJ41:AU43,AY41:BJ43)</f>
        <v>11188</v>
      </c>
    </row>
    <row r="45" spans="1:65" x14ac:dyDescent="0.25">
      <c r="A45" s="32">
        <v>10</v>
      </c>
      <c r="B45" t="s">
        <v>53</v>
      </c>
      <c r="P45" s="35"/>
      <c r="R45" s="32">
        <v>10</v>
      </c>
      <c r="S45" t="s">
        <v>64</v>
      </c>
      <c r="AG45" s="35"/>
      <c r="AX45" t="s">
        <v>70</v>
      </c>
      <c r="AY45" s="1">
        <f>AJ44-AY44</f>
        <v>112</v>
      </c>
      <c r="AZ45" s="1">
        <f>AK44-AZ44</f>
        <v>85</v>
      </c>
      <c r="BA45" s="1">
        <f>AL44-BA44</f>
        <v>138</v>
      </c>
      <c r="BB45" s="1">
        <f>AM44-BB44</f>
        <v>146</v>
      </c>
      <c r="BC45" s="1">
        <f>AN44-BC44</f>
        <v>77</v>
      </c>
      <c r="BD45" s="1">
        <f>AO44-BD44</f>
        <v>0</v>
      </c>
      <c r="BE45" s="1">
        <f>AP44-BE44</f>
        <v>101</v>
      </c>
      <c r="BF45" s="1">
        <f>AQ44-BF44</f>
        <v>0</v>
      </c>
      <c r="BG45" s="1">
        <f>AR44-BG44</f>
        <v>53</v>
      </c>
      <c r="BH45" s="1">
        <f>AS44-BH44</f>
        <v>49</v>
      </c>
      <c r="BI45" s="1">
        <f>AT44-BI44</f>
        <v>153</v>
      </c>
      <c r="BJ45" s="1">
        <f>AU44-BJ44</f>
        <v>432</v>
      </c>
    </row>
    <row r="46" spans="1:65" x14ac:dyDescent="0.25">
      <c r="A46" s="32">
        <v>11</v>
      </c>
      <c r="B46" t="s">
        <v>54</v>
      </c>
      <c r="P46" s="35"/>
      <c r="R46" s="32">
        <v>11</v>
      </c>
      <c r="S46" t="s">
        <v>65</v>
      </c>
      <c r="AG46" s="35"/>
      <c r="AX46" t="s">
        <v>69</v>
      </c>
      <c r="AY46" s="1">
        <f>AJ43-AJ41</f>
        <v>8</v>
      </c>
      <c r="AZ46" s="1">
        <f>AK41-AK43</f>
        <v>3</v>
      </c>
      <c r="BA46" s="1">
        <f>AL43-AL42</f>
        <v>5</v>
      </c>
      <c r="BB46" s="1">
        <f>AM42-AM43</f>
        <v>9</v>
      </c>
      <c r="BC46" s="1">
        <f>AN41-AN42</f>
        <v>2</v>
      </c>
      <c r="BD46" s="30">
        <f>AO41-AO42</f>
        <v>14</v>
      </c>
      <c r="BE46" s="1">
        <f>AP41-AP43</f>
        <v>3</v>
      </c>
      <c r="BF46" s="30">
        <f>AQ41-AQ42</f>
        <v>16</v>
      </c>
      <c r="BG46" s="1">
        <f>AR42-AR41</f>
        <v>6</v>
      </c>
      <c r="BH46" s="1">
        <f>AS43-AS42</f>
        <v>9</v>
      </c>
      <c r="BI46" s="1">
        <f>AT42-AT43</f>
        <v>3</v>
      </c>
      <c r="BJ46" s="1">
        <f>0</f>
        <v>0</v>
      </c>
    </row>
    <row r="47" spans="1:65" ht="15.75" thickBot="1" x14ac:dyDescent="0.3">
      <c r="A47" s="32">
        <v>12</v>
      </c>
      <c r="B47" t="s">
        <v>55</v>
      </c>
      <c r="P47" s="35"/>
      <c r="R47" s="32">
        <v>12</v>
      </c>
      <c r="S47" t="s">
        <v>66</v>
      </c>
      <c r="AG47" s="35"/>
    </row>
    <row r="48" spans="1:65" ht="15.75" thickBot="1" x14ac:dyDescent="0.3">
      <c r="A48" s="32">
        <v>13</v>
      </c>
      <c r="B48" t="s">
        <v>56</v>
      </c>
      <c r="P48" s="35"/>
      <c r="R48" s="32">
        <v>13</v>
      </c>
      <c r="S48" t="s">
        <v>67</v>
      </c>
      <c r="AG48" s="35"/>
      <c r="AI48" s="58" t="s">
        <v>16</v>
      </c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60"/>
      <c r="AX48" s="58" t="s">
        <v>14</v>
      </c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59"/>
      <c r="BK48" s="60"/>
    </row>
    <row r="49" spans="1:65" x14ac:dyDescent="0.25">
      <c r="A49" s="32">
        <v>14</v>
      </c>
      <c r="B49" t="s">
        <v>57</v>
      </c>
      <c r="P49" s="35"/>
      <c r="R49" s="32">
        <v>14</v>
      </c>
      <c r="S49" t="s">
        <v>68</v>
      </c>
      <c r="AG49" s="35"/>
      <c r="AI49" s="66" t="s">
        <v>5</v>
      </c>
      <c r="AJ49" s="67">
        <v>1</v>
      </c>
      <c r="AK49" s="67">
        <v>2</v>
      </c>
      <c r="AL49" s="67">
        <v>3</v>
      </c>
      <c r="AM49" s="67">
        <v>4</v>
      </c>
      <c r="AN49" s="67">
        <v>5</v>
      </c>
      <c r="AO49" s="70">
        <v>6</v>
      </c>
      <c r="AP49" s="67">
        <v>7</v>
      </c>
      <c r="AQ49" s="70">
        <v>8</v>
      </c>
      <c r="AR49" s="67">
        <v>9</v>
      </c>
      <c r="AS49" s="67">
        <v>10</v>
      </c>
      <c r="AT49" s="67">
        <v>11</v>
      </c>
      <c r="AU49" s="68">
        <v>12</v>
      </c>
      <c r="AV49" s="69" t="s">
        <v>6</v>
      </c>
      <c r="AX49" s="46" t="s">
        <v>5</v>
      </c>
      <c r="AY49" s="39">
        <v>1</v>
      </c>
      <c r="AZ49" s="39">
        <v>2</v>
      </c>
      <c r="BA49" s="39">
        <v>3</v>
      </c>
      <c r="BB49" s="39">
        <v>4</v>
      </c>
      <c r="BC49" s="39">
        <v>5</v>
      </c>
      <c r="BD49" s="39">
        <v>6</v>
      </c>
      <c r="BE49" s="39">
        <v>7</v>
      </c>
      <c r="BF49" s="39">
        <v>8</v>
      </c>
      <c r="BG49" s="39">
        <v>9</v>
      </c>
      <c r="BH49" s="39">
        <v>10</v>
      </c>
      <c r="BI49" s="39">
        <v>11</v>
      </c>
      <c r="BJ49" s="57">
        <v>12</v>
      </c>
      <c r="BK49" s="47" t="s">
        <v>6</v>
      </c>
      <c r="BL49" t="s">
        <v>70</v>
      </c>
      <c r="BM49" t="s">
        <v>69</v>
      </c>
    </row>
    <row r="50" spans="1:65" x14ac:dyDescent="0.25">
      <c r="P50" s="35"/>
      <c r="R50" s="32">
        <v>15</v>
      </c>
      <c r="S50" t="s">
        <v>51</v>
      </c>
      <c r="AG50" s="35"/>
      <c r="AI50" s="18">
        <v>1</v>
      </c>
      <c r="AJ50" s="64">
        <v>10</v>
      </c>
      <c r="AK50" s="64">
        <v>22</v>
      </c>
      <c r="AL50" s="64">
        <v>29</v>
      </c>
      <c r="AM50" s="64">
        <v>45</v>
      </c>
      <c r="AN50" s="64">
        <v>11</v>
      </c>
      <c r="AO50" s="71">
        <v>31</v>
      </c>
      <c r="AP50" s="64">
        <v>42</v>
      </c>
      <c r="AQ50" s="71">
        <v>61</v>
      </c>
      <c r="AR50" s="64">
        <v>36</v>
      </c>
      <c r="AS50" s="64">
        <v>21</v>
      </c>
      <c r="AT50" s="64">
        <v>45</v>
      </c>
      <c r="AU50" s="6">
        <v>0</v>
      </c>
      <c r="AV50" s="20">
        <v>500</v>
      </c>
      <c r="AX50" s="18">
        <v>1</v>
      </c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3">
        <f>SUM(AY50:BJ50)</f>
        <v>0</v>
      </c>
      <c r="BL50" s="1">
        <f>AV50-BK50</f>
        <v>500</v>
      </c>
      <c r="BM50" s="1">
        <f>AJ50-AU50</f>
        <v>10</v>
      </c>
    </row>
    <row r="51" spans="1:65" x14ac:dyDescent="0.25">
      <c r="A51" s="34" t="s">
        <v>74</v>
      </c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5"/>
      <c r="AG51" s="35"/>
      <c r="AI51" s="18">
        <v>2</v>
      </c>
      <c r="AJ51" s="64">
        <v>25</v>
      </c>
      <c r="AK51" s="64">
        <v>35</v>
      </c>
      <c r="AL51" s="64">
        <v>17</v>
      </c>
      <c r="AM51" s="64">
        <v>38</v>
      </c>
      <c r="AN51" s="64">
        <v>9</v>
      </c>
      <c r="AO51" s="31">
        <v>17</v>
      </c>
      <c r="AP51" s="64">
        <v>65</v>
      </c>
      <c r="AQ51" s="31">
        <v>45</v>
      </c>
      <c r="AR51" s="64">
        <v>42</v>
      </c>
      <c r="AS51" s="64">
        <v>5</v>
      </c>
      <c r="AT51" s="64">
        <v>41</v>
      </c>
      <c r="AU51" s="6">
        <v>0</v>
      </c>
      <c r="AV51" s="20">
        <v>750</v>
      </c>
      <c r="AX51" s="18">
        <v>2</v>
      </c>
      <c r="AY51" s="6"/>
      <c r="AZ51" s="6"/>
      <c r="BA51" s="6"/>
      <c r="BB51" s="6"/>
      <c r="BC51" s="6"/>
      <c r="BD51" s="6">
        <v>89</v>
      </c>
      <c r="BE51" s="6"/>
      <c r="BF51" s="6">
        <v>215</v>
      </c>
      <c r="BG51" s="6"/>
      <c r="BH51" s="6"/>
      <c r="BI51" s="6"/>
      <c r="BJ51" s="6"/>
      <c r="BK51" s="63">
        <f t="shared" ref="BK51:BK52" si="53">SUM(AY51:BJ51)</f>
        <v>304</v>
      </c>
      <c r="BL51" s="1">
        <f>AV51-BK51</f>
        <v>446</v>
      </c>
      <c r="BM51" s="1">
        <f>AS51-AU51</f>
        <v>5</v>
      </c>
    </row>
    <row r="52" spans="1:65" x14ac:dyDescent="0.25">
      <c r="A52" t="s">
        <v>79</v>
      </c>
      <c r="P52" s="35"/>
      <c r="AG52" s="35"/>
      <c r="AI52" s="18">
        <v>3</v>
      </c>
      <c r="AJ52" s="71">
        <v>18</v>
      </c>
      <c r="AK52" s="71">
        <v>19</v>
      </c>
      <c r="AL52" s="71">
        <v>22</v>
      </c>
      <c r="AM52" s="71">
        <v>29</v>
      </c>
      <c r="AN52" s="71">
        <v>24</v>
      </c>
      <c r="AO52" s="71">
        <v>54</v>
      </c>
      <c r="AP52" s="71">
        <v>39</v>
      </c>
      <c r="AQ52" s="71">
        <v>78</v>
      </c>
      <c r="AR52" s="71">
        <v>51</v>
      </c>
      <c r="AS52" s="71">
        <v>14</v>
      </c>
      <c r="AT52" s="71">
        <v>38</v>
      </c>
      <c r="AU52" s="31">
        <v>0</v>
      </c>
      <c r="AV52" s="73">
        <v>400</v>
      </c>
      <c r="AX52" s="18">
        <v>3</v>
      </c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>
        <v>400</v>
      </c>
      <c r="BK52" s="29">
        <f t="shared" si="53"/>
        <v>400</v>
      </c>
      <c r="BL52" s="1">
        <f>AV52-BK52</f>
        <v>0</v>
      </c>
      <c r="BM52" s="30">
        <f>AS52-AU52</f>
        <v>14</v>
      </c>
    </row>
    <row r="53" spans="1:65" ht="15.75" thickBot="1" x14ac:dyDescent="0.3">
      <c r="A53" t="s">
        <v>80</v>
      </c>
      <c r="P53" s="35"/>
      <c r="AG53" s="35"/>
      <c r="AI53" s="24" t="s">
        <v>7</v>
      </c>
      <c r="AJ53" s="27">
        <v>112</v>
      </c>
      <c r="AK53" s="27">
        <v>85</v>
      </c>
      <c r="AL53" s="27">
        <v>138</v>
      </c>
      <c r="AM53" s="27">
        <v>146</v>
      </c>
      <c r="AN53" s="27">
        <v>77</v>
      </c>
      <c r="AO53" s="72">
        <v>89</v>
      </c>
      <c r="AP53" s="27">
        <v>101</v>
      </c>
      <c r="AQ53" s="72">
        <v>215</v>
      </c>
      <c r="AR53" s="27">
        <v>53</v>
      </c>
      <c r="AS53" s="27">
        <v>49</v>
      </c>
      <c r="AT53" s="27">
        <v>153</v>
      </c>
      <c r="AU53" s="61">
        <v>432</v>
      </c>
      <c r="AV53" s="25"/>
      <c r="AX53" s="24" t="s">
        <v>7</v>
      </c>
      <c r="AY53" s="62">
        <f>SUM(AY50:AY52)</f>
        <v>0</v>
      </c>
      <c r="AZ53" s="62">
        <f t="shared" ref="AZ53" si="54">SUM(AZ50:AZ52)</f>
        <v>0</v>
      </c>
      <c r="BA53" s="62">
        <f t="shared" ref="BA53" si="55">SUM(BA50:BA52)</f>
        <v>0</v>
      </c>
      <c r="BB53" s="62">
        <f t="shared" ref="BB53" si="56">SUM(BB50:BB52)</f>
        <v>0</v>
      </c>
      <c r="BC53" s="62">
        <f t="shared" ref="BC53" si="57">SUM(BC50:BC52)</f>
        <v>0</v>
      </c>
      <c r="BD53" s="28">
        <f t="shared" ref="BD53" si="58">SUM(BD50:BD52)</f>
        <v>89</v>
      </c>
      <c r="BE53" s="62">
        <f t="shared" ref="BE53" si="59">SUM(BE50:BE52)</f>
        <v>0</v>
      </c>
      <c r="BF53" s="28">
        <f t="shared" ref="BF53" si="60">SUM(BF50:BF52)</f>
        <v>215</v>
      </c>
      <c r="BG53" s="62">
        <f t="shared" ref="BG53" si="61">SUM(BG50:BG52)</f>
        <v>0</v>
      </c>
      <c r="BH53" s="62">
        <f t="shared" ref="BH53" si="62">SUM(BH50:BH52)</f>
        <v>0</v>
      </c>
      <c r="BI53" s="62">
        <f t="shared" ref="BI53" si="63">SUM(BI50:BI52)</f>
        <v>0</v>
      </c>
      <c r="BJ53" s="62">
        <f t="shared" ref="BJ53" si="64">SUM(BJ50:BJ52)</f>
        <v>400</v>
      </c>
      <c r="BK53" s="26">
        <f>SUMPRODUCT(AJ50:AU52,AY50:BJ52)</f>
        <v>11188</v>
      </c>
    </row>
    <row r="54" spans="1:65" x14ac:dyDescent="0.25">
      <c r="A54" t="s">
        <v>81</v>
      </c>
      <c r="P54" s="35"/>
      <c r="AG54" s="35"/>
      <c r="AX54" t="s">
        <v>70</v>
      </c>
      <c r="AY54" s="1">
        <f>AJ53-AY53</f>
        <v>112</v>
      </c>
      <c r="AZ54" s="1">
        <f>AK53-AZ53</f>
        <v>85</v>
      </c>
      <c r="BA54" s="1">
        <f>AL53-BA53</f>
        <v>138</v>
      </c>
      <c r="BB54" s="1">
        <f>AM53-BB53</f>
        <v>146</v>
      </c>
      <c r="BC54" s="1">
        <f>AN53-BC53</f>
        <v>77</v>
      </c>
      <c r="BD54" s="1">
        <f>AO53-BD53</f>
        <v>0</v>
      </c>
      <c r="BE54" s="1">
        <f>AP53-BE53</f>
        <v>101</v>
      </c>
      <c r="BF54" s="1">
        <f>AQ53-BF53</f>
        <v>0</v>
      </c>
      <c r="BG54" s="1">
        <f>AR53-BG53</f>
        <v>53</v>
      </c>
      <c r="BH54" s="1">
        <f>AS53-BH53</f>
        <v>49</v>
      </c>
      <c r="BI54" s="1">
        <f>AT53-BI53</f>
        <v>153</v>
      </c>
      <c r="BJ54" s="1">
        <f>AU53-BJ53</f>
        <v>32</v>
      </c>
    </row>
    <row r="55" spans="1:65" x14ac:dyDescent="0.25">
      <c r="P55" s="35"/>
      <c r="AG55" s="35"/>
      <c r="AX55" t="s">
        <v>69</v>
      </c>
      <c r="AY55" s="1">
        <f>AJ52-AJ50</f>
        <v>8</v>
      </c>
      <c r="AZ55" s="1">
        <f>AK50-AK52</f>
        <v>3</v>
      </c>
      <c r="BA55" s="1">
        <f>AL52-AL51</f>
        <v>5</v>
      </c>
      <c r="BB55" s="1">
        <f>AM51-AM52</f>
        <v>9</v>
      </c>
      <c r="BC55" s="1">
        <f>AN50-AN51</f>
        <v>2</v>
      </c>
      <c r="BD55" s="30">
        <f>AO50-AO51</f>
        <v>14</v>
      </c>
      <c r="BE55" s="1">
        <f>AP50-AP52</f>
        <v>3</v>
      </c>
      <c r="BF55" s="30">
        <f>AQ50-AQ51</f>
        <v>16</v>
      </c>
      <c r="BG55" s="1">
        <f>AR51-AR50</f>
        <v>6</v>
      </c>
      <c r="BH55" s="1">
        <f>AS52-AS51</f>
        <v>9</v>
      </c>
      <c r="BI55" s="1">
        <f>AT51-AT52</f>
        <v>3</v>
      </c>
      <c r="BJ55" s="1">
        <f>0</f>
        <v>0</v>
      </c>
    </row>
    <row r="56" spans="1:65" ht="15.75" thickBot="1" x14ac:dyDescent="0.3">
      <c r="A56" s="86" t="s">
        <v>78</v>
      </c>
      <c r="P56" s="35"/>
      <c r="AG56" s="35"/>
    </row>
    <row r="57" spans="1:65" ht="15.75" thickBot="1" x14ac:dyDescent="0.3">
      <c r="A57" s="58" t="s">
        <v>92</v>
      </c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60"/>
      <c r="P57" s="35"/>
      <c r="AG57" s="35"/>
      <c r="AI57" s="58" t="s">
        <v>16</v>
      </c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60"/>
      <c r="AX57" s="58" t="s">
        <v>14</v>
      </c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59"/>
      <c r="BK57" s="60"/>
    </row>
    <row r="58" spans="1:65" x14ac:dyDescent="0.25">
      <c r="A58" s="46" t="s">
        <v>5</v>
      </c>
      <c r="B58" s="39">
        <v>1</v>
      </c>
      <c r="C58" s="39">
        <v>2</v>
      </c>
      <c r="D58" s="39">
        <v>3</v>
      </c>
      <c r="E58" s="39">
        <v>4</v>
      </c>
      <c r="F58" s="39">
        <v>5</v>
      </c>
      <c r="G58" s="39">
        <v>6</v>
      </c>
      <c r="H58" s="39">
        <v>7</v>
      </c>
      <c r="I58" s="39">
        <v>8</v>
      </c>
      <c r="J58" s="39">
        <v>9</v>
      </c>
      <c r="K58" s="39">
        <v>10</v>
      </c>
      <c r="L58" s="39">
        <v>11</v>
      </c>
      <c r="M58" s="57">
        <v>12</v>
      </c>
      <c r="N58" s="47" t="s">
        <v>77</v>
      </c>
      <c r="P58" s="35"/>
      <c r="AG58" s="35"/>
      <c r="AI58" s="66" t="s">
        <v>5</v>
      </c>
      <c r="AJ58" s="67">
        <v>1</v>
      </c>
      <c r="AK58" s="67">
        <v>2</v>
      </c>
      <c r="AL58" s="67">
        <v>3</v>
      </c>
      <c r="AM58" s="67">
        <v>4</v>
      </c>
      <c r="AN58" s="67">
        <v>5</v>
      </c>
      <c r="AO58" s="70">
        <v>6</v>
      </c>
      <c r="AP58" s="70">
        <v>7</v>
      </c>
      <c r="AQ58" s="70">
        <v>8</v>
      </c>
      <c r="AR58" s="67">
        <v>9</v>
      </c>
      <c r="AS58" s="67">
        <v>10</v>
      </c>
      <c r="AT58" s="67">
        <v>11</v>
      </c>
      <c r="AU58" s="68">
        <v>12</v>
      </c>
      <c r="AV58" s="69" t="s">
        <v>6</v>
      </c>
      <c r="AX58" s="46" t="s">
        <v>5</v>
      </c>
      <c r="AY58" s="39">
        <v>1</v>
      </c>
      <c r="AZ58" s="39">
        <v>2</v>
      </c>
      <c r="BA58" s="39">
        <v>3</v>
      </c>
      <c r="BB58" s="39">
        <v>4</v>
      </c>
      <c r="BC58" s="39">
        <v>5</v>
      </c>
      <c r="BD58" s="39">
        <v>6</v>
      </c>
      <c r="BE58" s="39">
        <v>7</v>
      </c>
      <c r="BF58" s="39">
        <v>8</v>
      </c>
      <c r="BG58" s="39">
        <v>9</v>
      </c>
      <c r="BH58" s="39">
        <v>10</v>
      </c>
      <c r="BI58" s="39">
        <v>11</v>
      </c>
      <c r="BJ58" s="57">
        <v>12</v>
      </c>
      <c r="BK58" s="47" t="s">
        <v>6</v>
      </c>
      <c r="BL58" t="s">
        <v>70</v>
      </c>
      <c r="BM58" t="s">
        <v>69</v>
      </c>
    </row>
    <row r="59" spans="1:65" x14ac:dyDescent="0.25">
      <c r="A59" s="18">
        <v>1</v>
      </c>
      <c r="B59" s="31">
        <v>10</v>
      </c>
      <c r="C59" s="31">
        <v>22</v>
      </c>
      <c r="D59" s="31">
        <v>29</v>
      </c>
      <c r="E59" s="31">
        <v>45</v>
      </c>
      <c r="F59" s="31">
        <v>11</v>
      </c>
      <c r="G59" s="6"/>
      <c r="H59" s="6"/>
      <c r="I59" s="6"/>
      <c r="J59" s="6"/>
      <c r="K59" s="6"/>
      <c r="L59" s="6"/>
      <c r="M59" s="6"/>
      <c r="N59" s="84">
        <v>0</v>
      </c>
      <c r="P59" s="35"/>
      <c r="AG59" s="35"/>
      <c r="AI59" s="18">
        <v>1</v>
      </c>
      <c r="AJ59" s="64">
        <v>10</v>
      </c>
      <c r="AK59" s="64">
        <v>22</v>
      </c>
      <c r="AL59" s="64">
        <v>29</v>
      </c>
      <c r="AM59" s="64">
        <v>45</v>
      </c>
      <c r="AN59" s="64">
        <v>11</v>
      </c>
      <c r="AO59" s="71">
        <v>31</v>
      </c>
      <c r="AP59" s="31">
        <v>42</v>
      </c>
      <c r="AQ59" s="71">
        <v>61</v>
      </c>
      <c r="AR59" s="64">
        <v>36</v>
      </c>
      <c r="AS59" s="64">
        <v>21</v>
      </c>
      <c r="AT59" s="64">
        <v>45</v>
      </c>
      <c r="AU59" s="6">
        <v>0</v>
      </c>
      <c r="AV59" s="20">
        <v>500</v>
      </c>
      <c r="AX59" s="18">
        <v>1</v>
      </c>
      <c r="AY59" s="6"/>
      <c r="AZ59" s="6"/>
      <c r="BA59" s="6"/>
      <c r="BB59" s="6"/>
      <c r="BC59" s="6"/>
      <c r="BD59" s="6"/>
      <c r="BE59" s="6">
        <v>101</v>
      </c>
      <c r="BF59" s="6"/>
      <c r="BG59" s="6"/>
      <c r="BH59" s="6"/>
      <c r="BI59" s="6"/>
      <c r="BJ59" s="6"/>
      <c r="BK59" s="63">
        <f>SUM(AY59:BJ59)</f>
        <v>101</v>
      </c>
      <c r="BL59" s="1">
        <f>AV59-BK59</f>
        <v>399</v>
      </c>
      <c r="BM59" s="1">
        <f>AJ59-AU59</f>
        <v>10</v>
      </c>
    </row>
    <row r="60" spans="1:65" x14ac:dyDescent="0.25">
      <c r="A60" s="18">
        <v>2</v>
      </c>
      <c r="B60" s="6"/>
      <c r="C60" s="6"/>
      <c r="D60" s="6"/>
      <c r="E60" s="6"/>
      <c r="F60" s="31">
        <v>9</v>
      </c>
      <c r="G60" s="31">
        <v>17</v>
      </c>
      <c r="H60" s="31">
        <v>65</v>
      </c>
      <c r="I60" s="31">
        <v>45</v>
      </c>
      <c r="J60" s="31">
        <v>42</v>
      </c>
      <c r="K60" s="31">
        <v>5</v>
      </c>
      <c r="L60" s="31">
        <v>41</v>
      </c>
      <c r="M60" s="31">
        <v>0</v>
      </c>
      <c r="N60" s="84">
        <f>F60-F62</f>
        <v>-2</v>
      </c>
      <c r="P60" s="35"/>
      <c r="AG60" s="35"/>
      <c r="AI60" s="18">
        <v>2</v>
      </c>
      <c r="AJ60" s="64">
        <v>25</v>
      </c>
      <c r="AK60" s="64">
        <v>35</v>
      </c>
      <c r="AL60" s="64">
        <v>17</v>
      </c>
      <c r="AM60" s="64">
        <v>38</v>
      </c>
      <c r="AN60" s="64">
        <v>9</v>
      </c>
      <c r="AO60" s="31">
        <v>17</v>
      </c>
      <c r="AP60" s="71">
        <v>65</v>
      </c>
      <c r="AQ60" s="31">
        <v>45</v>
      </c>
      <c r="AR60" s="64">
        <v>42</v>
      </c>
      <c r="AS60" s="64">
        <v>5</v>
      </c>
      <c r="AT60" s="64">
        <v>41</v>
      </c>
      <c r="AU60" s="6">
        <v>0</v>
      </c>
      <c r="AV60" s="20">
        <v>750</v>
      </c>
      <c r="AX60" s="18">
        <v>2</v>
      </c>
      <c r="AY60" s="6"/>
      <c r="AZ60" s="6"/>
      <c r="BA60" s="6"/>
      <c r="BB60" s="6"/>
      <c r="BC60" s="6"/>
      <c r="BD60" s="6">
        <v>89</v>
      </c>
      <c r="BE60" s="6"/>
      <c r="BF60" s="6">
        <v>215</v>
      </c>
      <c r="BG60" s="6"/>
      <c r="BH60" s="6"/>
      <c r="BI60" s="6"/>
      <c r="BJ60" s="6"/>
      <c r="BK60" s="63">
        <f t="shared" ref="BK60:BK61" si="65">SUM(AY60:BJ60)</f>
        <v>304</v>
      </c>
      <c r="BL60" s="1">
        <f>AV60-BK60</f>
        <v>446</v>
      </c>
      <c r="BM60" s="1">
        <f>AS60-AU60</f>
        <v>5</v>
      </c>
    </row>
    <row r="61" spans="1:65" x14ac:dyDescent="0.25">
      <c r="A61" s="18">
        <v>3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31">
        <v>0</v>
      </c>
      <c r="N61" s="84">
        <f>M61-M62</f>
        <v>-2</v>
      </c>
      <c r="P61" s="35"/>
      <c r="AG61" s="35"/>
      <c r="AI61" s="18">
        <v>3</v>
      </c>
      <c r="AJ61" s="71">
        <v>18</v>
      </c>
      <c r="AK61" s="71">
        <v>19</v>
      </c>
      <c r="AL61" s="71">
        <v>22</v>
      </c>
      <c r="AM61" s="71">
        <v>29</v>
      </c>
      <c r="AN61" s="71">
        <v>24</v>
      </c>
      <c r="AO61" s="71">
        <v>54</v>
      </c>
      <c r="AP61" s="71">
        <v>39</v>
      </c>
      <c r="AQ61" s="71">
        <v>78</v>
      </c>
      <c r="AR61" s="71">
        <v>51</v>
      </c>
      <c r="AS61" s="71">
        <v>14</v>
      </c>
      <c r="AT61" s="71">
        <v>38</v>
      </c>
      <c r="AU61" s="31">
        <v>0</v>
      </c>
      <c r="AV61" s="73">
        <v>400</v>
      </c>
      <c r="AX61" s="18">
        <v>3</v>
      </c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>
        <v>400</v>
      </c>
      <c r="BK61" s="29">
        <f t="shared" si="65"/>
        <v>400</v>
      </c>
      <c r="BL61" s="1">
        <f>AV61-BK61</f>
        <v>0</v>
      </c>
      <c r="BM61" s="30">
        <f>AS61-AU61</f>
        <v>14</v>
      </c>
    </row>
    <row r="62" spans="1:65" ht="15.75" thickBot="1" x14ac:dyDescent="0.3">
      <c r="A62" s="24" t="s">
        <v>76</v>
      </c>
      <c r="B62" s="61">
        <f>B59-N59</f>
        <v>10</v>
      </c>
      <c r="C62" s="61">
        <f>C59-N59</f>
        <v>22</v>
      </c>
      <c r="D62" s="61">
        <f>D59-N59</f>
        <v>29</v>
      </c>
      <c r="E62" s="61">
        <f t="shared" ref="E62" si="66">SUM(E59:E61)</f>
        <v>45</v>
      </c>
      <c r="F62" s="61">
        <f>F59-N59</f>
        <v>11</v>
      </c>
      <c r="G62" s="61">
        <f>G60-$N$60</f>
        <v>19</v>
      </c>
      <c r="H62" s="61">
        <f t="shared" ref="H62:M62" si="67">H60-$N$60</f>
        <v>67</v>
      </c>
      <c r="I62" s="61">
        <f t="shared" si="67"/>
        <v>47</v>
      </c>
      <c r="J62" s="61">
        <f t="shared" si="67"/>
        <v>44</v>
      </c>
      <c r="K62" s="61">
        <f t="shared" si="67"/>
        <v>7</v>
      </c>
      <c r="L62" s="61">
        <f t="shared" si="67"/>
        <v>43</v>
      </c>
      <c r="M62" s="61">
        <f t="shared" si="67"/>
        <v>2</v>
      </c>
      <c r="N62" s="85"/>
      <c r="P62" s="35"/>
      <c r="AG62" s="35"/>
      <c r="AI62" s="24" t="s">
        <v>7</v>
      </c>
      <c r="AJ62" s="27">
        <v>112</v>
      </c>
      <c r="AK62" s="27">
        <v>85</v>
      </c>
      <c r="AL62" s="27">
        <v>138</v>
      </c>
      <c r="AM62" s="27">
        <v>146</v>
      </c>
      <c r="AN62" s="27">
        <v>77</v>
      </c>
      <c r="AO62" s="72">
        <v>89</v>
      </c>
      <c r="AP62" s="72">
        <v>101</v>
      </c>
      <c r="AQ62" s="72">
        <v>215</v>
      </c>
      <c r="AR62" s="27">
        <v>53</v>
      </c>
      <c r="AS62" s="27">
        <v>49</v>
      </c>
      <c r="AT62" s="27">
        <v>153</v>
      </c>
      <c r="AU62" s="61">
        <v>432</v>
      </c>
      <c r="AV62" s="25"/>
      <c r="AX62" s="24" t="s">
        <v>7</v>
      </c>
      <c r="AY62" s="62">
        <f>SUM(AY59:AY61)</f>
        <v>0</v>
      </c>
      <c r="AZ62" s="62">
        <f t="shared" ref="AZ62" si="68">SUM(AZ59:AZ61)</f>
        <v>0</v>
      </c>
      <c r="BA62" s="62">
        <f t="shared" ref="BA62" si="69">SUM(BA59:BA61)</f>
        <v>0</v>
      </c>
      <c r="BB62" s="62">
        <f t="shared" ref="BB62" si="70">SUM(BB59:BB61)</f>
        <v>0</v>
      </c>
      <c r="BC62" s="62">
        <f t="shared" ref="BC62" si="71">SUM(BC59:BC61)</f>
        <v>0</v>
      </c>
      <c r="BD62" s="28">
        <f t="shared" ref="BD62" si="72">SUM(BD59:BD61)</f>
        <v>89</v>
      </c>
      <c r="BE62" s="28">
        <f t="shared" ref="BE62" si="73">SUM(BE59:BE61)</f>
        <v>101</v>
      </c>
      <c r="BF62" s="28">
        <f t="shared" ref="BF62" si="74">SUM(BF59:BF61)</f>
        <v>215</v>
      </c>
      <c r="BG62" s="62">
        <f t="shared" ref="BG62" si="75">SUM(BG59:BG61)</f>
        <v>0</v>
      </c>
      <c r="BH62" s="62">
        <f t="shared" ref="BH62" si="76">SUM(BH59:BH61)</f>
        <v>0</v>
      </c>
      <c r="BI62" s="62">
        <f t="shared" ref="BI62" si="77">SUM(BI59:BI61)</f>
        <v>0</v>
      </c>
      <c r="BJ62" s="62">
        <f t="shared" ref="BJ62" si="78">SUM(BJ59:BJ61)</f>
        <v>400</v>
      </c>
      <c r="BK62" s="26">
        <f>SUMPRODUCT(AJ59:AU61,AY59:BJ61)</f>
        <v>15430</v>
      </c>
    </row>
    <row r="63" spans="1:65" ht="15.75" thickBot="1" x14ac:dyDescent="0.3">
      <c r="P63" s="35"/>
      <c r="AG63" s="35"/>
      <c r="AX63" t="s">
        <v>70</v>
      </c>
      <c r="AY63" s="1">
        <f>AJ62-AY62</f>
        <v>112</v>
      </c>
      <c r="AZ63" s="1">
        <f>AK62-AZ62</f>
        <v>85</v>
      </c>
      <c r="BA63" s="1">
        <f>AL62-BA62</f>
        <v>138</v>
      </c>
      <c r="BB63" s="1">
        <f>AM62-BB62</f>
        <v>146</v>
      </c>
      <c r="BC63" s="1">
        <f>AN62-BC62</f>
        <v>77</v>
      </c>
      <c r="BD63" s="1">
        <f>AO62-BD62</f>
        <v>0</v>
      </c>
      <c r="BE63" s="1">
        <f>AP62-BE62</f>
        <v>0</v>
      </c>
      <c r="BF63" s="1">
        <f>AQ62-BF62</f>
        <v>0</v>
      </c>
      <c r="BG63" s="1">
        <f>AR62-BG62</f>
        <v>53</v>
      </c>
      <c r="BH63" s="1">
        <f>AS62-BH62</f>
        <v>49</v>
      </c>
      <c r="BI63" s="1">
        <f>AT62-BI62</f>
        <v>153</v>
      </c>
      <c r="BJ63" s="1">
        <f>AU62-BJ62</f>
        <v>32</v>
      </c>
    </row>
    <row r="64" spans="1:65" ht="15.75" thickBot="1" x14ac:dyDescent="0.3">
      <c r="A64" s="58" t="s">
        <v>93</v>
      </c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60"/>
      <c r="P64" s="35"/>
      <c r="AG64" s="35"/>
      <c r="AX64" t="s">
        <v>69</v>
      </c>
      <c r="AY64" s="1">
        <f>AJ60-AJ59</f>
        <v>15</v>
      </c>
      <c r="AZ64" s="1">
        <f>AK60-AK59</f>
        <v>13</v>
      </c>
      <c r="BA64" s="1">
        <f>AL59-AL60</f>
        <v>12</v>
      </c>
      <c r="BB64" s="1">
        <f>AM59-AM60</f>
        <v>7</v>
      </c>
      <c r="BC64" s="1">
        <f>AN59-AN60</f>
        <v>2</v>
      </c>
      <c r="BD64" s="30">
        <f>AO59-AO60</f>
        <v>14</v>
      </c>
      <c r="BE64" s="30">
        <f>AP60-AP59</f>
        <v>23</v>
      </c>
      <c r="BF64" s="30">
        <f>AQ59-AQ60</f>
        <v>16</v>
      </c>
      <c r="BG64" s="1">
        <f>AR60-AR59</f>
        <v>6</v>
      </c>
      <c r="BH64" s="1">
        <f>AS59-AS60</f>
        <v>16</v>
      </c>
      <c r="BI64" s="1">
        <f>AT59-AT60</f>
        <v>4</v>
      </c>
      <c r="BJ64" s="1">
        <f>0</f>
        <v>0</v>
      </c>
    </row>
    <row r="65" spans="1:65" ht="15.75" thickBot="1" x14ac:dyDescent="0.3">
      <c r="A65" s="46" t="s">
        <v>5</v>
      </c>
      <c r="B65" s="39">
        <v>1</v>
      </c>
      <c r="C65" s="39">
        <v>2</v>
      </c>
      <c r="D65" s="39">
        <v>3</v>
      </c>
      <c r="E65" s="39">
        <v>4</v>
      </c>
      <c r="F65" s="39">
        <v>5</v>
      </c>
      <c r="G65" s="39">
        <v>6</v>
      </c>
      <c r="H65" s="39">
        <v>7</v>
      </c>
      <c r="I65" s="39">
        <v>8</v>
      </c>
      <c r="J65" s="39">
        <v>9</v>
      </c>
      <c r="K65" s="39">
        <v>10</v>
      </c>
      <c r="L65" s="39">
        <v>11</v>
      </c>
      <c r="M65" s="57">
        <v>12</v>
      </c>
      <c r="N65" s="47" t="s">
        <v>77</v>
      </c>
      <c r="P65" s="35"/>
      <c r="AG65" s="35"/>
    </row>
    <row r="66" spans="1:65" ht="15.75" thickBot="1" x14ac:dyDescent="0.3">
      <c r="A66" s="18">
        <v>1</v>
      </c>
      <c r="B66" s="53">
        <f>B23-$N66-B$69</f>
        <v>0</v>
      </c>
      <c r="C66" s="53">
        <f t="shared" ref="C66:M66" si="79">C23-$N66-C$69</f>
        <v>0</v>
      </c>
      <c r="D66" s="53">
        <f t="shared" si="79"/>
        <v>0</v>
      </c>
      <c r="E66" s="53">
        <f t="shared" si="79"/>
        <v>0</v>
      </c>
      <c r="F66" s="53">
        <f t="shared" si="79"/>
        <v>0</v>
      </c>
      <c r="G66" s="53">
        <f t="shared" si="79"/>
        <v>12</v>
      </c>
      <c r="H66" s="53">
        <f t="shared" si="79"/>
        <v>-25</v>
      </c>
      <c r="I66" s="53">
        <f t="shared" si="79"/>
        <v>14</v>
      </c>
      <c r="J66" s="53">
        <f t="shared" si="79"/>
        <v>-8</v>
      </c>
      <c r="K66" s="53">
        <f t="shared" si="79"/>
        <v>14</v>
      </c>
      <c r="L66" s="53">
        <f t="shared" si="79"/>
        <v>2</v>
      </c>
      <c r="M66" s="53">
        <f t="shared" si="79"/>
        <v>-2</v>
      </c>
      <c r="N66" s="84">
        <v>0</v>
      </c>
      <c r="P66" s="35"/>
      <c r="AG66" s="35"/>
      <c r="AI66" s="58" t="s">
        <v>16</v>
      </c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60"/>
      <c r="AX66" s="58" t="s">
        <v>14</v>
      </c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60"/>
    </row>
    <row r="67" spans="1:65" x14ac:dyDescent="0.25">
      <c r="A67" s="18">
        <v>2</v>
      </c>
      <c r="B67" s="53">
        <f t="shared" ref="B67:M67" si="80">B24-$N67-B$69</f>
        <v>17</v>
      </c>
      <c r="C67" s="53">
        <f t="shared" si="80"/>
        <v>15</v>
      </c>
      <c r="D67" s="53">
        <f t="shared" si="80"/>
        <v>-10</v>
      </c>
      <c r="E67" s="53">
        <f t="shared" si="80"/>
        <v>-5</v>
      </c>
      <c r="F67" s="53">
        <f t="shared" si="80"/>
        <v>0</v>
      </c>
      <c r="G67" s="53">
        <f t="shared" si="80"/>
        <v>0</v>
      </c>
      <c r="H67" s="53">
        <f t="shared" si="80"/>
        <v>0</v>
      </c>
      <c r="I67" s="53">
        <f t="shared" si="80"/>
        <v>0</v>
      </c>
      <c r="J67" s="53">
        <f t="shared" si="80"/>
        <v>0</v>
      </c>
      <c r="K67" s="53">
        <f t="shared" si="80"/>
        <v>0</v>
      </c>
      <c r="L67" s="53">
        <f t="shared" si="80"/>
        <v>0</v>
      </c>
      <c r="M67" s="53">
        <f t="shared" si="80"/>
        <v>0</v>
      </c>
      <c r="N67" s="84">
        <v>-2</v>
      </c>
      <c r="P67" s="35"/>
      <c r="AG67" s="35"/>
      <c r="AI67" s="66" t="s">
        <v>5</v>
      </c>
      <c r="AJ67" s="67">
        <v>1</v>
      </c>
      <c r="AK67" s="67">
        <v>2</v>
      </c>
      <c r="AL67" s="67">
        <v>3</v>
      </c>
      <c r="AM67" s="67">
        <v>4</v>
      </c>
      <c r="AN67" s="67">
        <v>5</v>
      </c>
      <c r="AO67" s="70">
        <v>6</v>
      </c>
      <c r="AP67" s="70">
        <v>7</v>
      </c>
      <c r="AQ67" s="70">
        <v>8</v>
      </c>
      <c r="AR67" s="67">
        <v>9</v>
      </c>
      <c r="AS67" s="70">
        <v>10</v>
      </c>
      <c r="AT67" s="67">
        <v>11</v>
      </c>
      <c r="AU67" s="68">
        <v>12</v>
      </c>
      <c r="AV67" s="69" t="s">
        <v>6</v>
      </c>
      <c r="AX67" s="46" t="s">
        <v>5</v>
      </c>
      <c r="AY67" s="39">
        <v>1</v>
      </c>
      <c r="AZ67" s="39">
        <v>2</v>
      </c>
      <c r="BA67" s="39">
        <v>3</v>
      </c>
      <c r="BB67" s="39">
        <v>4</v>
      </c>
      <c r="BC67" s="39">
        <v>5</v>
      </c>
      <c r="BD67" s="39">
        <v>6</v>
      </c>
      <c r="BE67" s="39">
        <v>7</v>
      </c>
      <c r="BF67" s="39">
        <v>8</v>
      </c>
      <c r="BG67" s="39">
        <v>9</v>
      </c>
      <c r="BH67" s="39">
        <v>10</v>
      </c>
      <c r="BI67" s="39">
        <v>11</v>
      </c>
      <c r="BJ67" s="57">
        <v>12</v>
      </c>
      <c r="BK67" s="47" t="s">
        <v>6</v>
      </c>
      <c r="BL67" t="s">
        <v>70</v>
      </c>
      <c r="BM67" t="s">
        <v>69</v>
      </c>
    </row>
    <row r="68" spans="1:65" x14ac:dyDescent="0.25">
      <c r="A68" s="18">
        <v>3</v>
      </c>
      <c r="B68" s="53">
        <f t="shared" ref="B68:M68" si="81">B25-$N68-B$69</f>
        <v>10</v>
      </c>
      <c r="C68" s="53">
        <f t="shared" si="81"/>
        <v>-1</v>
      </c>
      <c r="D68" s="53">
        <f t="shared" si="81"/>
        <v>-5</v>
      </c>
      <c r="E68" s="53">
        <f t="shared" si="81"/>
        <v>-14</v>
      </c>
      <c r="F68" s="53">
        <f t="shared" si="81"/>
        <v>15</v>
      </c>
      <c r="G68" s="53">
        <f t="shared" si="81"/>
        <v>37</v>
      </c>
      <c r="H68" s="31">
        <f t="shared" si="81"/>
        <v>-26</v>
      </c>
      <c r="I68" s="53">
        <f t="shared" si="81"/>
        <v>33</v>
      </c>
      <c r="J68" s="53">
        <f t="shared" si="81"/>
        <v>9</v>
      </c>
      <c r="K68" s="53">
        <f t="shared" si="81"/>
        <v>9</v>
      </c>
      <c r="L68" s="53">
        <f t="shared" si="81"/>
        <v>-3</v>
      </c>
      <c r="M68" s="53">
        <f t="shared" si="81"/>
        <v>0</v>
      </c>
      <c r="N68" s="84">
        <v>-2</v>
      </c>
      <c r="P68" s="35"/>
      <c r="AG68" s="35"/>
      <c r="AI68" s="18">
        <v>1</v>
      </c>
      <c r="AJ68" s="64">
        <v>10</v>
      </c>
      <c r="AK68" s="64">
        <v>22</v>
      </c>
      <c r="AL68" s="64">
        <v>29</v>
      </c>
      <c r="AM68" s="64">
        <v>45</v>
      </c>
      <c r="AN68" s="64">
        <v>11</v>
      </c>
      <c r="AO68" s="71">
        <v>31</v>
      </c>
      <c r="AP68" s="31">
        <v>42</v>
      </c>
      <c r="AQ68" s="71">
        <v>61</v>
      </c>
      <c r="AR68" s="64">
        <v>36</v>
      </c>
      <c r="AS68" s="71">
        <v>21</v>
      </c>
      <c r="AT68" s="64">
        <v>45</v>
      </c>
      <c r="AU68" s="6">
        <v>0</v>
      </c>
      <c r="AV68" s="20">
        <v>500</v>
      </c>
      <c r="AX68" s="18">
        <v>1</v>
      </c>
      <c r="AY68" s="6"/>
      <c r="AZ68" s="6"/>
      <c r="BA68" s="6"/>
      <c r="BB68" s="6"/>
      <c r="BC68" s="6"/>
      <c r="BD68" s="6"/>
      <c r="BE68" s="6">
        <v>101</v>
      </c>
      <c r="BF68" s="6"/>
      <c r="BG68" s="6"/>
      <c r="BH68" s="6"/>
      <c r="BI68" s="6"/>
      <c r="BJ68" s="6"/>
      <c r="BK68" s="63">
        <f>SUM(AY68:BJ68)</f>
        <v>101</v>
      </c>
      <c r="BL68" s="1">
        <f>AV68-BK68</f>
        <v>399</v>
      </c>
      <c r="BM68" s="1">
        <f>AJ68-AU68</f>
        <v>10</v>
      </c>
    </row>
    <row r="69" spans="1:65" ht="15.75" thickBot="1" x14ac:dyDescent="0.3">
      <c r="A69" s="24" t="s">
        <v>76</v>
      </c>
      <c r="B69" s="61">
        <v>10</v>
      </c>
      <c r="C69" s="61">
        <v>22</v>
      </c>
      <c r="D69" s="61">
        <v>29</v>
      </c>
      <c r="E69" s="61">
        <v>45</v>
      </c>
      <c r="F69" s="61">
        <v>11</v>
      </c>
      <c r="G69" s="61">
        <v>19</v>
      </c>
      <c r="H69" s="61">
        <v>67</v>
      </c>
      <c r="I69" s="61">
        <v>47</v>
      </c>
      <c r="J69" s="61">
        <v>44</v>
      </c>
      <c r="K69" s="61">
        <v>7</v>
      </c>
      <c r="L69" s="61">
        <v>43</v>
      </c>
      <c r="M69" s="61">
        <v>2</v>
      </c>
      <c r="N69" s="85"/>
      <c r="P69" s="35"/>
      <c r="AG69" s="35"/>
      <c r="AI69" s="18">
        <v>2</v>
      </c>
      <c r="AJ69" s="64">
        <v>25</v>
      </c>
      <c r="AK69" s="64">
        <v>35</v>
      </c>
      <c r="AL69" s="64">
        <v>17</v>
      </c>
      <c r="AM69" s="64">
        <v>38</v>
      </c>
      <c r="AN69" s="64">
        <v>9</v>
      </c>
      <c r="AO69" s="31">
        <v>17</v>
      </c>
      <c r="AP69" s="71">
        <v>65</v>
      </c>
      <c r="AQ69" s="31">
        <v>45</v>
      </c>
      <c r="AR69" s="64">
        <v>42</v>
      </c>
      <c r="AS69" s="31">
        <v>5</v>
      </c>
      <c r="AT69" s="64">
        <v>41</v>
      </c>
      <c r="AU69" s="6">
        <v>0</v>
      </c>
      <c r="AV69" s="20">
        <v>750</v>
      </c>
      <c r="AX69" s="18">
        <v>2</v>
      </c>
      <c r="AY69" s="6"/>
      <c r="AZ69" s="6"/>
      <c r="BA69" s="6"/>
      <c r="BB69" s="6"/>
      <c r="BC69" s="6"/>
      <c r="BD69" s="6">
        <v>89</v>
      </c>
      <c r="BE69" s="6"/>
      <c r="BF69" s="6">
        <v>215</v>
      </c>
      <c r="BG69" s="6"/>
      <c r="BH69" s="6">
        <v>49</v>
      </c>
      <c r="BI69" s="6"/>
      <c r="BJ69" s="6"/>
      <c r="BK69" s="63">
        <f t="shared" ref="BK69:BK70" si="82">SUM(AY69:BJ69)</f>
        <v>353</v>
      </c>
      <c r="BL69" s="1">
        <f>AV69-BK69</f>
        <v>397</v>
      </c>
      <c r="BM69" s="1">
        <f>AS69-AU69</f>
        <v>5</v>
      </c>
    </row>
    <row r="70" spans="1:65" x14ac:dyDescent="0.25">
      <c r="A70" t="s">
        <v>114</v>
      </c>
      <c r="P70" s="35"/>
      <c r="AG70" s="35"/>
      <c r="AI70" s="18">
        <v>3</v>
      </c>
      <c r="AJ70" s="71">
        <v>18</v>
      </c>
      <c r="AK70" s="71">
        <v>19</v>
      </c>
      <c r="AL70" s="71">
        <v>22</v>
      </c>
      <c r="AM70" s="71">
        <v>29</v>
      </c>
      <c r="AN70" s="71">
        <v>24</v>
      </c>
      <c r="AO70" s="71">
        <v>54</v>
      </c>
      <c r="AP70" s="71">
        <v>39</v>
      </c>
      <c r="AQ70" s="71">
        <v>78</v>
      </c>
      <c r="AR70" s="71">
        <v>51</v>
      </c>
      <c r="AS70" s="71">
        <v>14</v>
      </c>
      <c r="AT70" s="71">
        <v>38</v>
      </c>
      <c r="AU70" s="31">
        <v>0</v>
      </c>
      <c r="AV70" s="73">
        <v>400</v>
      </c>
      <c r="AX70" s="18">
        <v>3</v>
      </c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>
        <v>400</v>
      </c>
      <c r="BK70" s="29">
        <f t="shared" si="82"/>
        <v>400</v>
      </c>
      <c r="BL70" s="1">
        <f>AV70-BK70</f>
        <v>0</v>
      </c>
      <c r="BM70" s="30">
        <f>AS70-AU70</f>
        <v>14</v>
      </c>
    </row>
    <row r="71" spans="1:65" ht="15.75" thickBot="1" x14ac:dyDescent="0.3">
      <c r="P71" s="35"/>
      <c r="AG71" s="35"/>
      <c r="AI71" s="24" t="s">
        <v>7</v>
      </c>
      <c r="AJ71" s="27">
        <v>112</v>
      </c>
      <c r="AK71" s="27">
        <v>85</v>
      </c>
      <c r="AL71" s="27">
        <v>138</v>
      </c>
      <c r="AM71" s="27">
        <v>146</v>
      </c>
      <c r="AN71" s="27">
        <v>77</v>
      </c>
      <c r="AO71" s="72">
        <v>89</v>
      </c>
      <c r="AP71" s="72">
        <v>101</v>
      </c>
      <c r="AQ71" s="72">
        <v>215</v>
      </c>
      <c r="AR71" s="27">
        <v>53</v>
      </c>
      <c r="AS71" s="72">
        <v>49</v>
      </c>
      <c r="AT71" s="27">
        <v>153</v>
      </c>
      <c r="AU71" s="61">
        <v>432</v>
      </c>
      <c r="AV71" s="25"/>
      <c r="AX71" s="24" t="s">
        <v>7</v>
      </c>
      <c r="AY71" s="62">
        <f>SUM(AY68:AY70)</f>
        <v>0</v>
      </c>
      <c r="AZ71" s="62">
        <f t="shared" ref="AZ71" si="83">SUM(AZ68:AZ70)</f>
        <v>0</v>
      </c>
      <c r="BA71" s="62">
        <f t="shared" ref="BA71" si="84">SUM(BA68:BA70)</f>
        <v>0</v>
      </c>
      <c r="BB71" s="62">
        <f t="shared" ref="BB71" si="85">SUM(BB68:BB70)</f>
        <v>0</v>
      </c>
      <c r="BC71" s="62">
        <f t="shared" ref="BC71" si="86">SUM(BC68:BC70)</f>
        <v>0</v>
      </c>
      <c r="BD71" s="28">
        <f t="shared" ref="BD71" si="87">SUM(BD68:BD70)</f>
        <v>89</v>
      </c>
      <c r="BE71" s="28">
        <f t="shared" ref="BE71" si="88">SUM(BE68:BE70)</f>
        <v>101</v>
      </c>
      <c r="BF71" s="28">
        <f t="shared" ref="BF71" si="89">SUM(BF68:BF70)</f>
        <v>215</v>
      </c>
      <c r="BG71" s="62">
        <f t="shared" ref="BG71" si="90">SUM(BG68:BG70)</f>
        <v>0</v>
      </c>
      <c r="BH71" s="28">
        <f t="shared" ref="BH71" si="91">SUM(BH68:BH70)</f>
        <v>49</v>
      </c>
      <c r="BI71" s="62">
        <f t="shared" ref="BI71" si="92">SUM(BI68:BI70)</f>
        <v>0</v>
      </c>
      <c r="BJ71" s="62">
        <f t="shared" ref="BJ71" si="93">SUM(BJ68:BJ70)</f>
        <v>400</v>
      </c>
      <c r="BK71" s="26">
        <f>SUMPRODUCT(AJ68:AU70,AY68:BJ70)</f>
        <v>15675</v>
      </c>
    </row>
    <row r="72" spans="1:65" ht="15.75" thickBot="1" x14ac:dyDescent="0.3">
      <c r="A72" s="58" t="s">
        <v>93</v>
      </c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60"/>
      <c r="P72" s="35"/>
      <c r="AG72" s="35"/>
      <c r="AX72" t="s">
        <v>70</v>
      </c>
      <c r="AY72" s="1">
        <f>AJ71-AY71</f>
        <v>112</v>
      </c>
      <c r="AZ72" s="1">
        <f>AK71-AZ71</f>
        <v>85</v>
      </c>
      <c r="BA72" s="1">
        <f>AL71-BA71</f>
        <v>138</v>
      </c>
      <c r="BB72" s="1">
        <f>AM71-BB71</f>
        <v>146</v>
      </c>
      <c r="BC72" s="1">
        <f>AN71-BC71</f>
        <v>77</v>
      </c>
      <c r="BD72" s="1">
        <f>AO71-BD71</f>
        <v>0</v>
      </c>
      <c r="BE72" s="1">
        <f>AP71-BE71</f>
        <v>0</v>
      </c>
      <c r="BF72" s="1">
        <f>AQ71-BF71</f>
        <v>0</v>
      </c>
      <c r="BG72" s="1">
        <f>AR71-BG71</f>
        <v>53</v>
      </c>
      <c r="BH72" s="1">
        <f>AS71-BH71</f>
        <v>0</v>
      </c>
      <c r="BI72" s="1">
        <f>AT71-BI71</f>
        <v>153</v>
      </c>
      <c r="BJ72" s="1">
        <f>AU71-BJ71</f>
        <v>32</v>
      </c>
    </row>
    <row r="73" spans="1:65" x14ac:dyDescent="0.25">
      <c r="A73" s="46" t="s">
        <v>5</v>
      </c>
      <c r="B73" s="39">
        <v>1</v>
      </c>
      <c r="C73" s="39">
        <v>2</v>
      </c>
      <c r="D73" s="39">
        <v>3</v>
      </c>
      <c r="E73" s="39">
        <v>4</v>
      </c>
      <c r="F73" s="39">
        <v>5</v>
      </c>
      <c r="G73" s="39">
        <v>6</v>
      </c>
      <c r="H73" s="39">
        <v>7</v>
      </c>
      <c r="I73" s="39">
        <v>8</v>
      </c>
      <c r="J73" s="39">
        <v>9</v>
      </c>
      <c r="K73" s="39">
        <v>10</v>
      </c>
      <c r="L73" s="39">
        <v>11</v>
      </c>
      <c r="M73" s="57">
        <v>12</v>
      </c>
      <c r="N73" s="47"/>
      <c r="P73" s="35"/>
      <c r="AG73" s="35"/>
      <c r="AX73" t="s">
        <v>69</v>
      </c>
      <c r="AY73" s="1">
        <f>AJ69-AJ68</f>
        <v>15</v>
      </c>
      <c r="AZ73" s="1">
        <f>AK69-AK68</f>
        <v>13</v>
      </c>
      <c r="BA73" s="1">
        <f>AL68-AL69</f>
        <v>12</v>
      </c>
      <c r="BB73" s="1">
        <f>AM68-AM69</f>
        <v>7</v>
      </c>
      <c r="BC73" s="1">
        <f>AN68-AN69</f>
        <v>2</v>
      </c>
      <c r="BD73" s="30">
        <f>AO68-AO69</f>
        <v>14</v>
      </c>
      <c r="BE73" s="30">
        <f>AP69-AP68</f>
        <v>23</v>
      </c>
      <c r="BF73" s="30">
        <f>AQ68-AQ69</f>
        <v>16</v>
      </c>
      <c r="BG73" s="1">
        <f>AR69-AR68</f>
        <v>6</v>
      </c>
      <c r="BH73" s="30">
        <f>AS68-AS69</f>
        <v>16</v>
      </c>
      <c r="BI73" s="1">
        <f>AT68-AT69</f>
        <v>4</v>
      </c>
      <c r="BJ73" s="1">
        <f>0</f>
        <v>0</v>
      </c>
    </row>
    <row r="74" spans="1:65" ht="15.75" thickBot="1" x14ac:dyDescent="0.3">
      <c r="A74" s="18">
        <v>1</v>
      </c>
      <c r="B74" s="53">
        <v>112</v>
      </c>
      <c r="C74" s="53">
        <v>85</v>
      </c>
      <c r="D74" s="53">
        <v>138</v>
      </c>
      <c r="E74" s="53">
        <v>146</v>
      </c>
      <c r="F74" s="53">
        <v>19</v>
      </c>
      <c r="G74" s="53"/>
      <c r="H74" s="53"/>
      <c r="I74" s="53"/>
      <c r="J74" s="53"/>
      <c r="K74" s="53"/>
      <c r="L74" s="53"/>
      <c r="M74" s="53"/>
      <c r="N74" s="84"/>
      <c r="P74" s="35"/>
      <c r="AG74" s="35"/>
    </row>
    <row r="75" spans="1:65" ht="15.75" thickBot="1" x14ac:dyDescent="0.3">
      <c r="A75" s="18">
        <v>2</v>
      </c>
      <c r="B75" s="53"/>
      <c r="C75" s="53"/>
      <c r="D75" s="53"/>
      <c r="E75" s="53"/>
      <c r="F75" s="53">
        <v>58</v>
      </c>
      <c r="G75" s="53">
        <v>89</v>
      </c>
      <c r="H75" s="53" t="s">
        <v>115</v>
      </c>
      <c r="I75" s="53">
        <v>215</v>
      </c>
      <c r="J75" s="53">
        <v>53</v>
      </c>
      <c r="K75" s="53">
        <v>49</v>
      </c>
      <c r="L75" s="53">
        <v>153</v>
      </c>
      <c r="M75" s="53" t="s">
        <v>116</v>
      </c>
      <c r="N75" s="84"/>
      <c r="P75" s="35"/>
      <c r="AG75" s="35"/>
      <c r="AI75" s="58" t="s">
        <v>16</v>
      </c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60"/>
      <c r="AX75" s="58" t="s">
        <v>14</v>
      </c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60"/>
    </row>
    <row r="76" spans="1:65" x14ac:dyDescent="0.25">
      <c r="A76" s="18">
        <v>3</v>
      </c>
      <c r="B76" s="53"/>
      <c r="C76" s="53"/>
      <c r="D76" s="53"/>
      <c r="E76" s="53"/>
      <c r="F76" s="53"/>
      <c r="G76" s="53"/>
      <c r="H76" s="53" t="s">
        <v>83</v>
      </c>
      <c r="I76" s="53"/>
      <c r="J76" s="53"/>
      <c r="K76" s="53"/>
      <c r="L76" s="53"/>
      <c r="M76" s="53" t="s">
        <v>117</v>
      </c>
      <c r="N76" s="84"/>
      <c r="P76" s="35"/>
      <c r="AG76" s="35"/>
      <c r="AI76" s="66" t="s">
        <v>5</v>
      </c>
      <c r="AJ76" s="70">
        <v>1</v>
      </c>
      <c r="AK76" s="67">
        <v>2</v>
      </c>
      <c r="AL76" s="67">
        <v>3</v>
      </c>
      <c r="AM76" s="67">
        <v>4</v>
      </c>
      <c r="AN76" s="67">
        <v>5</v>
      </c>
      <c r="AO76" s="70">
        <v>6</v>
      </c>
      <c r="AP76" s="70">
        <v>7</v>
      </c>
      <c r="AQ76" s="70">
        <v>8</v>
      </c>
      <c r="AR76" s="67">
        <v>9</v>
      </c>
      <c r="AS76" s="70">
        <v>10</v>
      </c>
      <c r="AT76" s="67">
        <v>11</v>
      </c>
      <c r="AU76" s="68">
        <v>12</v>
      </c>
      <c r="AV76" s="69" t="s">
        <v>6</v>
      </c>
      <c r="AX76" s="46" t="s">
        <v>5</v>
      </c>
      <c r="AY76" s="39">
        <v>1</v>
      </c>
      <c r="AZ76" s="39">
        <v>2</v>
      </c>
      <c r="BA76" s="39">
        <v>3</v>
      </c>
      <c r="BB76" s="39">
        <v>4</v>
      </c>
      <c r="BC76" s="39">
        <v>5</v>
      </c>
      <c r="BD76" s="39">
        <v>6</v>
      </c>
      <c r="BE76" s="39">
        <v>7</v>
      </c>
      <c r="BF76" s="39">
        <v>8</v>
      </c>
      <c r="BG76" s="39">
        <v>9</v>
      </c>
      <c r="BH76" s="39">
        <v>10</v>
      </c>
      <c r="BI76" s="39">
        <v>11</v>
      </c>
      <c r="BJ76" s="57">
        <v>12</v>
      </c>
      <c r="BK76" s="47" t="s">
        <v>6</v>
      </c>
      <c r="BL76" t="s">
        <v>70</v>
      </c>
      <c r="BM76" t="s">
        <v>69</v>
      </c>
    </row>
    <row r="77" spans="1:65" ht="15.75" thickBot="1" x14ac:dyDescent="0.3">
      <c r="A77" s="24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85"/>
      <c r="P77" s="35"/>
      <c r="AG77" s="35"/>
      <c r="AI77" s="18">
        <v>1</v>
      </c>
      <c r="AJ77" s="31">
        <v>10</v>
      </c>
      <c r="AK77" s="64">
        <v>22</v>
      </c>
      <c r="AL77" s="64">
        <v>29</v>
      </c>
      <c r="AM77" s="64">
        <v>45</v>
      </c>
      <c r="AN77" s="64">
        <v>11</v>
      </c>
      <c r="AO77" s="71">
        <v>31</v>
      </c>
      <c r="AP77" s="31">
        <v>42</v>
      </c>
      <c r="AQ77" s="71">
        <v>61</v>
      </c>
      <c r="AR77" s="64">
        <v>36</v>
      </c>
      <c r="AS77" s="71">
        <v>21</v>
      </c>
      <c r="AT77" s="64">
        <v>45</v>
      </c>
      <c r="AU77" s="6">
        <v>0</v>
      </c>
      <c r="AV77" s="20">
        <v>500</v>
      </c>
      <c r="AX77" s="18">
        <v>1</v>
      </c>
      <c r="AY77" s="6">
        <v>112</v>
      </c>
      <c r="AZ77" s="6"/>
      <c r="BA77" s="6"/>
      <c r="BB77" s="6"/>
      <c r="BC77" s="6"/>
      <c r="BD77" s="6"/>
      <c r="BE77" s="6">
        <v>101</v>
      </c>
      <c r="BF77" s="6"/>
      <c r="BG77" s="6"/>
      <c r="BH77" s="6"/>
      <c r="BI77" s="6"/>
      <c r="BJ77" s="6"/>
      <c r="BK77" s="63">
        <f>SUM(AY77:BJ77)</f>
        <v>213</v>
      </c>
      <c r="BL77" s="1">
        <f>AV77-BK77</f>
        <v>287</v>
      </c>
      <c r="BM77" s="1">
        <f>AJ77-AU77</f>
        <v>10</v>
      </c>
    </row>
    <row r="78" spans="1:65" x14ac:dyDescent="0.25">
      <c r="A78" t="s">
        <v>118</v>
      </c>
      <c r="P78" s="35"/>
      <c r="AG78" s="35"/>
      <c r="AI78" s="18">
        <v>2</v>
      </c>
      <c r="AJ78" s="71">
        <v>25</v>
      </c>
      <c r="AK78" s="64">
        <v>35</v>
      </c>
      <c r="AL78" s="64">
        <v>17</v>
      </c>
      <c r="AM78" s="64">
        <v>38</v>
      </c>
      <c r="AN78" s="64">
        <v>9</v>
      </c>
      <c r="AO78" s="31">
        <v>17</v>
      </c>
      <c r="AP78" s="71">
        <v>65</v>
      </c>
      <c r="AQ78" s="31">
        <v>45</v>
      </c>
      <c r="AR78" s="64">
        <v>42</v>
      </c>
      <c r="AS78" s="31">
        <v>5</v>
      </c>
      <c r="AT78" s="64">
        <v>41</v>
      </c>
      <c r="AU78" s="6">
        <v>0</v>
      </c>
      <c r="AV78" s="20">
        <v>750</v>
      </c>
      <c r="AX78" s="18">
        <v>2</v>
      </c>
      <c r="AY78" s="6"/>
      <c r="AZ78" s="6"/>
      <c r="BA78" s="6"/>
      <c r="BB78" s="6"/>
      <c r="BC78" s="6"/>
      <c r="BD78" s="6">
        <v>89</v>
      </c>
      <c r="BE78" s="6"/>
      <c r="BF78" s="6">
        <v>215</v>
      </c>
      <c r="BG78" s="6"/>
      <c r="BH78" s="6">
        <v>49</v>
      </c>
      <c r="BI78" s="6"/>
      <c r="BJ78" s="6"/>
      <c r="BK78" s="63">
        <f t="shared" ref="BK78:BK79" si="94">SUM(AY78:BJ78)</f>
        <v>353</v>
      </c>
      <c r="BL78" s="1">
        <f>AV78-BK78</f>
        <v>397</v>
      </c>
      <c r="BM78" s="1">
        <f>AN78-AU78</f>
        <v>9</v>
      </c>
    </row>
    <row r="79" spans="1:65" x14ac:dyDescent="0.25">
      <c r="A79" t="s">
        <v>119</v>
      </c>
      <c r="P79" s="35"/>
      <c r="AG79" s="35"/>
      <c r="AI79" s="18">
        <v>3</v>
      </c>
      <c r="AJ79" s="71">
        <v>18</v>
      </c>
      <c r="AK79" s="71">
        <v>19</v>
      </c>
      <c r="AL79" s="71">
        <v>22</v>
      </c>
      <c r="AM79" s="71">
        <v>29</v>
      </c>
      <c r="AN79" s="71">
        <v>24</v>
      </c>
      <c r="AO79" s="71">
        <v>54</v>
      </c>
      <c r="AP79" s="71">
        <v>39</v>
      </c>
      <c r="AQ79" s="71">
        <v>78</v>
      </c>
      <c r="AR79" s="71">
        <v>51</v>
      </c>
      <c r="AS79" s="71">
        <v>14</v>
      </c>
      <c r="AT79" s="71">
        <v>38</v>
      </c>
      <c r="AU79" s="31">
        <v>0</v>
      </c>
      <c r="AV79" s="73">
        <v>400</v>
      </c>
      <c r="AX79" s="18">
        <v>3</v>
      </c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>
        <v>400</v>
      </c>
      <c r="BK79" s="29">
        <f t="shared" si="94"/>
        <v>400</v>
      </c>
      <c r="BL79" s="1">
        <f>AV79-BK79</f>
        <v>0</v>
      </c>
      <c r="BM79" s="30">
        <f>AS79-AU79</f>
        <v>14</v>
      </c>
    </row>
    <row r="80" spans="1:65" ht="15.75" thickBot="1" x14ac:dyDescent="0.3">
      <c r="P80" s="35"/>
      <c r="AG80" s="35"/>
      <c r="AI80" s="24" t="s">
        <v>7</v>
      </c>
      <c r="AJ80" s="72">
        <v>112</v>
      </c>
      <c r="AK80" s="27">
        <v>85</v>
      </c>
      <c r="AL80" s="27">
        <v>138</v>
      </c>
      <c r="AM80" s="27">
        <v>146</v>
      </c>
      <c r="AN80" s="27">
        <v>77</v>
      </c>
      <c r="AO80" s="72">
        <v>89</v>
      </c>
      <c r="AP80" s="72">
        <v>101</v>
      </c>
      <c r="AQ80" s="72">
        <v>215</v>
      </c>
      <c r="AR80" s="27">
        <v>53</v>
      </c>
      <c r="AS80" s="72">
        <v>49</v>
      </c>
      <c r="AT80" s="27">
        <v>153</v>
      </c>
      <c r="AU80" s="61">
        <v>432</v>
      </c>
      <c r="AV80" s="25"/>
      <c r="AX80" s="24" t="s">
        <v>7</v>
      </c>
      <c r="AY80" s="28">
        <f>SUM(AY77:AY79)</f>
        <v>112</v>
      </c>
      <c r="AZ80" s="62">
        <f t="shared" ref="AZ80" si="95">SUM(AZ77:AZ79)</f>
        <v>0</v>
      </c>
      <c r="BA80" s="62">
        <f t="shared" ref="BA80" si="96">SUM(BA77:BA79)</f>
        <v>0</v>
      </c>
      <c r="BB80" s="62">
        <f t="shared" ref="BB80" si="97">SUM(BB77:BB79)</f>
        <v>0</v>
      </c>
      <c r="BC80" s="62">
        <f t="shared" ref="BC80" si="98">SUM(BC77:BC79)</f>
        <v>0</v>
      </c>
      <c r="BD80" s="28">
        <f t="shared" ref="BD80" si="99">SUM(BD77:BD79)</f>
        <v>89</v>
      </c>
      <c r="BE80" s="28">
        <f t="shared" ref="BE80" si="100">SUM(BE77:BE79)</f>
        <v>101</v>
      </c>
      <c r="BF80" s="28">
        <f t="shared" ref="BF80" si="101">SUM(BF77:BF79)</f>
        <v>215</v>
      </c>
      <c r="BG80" s="62">
        <f t="shared" ref="BG80" si="102">SUM(BG77:BG79)</f>
        <v>0</v>
      </c>
      <c r="BH80" s="28">
        <f t="shared" ref="BH80" si="103">SUM(BH77:BH79)</f>
        <v>49</v>
      </c>
      <c r="BI80" s="62">
        <f t="shared" ref="BI80" si="104">SUM(BI77:BI79)</f>
        <v>0</v>
      </c>
      <c r="BJ80" s="62">
        <f t="shared" ref="BJ80" si="105">SUM(BJ77:BJ79)</f>
        <v>400</v>
      </c>
      <c r="BK80" s="26">
        <f>SUMPRODUCT(AJ77:AU79,AY77:BJ79)</f>
        <v>16795</v>
      </c>
    </row>
    <row r="81" spans="1:65" ht="15.75" thickBot="1" x14ac:dyDescent="0.3">
      <c r="A81" s="58" t="s">
        <v>91</v>
      </c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60"/>
      <c r="P81" s="35"/>
      <c r="AG81" s="35"/>
      <c r="AX81" t="s">
        <v>70</v>
      </c>
      <c r="AY81" s="1">
        <f>AJ80-AY80</f>
        <v>0</v>
      </c>
      <c r="AZ81" s="1">
        <f>AK80-AZ80</f>
        <v>85</v>
      </c>
      <c r="BA81" s="1">
        <f>AL80-BA80</f>
        <v>138</v>
      </c>
      <c r="BB81" s="1">
        <f>AM80-BB80</f>
        <v>146</v>
      </c>
      <c r="BC81" s="1">
        <f>AN80-BC80</f>
        <v>77</v>
      </c>
      <c r="BD81" s="1">
        <f>AO80-BD80</f>
        <v>0</v>
      </c>
      <c r="BE81" s="1">
        <f>AP80-BE80</f>
        <v>0</v>
      </c>
      <c r="BF81" s="1">
        <f>AQ80-BF80</f>
        <v>0</v>
      </c>
      <c r="BG81" s="1">
        <f>AR80-BG80</f>
        <v>53</v>
      </c>
      <c r="BH81" s="1">
        <f>AS80-BH80</f>
        <v>0</v>
      </c>
      <c r="BI81" s="1">
        <f>AT80-BI80</f>
        <v>153</v>
      </c>
      <c r="BJ81" s="1">
        <f>AU80-BJ80</f>
        <v>32</v>
      </c>
    </row>
    <row r="82" spans="1:65" x14ac:dyDescent="0.25">
      <c r="A82" s="46" t="s">
        <v>5</v>
      </c>
      <c r="B82" s="39">
        <v>1</v>
      </c>
      <c r="C82" s="39">
        <v>2</v>
      </c>
      <c r="D82" s="39">
        <v>3</v>
      </c>
      <c r="E82" s="39">
        <v>4</v>
      </c>
      <c r="F82" s="39">
        <v>5</v>
      </c>
      <c r="G82" s="39">
        <v>6</v>
      </c>
      <c r="H82" s="39">
        <v>7</v>
      </c>
      <c r="I82" s="39">
        <v>8</v>
      </c>
      <c r="J82" s="39">
        <v>9</v>
      </c>
      <c r="K82" s="39">
        <v>10</v>
      </c>
      <c r="L82" s="39">
        <v>11</v>
      </c>
      <c r="M82" s="57">
        <v>12</v>
      </c>
      <c r="N82" s="47" t="s">
        <v>6</v>
      </c>
      <c r="P82" s="35"/>
      <c r="AG82" s="35"/>
      <c r="AX82" t="s">
        <v>69</v>
      </c>
      <c r="AY82" s="30">
        <f>AJ78-AJ77</f>
        <v>15</v>
      </c>
      <c r="AZ82" s="1">
        <f>AK78-AK77</f>
        <v>13</v>
      </c>
      <c r="BA82" s="1">
        <f>AL77-AL78</f>
        <v>12</v>
      </c>
      <c r="BB82" s="1">
        <f>AM77-AM78</f>
        <v>7</v>
      </c>
      <c r="BC82" s="1">
        <f>AN77-AN78</f>
        <v>2</v>
      </c>
      <c r="BD82" s="30">
        <f>AO77-AO78</f>
        <v>14</v>
      </c>
      <c r="BE82" s="30">
        <f>AP78-AP77</f>
        <v>23</v>
      </c>
      <c r="BF82" s="30">
        <f>AQ77-AQ78</f>
        <v>16</v>
      </c>
      <c r="BG82" s="1">
        <f>AR78-AR77</f>
        <v>6</v>
      </c>
      <c r="BH82" s="30">
        <f>AS77-AS78</f>
        <v>16</v>
      </c>
      <c r="BI82" s="1">
        <f>AT77-AT78</f>
        <v>4</v>
      </c>
      <c r="BJ82" s="1">
        <f>0</f>
        <v>0</v>
      </c>
    </row>
    <row r="83" spans="1:65" ht="15.75" thickBot="1" x14ac:dyDescent="0.3">
      <c r="A83" s="18">
        <v>1</v>
      </c>
      <c r="B83" s="53">
        <v>112</v>
      </c>
      <c r="C83" s="53">
        <v>85</v>
      </c>
      <c r="D83" s="53">
        <v>138</v>
      </c>
      <c r="E83" s="53">
        <v>146</v>
      </c>
      <c r="F83" s="53">
        <v>19</v>
      </c>
      <c r="G83" s="53"/>
      <c r="H83" s="53"/>
      <c r="I83" s="53"/>
      <c r="J83" s="53"/>
      <c r="K83" s="53"/>
      <c r="L83" s="53"/>
      <c r="M83" s="53"/>
      <c r="N83" s="84">
        <f>SUM(B83:M83)</f>
        <v>500</v>
      </c>
      <c r="P83" s="35"/>
      <c r="AG83" s="35"/>
    </row>
    <row r="84" spans="1:65" ht="15.75" thickBot="1" x14ac:dyDescent="0.3">
      <c r="A84" s="18">
        <v>2</v>
      </c>
      <c r="B84" s="53"/>
      <c r="C84" s="53"/>
      <c r="D84" s="53"/>
      <c r="E84" s="53"/>
      <c r="F84" s="53">
        <v>58</v>
      </c>
      <c r="G84" s="53">
        <v>89</v>
      </c>
      <c r="H84" s="53">
        <f>101 - 101</f>
        <v>0</v>
      </c>
      <c r="I84" s="53">
        <v>215</v>
      </c>
      <c r="J84" s="53">
        <v>53</v>
      </c>
      <c r="K84" s="53">
        <v>49</v>
      </c>
      <c r="L84" s="53">
        <v>153</v>
      </c>
      <c r="M84" s="53">
        <f xml:space="preserve"> 32 + 101</f>
        <v>133</v>
      </c>
      <c r="N84" s="84">
        <f t="shared" ref="N84:N85" si="106">SUM(B84:M84)</f>
        <v>750</v>
      </c>
      <c r="P84" s="35"/>
      <c r="AG84" s="35"/>
      <c r="AI84" s="58" t="s">
        <v>16</v>
      </c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60"/>
      <c r="AX84" s="58" t="s">
        <v>14</v>
      </c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60"/>
    </row>
    <row r="85" spans="1:65" x14ac:dyDescent="0.25">
      <c r="A85" s="18">
        <v>3</v>
      </c>
      <c r="B85" s="53"/>
      <c r="C85" s="53"/>
      <c r="D85" s="53"/>
      <c r="E85" s="53"/>
      <c r="F85" s="53"/>
      <c r="G85" s="53"/>
      <c r="H85" s="53">
        <v>101</v>
      </c>
      <c r="I85" s="53"/>
      <c r="J85" s="53"/>
      <c r="K85" s="53"/>
      <c r="L85" s="53"/>
      <c r="M85" s="53">
        <f>400 - 101</f>
        <v>299</v>
      </c>
      <c r="N85" s="84">
        <f t="shared" si="106"/>
        <v>400</v>
      </c>
      <c r="P85" s="35"/>
      <c r="AG85" s="35"/>
      <c r="AI85" s="66" t="s">
        <v>5</v>
      </c>
      <c r="AJ85" s="70">
        <v>1</v>
      </c>
      <c r="AK85" s="70">
        <v>2</v>
      </c>
      <c r="AL85" s="67">
        <v>3</v>
      </c>
      <c r="AM85" s="67">
        <v>4</v>
      </c>
      <c r="AN85" s="67">
        <v>5</v>
      </c>
      <c r="AO85" s="70">
        <v>6</v>
      </c>
      <c r="AP85" s="70">
        <v>7</v>
      </c>
      <c r="AQ85" s="70">
        <v>8</v>
      </c>
      <c r="AR85" s="67">
        <v>9</v>
      </c>
      <c r="AS85" s="70">
        <v>10</v>
      </c>
      <c r="AT85" s="67">
        <v>11</v>
      </c>
      <c r="AU85" s="68">
        <v>12</v>
      </c>
      <c r="AV85" s="69" t="s">
        <v>6</v>
      </c>
      <c r="AX85" s="46" t="s">
        <v>5</v>
      </c>
      <c r="AY85" s="39">
        <v>1</v>
      </c>
      <c r="AZ85" s="39">
        <v>2</v>
      </c>
      <c r="BA85" s="39">
        <v>3</v>
      </c>
      <c r="BB85" s="39">
        <v>4</v>
      </c>
      <c r="BC85" s="39">
        <v>5</v>
      </c>
      <c r="BD85" s="39">
        <v>6</v>
      </c>
      <c r="BE85" s="39">
        <v>7</v>
      </c>
      <c r="BF85" s="39">
        <v>8</v>
      </c>
      <c r="BG85" s="39">
        <v>9</v>
      </c>
      <c r="BH85" s="39">
        <v>10</v>
      </c>
      <c r="BI85" s="39">
        <v>11</v>
      </c>
      <c r="BJ85" s="57">
        <v>12</v>
      </c>
      <c r="BK85" s="47" t="s">
        <v>6</v>
      </c>
      <c r="BL85" t="s">
        <v>70</v>
      </c>
      <c r="BM85" t="s">
        <v>69</v>
      </c>
    </row>
    <row r="86" spans="1:65" ht="15.75" thickBot="1" x14ac:dyDescent="0.3">
      <c r="A86" s="24" t="s">
        <v>7</v>
      </c>
      <c r="B86" s="61">
        <f>SUM(B83:B85)</f>
        <v>112</v>
      </c>
      <c r="C86" s="61">
        <f t="shared" ref="C86:M86" si="107">SUM(C83:C85)</f>
        <v>85</v>
      </c>
      <c r="D86" s="61">
        <f t="shared" si="107"/>
        <v>138</v>
      </c>
      <c r="E86" s="61">
        <f t="shared" si="107"/>
        <v>146</v>
      </c>
      <c r="F86" s="61">
        <f t="shared" si="107"/>
        <v>77</v>
      </c>
      <c r="G86" s="61">
        <f t="shared" si="107"/>
        <v>89</v>
      </c>
      <c r="H86" s="61">
        <f t="shared" si="107"/>
        <v>101</v>
      </c>
      <c r="I86" s="61">
        <f t="shared" si="107"/>
        <v>215</v>
      </c>
      <c r="J86" s="61">
        <f t="shared" si="107"/>
        <v>53</v>
      </c>
      <c r="K86" s="61">
        <f t="shared" si="107"/>
        <v>49</v>
      </c>
      <c r="L86" s="61">
        <f t="shared" si="107"/>
        <v>153</v>
      </c>
      <c r="M86" s="61">
        <f t="shared" si="107"/>
        <v>432</v>
      </c>
      <c r="N86" s="26">
        <f>SUMPRODUCT(B83:M85,B23:M25)</f>
        <v>38164</v>
      </c>
      <c r="P86" s="35"/>
      <c r="AG86" s="35"/>
      <c r="AI86" s="18">
        <v>1</v>
      </c>
      <c r="AJ86" s="31">
        <v>10</v>
      </c>
      <c r="AK86" s="31">
        <v>22</v>
      </c>
      <c r="AL86" s="64">
        <v>29</v>
      </c>
      <c r="AM86" s="64">
        <v>45</v>
      </c>
      <c r="AN86" s="64">
        <v>11</v>
      </c>
      <c r="AO86" s="71">
        <v>31</v>
      </c>
      <c r="AP86" s="31">
        <v>42</v>
      </c>
      <c r="AQ86" s="71">
        <v>61</v>
      </c>
      <c r="AR86" s="64">
        <v>36</v>
      </c>
      <c r="AS86" s="71">
        <v>21</v>
      </c>
      <c r="AT86" s="64">
        <v>45</v>
      </c>
      <c r="AU86" s="6">
        <v>0</v>
      </c>
      <c r="AV86" s="20">
        <v>500</v>
      </c>
      <c r="AX86" s="18">
        <v>1</v>
      </c>
      <c r="AY86" s="6">
        <v>112</v>
      </c>
      <c r="AZ86" s="6">
        <v>85</v>
      </c>
      <c r="BA86" s="6"/>
      <c r="BB86" s="6"/>
      <c r="BC86" s="6"/>
      <c r="BD86" s="6"/>
      <c r="BE86" s="6">
        <v>101</v>
      </c>
      <c r="BF86" s="6"/>
      <c r="BG86" s="6"/>
      <c r="BH86" s="6"/>
      <c r="BI86" s="6"/>
      <c r="BJ86" s="6"/>
      <c r="BK86" s="63">
        <f>SUM(AY86:BJ86)</f>
        <v>298</v>
      </c>
      <c r="BL86" s="1">
        <f>AV86-BK86</f>
        <v>202</v>
      </c>
      <c r="BM86" s="1">
        <f>AN86-AU86</f>
        <v>11</v>
      </c>
    </row>
    <row r="87" spans="1:65" x14ac:dyDescent="0.25">
      <c r="P87" s="35"/>
      <c r="AG87" s="35"/>
      <c r="AI87" s="18">
        <v>2</v>
      </c>
      <c r="AJ87" s="71">
        <v>25</v>
      </c>
      <c r="AK87" s="71">
        <v>35</v>
      </c>
      <c r="AL87" s="64">
        <v>17</v>
      </c>
      <c r="AM87" s="64">
        <v>38</v>
      </c>
      <c r="AN87" s="64">
        <v>9</v>
      </c>
      <c r="AO87" s="31">
        <v>17</v>
      </c>
      <c r="AP87" s="71">
        <v>65</v>
      </c>
      <c r="AQ87" s="31">
        <v>45</v>
      </c>
      <c r="AR87" s="64">
        <v>42</v>
      </c>
      <c r="AS87" s="31">
        <v>5</v>
      </c>
      <c r="AT87" s="64">
        <v>41</v>
      </c>
      <c r="AU87" s="6">
        <v>0</v>
      </c>
      <c r="AV87" s="20">
        <v>750</v>
      </c>
      <c r="AX87" s="18">
        <v>2</v>
      </c>
      <c r="AY87" s="6"/>
      <c r="AZ87" s="6"/>
      <c r="BA87" s="6"/>
      <c r="BB87" s="6"/>
      <c r="BC87" s="6"/>
      <c r="BD87" s="6">
        <v>89</v>
      </c>
      <c r="BE87" s="6"/>
      <c r="BF87" s="6">
        <v>215</v>
      </c>
      <c r="BG87" s="6"/>
      <c r="BH87" s="6">
        <v>49</v>
      </c>
      <c r="BI87" s="6"/>
      <c r="BJ87" s="6"/>
      <c r="BK87" s="63">
        <f t="shared" ref="BK87:BK88" si="108">SUM(AY87:BJ87)</f>
        <v>353</v>
      </c>
      <c r="BL87" s="1">
        <f>AV87-BK87</f>
        <v>397</v>
      </c>
      <c r="BM87" s="1">
        <f>AN87-AU87</f>
        <v>9</v>
      </c>
    </row>
    <row r="88" spans="1:65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91" t="s">
        <v>171</v>
      </c>
      <c r="P88" s="91"/>
      <c r="Q88" s="91"/>
      <c r="R88" s="91"/>
      <c r="S88" s="35"/>
      <c r="T88" s="35"/>
      <c r="U88" s="35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I88" s="18">
        <v>3</v>
      </c>
      <c r="AJ88" s="71">
        <v>18</v>
      </c>
      <c r="AK88" s="71">
        <v>19</v>
      </c>
      <c r="AL88" s="71">
        <v>22</v>
      </c>
      <c r="AM88" s="71">
        <v>29</v>
      </c>
      <c r="AN88" s="71">
        <v>24</v>
      </c>
      <c r="AO88" s="71">
        <v>54</v>
      </c>
      <c r="AP88" s="71">
        <v>39</v>
      </c>
      <c r="AQ88" s="71">
        <v>78</v>
      </c>
      <c r="AR88" s="71">
        <v>51</v>
      </c>
      <c r="AS88" s="71">
        <v>14</v>
      </c>
      <c r="AT88" s="71">
        <v>38</v>
      </c>
      <c r="AU88" s="31">
        <v>0</v>
      </c>
      <c r="AV88" s="73">
        <v>400</v>
      </c>
      <c r="AX88" s="18">
        <v>3</v>
      </c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>
        <v>400</v>
      </c>
      <c r="BK88" s="29">
        <f t="shared" si="108"/>
        <v>400</v>
      </c>
      <c r="BL88" s="1">
        <f>AV88-BK88</f>
        <v>0</v>
      </c>
      <c r="BM88" s="30">
        <f>AS88-AU88</f>
        <v>14</v>
      </c>
    </row>
    <row r="89" spans="1:65" ht="15.75" thickBot="1" x14ac:dyDescent="0.3">
      <c r="AI89" s="24" t="s">
        <v>7</v>
      </c>
      <c r="AJ89" s="72">
        <v>112</v>
      </c>
      <c r="AK89" s="72">
        <v>85</v>
      </c>
      <c r="AL89" s="27">
        <v>138</v>
      </c>
      <c r="AM89" s="27">
        <v>146</v>
      </c>
      <c r="AN89" s="27">
        <v>77</v>
      </c>
      <c r="AO89" s="72">
        <v>89</v>
      </c>
      <c r="AP89" s="72">
        <v>101</v>
      </c>
      <c r="AQ89" s="72">
        <v>215</v>
      </c>
      <c r="AR89" s="27">
        <v>53</v>
      </c>
      <c r="AS89" s="72">
        <v>49</v>
      </c>
      <c r="AT89" s="27">
        <v>153</v>
      </c>
      <c r="AU89" s="61">
        <v>432</v>
      </c>
      <c r="AV89" s="25"/>
      <c r="AX89" s="24" t="s">
        <v>7</v>
      </c>
      <c r="AY89" s="28">
        <f>SUM(AY86:AY88)</f>
        <v>112</v>
      </c>
      <c r="AZ89" s="28">
        <f t="shared" ref="AZ89" si="109">SUM(AZ86:AZ88)</f>
        <v>85</v>
      </c>
      <c r="BA89" s="62">
        <f t="shared" ref="BA89" si="110">SUM(BA86:BA88)</f>
        <v>0</v>
      </c>
      <c r="BB89" s="62">
        <f t="shared" ref="BB89" si="111">SUM(BB86:BB88)</f>
        <v>0</v>
      </c>
      <c r="BC89" s="62">
        <f t="shared" ref="BC89" si="112">SUM(BC86:BC88)</f>
        <v>0</v>
      </c>
      <c r="BD89" s="28">
        <f t="shared" ref="BD89" si="113">SUM(BD86:BD88)</f>
        <v>89</v>
      </c>
      <c r="BE89" s="28">
        <f t="shared" ref="BE89" si="114">SUM(BE86:BE88)</f>
        <v>101</v>
      </c>
      <c r="BF89" s="28">
        <f t="shared" ref="BF89" si="115">SUM(BF86:BF88)</f>
        <v>215</v>
      </c>
      <c r="BG89" s="62">
        <f t="shared" ref="BG89" si="116">SUM(BG86:BG88)</f>
        <v>0</v>
      </c>
      <c r="BH89" s="28">
        <f t="shared" ref="BH89" si="117">SUM(BH86:BH88)</f>
        <v>49</v>
      </c>
      <c r="BI89" s="62">
        <f t="shared" ref="BI89" si="118">SUM(BI86:BI88)</f>
        <v>0</v>
      </c>
      <c r="BJ89" s="62">
        <f t="shared" ref="BJ89" si="119">SUM(BJ86:BJ88)</f>
        <v>400</v>
      </c>
      <c r="BK89" s="26">
        <f>SUMPRODUCT(AJ86:AU88,AY86:BJ88)</f>
        <v>18665</v>
      </c>
    </row>
    <row r="90" spans="1:65" ht="15.75" thickBot="1" x14ac:dyDescent="0.3">
      <c r="A90" s="100" t="s">
        <v>16</v>
      </c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2"/>
      <c r="R90" s="58" t="s">
        <v>14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60"/>
      <c r="AX90" t="s">
        <v>70</v>
      </c>
      <c r="AY90" s="1">
        <f>AJ89-AY89</f>
        <v>0</v>
      </c>
      <c r="AZ90" s="1">
        <f>AK89-AZ89</f>
        <v>0</v>
      </c>
      <c r="BA90" s="1">
        <f>AL89-BA89</f>
        <v>138</v>
      </c>
      <c r="BB90" s="1">
        <f>AM89-BB89</f>
        <v>146</v>
      </c>
      <c r="BC90" s="1">
        <f>AN89-BC89</f>
        <v>77</v>
      </c>
      <c r="BD90" s="1">
        <f>AO89-BD89</f>
        <v>0</v>
      </c>
      <c r="BE90" s="1">
        <f>AP89-BE89</f>
        <v>0</v>
      </c>
      <c r="BF90" s="1">
        <f>AQ89-BF89</f>
        <v>0</v>
      </c>
      <c r="BG90" s="1">
        <f>AR89-BG89</f>
        <v>53</v>
      </c>
      <c r="BH90" s="1">
        <f>AS89-BH89</f>
        <v>0</v>
      </c>
      <c r="BI90" s="1">
        <f>AT89-BI89</f>
        <v>153</v>
      </c>
      <c r="BJ90" s="1">
        <f>AU89-BJ89</f>
        <v>32</v>
      </c>
    </row>
    <row r="91" spans="1:65" x14ac:dyDescent="0.25">
      <c r="A91" s="18" t="s">
        <v>5</v>
      </c>
      <c r="B91" s="5">
        <v>1</v>
      </c>
      <c r="C91" s="5">
        <v>2</v>
      </c>
      <c r="D91" s="5">
        <v>3</v>
      </c>
      <c r="E91" s="5">
        <v>4</v>
      </c>
      <c r="F91" s="5">
        <v>5</v>
      </c>
      <c r="G91" s="5">
        <v>6</v>
      </c>
      <c r="H91" s="5">
        <v>7</v>
      </c>
      <c r="I91" s="5">
        <v>8</v>
      </c>
      <c r="J91" s="5">
        <v>9</v>
      </c>
      <c r="K91" s="5">
        <v>10</v>
      </c>
      <c r="L91" s="5">
        <v>11</v>
      </c>
      <c r="M91" s="52">
        <v>12</v>
      </c>
      <c r="N91" s="19" t="s">
        <v>6</v>
      </c>
      <c r="R91" s="46" t="s">
        <v>5</v>
      </c>
      <c r="S91" s="39">
        <v>1</v>
      </c>
      <c r="T91" s="39">
        <v>2</v>
      </c>
      <c r="U91" s="39">
        <v>3</v>
      </c>
      <c r="V91" s="39">
        <v>4</v>
      </c>
      <c r="W91" s="39">
        <v>5</v>
      </c>
      <c r="X91" s="39">
        <v>6</v>
      </c>
      <c r="Y91" s="39">
        <v>7</v>
      </c>
      <c r="Z91" s="39">
        <v>8</v>
      </c>
      <c r="AA91" s="39">
        <v>9</v>
      </c>
      <c r="AB91" s="39">
        <v>10</v>
      </c>
      <c r="AC91" s="39">
        <v>11</v>
      </c>
      <c r="AD91" s="57">
        <v>12</v>
      </c>
      <c r="AE91" s="47" t="s">
        <v>6</v>
      </c>
      <c r="AX91" t="s">
        <v>69</v>
      </c>
      <c r="AY91" s="30">
        <f>AJ87-AJ86</f>
        <v>15</v>
      </c>
      <c r="AZ91" s="30">
        <f>AK87-AK86</f>
        <v>13</v>
      </c>
      <c r="BA91" s="1">
        <f>AL86-AL87</f>
        <v>12</v>
      </c>
      <c r="BB91" s="1">
        <f>AM86-AM87</f>
        <v>7</v>
      </c>
      <c r="BC91" s="1">
        <f>AN86-AN87</f>
        <v>2</v>
      </c>
      <c r="BD91" s="30">
        <f>AO86-AO87</f>
        <v>14</v>
      </c>
      <c r="BE91" s="30">
        <f>AP87-AP86</f>
        <v>23</v>
      </c>
      <c r="BF91" s="30">
        <f>AQ86-AQ87</f>
        <v>16</v>
      </c>
      <c r="BG91" s="1">
        <f>AR87-AR86</f>
        <v>6</v>
      </c>
      <c r="BH91" s="30">
        <f>AS86-AS87</f>
        <v>16</v>
      </c>
      <c r="BI91" s="1">
        <f>AT86-AT87</f>
        <v>4</v>
      </c>
      <c r="BJ91" s="1">
        <f>0</f>
        <v>0</v>
      </c>
    </row>
    <row r="92" spans="1:65" ht="15.75" thickBot="1" x14ac:dyDescent="0.3">
      <c r="A92" s="18">
        <v>1</v>
      </c>
      <c r="B92" s="53">
        <v>10</v>
      </c>
      <c r="C92" s="53">
        <v>22</v>
      </c>
      <c r="D92" s="53">
        <v>29</v>
      </c>
      <c r="E92" s="53">
        <v>45</v>
      </c>
      <c r="F92" s="53">
        <v>11</v>
      </c>
      <c r="G92" s="53">
        <v>31</v>
      </c>
      <c r="H92" s="53">
        <v>42</v>
      </c>
      <c r="I92" s="53">
        <v>61</v>
      </c>
      <c r="J92" s="53">
        <v>36</v>
      </c>
      <c r="K92" s="53">
        <v>21</v>
      </c>
      <c r="L92" s="53">
        <v>45</v>
      </c>
      <c r="M92" s="6">
        <v>0</v>
      </c>
      <c r="N92" s="20">
        <v>500</v>
      </c>
      <c r="R92" s="18">
        <v>1</v>
      </c>
      <c r="S92" s="6">
        <v>112</v>
      </c>
      <c r="T92" s="6">
        <v>85</v>
      </c>
      <c r="U92" s="6">
        <v>138</v>
      </c>
      <c r="V92" s="6">
        <v>146</v>
      </c>
      <c r="W92" s="6">
        <v>19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29">
        <f>SUM(S92:AD92)</f>
        <v>500</v>
      </c>
    </row>
    <row r="93" spans="1:65" ht="15.75" thickBot="1" x14ac:dyDescent="0.3">
      <c r="A93" s="18">
        <v>2</v>
      </c>
      <c r="B93" s="53">
        <v>25</v>
      </c>
      <c r="C93" s="53">
        <v>35</v>
      </c>
      <c r="D93" s="53">
        <v>17</v>
      </c>
      <c r="E93" s="53">
        <v>38</v>
      </c>
      <c r="F93" s="53">
        <v>9</v>
      </c>
      <c r="G93" s="53">
        <v>17</v>
      </c>
      <c r="H93" s="53">
        <v>65</v>
      </c>
      <c r="I93" s="53">
        <v>45</v>
      </c>
      <c r="J93" s="53">
        <v>42</v>
      </c>
      <c r="K93" s="53">
        <v>5</v>
      </c>
      <c r="L93" s="53">
        <v>41</v>
      </c>
      <c r="M93" s="6">
        <v>0</v>
      </c>
      <c r="N93" s="20">
        <v>750</v>
      </c>
      <c r="R93" s="18">
        <v>2</v>
      </c>
      <c r="S93" s="6">
        <v>0</v>
      </c>
      <c r="T93" s="6">
        <v>0</v>
      </c>
      <c r="U93" s="6">
        <v>0</v>
      </c>
      <c r="V93" s="6">
        <v>0</v>
      </c>
      <c r="W93" s="6">
        <v>58</v>
      </c>
      <c r="X93" s="6">
        <v>89</v>
      </c>
      <c r="Y93" s="6">
        <v>101</v>
      </c>
      <c r="Z93" s="6">
        <v>215</v>
      </c>
      <c r="AA93" s="6">
        <v>53</v>
      </c>
      <c r="AB93" s="6">
        <v>49</v>
      </c>
      <c r="AC93" s="6">
        <v>153</v>
      </c>
      <c r="AD93" s="6">
        <v>32</v>
      </c>
      <c r="AE93" s="29">
        <f t="shared" ref="AE93:AE94" si="120">SUM(S93:AD93)</f>
        <v>750</v>
      </c>
      <c r="AI93" s="58" t="s">
        <v>16</v>
      </c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60"/>
      <c r="AX93" s="58" t="s">
        <v>14</v>
      </c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60"/>
    </row>
    <row r="94" spans="1:65" x14ac:dyDescent="0.25">
      <c r="A94" s="18">
        <v>3</v>
      </c>
      <c r="B94" s="53">
        <v>18</v>
      </c>
      <c r="C94" s="53">
        <v>19</v>
      </c>
      <c r="D94" s="53">
        <v>22</v>
      </c>
      <c r="E94" s="53">
        <v>29</v>
      </c>
      <c r="F94" s="53">
        <v>24</v>
      </c>
      <c r="G94" s="53">
        <v>54</v>
      </c>
      <c r="H94" s="53">
        <v>39</v>
      </c>
      <c r="I94" s="53">
        <v>78</v>
      </c>
      <c r="J94" s="53">
        <v>51</v>
      </c>
      <c r="K94" s="53">
        <v>14</v>
      </c>
      <c r="L94" s="53">
        <v>38</v>
      </c>
      <c r="M94" s="6">
        <v>0</v>
      </c>
      <c r="N94" s="20">
        <v>400</v>
      </c>
      <c r="R94" s="18">
        <v>3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400</v>
      </c>
      <c r="AE94" s="29">
        <f t="shared" si="120"/>
        <v>400</v>
      </c>
      <c r="AI94" s="66" t="s">
        <v>5</v>
      </c>
      <c r="AJ94" s="70">
        <v>1</v>
      </c>
      <c r="AK94" s="70">
        <v>2</v>
      </c>
      <c r="AL94" s="70">
        <v>3</v>
      </c>
      <c r="AM94" s="67">
        <v>4</v>
      </c>
      <c r="AN94" s="67">
        <v>5</v>
      </c>
      <c r="AO94" s="70">
        <v>6</v>
      </c>
      <c r="AP94" s="70">
        <v>7</v>
      </c>
      <c r="AQ94" s="70">
        <v>8</v>
      </c>
      <c r="AR94" s="67">
        <v>9</v>
      </c>
      <c r="AS94" s="70">
        <v>10</v>
      </c>
      <c r="AT94" s="67">
        <v>11</v>
      </c>
      <c r="AU94" s="68">
        <v>12</v>
      </c>
      <c r="AV94" s="69" t="s">
        <v>6</v>
      </c>
      <c r="AX94" s="46" t="s">
        <v>5</v>
      </c>
      <c r="AY94" s="39">
        <v>1</v>
      </c>
      <c r="AZ94" s="39">
        <v>2</v>
      </c>
      <c r="BA94" s="39">
        <v>3</v>
      </c>
      <c r="BB94" s="39">
        <v>4</v>
      </c>
      <c r="BC94" s="39">
        <v>5</v>
      </c>
      <c r="BD94" s="39">
        <v>6</v>
      </c>
      <c r="BE94" s="39">
        <v>7</v>
      </c>
      <c r="BF94" s="39">
        <v>8</v>
      </c>
      <c r="BG94" s="39">
        <v>9</v>
      </c>
      <c r="BH94" s="39">
        <v>10</v>
      </c>
      <c r="BI94" s="39">
        <v>11</v>
      </c>
      <c r="BJ94" s="57">
        <v>12</v>
      </c>
      <c r="BK94" s="47" t="s">
        <v>6</v>
      </c>
      <c r="BL94" t="s">
        <v>70</v>
      </c>
      <c r="BM94" t="s">
        <v>69</v>
      </c>
    </row>
    <row r="95" spans="1:65" ht="15.75" thickBot="1" x14ac:dyDescent="0.3">
      <c r="A95" s="24" t="s">
        <v>7</v>
      </c>
      <c r="B95" s="27">
        <v>112</v>
      </c>
      <c r="C95" s="27">
        <v>85</v>
      </c>
      <c r="D95" s="27">
        <v>138</v>
      </c>
      <c r="E95" s="27">
        <v>146</v>
      </c>
      <c r="F95" s="27">
        <v>77</v>
      </c>
      <c r="G95" s="27">
        <v>89</v>
      </c>
      <c r="H95" s="27">
        <v>101</v>
      </c>
      <c r="I95" s="27">
        <v>215</v>
      </c>
      <c r="J95" s="27">
        <v>53</v>
      </c>
      <c r="K95" s="27">
        <v>49</v>
      </c>
      <c r="L95" s="27">
        <v>153</v>
      </c>
      <c r="M95" s="61">
        <v>432</v>
      </c>
      <c r="N95" s="25"/>
      <c r="R95" s="24" t="s">
        <v>7</v>
      </c>
      <c r="S95" s="28">
        <f>SUM(S92:S94)</f>
        <v>112</v>
      </c>
      <c r="T95" s="28">
        <f t="shared" ref="T95" si="121">SUM(T92:T94)</f>
        <v>85</v>
      </c>
      <c r="U95" s="28">
        <f t="shared" ref="U95" si="122">SUM(U92:U94)</f>
        <v>138</v>
      </c>
      <c r="V95" s="28">
        <f t="shared" ref="V95" si="123">SUM(V92:V94)</f>
        <v>146</v>
      </c>
      <c r="W95" s="28">
        <f t="shared" ref="W95" si="124">SUM(W92:W94)</f>
        <v>77</v>
      </c>
      <c r="X95" s="28">
        <f t="shared" ref="X95" si="125">SUM(X92:X94)</f>
        <v>89</v>
      </c>
      <c r="Y95" s="28">
        <f t="shared" ref="Y95" si="126">SUM(Y92:Y94)</f>
        <v>101</v>
      </c>
      <c r="Z95" s="28">
        <f t="shared" ref="Z95" si="127">SUM(Z92:Z94)</f>
        <v>215</v>
      </c>
      <c r="AA95" s="28">
        <f t="shared" ref="AA95" si="128">SUM(AA92:AA94)</f>
        <v>53</v>
      </c>
      <c r="AB95" s="28">
        <f t="shared" ref="AB95" si="129">SUM(AB92:AB94)</f>
        <v>49</v>
      </c>
      <c r="AC95" s="28">
        <f t="shared" ref="AC95" si="130">SUM(AC92:AC94)</f>
        <v>153</v>
      </c>
      <c r="AD95" s="28">
        <f t="shared" ref="AD95" si="131">SUM(AD92:AD94)</f>
        <v>432</v>
      </c>
      <c r="AE95" s="26">
        <f>SUMPRODUCT($B$92:$M$94,S92:AD94)</f>
        <v>40790</v>
      </c>
      <c r="AI95" s="18">
        <v>1</v>
      </c>
      <c r="AJ95" s="31">
        <v>10</v>
      </c>
      <c r="AK95" s="31">
        <v>22</v>
      </c>
      <c r="AL95" s="71">
        <v>29</v>
      </c>
      <c r="AM95" s="64">
        <v>45</v>
      </c>
      <c r="AN95" s="64">
        <v>11</v>
      </c>
      <c r="AO95" s="71">
        <v>31</v>
      </c>
      <c r="AP95" s="31">
        <v>42</v>
      </c>
      <c r="AQ95" s="71">
        <v>61</v>
      </c>
      <c r="AR95" s="64">
        <v>36</v>
      </c>
      <c r="AS95" s="71">
        <v>21</v>
      </c>
      <c r="AT95" s="64">
        <v>45</v>
      </c>
      <c r="AU95" s="6">
        <v>0</v>
      </c>
      <c r="AV95" s="20">
        <v>500</v>
      </c>
      <c r="AX95" s="18">
        <v>1</v>
      </c>
      <c r="AY95" s="6">
        <v>112</v>
      </c>
      <c r="AZ95" s="6">
        <v>85</v>
      </c>
      <c r="BA95" s="6"/>
      <c r="BB95" s="6"/>
      <c r="BC95" s="6"/>
      <c r="BD95" s="6"/>
      <c r="BE95" s="6">
        <v>101</v>
      </c>
      <c r="BF95" s="6"/>
      <c r="BG95" s="6"/>
      <c r="BH95" s="6"/>
      <c r="BI95" s="6"/>
      <c r="BJ95" s="6"/>
      <c r="BK95" s="63">
        <f>SUM(AY95:BJ95)</f>
        <v>298</v>
      </c>
      <c r="BL95" s="1">
        <f>AV95-BK95</f>
        <v>202</v>
      </c>
      <c r="BM95" s="1">
        <f>AN95-AU95</f>
        <v>11</v>
      </c>
    </row>
    <row r="96" spans="1:65" x14ac:dyDescent="0.25">
      <c r="AI96" s="18">
        <v>2</v>
      </c>
      <c r="AJ96" s="71">
        <v>25</v>
      </c>
      <c r="AK96" s="71">
        <v>35</v>
      </c>
      <c r="AL96" s="31">
        <v>17</v>
      </c>
      <c r="AM96" s="64">
        <v>38</v>
      </c>
      <c r="AN96" s="64">
        <v>9</v>
      </c>
      <c r="AO96" s="31">
        <v>17</v>
      </c>
      <c r="AP96" s="71">
        <v>65</v>
      </c>
      <c r="AQ96" s="31">
        <v>45</v>
      </c>
      <c r="AR96" s="64">
        <v>42</v>
      </c>
      <c r="AS96" s="31">
        <v>5</v>
      </c>
      <c r="AT96" s="64">
        <v>41</v>
      </c>
      <c r="AU96" s="6">
        <v>0</v>
      </c>
      <c r="AV96" s="20">
        <v>750</v>
      </c>
      <c r="AX96" s="18">
        <v>2</v>
      </c>
      <c r="AY96" s="6"/>
      <c r="AZ96" s="6"/>
      <c r="BA96" s="6">
        <v>138</v>
      </c>
      <c r="BB96" s="6"/>
      <c r="BC96" s="6"/>
      <c r="BD96" s="6">
        <v>89</v>
      </c>
      <c r="BE96" s="6"/>
      <c r="BF96" s="6">
        <v>215</v>
      </c>
      <c r="BG96" s="6"/>
      <c r="BH96" s="6">
        <v>49</v>
      </c>
      <c r="BI96" s="6"/>
      <c r="BJ96" s="6"/>
      <c r="BK96" s="63">
        <f t="shared" ref="BK96:BK97" si="132">SUM(AY96:BJ96)</f>
        <v>491</v>
      </c>
      <c r="BL96" s="1">
        <f>AV96-BK96</f>
        <v>259</v>
      </c>
      <c r="BM96" s="1">
        <f>AN96-AU96</f>
        <v>9</v>
      </c>
    </row>
    <row r="97" spans="1:65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91" t="s">
        <v>138</v>
      </c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I97" s="18">
        <v>3</v>
      </c>
      <c r="AJ97" s="71">
        <v>18</v>
      </c>
      <c r="AK97" s="71">
        <v>19</v>
      </c>
      <c r="AL97" s="71">
        <v>22</v>
      </c>
      <c r="AM97" s="71">
        <v>29</v>
      </c>
      <c r="AN97" s="71">
        <v>24</v>
      </c>
      <c r="AO97" s="71">
        <v>54</v>
      </c>
      <c r="AP97" s="71">
        <v>39</v>
      </c>
      <c r="AQ97" s="71">
        <v>78</v>
      </c>
      <c r="AR97" s="71">
        <v>51</v>
      </c>
      <c r="AS97" s="71">
        <v>14</v>
      </c>
      <c r="AT97" s="71">
        <v>38</v>
      </c>
      <c r="AU97" s="31">
        <v>0</v>
      </c>
      <c r="AV97" s="73">
        <v>400</v>
      </c>
      <c r="AX97" s="18">
        <v>3</v>
      </c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>
        <v>400</v>
      </c>
      <c r="BK97" s="29">
        <f t="shared" si="132"/>
        <v>400</v>
      </c>
      <c r="BL97" s="1">
        <f>AV97-BK97</f>
        <v>0</v>
      </c>
      <c r="BM97" s="30">
        <f>AS97-AU97</f>
        <v>14</v>
      </c>
    </row>
    <row r="98" spans="1:65" ht="15.75" thickBot="1" x14ac:dyDescent="0.3">
      <c r="AI98" s="24" t="s">
        <v>7</v>
      </c>
      <c r="AJ98" s="72">
        <v>112</v>
      </c>
      <c r="AK98" s="72">
        <v>85</v>
      </c>
      <c r="AL98" s="72">
        <v>138</v>
      </c>
      <c r="AM98" s="27">
        <v>146</v>
      </c>
      <c r="AN98" s="27">
        <v>77</v>
      </c>
      <c r="AO98" s="72">
        <v>89</v>
      </c>
      <c r="AP98" s="72">
        <v>101</v>
      </c>
      <c r="AQ98" s="72">
        <v>215</v>
      </c>
      <c r="AR98" s="27">
        <v>53</v>
      </c>
      <c r="AS98" s="72">
        <v>49</v>
      </c>
      <c r="AT98" s="27">
        <v>153</v>
      </c>
      <c r="AU98" s="61">
        <v>432</v>
      </c>
      <c r="AV98" s="25"/>
      <c r="AX98" s="24" t="s">
        <v>7</v>
      </c>
      <c r="AY98" s="28">
        <f>SUM(AY95:AY97)</f>
        <v>112</v>
      </c>
      <c r="AZ98" s="28">
        <f t="shared" ref="AZ98" si="133">SUM(AZ95:AZ97)</f>
        <v>85</v>
      </c>
      <c r="BA98" s="28">
        <f t="shared" ref="BA98" si="134">SUM(BA95:BA97)</f>
        <v>138</v>
      </c>
      <c r="BB98" s="62">
        <f t="shared" ref="BB98" si="135">SUM(BB95:BB97)</f>
        <v>0</v>
      </c>
      <c r="BC98" s="62">
        <f t="shared" ref="BC98" si="136">SUM(BC95:BC97)</f>
        <v>0</v>
      </c>
      <c r="BD98" s="28">
        <f t="shared" ref="BD98" si="137">SUM(BD95:BD97)</f>
        <v>89</v>
      </c>
      <c r="BE98" s="28">
        <f t="shared" ref="BE98" si="138">SUM(BE95:BE97)</f>
        <v>101</v>
      </c>
      <c r="BF98" s="28">
        <f t="shared" ref="BF98" si="139">SUM(BF95:BF97)</f>
        <v>215</v>
      </c>
      <c r="BG98" s="62">
        <f t="shared" ref="BG98" si="140">SUM(BG95:BG97)</f>
        <v>0</v>
      </c>
      <c r="BH98" s="28">
        <f t="shared" ref="BH98" si="141">SUM(BH95:BH97)</f>
        <v>49</v>
      </c>
      <c r="BI98" s="62">
        <f t="shared" ref="BI98" si="142">SUM(BI95:BI97)</f>
        <v>0</v>
      </c>
      <c r="BJ98" s="62">
        <f t="shared" ref="BJ98" si="143">SUM(BJ95:BJ97)</f>
        <v>400</v>
      </c>
      <c r="BK98" s="26">
        <f>SUMPRODUCT(AJ95:AU97,AY95:BJ97)</f>
        <v>21011</v>
      </c>
    </row>
    <row r="99" spans="1:65" ht="15.75" thickBot="1" x14ac:dyDescent="0.3">
      <c r="A99" s="58" t="s">
        <v>93</v>
      </c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60"/>
      <c r="R99" t="s">
        <v>169</v>
      </c>
      <c r="AE99" t="s">
        <v>166</v>
      </c>
      <c r="AX99" t="s">
        <v>70</v>
      </c>
      <c r="AY99" s="1">
        <f>AJ98-AY98</f>
        <v>0</v>
      </c>
      <c r="AZ99" s="1">
        <f>AK98-AZ98</f>
        <v>0</v>
      </c>
      <c r="BA99" s="1">
        <f>AL98-BA98</f>
        <v>0</v>
      </c>
      <c r="BB99" s="1">
        <f>AM98-BB98</f>
        <v>146</v>
      </c>
      <c r="BC99" s="1">
        <f>AN98-BC98</f>
        <v>77</v>
      </c>
      <c r="BD99" s="1">
        <f>AO98-BD98</f>
        <v>0</v>
      </c>
      <c r="BE99" s="1">
        <f>AP98-BE98</f>
        <v>0</v>
      </c>
      <c r="BF99" s="1">
        <f>AQ98-BF98</f>
        <v>0</v>
      </c>
      <c r="BG99" s="1">
        <f>AR98-BG98</f>
        <v>53</v>
      </c>
      <c r="BH99" s="1">
        <f>AS98-BH98</f>
        <v>0</v>
      </c>
      <c r="BI99" s="1">
        <f>AT98-BI98</f>
        <v>153</v>
      </c>
      <c r="BJ99" s="1">
        <f>AU98-BJ98</f>
        <v>32</v>
      </c>
    </row>
    <row r="100" spans="1:65" x14ac:dyDescent="0.25">
      <c r="A100" s="46" t="s">
        <v>5</v>
      </c>
      <c r="B100" s="39">
        <v>1</v>
      </c>
      <c r="C100" s="39">
        <v>2</v>
      </c>
      <c r="D100" s="39">
        <v>3</v>
      </c>
      <c r="E100" s="39">
        <v>4</v>
      </c>
      <c r="F100" s="39">
        <v>5</v>
      </c>
      <c r="G100" s="39">
        <v>6</v>
      </c>
      <c r="H100" s="39">
        <v>7</v>
      </c>
      <c r="I100" s="39">
        <v>8</v>
      </c>
      <c r="J100" s="39">
        <v>9</v>
      </c>
      <c r="K100" s="39">
        <v>10</v>
      </c>
      <c r="L100" s="39">
        <v>11</v>
      </c>
      <c r="M100" s="57">
        <v>12</v>
      </c>
      <c r="N100" s="47"/>
      <c r="AX100" t="s">
        <v>69</v>
      </c>
      <c r="AY100" s="30">
        <f>AJ96-AJ95</f>
        <v>15</v>
      </c>
      <c r="AZ100" s="30">
        <f>AK96-AK95</f>
        <v>13</v>
      </c>
      <c r="BA100" s="30">
        <f>AL95-AL96</f>
        <v>12</v>
      </c>
      <c r="BB100" s="1">
        <f>AM95-AM96</f>
        <v>7</v>
      </c>
      <c r="BC100" s="1">
        <f>AN95-AN96</f>
        <v>2</v>
      </c>
      <c r="BD100" s="30">
        <f>AO95-AO96</f>
        <v>14</v>
      </c>
      <c r="BE100" s="30">
        <f>AP96-AP95</f>
        <v>23</v>
      </c>
      <c r="BF100" s="30">
        <f>AQ95-AQ96</f>
        <v>16</v>
      </c>
      <c r="BG100" s="1">
        <f>AR96-AR95</f>
        <v>6</v>
      </c>
      <c r="BH100" s="30">
        <f>AS95-AS96</f>
        <v>16</v>
      </c>
      <c r="BI100" s="1">
        <f>AT95-AT96</f>
        <v>4</v>
      </c>
      <c r="BJ100" s="1">
        <f>0</f>
        <v>0</v>
      </c>
    </row>
    <row r="101" spans="1:65" ht="15.75" thickBot="1" x14ac:dyDescent="0.3">
      <c r="A101" s="18">
        <v>1</v>
      </c>
      <c r="B101" s="53">
        <v>0</v>
      </c>
      <c r="C101" s="53">
        <v>0</v>
      </c>
      <c r="D101" s="53">
        <v>0</v>
      </c>
      <c r="E101" s="53">
        <v>0</v>
      </c>
      <c r="F101" s="53">
        <v>0</v>
      </c>
      <c r="G101" s="53">
        <v>12</v>
      </c>
      <c r="H101" s="53">
        <v>-25</v>
      </c>
      <c r="I101" s="53">
        <v>14</v>
      </c>
      <c r="J101" s="53">
        <v>-8</v>
      </c>
      <c r="K101" s="53">
        <v>14</v>
      </c>
      <c r="L101" s="53">
        <v>2</v>
      </c>
      <c r="M101" s="53">
        <v>-2</v>
      </c>
      <c r="N101" s="84"/>
    </row>
    <row r="102" spans="1:65" ht="15.75" thickBot="1" x14ac:dyDescent="0.3">
      <c r="A102" s="18">
        <v>2</v>
      </c>
      <c r="B102" s="53">
        <v>17</v>
      </c>
      <c r="C102" s="53">
        <v>15</v>
      </c>
      <c r="D102" s="53">
        <v>-10</v>
      </c>
      <c r="E102" s="53">
        <v>-5</v>
      </c>
      <c r="F102" s="53">
        <v>0</v>
      </c>
      <c r="G102" s="53">
        <v>0</v>
      </c>
      <c r="H102" s="53">
        <v>0</v>
      </c>
      <c r="I102" s="53">
        <v>0</v>
      </c>
      <c r="J102" s="53">
        <v>0</v>
      </c>
      <c r="K102" s="53">
        <v>0</v>
      </c>
      <c r="L102" s="53">
        <v>0</v>
      </c>
      <c r="M102" s="53">
        <v>0</v>
      </c>
      <c r="N102" s="84"/>
      <c r="AI102" s="58" t="s">
        <v>16</v>
      </c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60"/>
      <c r="AX102" s="58" t="s">
        <v>14</v>
      </c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60"/>
    </row>
    <row r="103" spans="1:65" x14ac:dyDescent="0.25">
      <c r="A103" s="18">
        <v>3</v>
      </c>
      <c r="B103" s="53">
        <v>10</v>
      </c>
      <c r="C103" s="53">
        <v>-1</v>
      </c>
      <c r="D103" s="53">
        <v>-5</v>
      </c>
      <c r="E103" s="53">
        <v>-14</v>
      </c>
      <c r="F103" s="53">
        <v>15</v>
      </c>
      <c r="G103" s="53">
        <v>37</v>
      </c>
      <c r="H103" s="31">
        <v>-26</v>
      </c>
      <c r="I103" s="53">
        <v>33</v>
      </c>
      <c r="J103" s="53">
        <v>9</v>
      </c>
      <c r="K103" s="53">
        <v>9</v>
      </c>
      <c r="L103" s="53">
        <v>-3</v>
      </c>
      <c r="M103" s="53">
        <v>0</v>
      </c>
      <c r="N103" s="84"/>
      <c r="AI103" s="66" t="s">
        <v>5</v>
      </c>
      <c r="AJ103" s="70">
        <v>1</v>
      </c>
      <c r="AK103" s="70">
        <v>2</v>
      </c>
      <c r="AL103" s="70">
        <v>3</v>
      </c>
      <c r="AM103" s="67">
        <v>4</v>
      </c>
      <c r="AN103" s="67">
        <v>5</v>
      </c>
      <c r="AO103" s="70">
        <v>6</v>
      </c>
      <c r="AP103" s="70">
        <v>7</v>
      </c>
      <c r="AQ103" s="70">
        <v>8</v>
      </c>
      <c r="AR103" s="67">
        <v>9</v>
      </c>
      <c r="AS103" s="70">
        <v>10</v>
      </c>
      <c r="AT103" s="67">
        <v>11</v>
      </c>
      <c r="AU103" s="70">
        <v>12</v>
      </c>
      <c r="AV103" s="69" t="s">
        <v>6</v>
      </c>
      <c r="AX103" s="46" t="s">
        <v>5</v>
      </c>
      <c r="AY103" s="39">
        <v>1</v>
      </c>
      <c r="AZ103" s="39">
        <v>2</v>
      </c>
      <c r="BA103" s="39">
        <v>3</v>
      </c>
      <c r="BB103" s="39">
        <v>4</v>
      </c>
      <c r="BC103" s="39">
        <v>5</v>
      </c>
      <c r="BD103" s="39">
        <v>6</v>
      </c>
      <c r="BE103" s="39">
        <v>7</v>
      </c>
      <c r="BF103" s="39">
        <v>8</v>
      </c>
      <c r="BG103" s="39">
        <v>9</v>
      </c>
      <c r="BH103" s="39">
        <v>10</v>
      </c>
      <c r="BI103" s="39">
        <v>11</v>
      </c>
      <c r="BJ103" s="57">
        <v>12</v>
      </c>
      <c r="BK103" s="47" t="s">
        <v>6</v>
      </c>
      <c r="BL103" t="s">
        <v>70</v>
      </c>
      <c r="BM103" t="s">
        <v>69</v>
      </c>
    </row>
    <row r="104" spans="1:65" ht="15.75" thickBot="1" x14ac:dyDescent="0.3">
      <c r="A104" s="24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85"/>
      <c r="AI104" s="18">
        <v>1</v>
      </c>
      <c r="AJ104" s="31">
        <v>10</v>
      </c>
      <c r="AK104" s="31">
        <v>22</v>
      </c>
      <c r="AL104" s="71">
        <v>29</v>
      </c>
      <c r="AM104" s="64">
        <v>45</v>
      </c>
      <c r="AN104" s="64">
        <v>11</v>
      </c>
      <c r="AO104" s="71">
        <v>31</v>
      </c>
      <c r="AP104" s="31">
        <v>42</v>
      </c>
      <c r="AQ104" s="71">
        <v>61</v>
      </c>
      <c r="AR104" s="64">
        <v>36</v>
      </c>
      <c r="AS104" s="71">
        <v>21</v>
      </c>
      <c r="AT104" s="64">
        <v>45</v>
      </c>
      <c r="AU104" s="31">
        <v>0</v>
      </c>
      <c r="AV104" s="63">
        <v>500</v>
      </c>
      <c r="AX104" s="18">
        <v>1</v>
      </c>
      <c r="AY104" s="6">
        <v>112</v>
      </c>
      <c r="AZ104" s="6">
        <v>85</v>
      </c>
      <c r="BA104" s="6"/>
      <c r="BB104" s="6"/>
      <c r="BC104" s="6"/>
      <c r="BD104" s="6"/>
      <c r="BE104" s="6">
        <v>101</v>
      </c>
      <c r="BF104" s="6"/>
      <c r="BG104" s="6"/>
      <c r="BH104" s="6"/>
      <c r="BI104" s="6"/>
      <c r="BJ104" s="6">
        <v>32</v>
      </c>
      <c r="BK104" s="63">
        <f>SUM(AY104:BJ104)</f>
        <v>330</v>
      </c>
      <c r="BL104" s="1">
        <f>AV104-BK104</f>
        <v>170</v>
      </c>
      <c r="BM104" s="30">
        <f>AN104-AU104</f>
        <v>11</v>
      </c>
    </row>
    <row r="105" spans="1:65" x14ac:dyDescent="0.25">
      <c r="A105" t="s">
        <v>114</v>
      </c>
      <c r="B105" t="s">
        <v>172</v>
      </c>
      <c r="AI105" s="18">
        <v>2</v>
      </c>
      <c r="AJ105" s="71">
        <v>25</v>
      </c>
      <c r="AK105" s="71">
        <v>35</v>
      </c>
      <c r="AL105" s="31">
        <v>17</v>
      </c>
      <c r="AM105" s="64">
        <v>38</v>
      </c>
      <c r="AN105" s="64">
        <v>9</v>
      </c>
      <c r="AO105" s="31">
        <v>17</v>
      </c>
      <c r="AP105" s="71">
        <v>65</v>
      </c>
      <c r="AQ105" s="31">
        <v>45</v>
      </c>
      <c r="AR105" s="64">
        <v>42</v>
      </c>
      <c r="AS105" s="31">
        <v>5</v>
      </c>
      <c r="AT105" s="64">
        <v>41</v>
      </c>
      <c r="AU105" s="71">
        <v>0</v>
      </c>
      <c r="AV105" s="20">
        <v>750</v>
      </c>
      <c r="AX105" s="18">
        <v>2</v>
      </c>
      <c r="AY105" s="6"/>
      <c r="AZ105" s="6"/>
      <c r="BA105" s="6">
        <v>138</v>
      </c>
      <c r="BB105" s="6"/>
      <c r="BC105" s="6"/>
      <c r="BD105" s="6">
        <v>89</v>
      </c>
      <c r="BE105" s="6"/>
      <c r="BF105" s="6">
        <v>215</v>
      </c>
      <c r="BG105" s="6"/>
      <c r="BH105" s="6">
        <v>49</v>
      </c>
      <c r="BI105" s="6"/>
      <c r="BJ105" s="6"/>
      <c r="BK105" s="63">
        <f t="shared" ref="BK105:BK106" si="144">SUM(AY105:BJ105)</f>
        <v>491</v>
      </c>
      <c r="BL105" s="1">
        <f>AV105-BK105</f>
        <v>259</v>
      </c>
      <c r="BM105" s="1">
        <f>AN105-AU105</f>
        <v>9</v>
      </c>
    </row>
    <row r="106" spans="1:65" ht="15.75" thickBot="1" x14ac:dyDescent="0.3">
      <c r="AI106" s="18">
        <v>3</v>
      </c>
      <c r="AJ106" s="71">
        <v>18</v>
      </c>
      <c r="AK106" s="71">
        <v>19</v>
      </c>
      <c r="AL106" s="71">
        <v>22</v>
      </c>
      <c r="AM106" s="71">
        <v>29</v>
      </c>
      <c r="AN106" s="71">
        <v>24</v>
      </c>
      <c r="AO106" s="71">
        <v>54</v>
      </c>
      <c r="AP106" s="71">
        <v>39</v>
      </c>
      <c r="AQ106" s="71">
        <v>78</v>
      </c>
      <c r="AR106" s="71">
        <v>51</v>
      </c>
      <c r="AS106" s="71">
        <v>14</v>
      </c>
      <c r="AT106" s="71">
        <v>38</v>
      </c>
      <c r="AU106" s="31">
        <v>0</v>
      </c>
      <c r="AV106" s="73">
        <v>400</v>
      </c>
      <c r="AX106" s="18">
        <v>3</v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>
        <v>400</v>
      </c>
      <c r="BK106" s="29">
        <f t="shared" si="144"/>
        <v>400</v>
      </c>
      <c r="BL106" s="1">
        <f>AV106-BK106</f>
        <v>0</v>
      </c>
      <c r="BM106" s="30">
        <f>AS106-AU106</f>
        <v>14</v>
      </c>
    </row>
    <row r="107" spans="1:65" ht="15.75" thickBot="1" x14ac:dyDescent="0.3">
      <c r="A107" s="58" t="s">
        <v>158</v>
      </c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60"/>
      <c r="AI107" s="24" t="s">
        <v>7</v>
      </c>
      <c r="AJ107" s="72">
        <v>112</v>
      </c>
      <c r="AK107" s="72">
        <v>85</v>
      </c>
      <c r="AL107" s="72">
        <v>138</v>
      </c>
      <c r="AM107" s="27">
        <v>146</v>
      </c>
      <c r="AN107" s="27">
        <v>77</v>
      </c>
      <c r="AO107" s="72">
        <v>89</v>
      </c>
      <c r="AP107" s="72">
        <v>101</v>
      </c>
      <c r="AQ107" s="72">
        <v>215</v>
      </c>
      <c r="AR107" s="27">
        <v>53</v>
      </c>
      <c r="AS107" s="72">
        <v>49</v>
      </c>
      <c r="AT107" s="27">
        <v>153</v>
      </c>
      <c r="AU107" s="72">
        <v>432</v>
      </c>
      <c r="AV107" s="25"/>
      <c r="AX107" s="24" t="s">
        <v>7</v>
      </c>
      <c r="AY107" s="28">
        <f>SUM(AY104:AY106)</f>
        <v>112</v>
      </c>
      <c r="AZ107" s="28">
        <f t="shared" ref="AZ107" si="145">SUM(AZ104:AZ106)</f>
        <v>85</v>
      </c>
      <c r="BA107" s="28">
        <f t="shared" ref="BA107" si="146">SUM(BA104:BA106)</f>
        <v>138</v>
      </c>
      <c r="BB107" s="62">
        <f t="shared" ref="BB107" si="147">SUM(BB104:BB106)</f>
        <v>0</v>
      </c>
      <c r="BC107" s="62">
        <f t="shared" ref="BC107" si="148">SUM(BC104:BC106)</f>
        <v>0</v>
      </c>
      <c r="BD107" s="28">
        <f t="shared" ref="BD107" si="149">SUM(BD104:BD106)</f>
        <v>89</v>
      </c>
      <c r="BE107" s="28">
        <f t="shared" ref="BE107" si="150">SUM(BE104:BE106)</f>
        <v>101</v>
      </c>
      <c r="BF107" s="28">
        <f t="shared" ref="BF107" si="151">SUM(BF104:BF106)</f>
        <v>215</v>
      </c>
      <c r="BG107" s="62">
        <f t="shared" ref="BG107" si="152">SUM(BG104:BG106)</f>
        <v>0</v>
      </c>
      <c r="BH107" s="28">
        <f t="shared" ref="BH107" si="153">SUM(BH104:BH106)</f>
        <v>49</v>
      </c>
      <c r="BI107" s="62">
        <f t="shared" ref="BI107" si="154">SUM(BI104:BI106)</f>
        <v>0</v>
      </c>
      <c r="BJ107" s="28">
        <f t="shared" ref="BJ107" si="155">SUM(BJ104:BJ106)</f>
        <v>432</v>
      </c>
      <c r="BK107" s="26">
        <f>SUMPRODUCT(AJ104:AU106,AY104:BJ106)</f>
        <v>21011</v>
      </c>
    </row>
    <row r="108" spans="1:65" x14ac:dyDescent="0.25">
      <c r="A108" s="46" t="s">
        <v>5</v>
      </c>
      <c r="B108" s="39">
        <v>1</v>
      </c>
      <c r="C108" s="39">
        <v>2</v>
      </c>
      <c r="D108" s="39">
        <v>3</v>
      </c>
      <c r="E108" s="39">
        <v>4</v>
      </c>
      <c r="F108" s="39">
        <v>5</v>
      </c>
      <c r="G108" s="39">
        <v>6</v>
      </c>
      <c r="H108" s="39">
        <v>7</v>
      </c>
      <c r="I108" s="39">
        <v>8</v>
      </c>
      <c r="J108" s="39">
        <v>9</v>
      </c>
      <c r="K108" s="39">
        <v>10</v>
      </c>
      <c r="L108" s="39">
        <v>11</v>
      </c>
      <c r="M108" s="57">
        <v>12</v>
      </c>
      <c r="N108" s="47" t="s">
        <v>6</v>
      </c>
      <c r="AX108" t="s">
        <v>70</v>
      </c>
      <c r="AY108" s="1">
        <f>AJ107-AY107</f>
        <v>0</v>
      </c>
      <c r="AZ108" s="1">
        <f>AK107-AZ107</f>
        <v>0</v>
      </c>
      <c r="BA108" s="1">
        <f>AL107-BA107</f>
        <v>0</v>
      </c>
      <c r="BB108" s="1">
        <f>AM107-BB107</f>
        <v>146</v>
      </c>
      <c r="BC108" s="1">
        <f>AN107-BC107</f>
        <v>77</v>
      </c>
      <c r="BD108" s="1">
        <f>AO107-BD107</f>
        <v>0</v>
      </c>
      <c r="BE108" s="1">
        <f>AP107-BE107</f>
        <v>0</v>
      </c>
      <c r="BF108" s="1">
        <f>AQ107-BF107</f>
        <v>0</v>
      </c>
      <c r="BG108" s="1">
        <f>AR107-BG107</f>
        <v>53</v>
      </c>
      <c r="BH108" s="1">
        <f>AS107-BH107</f>
        <v>0</v>
      </c>
      <c r="BI108" s="1">
        <f>AT107-BI107</f>
        <v>153</v>
      </c>
      <c r="BJ108" s="1">
        <f>AU107-BJ107</f>
        <v>0</v>
      </c>
    </row>
    <row r="109" spans="1:65" x14ac:dyDescent="0.25">
      <c r="A109" s="18">
        <v>1</v>
      </c>
      <c r="B109" s="6">
        <v>112</v>
      </c>
      <c r="C109" s="6">
        <v>85</v>
      </c>
      <c r="D109" s="6">
        <v>138</v>
      </c>
      <c r="E109" s="6">
        <v>146</v>
      </c>
      <c r="F109" s="6">
        <v>19</v>
      </c>
      <c r="G109" s="6"/>
      <c r="H109" s="6"/>
      <c r="I109" s="6"/>
      <c r="J109" s="6"/>
      <c r="K109" s="6"/>
      <c r="L109" s="6"/>
      <c r="M109" s="6"/>
      <c r="N109" s="29">
        <f>SUM(B109:M109)</f>
        <v>500</v>
      </c>
      <c r="AX109" t="s">
        <v>69</v>
      </c>
      <c r="AY109" s="30">
        <f>AJ105-AJ104</f>
        <v>15</v>
      </c>
      <c r="AZ109" s="30">
        <f>AK105-AK104</f>
        <v>13</v>
      </c>
      <c r="BA109" s="30">
        <f>AL104-AL105</f>
        <v>12</v>
      </c>
      <c r="BB109" s="1">
        <f>AM104-AM105</f>
        <v>7</v>
      </c>
      <c r="BC109" s="1">
        <f>AN104-AN105</f>
        <v>2</v>
      </c>
      <c r="BD109" s="30">
        <f>AO104-AO105</f>
        <v>14</v>
      </c>
      <c r="BE109" s="30">
        <f>AP105-AP104</f>
        <v>23</v>
      </c>
      <c r="BF109" s="30">
        <f>AQ104-AQ105</f>
        <v>16</v>
      </c>
      <c r="BG109" s="1">
        <f>AR105-AR104</f>
        <v>6</v>
      </c>
      <c r="BH109" s="30">
        <f>AS104-AS105</f>
        <v>16</v>
      </c>
      <c r="BI109" s="1">
        <f>AT104-AT105</f>
        <v>4</v>
      </c>
      <c r="BJ109" s="1">
        <f>0</f>
        <v>0</v>
      </c>
    </row>
    <row r="110" spans="1:65" ht="15.75" thickBot="1" x14ac:dyDescent="0.3">
      <c r="A110" s="18">
        <v>2</v>
      </c>
      <c r="B110" s="6"/>
      <c r="C110" s="6"/>
      <c r="D110" s="6"/>
      <c r="E110" s="6"/>
      <c r="F110" s="6">
        <v>58</v>
      </c>
      <c r="G110" s="6">
        <v>89</v>
      </c>
      <c r="H110" s="6"/>
      <c r="I110" s="6">
        <v>215</v>
      </c>
      <c r="J110" s="6">
        <v>53</v>
      </c>
      <c r="K110" s="6">
        <v>49</v>
      </c>
      <c r="L110" s="6">
        <v>153</v>
      </c>
      <c r="M110" s="6">
        <v>133</v>
      </c>
      <c r="N110" s="29">
        <f t="shared" ref="N110:N111" si="156">SUM(B110:M110)</f>
        <v>750</v>
      </c>
    </row>
    <row r="111" spans="1:65" ht="15.75" thickBot="1" x14ac:dyDescent="0.3">
      <c r="A111" s="18">
        <v>3</v>
      </c>
      <c r="B111" s="6"/>
      <c r="C111" s="6"/>
      <c r="D111" s="6"/>
      <c r="E111" s="6"/>
      <c r="F111" s="6"/>
      <c r="G111" s="6"/>
      <c r="H111" s="6">
        <v>101</v>
      </c>
      <c r="I111" s="6"/>
      <c r="J111" s="6"/>
      <c r="K111" s="6"/>
      <c r="L111" s="6"/>
      <c r="M111" s="6">
        <v>299</v>
      </c>
      <c r="N111" s="29">
        <f t="shared" si="156"/>
        <v>400</v>
      </c>
      <c r="AI111" s="58" t="s">
        <v>16</v>
      </c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60"/>
      <c r="AX111" s="58" t="s">
        <v>14</v>
      </c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60"/>
    </row>
    <row r="112" spans="1:65" ht="15.75" thickBot="1" x14ac:dyDescent="0.3">
      <c r="A112" s="24" t="s">
        <v>7</v>
      </c>
      <c r="B112" s="28">
        <f>SUM(B109:B111)</f>
        <v>112</v>
      </c>
      <c r="C112" s="28">
        <f t="shared" ref="C112" si="157">SUM(C109:C111)</f>
        <v>85</v>
      </c>
      <c r="D112" s="28">
        <f t="shared" ref="D112" si="158">SUM(D109:D111)</f>
        <v>138</v>
      </c>
      <c r="E112" s="28">
        <f t="shared" ref="E112" si="159">SUM(E109:E111)</f>
        <v>146</v>
      </c>
      <c r="F112" s="28">
        <f t="shared" ref="F112" si="160">SUM(F109:F111)</f>
        <v>77</v>
      </c>
      <c r="G112" s="28">
        <f t="shared" ref="G112" si="161">SUM(G109:G111)</f>
        <v>89</v>
      </c>
      <c r="H112" s="28">
        <f t="shared" ref="H112" si="162">SUM(H109:H111)</f>
        <v>101</v>
      </c>
      <c r="I112" s="28">
        <f t="shared" ref="I112" si="163">SUM(I109:I111)</f>
        <v>215</v>
      </c>
      <c r="J112" s="28">
        <f t="shared" ref="J112" si="164">SUM(J109:J111)</f>
        <v>53</v>
      </c>
      <c r="K112" s="28">
        <f t="shared" ref="K112" si="165">SUM(K109:K111)</f>
        <v>49</v>
      </c>
      <c r="L112" s="28">
        <f t="shared" ref="L112" si="166">SUM(L109:L111)</f>
        <v>153</v>
      </c>
      <c r="M112" s="28">
        <f t="shared" ref="M112" si="167">SUM(M109:M111)</f>
        <v>432</v>
      </c>
      <c r="N112" s="26">
        <f>SUMPRODUCT($B$92:$M$94,B109:M111)</f>
        <v>38164</v>
      </c>
      <c r="AI112" s="66" t="s">
        <v>5</v>
      </c>
      <c r="AJ112" s="70">
        <v>1</v>
      </c>
      <c r="AK112" s="70">
        <v>2</v>
      </c>
      <c r="AL112" s="70">
        <v>3</v>
      </c>
      <c r="AM112" s="67">
        <v>4</v>
      </c>
      <c r="AN112" s="70">
        <v>5</v>
      </c>
      <c r="AO112" s="70">
        <v>6</v>
      </c>
      <c r="AP112" s="70">
        <v>7</v>
      </c>
      <c r="AQ112" s="70">
        <v>8</v>
      </c>
      <c r="AR112" s="67">
        <v>9</v>
      </c>
      <c r="AS112" s="70">
        <v>10</v>
      </c>
      <c r="AT112" s="67">
        <v>11</v>
      </c>
      <c r="AU112" s="70">
        <v>12</v>
      </c>
      <c r="AV112" s="69" t="s">
        <v>6</v>
      </c>
      <c r="AX112" s="46" t="s">
        <v>5</v>
      </c>
      <c r="AY112" s="39">
        <v>1</v>
      </c>
      <c r="AZ112" s="39">
        <v>2</v>
      </c>
      <c r="BA112" s="39">
        <v>3</v>
      </c>
      <c r="BB112" s="39">
        <v>4</v>
      </c>
      <c r="BC112" s="39">
        <v>5</v>
      </c>
      <c r="BD112" s="39">
        <v>6</v>
      </c>
      <c r="BE112" s="39">
        <v>7</v>
      </c>
      <c r="BF112" s="39">
        <v>8</v>
      </c>
      <c r="BG112" s="39">
        <v>9</v>
      </c>
      <c r="BH112" s="39">
        <v>10</v>
      </c>
      <c r="BI112" s="39">
        <v>11</v>
      </c>
      <c r="BJ112" s="57">
        <v>12</v>
      </c>
      <c r="BK112" s="47" t="s">
        <v>6</v>
      </c>
      <c r="BL112" t="s">
        <v>70</v>
      </c>
      <c r="BM112" t="s">
        <v>69</v>
      </c>
    </row>
    <row r="113" spans="1:65" x14ac:dyDescent="0.25">
      <c r="AI113" s="18">
        <v>1</v>
      </c>
      <c r="AJ113" s="31">
        <v>10</v>
      </c>
      <c r="AK113" s="31">
        <v>22</v>
      </c>
      <c r="AL113" s="71">
        <v>29</v>
      </c>
      <c r="AM113" s="64">
        <v>45</v>
      </c>
      <c r="AN113" s="71">
        <v>11</v>
      </c>
      <c r="AO113" s="71">
        <v>31</v>
      </c>
      <c r="AP113" s="31">
        <v>42</v>
      </c>
      <c r="AQ113" s="71">
        <v>61</v>
      </c>
      <c r="AR113" s="64">
        <v>36</v>
      </c>
      <c r="AS113" s="71">
        <v>21</v>
      </c>
      <c r="AT113" s="64">
        <v>45</v>
      </c>
      <c r="AU113" s="31">
        <v>0</v>
      </c>
      <c r="AV113" s="63">
        <v>500</v>
      </c>
      <c r="AX113" s="18">
        <v>1</v>
      </c>
      <c r="AY113" s="6">
        <v>112</v>
      </c>
      <c r="AZ113" s="6">
        <v>85</v>
      </c>
      <c r="BA113" s="6"/>
      <c r="BB113" s="6"/>
      <c r="BC113" s="6"/>
      <c r="BD113" s="6"/>
      <c r="BE113" s="6">
        <v>101</v>
      </c>
      <c r="BF113" s="6"/>
      <c r="BG113" s="6"/>
      <c r="BH113" s="6"/>
      <c r="BI113" s="6"/>
      <c r="BJ113" s="6">
        <v>32</v>
      </c>
      <c r="BK113" s="63">
        <f>SUM(AY113:BJ113)</f>
        <v>330</v>
      </c>
      <c r="BL113" s="1">
        <f>AV113-BK113</f>
        <v>170</v>
      </c>
      <c r="BM113" s="30">
        <f>AN113-AU113</f>
        <v>11</v>
      </c>
    </row>
    <row r="114" spans="1:65" x14ac:dyDescent="0.25">
      <c r="AI114" s="18">
        <v>2</v>
      </c>
      <c r="AJ114" s="71">
        <v>25</v>
      </c>
      <c r="AK114" s="71">
        <v>35</v>
      </c>
      <c r="AL114" s="31">
        <v>17</v>
      </c>
      <c r="AM114" s="64">
        <v>38</v>
      </c>
      <c r="AN114" s="31">
        <v>9</v>
      </c>
      <c r="AO114" s="31">
        <v>17</v>
      </c>
      <c r="AP114" s="71">
        <v>65</v>
      </c>
      <c r="AQ114" s="31">
        <v>45</v>
      </c>
      <c r="AR114" s="64">
        <v>42</v>
      </c>
      <c r="AS114" s="31">
        <v>5</v>
      </c>
      <c r="AT114" s="64">
        <v>41</v>
      </c>
      <c r="AU114" s="71">
        <v>0</v>
      </c>
      <c r="AV114" s="20">
        <v>750</v>
      </c>
      <c r="AX114" s="18">
        <v>2</v>
      </c>
      <c r="AY114" s="6"/>
      <c r="AZ114" s="6"/>
      <c r="BA114" s="6">
        <v>138</v>
      </c>
      <c r="BB114" s="6"/>
      <c r="BC114" s="6">
        <v>77</v>
      </c>
      <c r="BD114" s="6">
        <v>89</v>
      </c>
      <c r="BE114" s="6"/>
      <c r="BF114" s="6">
        <v>215</v>
      </c>
      <c r="BG114" s="6"/>
      <c r="BH114" s="6">
        <v>49</v>
      </c>
      <c r="BI114" s="6"/>
      <c r="BJ114" s="6"/>
      <c r="BK114" s="63">
        <f t="shared" ref="BK114:BK115" si="168">SUM(AY114:BJ114)</f>
        <v>568</v>
      </c>
      <c r="BL114" s="1">
        <f>AV114-BK114</f>
        <v>182</v>
      </c>
      <c r="BM114" s="30">
        <f>AM114-AN114</f>
        <v>29</v>
      </c>
    </row>
    <row r="115" spans="1:65" x14ac:dyDescent="0.25">
      <c r="AI115" s="18">
        <v>3</v>
      </c>
      <c r="AJ115" s="71">
        <v>18</v>
      </c>
      <c r="AK115" s="71">
        <v>19</v>
      </c>
      <c r="AL115" s="71">
        <v>22</v>
      </c>
      <c r="AM115" s="71">
        <v>29</v>
      </c>
      <c r="AN115" s="71">
        <v>24</v>
      </c>
      <c r="AO115" s="71">
        <v>54</v>
      </c>
      <c r="AP115" s="71">
        <v>39</v>
      </c>
      <c r="AQ115" s="71">
        <v>78</v>
      </c>
      <c r="AR115" s="71">
        <v>51</v>
      </c>
      <c r="AS115" s="71">
        <v>14</v>
      </c>
      <c r="AT115" s="71">
        <v>38</v>
      </c>
      <c r="AU115" s="31">
        <v>0</v>
      </c>
      <c r="AV115" s="73">
        <v>400</v>
      </c>
      <c r="AX115" s="18">
        <v>3</v>
      </c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>
        <v>400</v>
      </c>
      <c r="BK115" s="29">
        <f t="shared" si="168"/>
        <v>400</v>
      </c>
      <c r="BL115" s="1">
        <f>AV115-BK115</f>
        <v>0</v>
      </c>
      <c r="BM115" s="30">
        <f>AS115-AU115</f>
        <v>14</v>
      </c>
    </row>
    <row r="116" spans="1:65" ht="15.75" thickBot="1" x14ac:dyDescent="0.3">
      <c r="AI116" s="24" t="s">
        <v>7</v>
      </c>
      <c r="AJ116" s="72">
        <v>112</v>
      </c>
      <c r="AK116" s="72">
        <v>85</v>
      </c>
      <c r="AL116" s="72">
        <v>138</v>
      </c>
      <c r="AM116" s="27">
        <v>146</v>
      </c>
      <c r="AN116" s="72">
        <v>77</v>
      </c>
      <c r="AO116" s="72">
        <v>89</v>
      </c>
      <c r="AP116" s="72">
        <v>101</v>
      </c>
      <c r="AQ116" s="72">
        <v>215</v>
      </c>
      <c r="AR116" s="27">
        <v>53</v>
      </c>
      <c r="AS116" s="72">
        <v>49</v>
      </c>
      <c r="AT116" s="27">
        <v>153</v>
      </c>
      <c r="AU116" s="72">
        <v>432</v>
      </c>
      <c r="AV116" s="25"/>
      <c r="AX116" s="24" t="s">
        <v>7</v>
      </c>
      <c r="AY116" s="28">
        <f>SUM(AY113:AY115)</f>
        <v>112</v>
      </c>
      <c r="AZ116" s="28">
        <f t="shared" ref="AZ116" si="169">SUM(AZ113:AZ115)</f>
        <v>85</v>
      </c>
      <c r="BA116" s="28">
        <f t="shared" ref="BA116" si="170">SUM(BA113:BA115)</f>
        <v>138</v>
      </c>
      <c r="BB116" s="62">
        <f t="shared" ref="BB116" si="171">SUM(BB113:BB115)</f>
        <v>0</v>
      </c>
      <c r="BC116" s="28">
        <f t="shared" ref="BC116" si="172">SUM(BC113:BC115)</f>
        <v>77</v>
      </c>
      <c r="BD116" s="28">
        <f t="shared" ref="BD116" si="173">SUM(BD113:BD115)</f>
        <v>89</v>
      </c>
      <c r="BE116" s="28">
        <f t="shared" ref="BE116" si="174">SUM(BE113:BE115)</f>
        <v>101</v>
      </c>
      <c r="BF116" s="28">
        <f t="shared" ref="BF116" si="175">SUM(BF113:BF115)</f>
        <v>215</v>
      </c>
      <c r="BG116" s="62">
        <f t="shared" ref="BG116" si="176">SUM(BG113:BG115)</f>
        <v>0</v>
      </c>
      <c r="BH116" s="28">
        <f t="shared" ref="BH116" si="177">SUM(BH113:BH115)</f>
        <v>49</v>
      </c>
      <c r="BI116" s="62">
        <f t="shared" ref="BI116" si="178">SUM(BI113:BI115)</f>
        <v>0</v>
      </c>
      <c r="BJ116" s="28">
        <f t="shared" ref="BJ116" si="179">SUM(BJ113:BJ115)</f>
        <v>432</v>
      </c>
      <c r="BK116" s="26">
        <f>SUMPRODUCT(AJ113:AU115,AY113:BJ115)</f>
        <v>21704</v>
      </c>
    </row>
    <row r="117" spans="1:65" x14ac:dyDescent="0.25">
      <c r="Q117" t="s">
        <v>173</v>
      </c>
      <c r="AX117" t="s">
        <v>70</v>
      </c>
      <c r="AY117" s="1">
        <f>AJ116-AY116</f>
        <v>0</v>
      </c>
      <c r="AZ117" s="1">
        <f>AK116-AZ116</f>
        <v>0</v>
      </c>
      <c r="BA117" s="1">
        <f>AL116-BA116</f>
        <v>0</v>
      </c>
      <c r="BB117" s="1">
        <f>AM116-BB116</f>
        <v>146</v>
      </c>
      <c r="BC117" s="1">
        <f>AN116-BC116</f>
        <v>0</v>
      </c>
      <c r="BD117" s="1">
        <f>AO116-BD116</f>
        <v>0</v>
      </c>
      <c r="BE117" s="1">
        <f>AP116-BE116</f>
        <v>0</v>
      </c>
      <c r="BF117" s="1">
        <f>AQ116-BF116</f>
        <v>0</v>
      </c>
      <c r="BG117" s="1">
        <f>AR116-BG116</f>
        <v>53</v>
      </c>
      <c r="BH117" s="1">
        <f>AS116-BH116</f>
        <v>0</v>
      </c>
      <c r="BI117" s="1">
        <f>AT116-BI116</f>
        <v>153</v>
      </c>
      <c r="BJ117" s="1">
        <f>AU116-BJ116</f>
        <v>0</v>
      </c>
    </row>
    <row r="118" spans="1:65" x14ac:dyDescent="0.25">
      <c r="Q118" t="s">
        <v>174</v>
      </c>
      <c r="AX118" t="s">
        <v>69</v>
      </c>
      <c r="AY118" s="30">
        <f>AJ114-AJ113</f>
        <v>15</v>
      </c>
      <c r="AZ118" s="30">
        <f>AK114-AK113</f>
        <v>13</v>
      </c>
      <c r="BA118" s="30">
        <f>AL113-AL114</f>
        <v>12</v>
      </c>
      <c r="BB118" s="1">
        <f>AM113-AM114</f>
        <v>7</v>
      </c>
      <c r="BC118" s="1">
        <f>AN113-AN114</f>
        <v>2</v>
      </c>
      <c r="BD118" s="30">
        <f>AO113-AO114</f>
        <v>14</v>
      </c>
      <c r="BE118" s="30">
        <f>AP114-AP113</f>
        <v>23</v>
      </c>
      <c r="BF118" s="30">
        <f>AQ113-AQ114</f>
        <v>16</v>
      </c>
      <c r="BG118" s="1">
        <f>AR114-AR113</f>
        <v>6</v>
      </c>
      <c r="BH118" s="30">
        <f>AS113-AS114</f>
        <v>16</v>
      </c>
      <c r="BI118" s="1">
        <f>AT113-AT114</f>
        <v>4</v>
      </c>
      <c r="BJ118" s="1">
        <f>0</f>
        <v>0</v>
      </c>
    </row>
    <row r="119" spans="1:65" ht="15.75" thickBot="1" x14ac:dyDescent="0.3">
      <c r="Q119" t="s">
        <v>131</v>
      </c>
    </row>
    <row r="120" spans="1:65" ht="15.75" thickBot="1" x14ac:dyDescent="0.3">
      <c r="AI120" s="58" t="s">
        <v>16</v>
      </c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60"/>
      <c r="AX120" s="58" t="s">
        <v>14</v>
      </c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60"/>
    </row>
    <row r="121" spans="1:65" x14ac:dyDescent="0.25">
      <c r="P121" t="s">
        <v>127</v>
      </c>
      <c r="R121" t="s">
        <v>175</v>
      </c>
      <c r="AI121" s="66" t="s">
        <v>5</v>
      </c>
      <c r="AJ121" s="70">
        <v>1</v>
      </c>
      <c r="AK121" s="70">
        <v>2</v>
      </c>
      <c r="AL121" s="70">
        <v>3</v>
      </c>
      <c r="AM121" s="70">
        <v>4</v>
      </c>
      <c r="AN121" s="70">
        <v>5</v>
      </c>
      <c r="AO121" s="70">
        <v>6</v>
      </c>
      <c r="AP121" s="70">
        <v>7</v>
      </c>
      <c r="AQ121" s="70">
        <v>8</v>
      </c>
      <c r="AR121" s="67">
        <v>9</v>
      </c>
      <c r="AS121" s="70">
        <v>10</v>
      </c>
      <c r="AT121" s="67">
        <v>11</v>
      </c>
      <c r="AU121" s="70">
        <v>12</v>
      </c>
      <c r="AV121" s="69" t="s">
        <v>6</v>
      </c>
      <c r="AX121" s="46" t="s">
        <v>5</v>
      </c>
      <c r="AY121" s="39">
        <v>1</v>
      </c>
      <c r="AZ121" s="39">
        <v>2</v>
      </c>
      <c r="BA121" s="39">
        <v>3</v>
      </c>
      <c r="BB121" s="39">
        <v>4</v>
      </c>
      <c r="BC121" s="39">
        <v>5</v>
      </c>
      <c r="BD121" s="39">
        <v>6</v>
      </c>
      <c r="BE121" s="39">
        <v>7</v>
      </c>
      <c r="BF121" s="39">
        <v>8</v>
      </c>
      <c r="BG121" s="39">
        <v>9</v>
      </c>
      <c r="BH121" s="39">
        <v>10</v>
      </c>
      <c r="BI121" s="39">
        <v>11</v>
      </c>
      <c r="BJ121" s="57">
        <v>12</v>
      </c>
      <c r="BK121" s="47" t="s">
        <v>6</v>
      </c>
      <c r="BL121" t="s">
        <v>70</v>
      </c>
      <c r="BM121" t="s">
        <v>69</v>
      </c>
    </row>
    <row r="122" spans="1:65" x14ac:dyDescent="0.25">
      <c r="P122" t="s">
        <v>124</v>
      </c>
      <c r="R122" t="s">
        <v>162</v>
      </c>
      <c r="AI122" s="18">
        <v>1</v>
      </c>
      <c r="AJ122" s="31">
        <v>10</v>
      </c>
      <c r="AK122" s="31">
        <v>22</v>
      </c>
      <c r="AL122" s="71">
        <v>29</v>
      </c>
      <c r="AM122" s="71">
        <v>45</v>
      </c>
      <c r="AN122" s="71">
        <v>11</v>
      </c>
      <c r="AO122" s="71">
        <v>31</v>
      </c>
      <c r="AP122" s="31">
        <v>42</v>
      </c>
      <c r="AQ122" s="71">
        <v>61</v>
      </c>
      <c r="AR122" s="64">
        <v>36</v>
      </c>
      <c r="AS122" s="71">
        <v>21</v>
      </c>
      <c r="AT122" s="64">
        <v>45</v>
      </c>
      <c r="AU122" s="31">
        <v>0</v>
      </c>
      <c r="AV122" s="63">
        <v>500</v>
      </c>
      <c r="AX122" s="18">
        <v>1</v>
      </c>
      <c r="AY122" s="6">
        <v>112</v>
      </c>
      <c r="AZ122" s="6">
        <v>85</v>
      </c>
      <c r="BA122" s="6"/>
      <c r="BB122" s="6"/>
      <c r="BC122" s="6"/>
      <c r="BD122" s="6"/>
      <c r="BE122" s="6">
        <v>101</v>
      </c>
      <c r="BF122" s="6"/>
      <c r="BG122" s="6"/>
      <c r="BH122" s="6"/>
      <c r="BI122" s="6"/>
      <c r="BJ122" s="6">
        <v>32</v>
      </c>
      <c r="BK122" s="63">
        <f>SUM(AY122:BJ122)</f>
        <v>330</v>
      </c>
      <c r="BL122" s="1">
        <f>AV122-BK122</f>
        <v>170</v>
      </c>
      <c r="BM122" s="30">
        <f>AN122-AU122</f>
        <v>11</v>
      </c>
    </row>
    <row r="123" spans="1:65" x14ac:dyDescent="0.25">
      <c r="R123" t="s">
        <v>176</v>
      </c>
      <c r="AI123" s="18">
        <v>2</v>
      </c>
      <c r="AJ123" s="71">
        <v>25</v>
      </c>
      <c r="AK123" s="71">
        <v>35</v>
      </c>
      <c r="AL123" s="31">
        <v>17</v>
      </c>
      <c r="AM123" s="31">
        <v>38</v>
      </c>
      <c r="AN123" s="31">
        <v>9</v>
      </c>
      <c r="AO123" s="31">
        <v>17</v>
      </c>
      <c r="AP123" s="71">
        <v>65</v>
      </c>
      <c r="AQ123" s="31">
        <v>45</v>
      </c>
      <c r="AR123" s="64">
        <v>42</v>
      </c>
      <c r="AS123" s="31">
        <v>5</v>
      </c>
      <c r="AT123" s="64">
        <v>41</v>
      </c>
      <c r="AU123" s="71">
        <v>0</v>
      </c>
      <c r="AV123" s="20">
        <v>750</v>
      </c>
      <c r="AX123" s="18">
        <v>2</v>
      </c>
      <c r="AY123" s="6"/>
      <c r="AZ123" s="6"/>
      <c r="BA123" s="6">
        <v>138</v>
      </c>
      <c r="BB123" s="6">
        <v>146</v>
      </c>
      <c r="BC123" s="6">
        <v>77</v>
      </c>
      <c r="BD123" s="6">
        <v>89</v>
      </c>
      <c r="BE123" s="6"/>
      <c r="BF123" s="6">
        <v>215</v>
      </c>
      <c r="BG123" s="6"/>
      <c r="BH123" s="6">
        <v>49</v>
      </c>
      <c r="BI123" s="6"/>
      <c r="BJ123" s="6"/>
      <c r="BK123" s="63">
        <f t="shared" ref="BK123:BK124" si="180">SUM(AY123:BJ123)</f>
        <v>714</v>
      </c>
      <c r="BL123" s="1">
        <f>AV123-BK123</f>
        <v>36</v>
      </c>
      <c r="BM123" s="30">
        <f>AM123-AN123</f>
        <v>29</v>
      </c>
    </row>
    <row r="124" spans="1:65" x14ac:dyDescent="0.25">
      <c r="AI124" s="18">
        <v>3</v>
      </c>
      <c r="AJ124" s="71">
        <v>18</v>
      </c>
      <c r="AK124" s="71">
        <v>19</v>
      </c>
      <c r="AL124" s="71">
        <v>22</v>
      </c>
      <c r="AM124" s="71">
        <v>29</v>
      </c>
      <c r="AN124" s="71">
        <v>24</v>
      </c>
      <c r="AO124" s="71">
        <v>54</v>
      </c>
      <c r="AP124" s="71">
        <v>39</v>
      </c>
      <c r="AQ124" s="71">
        <v>78</v>
      </c>
      <c r="AR124" s="71">
        <v>51</v>
      </c>
      <c r="AS124" s="71">
        <v>14</v>
      </c>
      <c r="AT124" s="71">
        <v>38</v>
      </c>
      <c r="AU124" s="31">
        <v>0</v>
      </c>
      <c r="AV124" s="73">
        <v>400</v>
      </c>
      <c r="AX124" s="18">
        <v>3</v>
      </c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>
        <v>400</v>
      </c>
      <c r="BK124" s="29">
        <f t="shared" si="180"/>
        <v>400</v>
      </c>
      <c r="BL124" s="1">
        <f>AV124-BK124</f>
        <v>0</v>
      </c>
      <c r="BM124" s="30">
        <f>AS124-AU124</f>
        <v>14</v>
      </c>
    </row>
    <row r="125" spans="1:65" ht="15.75" thickBot="1" x14ac:dyDescent="0.3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91" t="s">
        <v>139</v>
      </c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  <c r="AC125" s="35"/>
      <c r="AD125" s="35"/>
      <c r="AE125" s="35"/>
      <c r="AF125" s="35"/>
      <c r="AG125" s="35"/>
      <c r="AI125" s="24" t="s">
        <v>7</v>
      </c>
      <c r="AJ125" s="72">
        <v>112</v>
      </c>
      <c r="AK125" s="72">
        <v>85</v>
      </c>
      <c r="AL125" s="72">
        <v>138</v>
      </c>
      <c r="AM125" s="72">
        <v>146</v>
      </c>
      <c r="AN125" s="72">
        <v>77</v>
      </c>
      <c r="AO125" s="72">
        <v>89</v>
      </c>
      <c r="AP125" s="72">
        <v>101</v>
      </c>
      <c r="AQ125" s="72">
        <v>215</v>
      </c>
      <c r="AR125" s="27">
        <v>53</v>
      </c>
      <c r="AS125" s="72">
        <v>49</v>
      </c>
      <c r="AT125" s="27">
        <v>153</v>
      </c>
      <c r="AU125" s="72">
        <v>432</v>
      </c>
      <c r="AV125" s="25"/>
      <c r="AX125" s="24" t="s">
        <v>7</v>
      </c>
      <c r="AY125" s="28">
        <f>SUM(AY122:AY124)</f>
        <v>112</v>
      </c>
      <c r="AZ125" s="28">
        <f t="shared" ref="AZ125" si="181">SUM(AZ122:AZ124)</f>
        <v>85</v>
      </c>
      <c r="BA125" s="28">
        <f t="shared" ref="BA125" si="182">SUM(BA122:BA124)</f>
        <v>138</v>
      </c>
      <c r="BB125" s="28">
        <f t="shared" ref="BB125" si="183">SUM(BB122:BB124)</f>
        <v>146</v>
      </c>
      <c r="BC125" s="28">
        <f t="shared" ref="BC125" si="184">SUM(BC122:BC124)</f>
        <v>77</v>
      </c>
      <c r="BD125" s="28">
        <f t="shared" ref="BD125" si="185">SUM(BD122:BD124)</f>
        <v>89</v>
      </c>
      <c r="BE125" s="28">
        <f t="shared" ref="BE125" si="186">SUM(BE122:BE124)</f>
        <v>101</v>
      </c>
      <c r="BF125" s="28">
        <f t="shared" ref="BF125" si="187">SUM(BF122:BF124)</f>
        <v>215</v>
      </c>
      <c r="BG125" s="62">
        <f t="shared" ref="BG125" si="188">SUM(BG122:BG124)</f>
        <v>0</v>
      </c>
      <c r="BH125" s="28">
        <f t="shared" ref="BH125" si="189">SUM(BH122:BH124)</f>
        <v>49</v>
      </c>
      <c r="BI125" s="62">
        <f t="shared" ref="BI125" si="190">SUM(BI122:BI124)</f>
        <v>0</v>
      </c>
      <c r="BJ125" s="28">
        <f t="shared" ref="BJ125" si="191">SUM(BJ122:BJ124)</f>
        <v>432</v>
      </c>
      <c r="BK125" s="26">
        <f>SUMPRODUCT(AJ122:AU124,AY122:BJ124)</f>
        <v>27252</v>
      </c>
    </row>
    <row r="126" spans="1:65" ht="15.75" thickBot="1" x14ac:dyDescent="0.3">
      <c r="AX126" t="s">
        <v>70</v>
      </c>
      <c r="AY126" s="1">
        <f>AJ125-AY125</f>
        <v>0</v>
      </c>
      <c r="AZ126" s="1">
        <f>AK125-AZ125</f>
        <v>0</v>
      </c>
      <c r="BA126" s="1">
        <f>AL125-BA125</f>
        <v>0</v>
      </c>
      <c r="BB126" s="1">
        <f>AM125-BB125</f>
        <v>0</v>
      </c>
      <c r="BC126" s="1">
        <f>AN125-BC125</f>
        <v>0</v>
      </c>
      <c r="BD126" s="1">
        <f>AO125-BD125</f>
        <v>0</v>
      </c>
      <c r="BE126" s="1">
        <f>AP125-BE125</f>
        <v>0</v>
      </c>
      <c r="BF126" s="1">
        <f>AQ125-BF125</f>
        <v>0</v>
      </c>
      <c r="BG126" s="1">
        <f>AR125-BG125</f>
        <v>53</v>
      </c>
      <c r="BH126" s="1">
        <f>AS125-BH125</f>
        <v>0</v>
      </c>
      <c r="BI126" s="1">
        <f>AT125-BI125</f>
        <v>153</v>
      </c>
      <c r="BJ126" s="1">
        <f>AU125-BJ125</f>
        <v>0</v>
      </c>
    </row>
    <row r="127" spans="1:65" ht="15.75" thickBot="1" x14ac:dyDescent="0.3">
      <c r="A127" s="58" t="s">
        <v>75</v>
      </c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60"/>
      <c r="R127" t="s">
        <v>179</v>
      </c>
      <c r="AX127" t="s">
        <v>69</v>
      </c>
      <c r="AY127" s="30">
        <f>AJ123-AJ122</f>
        <v>15</v>
      </c>
      <c r="AZ127" s="30">
        <f>AK123-AK122</f>
        <v>13</v>
      </c>
      <c r="BA127" s="30">
        <f>AL122-AL123</f>
        <v>12</v>
      </c>
      <c r="BB127" s="30">
        <f>AM122-AM123</f>
        <v>7</v>
      </c>
      <c r="BC127" s="1">
        <f>AN122-AN123</f>
        <v>2</v>
      </c>
      <c r="BD127" s="30">
        <f>AO122-AO123</f>
        <v>14</v>
      </c>
      <c r="BE127" s="30">
        <f>AP123-AP122</f>
        <v>23</v>
      </c>
      <c r="BF127" s="30">
        <f>AQ122-AQ123</f>
        <v>16</v>
      </c>
      <c r="BG127" s="1">
        <f>AR123-AR122</f>
        <v>6</v>
      </c>
      <c r="BH127" s="30">
        <f>AS122-AS123</f>
        <v>16</v>
      </c>
      <c r="BI127" s="1">
        <f>AT122-AT123</f>
        <v>4</v>
      </c>
      <c r="BJ127" s="1">
        <f>0</f>
        <v>0</v>
      </c>
    </row>
    <row r="128" spans="1:65" ht="15.75" thickBot="1" x14ac:dyDescent="0.3">
      <c r="A128" s="46" t="s">
        <v>5</v>
      </c>
      <c r="B128" s="39">
        <v>1</v>
      </c>
      <c r="C128" s="39">
        <v>2</v>
      </c>
      <c r="D128" s="39">
        <v>3</v>
      </c>
      <c r="E128" s="39">
        <v>4</v>
      </c>
      <c r="F128" s="39">
        <v>5</v>
      </c>
      <c r="G128" s="39">
        <v>6</v>
      </c>
      <c r="H128" s="39">
        <v>7</v>
      </c>
      <c r="I128" s="39">
        <v>8</v>
      </c>
      <c r="J128" s="39">
        <v>9</v>
      </c>
      <c r="K128" s="39">
        <v>10</v>
      </c>
      <c r="L128" s="39">
        <v>11</v>
      </c>
      <c r="M128" s="57">
        <v>12</v>
      </c>
      <c r="N128" s="47"/>
    </row>
    <row r="129" spans="1:65" ht="15.75" thickBot="1" x14ac:dyDescent="0.3">
      <c r="A129" s="18">
        <v>1</v>
      </c>
      <c r="B129" s="104">
        <v>0</v>
      </c>
      <c r="C129" s="104">
        <v>0</v>
      </c>
      <c r="D129" s="104">
        <v>0</v>
      </c>
      <c r="E129" s="104">
        <v>0</v>
      </c>
      <c r="F129" s="104">
        <v>0</v>
      </c>
      <c r="G129" s="104">
        <v>12</v>
      </c>
      <c r="H129" s="53">
        <f>H101-$H$103</f>
        <v>1</v>
      </c>
      <c r="I129" s="104">
        <v>14</v>
      </c>
      <c r="J129" s="104">
        <v>-8</v>
      </c>
      <c r="K129" s="104">
        <v>14</v>
      </c>
      <c r="L129" s="104">
        <v>2</v>
      </c>
      <c r="M129" s="104">
        <v>-2</v>
      </c>
      <c r="N129" s="84"/>
      <c r="AI129" s="58" t="s">
        <v>16</v>
      </c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60"/>
      <c r="AX129" s="58" t="s">
        <v>14</v>
      </c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59"/>
      <c r="BK129" s="60"/>
    </row>
    <row r="130" spans="1:65" x14ac:dyDescent="0.25">
      <c r="A130" s="18">
        <v>2</v>
      </c>
      <c r="B130" s="104">
        <v>17</v>
      </c>
      <c r="C130" s="104">
        <v>15</v>
      </c>
      <c r="D130" s="104">
        <v>-10</v>
      </c>
      <c r="E130" s="104">
        <v>-5</v>
      </c>
      <c r="F130" s="104">
        <v>0</v>
      </c>
      <c r="G130" s="104">
        <v>0</v>
      </c>
      <c r="H130" s="53">
        <f t="shared" ref="H130:H131" si="192">H102-$H$103</f>
        <v>26</v>
      </c>
      <c r="I130" s="104">
        <v>0</v>
      </c>
      <c r="J130" s="104">
        <v>0</v>
      </c>
      <c r="K130" s="104">
        <v>0</v>
      </c>
      <c r="L130" s="104">
        <v>0</v>
      </c>
      <c r="M130" s="104">
        <v>0</v>
      </c>
      <c r="N130" s="84"/>
      <c r="AI130" s="66" t="s">
        <v>5</v>
      </c>
      <c r="AJ130" s="70">
        <v>1</v>
      </c>
      <c r="AK130" s="70">
        <v>2</v>
      </c>
      <c r="AL130" s="70">
        <v>3</v>
      </c>
      <c r="AM130" s="70">
        <v>4</v>
      </c>
      <c r="AN130" s="70">
        <v>5</v>
      </c>
      <c r="AO130" s="70">
        <v>6</v>
      </c>
      <c r="AP130" s="70">
        <v>7</v>
      </c>
      <c r="AQ130" s="70">
        <v>8</v>
      </c>
      <c r="AR130" s="70">
        <v>9</v>
      </c>
      <c r="AS130" s="70">
        <v>10</v>
      </c>
      <c r="AT130" s="67">
        <v>11</v>
      </c>
      <c r="AU130" s="70">
        <v>12</v>
      </c>
      <c r="AV130" s="69" t="s">
        <v>6</v>
      </c>
      <c r="AX130" s="46" t="s">
        <v>5</v>
      </c>
      <c r="AY130" s="39">
        <v>1</v>
      </c>
      <c r="AZ130" s="39">
        <v>2</v>
      </c>
      <c r="BA130" s="39">
        <v>3</v>
      </c>
      <c r="BB130" s="39">
        <v>4</v>
      </c>
      <c r="BC130" s="39">
        <v>5</v>
      </c>
      <c r="BD130" s="39">
        <v>6</v>
      </c>
      <c r="BE130" s="39">
        <v>7</v>
      </c>
      <c r="BF130" s="39">
        <v>8</v>
      </c>
      <c r="BG130" s="39">
        <v>9</v>
      </c>
      <c r="BH130" s="39">
        <v>10</v>
      </c>
      <c r="BI130" s="39">
        <v>11</v>
      </c>
      <c r="BJ130" s="57">
        <v>12</v>
      </c>
      <c r="BK130" s="47" t="s">
        <v>6</v>
      </c>
      <c r="BL130" t="s">
        <v>70</v>
      </c>
      <c r="BM130" t="s">
        <v>69</v>
      </c>
    </row>
    <row r="131" spans="1:65" x14ac:dyDescent="0.25">
      <c r="A131" s="18">
        <v>3</v>
      </c>
      <c r="B131" s="104">
        <v>10</v>
      </c>
      <c r="C131" s="104">
        <v>-1</v>
      </c>
      <c r="D131" s="104">
        <v>-5</v>
      </c>
      <c r="E131" s="105">
        <v>-14</v>
      </c>
      <c r="F131" s="104">
        <v>15</v>
      </c>
      <c r="G131" s="104">
        <v>37</v>
      </c>
      <c r="H131" s="53">
        <f t="shared" si="192"/>
        <v>0</v>
      </c>
      <c r="I131" s="104">
        <v>33</v>
      </c>
      <c r="J131" s="104">
        <v>9</v>
      </c>
      <c r="K131" s="104">
        <v>9</v>
      </c>
      <c r="L131" s="104">
        <v>-3</v>
      </c>
      <c r="M131" s="104">
        <v>0</v>
      </c>
      <c r="N131" s="84"/>
      <c r="AI131" s="18">
        <v>1</v>
      </c>
      <c r="AJ131" s="31">
        <v>10</v>
      </c>
      <c r="AK131" s="31">
        <v>22</v>
      </c>
      <c r="AL131" s="71">
        <v>29</v>
      </c>
      <c r="AM131" s="71">
        <v>45</v>
      </c>
      <c r="AN131" s="71">
        <v>11</v>
      </c>
      <c r="AO131" s="71">
        <v>31</v>
      </c>
      <c r="AP131" s="31">
        <v>42</v>
      </c>
      <c r="AQ131" s="71">
        <v>61</v>
      </c>
      <c r="AR131" s="31">
        <v>36</v>
      </c>
      <c r="AS131" s="71">
        <v>21</v>
      </c>
      <c r="AT131" s="64">
        <v>45</v>
      </c>
      <c r="AU131" s="31">
        <v>0</v>
      </c>
      <c r="AV131" s="63">
        <v>500</v>
      </c>
      <c r="AX131" s="18">
        <v>1</v>
      </c>
      <c r="AY131" s="6">
        <v>112</v>
      </c>
      <c r="AZ131" s="6">
        <v>85</v>
      </c>
      <c r="BA131" s="6"/>
      <c r="BB131" s="6"/>
      <c r="BC131" s="6"/>
      <c r="BD131" s="6"/>
      <c r="BE131" s="6">
        <v>101</v>
      </c>
      <c r="BF131" s="6"/>
      <c r="BG131" s="6">
        <v>53</v>
      </c>
      <c r="BH131" s="6"/>
      <c r="BI131" s="6"/>
      <c r="BJ131" s="6">
        <v>32</v>
      </c>
      <c r="BK131" s="63">
        <f>SUM(AY131:BJ131)</f>
        <v>383</v>
      </c>
      <c r="BL131" s="1">
        <f>AV131-BK131</f>
        <v>117</v>
      </c>
      <c r="BM131" s="30">
        <f>AN131-AU131</f>
        <v>11</v>
      </c>
    </row>
    <row r="132" spans="1:65" ht="15.75" thickBot="1" x14ac:dyDescent="0.3">
      <c r="A132" s="24"/>
      <c r="B132" s="61"/>
      <c r="C132" s="61"/>
      <c r="D132" s="61"/>
      <c r="E132" s="61"/>
      <c r="F132" s="61"/>
      <c r="G132" s="61"/>
      <c r="H132" s="61" t="s">
        <v>147</v>
      </c>
      <c r="I132" s="61"/>
      <c r="J132" s="61"/>
      <c r="K132" s="61"/>
      <c r="L132" s="61"/>
      <c r="M132" s="61"/>
      <c r="N132" s="85"/>
      <c r="AI132" s="18">
        <v>2</v>
      </c>
      <c r="AJ132" s="71">
        <v>25</v>
      </c>
      <c r="AK132" s="71">
        <v>35</v>
      </c>
      <c r="AL132" s="31">
        <v>17</v>
      </c>
      <c r="AM132" s="31">
        <v>38</v>
      </c>
      <c r="AN132" s="31">
        <v>9</v>
      </c>
      <c r="AO132" s="31">
        <v>17</v>
      </c>
      <c r="AP132" s="71">
        <v>65</v>
      </c>
      <c r="AQ132" s="31">
        <v>45</v>
      </c>
      <c r="AR132" s="71">
        <v>42</v>
      </c>
      <c r="AS132" s="31">
        <v>5</v>
      </c>
      <c r="AT132" s="64">
        <v>41</v>
      </c>
      <c r="AU132" s="71">
        <v>0</v>
      </c>
      <c r="AV132" s="20">
        <v>750</v>
      </c>
      <c r="AX132" s="18">
        <v>2</v>
      </c>
      <c r="AY132" s="6"/>
      <c r="AZ132" s="6"/>
      <c r="BA132" s="6">
        <v>138</v>
      </c>
      <c r="BB132" s="6">
        <v>146</v>
      </c>
      <c r="BC132" s="6">
        <v>77</v>
      </c>
      <c r="BD132" s="6">
        <v>89</v>
      </c>
      <c r="BE132" s="6"/>
      <c r="BF132" s="6">
        <v>215</v>
      </c>
      <c r="BG132" s="6"/>
      <c r="BH132" s="6">
        <v>49</v>
      </c>
      <c r="BI132" s="6"/>
      <c r="BJ132" s="6"/>
      <c r="BK132" s="63">
        <f t="shared" ref="BK132:BK133" si="193">SUM(AY132:BJ132)</f>
        <v>714</v>
      </c>
      <c r="BL132" s="1">
        <f>AV132-BK132</f>
        <v>36</v>
      </c>
      <c r="BM132" s="30">
        <f>AM132-AN132</f>
        <v>29</v>
      </c>
    </row>
    <row r="133" spans="1:65" x14ac:dyDescent="0.25">
      <c r="A133" t="s">
        <v>178</v>
      </c>
      <c r="B133" t="s">
        <v>177</v>
      </c>
      <c r="AI133" s="18">
        <v>3</v>
      </c>
      <c r="AJ133" s="71">
        <v>18</v>
      </c>
      <c r="AK133" s="71">
        <v>19</v>
      </c>
      <c r="AL133" s="71">
        <v>22</v>
      </c>
      <c r="AM133" s="71">
        <v>29</v>
      </c>
      <c r="AN133" s="71">
        <v>24</v>
      </c>
      <c r="AO133" s="71">
        <v>54</v>
      </c>
      <c r="AP133" s="71">
        <v>39</v>
      </c>
      <c r="AQ133" s="71">
        <v>78</v>
      </c>
      <c r="AR133" s="71">
        <v>51</v>
      </c>
      <c r="AS133" s="71">
        <v>14</v>
      </c>
      <c r="AT133" s="71">
        <v>38</v>
      </c>
      <c r="AU133" s="31">
        <v>0</v>
      </c>
      <c r="AV133" s="73">
        <v>400</v>
      </c>
      <c r="AX133" s="18">
        <v>3</v>
      </c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>
        <v>400</v>
      </c>
      <c r="BK133" s="29">
        <f t="shared" si="193"/>
        <v>400</v>
      </c>
      <c r="BL133" s="1">
        <f>AV133-BK133</f>
        <v>0</v>
      </c>
      <c r="BM133" s="30">
        <f>AS133-AU133</f>
        <v>14</v>
      </c>
    </row>
    <row r="134" spans="1:65" ht="15.75" thickBot="1" x14ac:dyDescent="0.3">
      <c r="AI134" s="24" t="s">
        <v>7</v>
      </c>
      <c r="AJ134" s="72">
        <v>112</v>
      </c>
      <c r="AK134" s="72">
        <v>85</v>
      </c>
      <c r="AL134" s="72">
        <v>138</v>
      </c>
      <c r="AM134" s="72">
        <v>146</v>
      </c>
      <c r="AN134" s="72">
        <v>77</v>
      </c>
      <c r="AO134" s="72">
        <v>89</v>
      </c>
      <c r="AP134" s="72">
        <v>101</v>
      </c>
      <c r="AQ134" s="72">
        <v>215</v>
      </c>
      <c r="AR134" s="72">
        <v>53</v>
      </c>
      <c r="AS134" s="72">
        <v>49</v>
      </c>
      <c r="AT134" s="27">
        <v>153</v>
      </c>
      <c r="AU134" s="72">
        <v>432</v>
      </c>
      <c r="AV134" s="25"/>
      <c r="AX134" s="24" t="s">
        <v>7</v>
      </c>
      <c r="AY134" s="28">
        <f>SUM(AY131:AY133)</f>
        <v>112</v>
      </c>
      <c r="AZ134" s="28">
        <f t="shared" ref="AZ134" si="194">SUM(AZ131:AZ133)</f>
        <v>85</v>
      </c>
      <c r="BA134" s="28">
        <f t="shared" ref="BA134" si="195">SUM(BA131:BA133)</f>
        <v>138</v>
      </c>
      <c r="BB134" s="28">
        <f t="shared" ref="BB134" si="196">SUM(BB131:BB133)</f>
        <v>146</v>
      </c>
      <c r="BC134" s="28">
        <f t="shared" ref="BC134" si="197">SUM(BC131:BC133)</f>
        <v>77</v>
      </c>
      <c r="BD134" s="28">
        <f t="shared" ref="BD134" si="198">SUM(BD131:BD133)</f>
        <v>89</v>
      </c>
      <c r="BE134" s="28">
        <f t="shared" ref="BE134" si="199">SUM(BE131:BE133)</f>
        <v>101</v>
      </c>
      <c r="BF134" s="28">
        <f t="shared" ref="BF134" si="200">SUM(BF131:BF133)</f>
        <v>215</v>
      </c>
      <c r="BG134" s="28">
        <f t="shared" ref="BG134" si="201">SUM(BG131:BG133)</f>
        <v>53</v>
      </c>
      <c r="BH134" s="28">
        <f t="shared" ref="BH134" si="202">SUM(BH131:BH133)</f>
        <v>49</v>
      </c>
      <c r="BI134" s="62">
        <f t="shared" ref="BI134" si="203">SUM(BI131:BI133)</f>
        <v>0</v>
      </c>
      <c r="BJ134" s="28">
        <f t="shared" ref="BJ134" si="204">SUM(BJ131:BJ133)</f>
        <v>432</v>
      </c>
      <c r="BK134" s="26">
        <f>SUMPRODUCT(AJ131:AU133,AY131:BJ133)</f>
        <v>29160</v>
      </c>
    </row>
    <row r="135" spans="1:65" ht="15.75" thickBot="1" x14ac:dyDescent="0.3">
      <c r="A135" s="58" t="s">
        <v>158</v>
      </c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60"/>
      <c r="AX135" t="s">
        <v>70</v>
      </c>
      <c r="AY135" s="1">
        <f>AJ134-AY134</f>
        <v>0</v>
      </c>
      <c r="AZ135" s="1">
        <f>AK134-AZ134</f>
        <v>0</v>
      </c>
      <c r="BA135" s="1">
        <f>AL134-BA134</f>
        <v>0</v>
      </c>
      <c r="BB135" s="1">
        <f>AM134-BB134</f>
        <v>0</v>
      </c>
      <c r="BC135" s="1">
        <f>AN134-BC134</f>
        <v>0</v>
      </c>
      <c r="BD135" s="1">
        <f>AO134-BD134</f>
        <v>0</v>
      </c>
      <c r="BE135" s="1">
        <f>AP134-BE134</f>
        <v>0</v>
      </c>
      <c r="BF135" s="1">
        <f>AQ134-BF134</f>
        <v>0</v>
      </c>
      <c r="BG135" s="1">
        <f>AR134-BG134</f>
        <v>0</v>
      </c>
      <c r="BH135" s="1">
        <f>AS134-BH134</f>
        <v>0</v>
      </c>
      <c r="BI135" s="1">
        <f>AT134-BI134</f>
        <v>153</v>
      </c>
      <c r="BJ135" s="1">
        <f>AU134-BJ134</f>
        <v>0</v>
      </c>
    </row>
    <row r="136" spans="1:65" x14ac:dyDescent="0.25">
      <c r="A136" s="46" t="s">
        <v>5</v>
      </c>
      <c r="B136" s="39">
        <v>1</v>
      </c>
      <c r="C136" s="39">
        <v>2</v>
      </c>
      <c r="D136" s="39">
        <v>3</v>
      </c>
      <c r="E136" s="39">
        <v>4</v>
      </c>
      <c r="F136" s="39">
        <v>5</v>
      </c>
      <c r="G136" s="39">
        <v>6</v>
      </c>
      <c r="H136" s="39">
        <v>7</v>
      </c>
      <c r="I136" s="39">
        <v>8</v>
      </c>
      <c r="J136" s="39">
        <v>9</v>
      </c>
      <c r="K136" s="39">
        <v>10</v>
      </c>
      <c r="L136" s="39">
        <v>11</v>
      </c>
      <c r="M136" s="57">
        <v>12</v>
      </c>
      <c r="N136" s="47" t="s">
        <v>6</v>
      </c>
      <c r="AX136" t="s">
        <v>69</v>
      </c>
      <c r="AY136" s="30">
        <f>AJ132-AJ131</f>
        <v>15</v>
      </c>
      <c r="AZ136" s="30">
        <f>AK132-AK131</f>
        <v>13</v>
      </c>
      <c r="BA136" s="30">
        <f>AL131-AL132</f>
        <v>12</v>
      </c>
      <c r="BB136" s="30">
        <f>AM131-AM132</f>
        <v>7</v>
      </c>
      <c r="BC136" s="1">
        <f>AN131-AN132</f>
        <v>2</v>
      </c>
      <c r="BD136" s="30">
        <f>AO131-AO132</f>
        <v>14</v>
      </c>
      <c r="BE136" s="30">
        <f>AP132-AP131</f>
        <v>23</v>
      </c>
      <c r="BF136" s="30">
        <f>AQ131-AQ132</f>
        <v>16</v>
      </c>
      <c r="BG136" s="30">
        <f>AR132-AR131</f>
        <v>6</v>
      </c>
      <c r="BH136" s="30">
        <f>AS131-AS132</f>
        <v>16</v>
      </c>
      <c r="BI136" s="1">
        <f>AT131-AT132</f>
        <v>4</v>
      </c>
      <c r="BJ136" s="1">
        <f>0</f>
        <v>0</v>
      </c>
    </row>
    <row r="137" spans="1:65" ht="15.75" thickBot="1" x14ac:dyDescent="0.3">
      <c r="A137" s="18">
        <v>1</v>
      </c>
      <c r="B137" s="6">
        <v>112</v>
      </c>
      <c r="C137" s="6">
        <v>85</v>
      </c>
      <c r="D137" s="6">
        <v>138</v>
      </c>
      <c r="E137" s="6">
        <v>88</v>
      </c>
      <c r="F137" s="6">
        <v>77</v>
      </c>
      <c r="G137" s="6"/>
      <c r="H137" s="6"/>
      <c r="I137" s="6"/>
      <c r="J137" s="6"/>
      <c r="K137" s="6"/>
      <c r="L137" s="6"/>
      <c r="M137" s="6"/>
      <c r="N137" s="29">
        <f>SUM(B137:M137)</f>
        <v>500</v>
      </c>
    </row>
    <row r="138" spans="1:65" ht="15.75" thickBot="1" x14ac:dyDescent="0.3">
      <c r="A138" s="18">
        <v>2</v>
      </c>
      <c r="B138" s="6"/>
      <c r="C138" s="6"/>
      <c r="D138" s="6"/>
      <c r="E138" s="6"/>
      <c r="F138" s="6"/>
      <c r="G138" s="6">
        <v>89</v>
      </c>
      <c r="H138" s="6"/>
      <c r="I138" s="6">
        <v>215</v>
      </c>
      <c r="J138" s="6">
        <v>53</v>
      </c>
      <c r="K138" s="6">
        <v>49</v>
      </c>
      <c r="L138" s="6">
        <v>153</v>
      </c>
      <c r="M138" s="6">
        <v>191</v>
      </c>
      <c r="N138" s="29">
        <f t="shared" ref="N138:N139" si="205">SUM(B138:M138)</f>
        <v>750</v>
      </c>
      <c r="AI138" s="58" t="s">
        <v>16</v>
      </c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60"/>
      <c r="AX138" s="58" t="s">
        <v>14</v>
      </c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59"/>
      <c r="BK138" s="60"/>
    </row>
    <row r="139" spans="1:65" x14ac:dyDescent="0.25">
      <c r="A139" s="18">
        <v>3</v>
      </c>
      <c r="B139" s="6"/>
      <c r="C139" s="6"/>
      <c r="D139" s="6"/>
      <c r="E139" s="6">
        <v>58</v>
      </c>
      <c r="F139" s="6"/>
      <c r="G139" s="6"/>
      <c r="H139" s="6">
        <v>101</v>
      </c>
      <c r="I139" s="6"/>
      <c r="J139" s="6"/>
      <c r="K139" s="6"/>
      <c r="L139" s="6"/>
      <c r="M139" s="6">
        <v>241</v>
      </c>
      <c r="N139" s="29">
        <f t="shared" si="205"/>
        <v>400</v>
      </c>
      <c r="O139" t="s">
        <v>180</v>
      </c>
      <c r="AI139" s="66" t="s">
        <v>5</v>
      </c>
      <c r="AJ139" s="70">
        <v>1</v>
      </c>
      <c r="AK139" s="70">
        <v>2</v>
      </c>
      <c r="AL139" s="70">
        <v>3</v>
      </c>
      <c r="AM139" s="70">
        <v>4</v>
      </c>
      <c r="AN139" s="70">
        <v>5</v>
      </c>
      <c r="AO139" s="70">
        <v>6</v>
      </c>
      <c r="AP139" s="70">
        <v>7</v>
      </c>
      <c r="AQ139" s="70">
        <v>8</v>
      </c>
      <c r="AR139" s="70">
        <v>9</v>
      </c>
      <c r="AS139" s="70">
        <v>10</v>
      </c>
      <c r="AT139" s="67">
        <v>11</v>
      </c>
      <c r="AU139" s="70">
        <v>12</v>
      </c>
      <c r="AV139" s="69" t="s">
        <v>6</v>
      </c>
      <c r="AX139" s="46" t="s">
        <v>5</v>
      </c>
      <c r="AY139" s="39">
        <v>1</v>
      </c>
      <c r="AZ139" s="39">
        <v>2</v>
      </c>
      <c r="BA139" s="39">
        <v>3</v>
      </c>
      <c r="BB139" s="39">
        <v>4</v>
      </c>
      <c r="BC139" s="39">
        <v>5</v>
      </c>
      <c r="BD139" s="39">
        <v>6</v>
      </c>
      <c r="BE139" s="39">
        <v>7</v>
      </c>
      <c r="BF139" s="39">
        <v>8</v>
      </c>
      <c r="BG139" s="39">
        <v>9</v>
      </c>
      <c r="BH139" s="39">
        <v>10</v>
      </c>
      <c r="BI139" s="39">
        <v>11</v>
      </c>
      <c r="BJ139" s="57">
        <v>12</v>
      </c>
      <c r="BK139" s="47" t="s">
        <v>6</v>
      </c>
      <c r="BL139" t="s">
        <v>70</v>
      </c>
      <c r="BM139" t="s">
        <v>69</v>
      </c>
    </row>
    <row r="140" spans="1:65" ht="15.75" thickBot="1" x14ac:dyDescent="0.3">
      <c r="A140" s="24" t="s">
        <v>7</v>
      </c>
      <c r="B140" s="28">
        <f>SUM(B137:B139)</f>
        <v>112</v>
      </c>
      <c r="C140" s="28">
        <f t="shared" ref="C140" si="206">SUM(C137:C139)</f>
        <v>85</v>
      </c>
      <c r="D140" s="28">
        <f t="shared" ref="D140" si="207">SUM(D137:D139)</f>
        <v>138</v>
      </c>
      <c r="E140" s="28">
        <f t="shared" ref="E140" si="208">SUM(E137:E139)</f>
        <v>146</v>
      </c>
      <c r="F140" s="28">
        <f t="shared" ref="F140" si="209">SUM(F137:F139)</f>
        <v>77</v>
      </c>
      <c r="G140" s="28">
        <f t="shared" ref="G140" si="210">SUM(G137:G139)</f>
        <v>89</v>
      </c>
      <c r="H140" s="28">
        <f t="shared" ref="H140" si="211">SUM(H137:H139)</f>
        <v>101</v>
      </c>
      <c r="I140" s="28">
        <f t="shared" ref="I140" si="212">SUM(I137:I139)</f>
        <v>215</v>
      </c>
      <c r="J140" s="28">
        <f t="shared" ref="J140" si="213">SUM(J137:J139)</f>
        <v>53</v>
      </c>
      <c r="K140" s="28">
        <f t="shared" ref="K140" si="214">SUM(K137:K139)</f>
        <v>49</v>
      </c>
      <c r="L140" s="28">
        <f t="shared" ref="L140" si="215">SUM(L137:L139)</f>
        <v>153</v>
      </c>
      <c r="M140" s="28">
        <f t="shared" ref="M140" si="216">SUM(M137:M139)</f>
        <v>432</v>
      </c>
      <c r="N140" s="26">
        <f>SUMPRODUCT($B$92:$M$94,B137:M139)</f>
        <v>37352</v>
      </c>
      <c r="AI140" s="18">
        <v>1</v>
      </c>
      <c r="AJ140" s="31">
        <v>10</v>
      </c>
      <c r="AK140" s="31">
        <v>22</v>
      </c>
      <c r="AL140" s="71">
        <v>29</v>
      </c>
      <c r="AM140" s="71">
        <v>45</v>
      </c>
      <c r="AN140" s="71">
        <v>11</v>
      </c>
      <c r="AO140" s="71">
        <v>31</v>
      </c>
      <c r="AP140" s="31">
        <v>42</v>
      </c>
      <c r="AQ140" s="71">
        <v>61</v>
      </c>
      <c r="AR140" s="31">
        <v>36</v>
      </c>
      <c r="AS140" s="71">
        <v>21</v>
      </c>
      <c r="AT140" s="64">
        <v>45</v>
      </c>
      <c r="AU140" s="31">
        <v>0</v>
      </c>
      <c r="AV140" s="63">
        <v>500</v>
      </c>
      <c r="AX140" s="18">
        <v>1</v>
      </c>
      <c r="AY140" s="6">
        <v>112</v>
      </c>
      <c r="AZ140" s="6">
        <v>85</v>
      </c>
      <c r="BA140" s="6"/>
      <c r="BB140" s="6"/>
      <c r="BC140" s="6"/>
      <c r="BD140" s="6"/>
      <c r="BE140" s="6">
        <v>101</v>
      </c>
      <c r="BF140" s="6"/>
      <c r="BG140" s="6">
        <v>53</v>
      </c>
      <c r="BH140" s="6"/>
      <c r="BI140" s="6"/>
      <c r="BJ140" s="6">
        <v>32</v>
      </c>
      <c r="BK140" s="63">
        <f>SUM(AY140:BJ140)</f>
        <v>383</v>
      </c>
      <c r="BL140" s="1">
        <f>AV140-BK140</f>
        <v>117</v>
      </c>
      <c r="BM140" s="30">
        <f>AN140-AU140</f>
        <v>11</v>
      </c>
    </row>
    <row r="141" spans="1:65" x14ac:dyDescent="0.25">
      <c r="AI141" s="18">
        <v>2</v>
      </c>
      <c r="AJ141" s="71">
        <v>25</v>
      </c>
      <c r="AK141" s="71">
        <v>35</v>
      </c>
      <c r="AL141" s="31">
        <v>17</v>
      </c>
      <c r="AM141" s="31">
        <v>38</v>
      </c>
      <c r="AN141" s="31">
        <v>9</v>
      </c>
      <c r="AO141" s="31">
        <v>17</v>
      </c>
      <c r="AP141" s="71">
        <v>65</v>
      </c>
      <c r="AQ141" s="31">
        <v>45</v>
      </c>
      <c r="AR141" s="71">
        <v>42</v>
      </c>
      <c r="AS141" s="31">
        <v>5</v>
      </c>
      <c r="AT141" s="71">
        <v>41</v>
      </c>
      <c r="AU141" s="71">
        <v>0</v>
      </c>
      <c r="AV141" s="73">
        <v>750</v>
      </c>
      <c r="AX141" s="18">
        <v>2</v>
      </c>
      <c r="AY141" s="6"/>
      <c r="AZ141" s="6"/>
      <c r="BA141" s="6">
        <v>138</v>
      </c>
      <c r="BB141" s="6">
        <v>146</v>
      </c>
      <c r="BC141" s="6">
        <v>77</v>
      </c>
      <c r="BD141" s="6">
        <v>89</v>
      </c>
      <c r="BE141" s="6"/>
      <c r="BF141" s="6">
        <v>215</v>
      </c>
      <c r="BG141" s="6"/>
      <c r="BH141" s="6">
        <v>49</v>
      </c>
      <c r="BI141" s="6">
        <v>36</v>
      </c>
      <c r="BJ141" s="6"/>
      <c r="BK141" s="29">
        <f t="shared" ref="BK141:BK142" si="217">SUM(AY141:BJ141)</f>
        <v>750</v>
      </c>
      <c r="BL141" s="1">
        <f>AV141-BK141</f>
        <v>0</v>
      </c>
      <c r="BM141" s="30">
        <f>AM141-AN141</f>
        <v>29</v>
      </c>
    </row>
    <row r="142" spans="1:65" x14ac:dyDescent="0.25">
      <c r="AI142" s="18">
        <v>3</v>
      </c>
      <c r="AJ142" s="71">
        <v>18</v>
      </c>
      <c r="AK142" s="71">
        <v>19</v>
      </c>
      <c r="AL142" s="71">
        <v>22</v>
      </c>
      <c r="AM142" s="71">
        <v>29</v>
      </c>
      <c r="AN142" s="71">
        <v>24</v>
      </c>
      <c r="AO142" s="71">
        <v>54</v>
      </c>
      <c r="AP142" s="71">
        <v>39</v>
      </c>
      <c r="AQ142" s="71">
        <v>78</v>
      </c>
      <c r="AR142" s="71">
        <v>51</v>
      </c>
      <c r="AS142" s="71">
        <v>14</v>
      </c>
      <c r="AT142" s="71">
        <v>38</v>
      </c>
      <c r="AU142" s="31">
        <v>0</v>
      </c>
      <c r="AV142" s="73">
        <v>400</v>
      </c>
      <c r="AX142" s="18">
        <v>3</v>
      </c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>
        <v>400</v>
      </c>
      <c r="BK142" s="29">
        <f t="shared" si="217"/>
        <v>400</v>
      </c>
      <c r="BL142" s="1">
        <f>AV142-BK142</f>
        <v>0</v>
      </c>
      <c r="BM142" s="30">
        <f>AS142-AU142</f>
        <v>14</v>
      </c>
    </row>
    <row r="143" spans="1:65" ht="15.75" thickBot="1" x14ac:dyDescent="0.3">
      <c r="I143" t="s">
        <v>127</v>
      </c>
      <c r="K143" t="s">
        <v>181</v>
      </c>
      <c r="AI143" s="24" t="s">
        <v>7</v>
      </c>
      <c r="AJ143" s="72">
        <v>112</v>
      </c>
      <c r="AK143" s="72">
        <v>85</v>
      </c>
      <c r="AL143" s="72">
        <v>138</v>
      </c>
      <c r="AM143" s="72">
        <v>146</v>
      </c>
      <c r="AN143" s="72">
        <v>77</v>
      </c>
      <c r="AO143" s="72">
        <v>89</v>
      </c>
      <c r="AP143" s="72">
        <v>101</v>
      </c>
      <c r="AQ143" s="72">
        <v>215</v>
      </c>
      <c r="AR143" s="72">
        <v>53</v>
      </c>
      <c r="AS143" s="72">
        <v>49</v>
      </c>
      <c r="AT143" s="27">
        <v>153</v>
      </c>
      <c r="AU143" s="72">
        <v>432</v>
      </c>
      <c r="AV143" s="25"/>
      <c r="AX143" s="24" t="s">
        <v>7</v>
      </c>
      <c r="AY143" s="28">
        <f>SUM(AY140:AY142)</f>
        <v>112</v>
      </c>
      <c r="AZ143" s="28">
        <f t="shared" ref="AZ143" si="218">SUM(AZ140:AZ142)</f>
        <v>85</v>
      </c>
      <c r="BA143" s="28">
        <f t="shared" ref="BA143" si="219">SUM(BA140:BA142)</f>
        <v>138</v>
      </c>
      <c r="BB143" s="28">
        <f t="shared" ref="BB143" si="220">SUM(BB140:BB142)</f>
        <v>146</v>
      </c>
      <c r="BC143" s="28">
        <f t="shared" ref="BC143" si="221">SUM(BC140:BC142)</f>
        <v>77</v>
      </c>
      <c r="BD143" s="28">
        <f t="shared" ref="BD143" si="222">SUM(BD140:BD142)</f>
        <v>89</v>
      </c>
      <c r="BE143" s="28">
        <f t="shared" ref="BE143" si="223">SUM(BE140:BE142)</f>
        <v>101</v>
      </c>
      <c r="BF143" s="28">
        <f t="shared" ref="BF143" si="224">SUM(BF140:BF142)</f>
        <v>215</v>
      </c>
      <c r="BG143" s="28">
        <f t="shared" ref="BG143" si="225">SUM(BG140:BG142)</f>
        <v>53</v>
      </c>
      <c r="BH143" s="28">
        <f t="shared" ref="BH143" si="226">SUM(BH140:BH142)</f>
        <v>49</v>
      </c>
      <c r="BI143" s="62">
        <f t="shared" ref="BI143" si="227">SUM(BI140:BI142)</f>
        <v>36</v>
      </c>
      <c r="BJ143" s="28">
        <f t="shared" ref="BJ143" si="228">SUM(BJ140:BJ142)</f>
        <v>432</v>
      </c>
      <c r="BK143" s="26">
        <f>SUMPRODUCT(AJ140:AU142,AY140:BJ142)</f>
        <v>30636</v>
      </c>
    </row>
    <row r="144" spans="1:65" x14ac:dyDescent="0.25">
      <c r="K144" t="s">
        <v>182</v>
      </c>
      <c r="AX144" t="s">
        <v>70</v>
      </c>
      <c r="AY144" s="1">
        <f>AJ143-AY143</f>
        <v>0</v>
      </c>
      <c r="AZ144" s="1">
        <f>AK143-AZ143</f>
        <v>0</v>
      </c>
      <c r="BA144" s="1">
        <f>AL143-BA143</f>
        <v>0</v>
      </c>
      <c r="BB144" s="1">
        <f>AM143-BB143</f>
        <v>0</v>
      </c>
      <c r="BC144" s="1">
        <f>AN143-BC143</f>
        <v>0</v>
      </c>
      <c r="BD144" s="1">
        <f>AO143-BD143</f>
        <v>0</v>
      </c>
      <c r="BE144" s="1">
        <f>AP143-BE143</f>
        <v>0</v>
      </c>
      <c r="BF144" s="1">
        <f>AQ143-BF143</f>
        <v>0</v>
      </c>
      <c r="BG144" s="1">
        <f>AR143-BG143</f>
        <v>0</v>
      </c>
      <c r="BH144" s="1">
        <f>AS143-BH143</f>
        <v>0</v>
      </c>
      <c r="BI144" s="1">
        <f>AT143-BI143</f>
        <v>117</v>
      </c>
      <c r="BJ144" s="1">
        <f>AU143-BJ143</f>
        <v>0</v>
      </c>
    </row>
    <row r="145" spans="1:65" x14ac:dyDescent="0.25">
      <c r="AX145" t="s">
        <v>69</v>
      </c>
      <c r="AY145" s="30">
        <f>AJ141-AJ140</f>
        <v>15</v>
      </c>
      <c r="AZ145" s="30">
        <f>AK141-AK140</f>
        <v>13</v>
      </c>
      <c r="BA145" s="30">
        <f>AL140-AL141</f>
        <v>12</v>
      </c>
      <c r="BB145" s="30">
        <f>AM140-AM141</f>
        <v>7</v>
      </c>
      <c r="BC145" s="1">
        <f>AN140-AN141</f>
        <v>2</v>
      </c>
      <c r="BD145" s="30">
        <f>AO140-AO141</f>
        <v>14</v>
      </c>
      <c r="BE145" s="30">
        <f>AP141-AP140</f>
        <v>23</v>
      </c>
      <c r="BF145" s="30">
        <f>AQ140-AQ141</f>
        <v>16</v>
      </c>
      <c r="BG145" s="30">
        <f>AR141-AR140</f>
        <v>6</v>
      </c>
      <c r="BH145" s="30">
        <f>AS140-AS141</f>
        <v>16</v>
      </c>
      <c r="BI145" s="30">
        <f>AT140-AT141</f>
        <v>4</v>
      </c>
      <c r="BJ145" s="1">
        <f>0</f>
        <v>0</v>
      </c>
    </row>
    <row r="146" spans="1:65" ht="15.75" thickBot="1" x14ac:dyDescent="0.3">
      <c r="I146" t="s">
        <v>124</v>
      </c>
      <c r="K146" t="s">
        <v>183</v>
      </c>
    </row>
    <row r="147" spans="1:65" ht="15.75" thickBot="1" x14ac:dyDescent="0.3">
      <c r="K147" t="s">
        <v>184</v>
      </c>
      <c r="AI147" s="58" t="s">
        <v>16</v>
      </c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60"/>
      <c r="AX147" s="58" t="s">
        <v>14</v>
      </c>
      <c r="AY147" s="59"/>
      <c r="AZ147" s="59"/>
      <c r="BA147" s="59"/>
      <c r="BB147" s="59"/>
      <c r="BC147" s="59"/>
      <c r="BD147" s="59"/>
      <c r="BE147" s="59"/>
      <c r="BF147" s="59"/>
      <c r="BG147" s="59"/>
      <c r="BH147" s="59"/>
      <c r="BI147" s="59"/>
      <c r="BJ147" s="59"/>
      <c r="BK147" s="60"/>
    </row>
    <row r="148" spans="1:65" x14ac:dyDescent="0.25">
      <c r="AI148" s="66" t="s">
        <v>5</v>
      </c>
      <c r="AJ148" s="70">
        <v>1</v>
      </c>
      <c r="AK148" s="70">
        <v>2</v>
      </c>
      <c r="AL148" s="70">
        <v>3</v>
      </c>
      <c r="AM148" s="70">
        <v>4</v>
      </c>
      <c r="AN148" s="70">
        <v>5</v>
      </c>
      <c r="AO148" s="70">
        <v>6</v>
      </c>
      <c r="AP148" s="70">
        <v>7</v>
      </c>
      <c r="AQ148" s="70">
        <v>8</v>
      </c>
      <c r="AR148" s="70">
        <v>9</v>
      </c>
      <c r="AS148" s="70">
        <v>10</v>
      </c>
      <c r="AT148" s="70">
        <v>11</v>
      </c>
      <c r="AU148" s="70">
        <v>12</v>
      </c>
      <c r="AV148" s="69" t="s">
        <v>6</v>
      </c>
      <c r="AX148" s="46" t="s">
        <v>5</v>
      </c>
      <c r="AY148" s="39">
        <v>1</v>
      </c>
      <c r="AZ148" s="39">
        <v>2</v>
      </c>
      <c r="BA148" s="39">
        <v>3</v>
      </c>
      <c r="BB148" s="39">
        <v>4</v>
      </c>
      <c r="BC148" s="39">
        <v>5</v>
      </c>
      <c r="BD148" s="39">
        <v>6</v>
      </c>
      <c r="BE148" s="39">
        <v>7</v>
      </c>
      <c r="BF148" s="39">
        <v>8</v>
      </c>
      <c r="BG148" s="39">
        <v>9</v>
      </c>
      <c r="BH148" s="39">
        <v>10</v>
      </c>
      <c r="BI148" s="39">
        <v>11</v>
      </c>
      <c r="BJ148" s="57">
        <v>12</v>
      </c>
      <c r="BK148" s="47" t="s">
        <v>6</v>
      </c>
      <c r="BL148" t="s">
        <v>70</v>
      </c>
      <c r="BM148" t="s">
        <v>69</v>
      </c>
    </row>
    <row r="149" spans="1:65" x14ac:dyDescent="0.25">
      <c r="I149" t="s">
        <v>185</v>
      </c>
      <c r="AI149" s="18">
        <v>1</v>
      </c>
      <c r="AJ149" s="31">
        <v>10</v>
      </c>
      <c r="AK149" s="31">
        <v>22</v>
      </c>
      <c r="AL149" s="71">
        <v>29</v>
      </c>
      <c r="AM149" s="71">
        <v>45</v>
      </c>
      <c r="AN149" s="71">
        <v>11</v>
      </c>
      <c r="AO149" s="71">
        <v>31</v>
      </c>
      <c r="AP149" s="31">
        <v>42</v>
      </c>
      <c r="AQ149" s="71">
        <v>61</v>
      </c>
      <c r="AR149" s="31">
        <v>36</v>
      </c>
      <c r="AS149" s="71">
        <v>21</v>
      </c>
      <c r="AT149" s="31">
        <v>45</v>
      </c>
      <c r="AU149" s="31">
        <v>0</v>
      </c>
      <c r="AV149" s="63">
        <v>500</v>
      </c>
      <c r="AX149" s="18">
        <v>1</v>
      </c>
      <c r="AY149" s="6">
        <v>112</v>
      </c>
      <c r="AZ149" s="6">
        <v>85</v>
      </c>
      <c r="BA149" s="6"/>
      <c r="BB149" s="6"/>
      <c r="BC149" s="6"/>
      <c r="BD149" s="6"/>
      <c r="BE149" s="6">
        <v>101</v>
      </c>
      <c r="BF149" s="6"/>
      <c r="BG149" s="6">
        <v>53</v>
      </c>
      <c r="BH149" s="6"/>
      <c r="BI149" s="6">
        <v>117</v>
      </c>
      <c r="BJ149" s="6">
        <v>32</v>
      </c>
      <c r="BK149" s="29">
        <f>SUM(AY149:BJ149)</f>
        <v>500</v>
      </c>
      <c r="BL149" s="1">
        <f>AV149-BK149</f>
        <v>0</v>
      </c>
      <c r="BM149" s="30">
        <f>AN149-AU149</f>
        <v>11</v>
      </c>
    </row>
    <row r="150" spans="1:65" x14ac:dyDescent="0.25">
      <c r="I150" t="s">
        <v>186</v>
      </c>
      <c r="AI150" s="18">
        <v>2</v>
      </c>
      <c r="AJ150" s="71">
        <v>25</v>
      </c>
      <c r="AK150" s="71">
        <v>35</v>
      </c>
      <c r="AL150" s="31">
        <v>17</v>
      </c>
      <c r="AM150" s="31">
        <v>38</v>
      </c>
      <c r="AN150" s="31">
        <v>9</v>
      </c>
      <c r="AO150" s="31">
        <v>17</v>
      </c>
      <c r="AP150" s="71">
        <v>65</v>
      </c>
      <c r="AQ150" s="31">
        <v>45</v>
      </c>
      <c r="AR150" s="71">
        <v>42</v>
      </c>
      <c r="AS150" s="31">
        <v>5</v>
      </c>
      <c r="AT150" s="71">
        <v>41</v>
      </c>
      <c r="AU150" s="71">
        <v>0</v>
      </c>
      <c r="AV150" s="73">
        <v>750</v>
      </c>
      <c r="AX150" s="18">
        <v>2</v>
      </c>
      <c r="AY150" s="6"/>
      <c r="AZ150" s="6"/>
      <c r="BA150" s="6">
        <v>138</v>
      </c>
      <c r="BB150" s="6">
        <v>146</v>
      </c>
      <c r="BC150" s="6">
        <v>77</v>
      </c>
      <c r="BD150" s="6">
        <v>89</v>
      </c>
      <c r="BE150" s="6"/>
      <c r="BF150" s="6">
        <v>215</v>
      </c>
      <c r="BG150" s="6"/>
      <c r="BH150" s="6">
        <v>49</v>
      </c>
      <c r="BI150" s="6">
        <v>36</v>
      </c>
      <c r="BJ150" s="6"/>
      <c r="BK150" s="29">
        <f t="shared" ref="BK150:BK151" si="229">SUM(AY150:BJ150)</f>
        <v>750</v>
      </c>
      <c r="BL150" s="1">
        <f>AV150-BK150</f>
        <v>0</v>
      </c>
      <c r="BM150" s="30">
        <f>AM150-AN150</f>
        <v>29</v>
      </c>
    </row>
    <row r="151" spans="1:65" x14ac:dyDescent="0.25">
      <c r="I151" t="s">
        <v>146</v>
      </c>
      <c r="AI151" s="18">
        <v>3</v>
      </c>
      <c r="AJ151" s="71">
        <v>18</v>
      </c>
      <c r="AK151" s="71">
        <v>19</v>
      </c>
      <c r="AL151" s="71">
        <v>22</v>
      </c>
      <c r="AM151" s="71">
        <v>29</v>
      </c>
      <c r="AN151" s="71">
        <v>24</v>
      </c>
      <c r="AO151" s="71">
        <v>54</v>
      </c>
      <c r="AP151" s="71">
        <v>39</v>
      </c>
      <c r="AQ151" s="71">
        <v>78</v>
      </c>
      <c r="AR151" s="71">
        <v>51</v>
      </c>
      <c r="AS151" s="71">
        <v>14</v>
      </c>
      <c r="AT151" s="71">
        <v>38</v>
      </c>
      <c r="AU151" s="31">
        <v>0</v>
      </c>
      <c r="AV151" s="73">
        <v>400</v>
      </c>
      <c r="AX151" s="18">
        <v>3</v>
      </c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>
        <v>400</v>
      </c>
      <c r="BK151" s="29">
        <f t="shared" si="229"/>
        <v>400</v>
      </c>
      <c r="BL151" s="1">
        <f>AV151-BK151</f>
        <v>0</v>
      </c>
      <c r="BM151" s="30">
        <f>AS151-AU151</f>
        <v>14</v>
      </c>
    </row>
    <row r="152" spans="1:65" ht="15.75" thickBot="1" x14ac:dyDescent="0.3">
      <c r="AI152" s="24" t="s">
        <v>7</v>
      </c>
      <c r="AJ152" s="72">
        <v>112</v>
      </c>
      <c r="AK152" s="72">
        <v>85</v>
      </c>
      <c r="AL152" s="72">
        <v>138</v>
      </c>
      <c r="AM152" s="72">
        <v>146</v>
      </c>
      <c r="AN152" s="72">
        <v>77</v>
      </c>
      <c r="AO152" s="72">
        <v>89</v>
      </c>
      <c r="AP152" s="72">
        <v>101</v>
      </c>
      <c r="AQ152" s="72">
        <v>215</v>
      </c>
      <c r="AR152" s="72">
        <v>53</v>
      </c>
      <c r="AS152" s="72">
        <v>49</v>
      </c>
      <c r="AT152" s="72">
        <v>153</v>
      </c>
      <c r="AU152" s="72">
        <v>432</v>
      </c>
      <c r="AV152" s="25"/>
      <c r="AX152" s="24" t="s">
        <v>7</v>
      </c>
      <c r="AY152" s="28">
        <f>SUM(AY149:AY151)</f>
        <v>112</v>
      </c>
      <c r="AZ152" s="28">
        <f t="shared" ref="AZ152" si="230">SUM(AZ149:AZ151)</f>
        <v>85</v>
      </c>
      <c r="BA152" s="28">
        <f t="shared" ref="BA152" si="231">SUM(BA149:BA151)</f>
        <v>138</v>
      </c>
      <c r="BB152" s="28">
        <f t="shared" ref="BB152" si="232">SUM(BB149:BB151)</f>
        <v>146</v>
      </c>
      <c r="BC152" s="28">
        <f t="shared" ref="BC152" si="233">SUM(BC149:BC151)</f>
        <v>77</v>
      </c>
      <c r="BD152" s="28">
        <f t="shared" ref="BD152" si="234">SUM(BD149:BD151)</f>
        <v>89</v>
      </c>
      <c r="BE152" s="28">
        <f t="shared" ref="BE152" si="235">SUM(BE149:BE151)</f>
        <v>101</v>
      </c>
      <c r="BF152" s="28">
        <f t="shared" ref="BF152" si="236">SUM(BF149:BF151)</f>
        <v>215</v>
      </c>
      <c r="BG152" s="28">
        <f t="shared" ref="BG152" si="237">SUM(BG149:BG151)</f>
        <v>53</v>
      </c>
      <c r="BH152" s="28">
        <f t="shared" ref="BH152" si="238">SUM(BH149:BH151)</f>
        <v>49</v>
      </c>
      <c r="BI152" s="28">
        <f t="shared" ref="BI152" si="239">SUM(BI149:BI151)</f>
        <v>153</v>
      </c>
      <c r="BJ152" s="28">
        <f t="shared" ref="BJ152" si="240">SUM(BJ149:BJ151)</f>
        <v>432</v>
      </c>
      <c r="BK152" s="26">
        <f>SUMPRODUCT(AJ149:AU151,AY149:BJ151)</f>
        <v>35901</v>
      </c>
    </row>
    <row r="153" spans="1:65" x14ac:dyDescent="0.25">
      <c r="AX153" t="s">
        <v>70</v>
      </c>
      <c r="AY153" s="1">
        <f>AJ152-AY152</f>
        <v>0</v>
      </c>
      <c r="AZ153" s="1">
        <f>AK152-AZ152</f>
        <v>0</v>
      </c>
      <c r="BA153" s="1">
        <f>AL152-BA152</f>
        <v>0</v>
      </c>
      <c r="BB153" s="1">
        <f>AM152-BB152</f>
        <v>0</v>
      </c>
      <c r="BC153" s="1">
        <f>AN152-BC152</f>
        <v>0</v>
      </c>
      <c r="BD153" s="1">
        <f>AO152-BD152</f>
        <v>0</v>
      </c>
      <c r="BE153" s="1">
        <f>AP152-BE152</f>
        <v>0</v>
      </c>
      <c r="BF153" s="1">
        <f>AQ152-BF152</f>
        <v>0</v>
      </c>
      <c r="BG153" s="1">
        <f>AR152-BG152</f>
        <v>0</v>
      </c>
      <c r="BH153" s="1">
        <f>AS152-BH152</f>
        <v>0</v>
      </c>
      <c r="BI153" s="1">
        <f>AT152-BI152</f>
        <v>0</v>
      </c>
      <c r="BJ153" s="1">
        <f>AU152-BJ152</f>
        <v>0</v>
      </c>
    </row>
    <row r="154" spans="1:65" x14ac:dyDescent="0.25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91" t="s">
        <v>150</v>
      </c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  <c r="AC154" s="35"/>
      <c r="AD154" s="35"/>
      <c r="AE154" s="35"/>
      <c r="AF154" s="35"/>
      <c r="AG154" s="35"/>
      <c r="AX154" t="s">
        <v>69</v>
      </c>
      <c r="AY154" s="30">
        <f>AJ150-AJ149</f>
        <v>15</v>
      </c>
      <c r="AZ154" s="30">
        <f>AK150-AK149</f>
        <v>13</v>
      </c>
      <c r="BA154" s="30">
        <f>AL149-AL150</f>
        <v>12</v>
      </c>
      <c r="BB154" s="30">
        <f>AM149-AM150</f>
        <v>7</v>
      </c>
      <c r="BC154" s="1">
        <f>AN149-AN150</f>
        <v>2</v>
      </c>
      <c r="BD154" s="30">
        <f>AO149-AO150</f>
        <v>14</v>
      </c>
      <c r="BE154" s="30">
        <f>AP150-AP149</f>
        <v>23</v>
      </c>
      <c r="BF154" s="30">
        <f>AQ149-AQ150</f>
        <v>16</v>
      </c>
      <c r="BG154" s="30">
        <f>AR150-AR149</f>
        <v>6</v>
      </c>
      <c r="BH154" s="30">
        <f>AS149-AS150</f>
        <v>16</v>
      </c>
      <c r="BI154" s="30">
        <f>AT149-AT150</f>
        <v>4</v>
      </c>
      <c r="BJ154" s="1">
        <f>0</f>
        <v>0</v>
      </c>
    </row>
    <row r="155" spans="1:65" ht="15.75" thickBot="1" x14ac:dyDescent="0.3"/>
    <row r="156" spans="1:65" ht="15.75" thickBot="1" x14ac:dyDescent="0.3">
      <c r="A156" s="58" t="s">
        <v>75</v>
      </c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60"/>
    </row>
    <row r="157" spans="1:65" x14ac:dyDescent="0.25">
      <c r="A157" s="46" t="s">
        <v>5</v>
      </c>
      <c r="B157" s="39">
        <v>1</v>
      </c>
      <c r="C157" s="39">
        <v>2</v>
      </c>
      <c r="D157" s="39">
        <v>3</v>
      </c>
      <c r="E157" s="39">
        <v>4</v>
      </c>
      <c r="F157" s="39">
        <v>5</v>
      </c>
      <c r="G157" s="39">
        <v>6</v>
      </c>
      <c r="H157" s="39">
        <v>7</v>
      </c>
      <c r="I157" s="39">
        <v>8</v>
      </c>
      <c r="J157" s="39">
        <v>9</v>
      </c>
      <c r="K157" s="39">
        <v>10</v>
      </c>
      <c r="L157" s="39">
        <v>11</v>
      </c>
      <c r="M157" s="57">
        <v>12</v>
      </c>
      <c r="N157" s="47"/>
      <c r="AT157" s="33"/>
    </row>
    <row r="158" spans="1:65" x14ac:dyDescent="0.25">
      <c r="A158" s="18">
        <v>1</v>
      </c>
      <c r="B158" s="104">
        <v>0</v>
      </c>
      <c r="C158" s="104">
        <v>0</v>
      </c>
      <c r="D158" s="104">
        <v>0</v>
      </c>
      <c r="E158" s="104">
        <v>0</v>
      </c>
      <c r="F158" s="104">
        <v>0</v>
      </c>
      <c r="G158" s="106">
        <f>G129+$E$131</f>
        <v>-2</v>
      </c>
      <c r="H158" s="106">
        <f t="shared" ref="H158:M158" si="241">H129+$E$131</f>
        <v>-13</v>
      </c>
      <c r="I158" s="106">
        <f t="shared" si="241"/>
        <v>0</v>
      </c>
      <c r="J158" s="105">
        <f t="shared" si="241"/>
        <v>-22</v>
      </c>
      <c r="K158" s="106">
        <f t="shared" si="241"/>
        <v>0</v>
      </c>
      <c r="L158" s="106">
        <f t="shared" si="241"/>
        <v>-12</v>
      </c>
      <c r="M158" s="106">
        <f t="shared" si="241"/>
        <v>-16</v>
      </c>
      <c r="N158" s="84" t="s">
        <v>135</v>
      </c>
    </row>
    <row r="159" spans="1:65" x14ac:dyDescent="0.25">
      <c r="A159" s="18">
        <v>2</v>
      </c>
      <c r="B159" s="106">
        <f>B130-$E$131</f>
        <v>31</v>
      </c>
      <c r="C159" s="106">
        <f t="shared" ref="C159:F160" si="242">C130-$E$131</f>
        <v>29</v>
      </c>
      <c r="D159" s="106">
        <f t="shared" si="242"/>
        <v>4</v>
      </c>
      <c r="E159" s="106">
        <f t="shared" si="242"/>
        <v>9</v>
      </c>
      <c r="F159" s="106">
        <f t="shared" si="242"/>
        <v>14</v>
      </c>
      <c r="G159" s="104">
        <v>0</v>
      </c>
      <c r="H159" s="71">
        <v>26</v>
      </c>
      <c r="I159" s="104">
        <v>0</v>
      </c>
      <c r="J159" s="104">
        <v>0</v>
      </c>
      <c r="K159" s="104">
        <v>0</v>
      </c>
      <c r="L159" s="104">
        <v>0</v>
      </c>
      <c r="M159" s="104">
        <v>0</v>
      </c>
      <c r="N159" s="84"/>
    </row>
    <row r="160" spans="1:65" x14ac:dyDescent="0.25">
      <c r="A160" s="18">
        <v>3</v>
      </c>
      <c r="B160" s="106">
        <f>B131-$E$131</f>
        <v>24</v>
      </c>
      <c r="C160" s="106">
        <f t="shared" si="242"/>
        <v>13</v>
      </c>
      <c r="D160" s="106">
        <f t="shared" si="242"/>
        <v>9</v>
      </c>
      <c r="E160" s="106">
        <f t="shared" si="242"/>
        <v>0</v>
      </c>
      <c r="F160" s="106">
        <f t="shared" si="242"/>
        <v>29</v>
      </c>
      <c r="G160" s="104">
        <v>37</v>
      </c>
      <c r="H160" s="71">
        <v>0</v>
      </c>
      <c r="I160" s="104">
        <v>33</v>
      </c>
      <c r="J160" s="104">
        <v>9</v>
      </c>
      <c r="K160" s="104">
        <v>9</v>
      </c>
      <c r="L160" s="104">
        <v>-3</v>
      </c>
      <c r="M160" s="104">
        <v>0</v>
      </c>
      <c r="N160" s="84"/>
    </row>
    <row r="161" spans="1:24" ht="15.75" thickBot="1" x14ac:dyDescent="0.3">
      <c r="A161" s="24"/>
      <c r="B161" s="61"/>
      <c r="C161" s="61" t="s">
        <v>147</v>
      </c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85"/>
    </row>
    <row r="162" spans="1:24" x14ac:dyDescent="0.25">
      <c r="A162" t="s">
        <v>187</v>
      </c>
      <c r="B162" t="s">
        <v>188</v>
      </c>
    </row>
    <row r="163" spans="1:24" ht="15.75" thickBot="1" x14ac:dyDescent="0.3"/>
    <row r="164" spans="1:24" ht="15.75" thickBot="1" x14ac:dyDescent="0.3">
      <c r="A164" s="58" t="s">
        <v>158</v>
      </c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60"/>
    </row>
    <row r="165" spans="1:24" x14ac:dyDescent="0.25">
      <c r="A165" s="46" t="s">
        <v>5</v>
      </c>
      <c r="B165" s="39">
        <v>1</v>
      </c>
      <c r="C165" s="39">
        <v>2</v>
      </c>
      <c r="D165" s="39">
        <v>3</v>
      </c>
      <c r="E165" s="39">
        <v>4</v>
      </c>
      <c r="F165" s="39">
        <v>5</v>
      </c>
      <c r="G165" s="39">
        <v>6</v>
      </c>
      <c r="H165" s="39">
        <v>7</v>
      </c>
      <c r="I165" s="39">
        <v>8</v>
      </c>
      <c r="J165" s="39">
        <v>9</v>
      </c>
      <c r="K165" s="39">
        <v>10</v>
      </c>
      <c r="L165" s="39">
        <v>11</v>
      </c>
      <c r="M165" s="57">
        <v>12</v>
      </c>
      <c r="N165" s="47" t="s">
        <v>6</v>
      </c>
    </row>
    <row r="166" spans="1:24" x14ac:dyDescent="0.25">
      <c r="A166" s="18">
        <v>1</v>
      </c>
      <c r="B166" s="6">
        <v>112</v>
      </c>
      <c r="C166" s="6">
        <v>85</v>
      </c>
      <c r="D166" s="6">
        <v>138</v>
      </c>
      <c r="E166" s="6">
        <v>35</v>
      </c>
      <c r="F166" s="6">
        <v>77</v>
      </c>
      <c r="G166" s="6"/>
      <c r="H166" s="6"/>
      <c r="I166" s="6"/>
      <c r="J166" s="6">
        <v>53</v>
      </c>
      <c r="K166" s="6"/>
      <c r="L166" s="6"/>
      <c r="M166" s="6"/>
      <c r="N166" s="29">
        <f>SUM(B166:M166)</f>
        <v>500</v>
      </c>
    </row>
    <row r="167" spans="1:24" x14ac:dyDescent="0.25">
      <c r="A167" s="18">
        <v>2</v>
      </c>
      <c r="B167" s="6"/>
      <c r="C167" s="6"/>
      <c r="D167" s="6"/>
      <c r="E167" s="6"/>
      <c r="F167" s="6"/>
      <c r="G167" s="6">
        <v>89</v>
      </c>
      <c r="H167" s="6"/>
      <c r="I167" s="6">
        <v>215</v>
      </c>
      <c r="J167" s="6"/>
      <c r="K167" s="6">
        <v>49</v>
      </c>
      <c r="L167" s="6">
        <v>153</v>
      </c>
      <c r="M167" s="6">
        <v>244</v>
      </c>
      <c r="N167" s="29">
        <f t="shared" ref="N167:N168" si="243">SUM(B167:M167)</f>
        <v>750</v>
      </c>
    </row>
    <row r="168" spans="1:24" x14ac:dyDescent="0.25">
      <c r="A168" s="18">
        <v>3</v>
      </c>
      <c r="B168" s="6"/>
      <c r="C168" s="6"/>
      <c r="D168" s="6"/>
      <c r="E168" s="6">
        <v>111</v>
      </c>
      <c r="F168" s="6"/>
      <c r="G168" s="6"/>
      <c r="H168" s="6">
        <v>101</v>
      </c>
      <c r="I168" s="6"/>
      <c r="J168" s="6"/>
      <c r="K168" s="6"/>
      <c r="L168" s="6"/>
      <c r="M168" s="6">
        <v>188</v>
      </c>
      <c r="N168" s="29">
        <f t="shared" si="243"/>
        <v>400</v>
      </c>
      <c r="X168" t="s">
        <v>189</v>
      </c>
    </row>
    <row r="169" spans="1:24" ht="15.75" thickBot="1" x14ac:dyDescent="0.3">
      <c r="A169" s="24" t="s">
        <v>7</v>
      </c>
      <c r="B169" s="28">
        <f>SUM(B166:B168)</f>
        <v>112</v>
      </c>
      <c r="C169" s="28">
        <f t="shared" ref="C169" si="244">SUM(C166:C168)</f>
        <v>85</v>
      </c>
      <c r="D169" s="28">
        <f t="shared" ref="D169" si="245">SUM(D166:D168)</f>
        <v>138</v>
      </c>
      <c r="E169" s="28">
        <f t="shared" ref="E169" si="246">SUM(E166:E168)</f>
        <v>146</v>
      </c>
      <c r="F169" s="28">
        <f t="shared" ref="F169" si="247">SUM(F166:F168)</f>
        <v>77</v>
      </c>
      <c r="G169" s="28">
        <f t="shared" ref="G169" si="248">SUM(G166:G168)</f>
        <v>89</v>
      </c>
      <c r="H169" s="28">
        <f t="shared" ref="H169" si="249">SUM(H166:H168)</f>
        <v>101</v>
      </c>
      <c r="I169" s="28">
        <f t="shared" ref="I169" si="250">SUM(I166:I168)</f>
        <v>215</v>
      </c>
      <c r="J169" s="28">
        <f t="shared" ref="J169" si="251">SUM(J166:J168)</f>
        <v>53</v>
      </c>
      <c r="K169" s="28">
        <f t="shared" ref="K169" si="252">SUM(K166:K168)</f>
        <v>49</v>
      </c>
      <c r="L169" s="28">
        <f t="shared" ref="L169" si="253">SUM(L166:L168)</f>
        <v>153</v>
      </c>
      <c r="M169" s="28">
        <f t="shared" ref="M169" si="254">SUM(M166:M168)</f>
        <v>432</v>
      </c>
      <c r="N169" s="26">
        <f>SUMPRODUCT($B$92:$M$94,B166:M168)</f>
        <v>36186</v>
      </c>
    </row>
    <row r="172" spans="1:24" x14ac:dyDescent="0.25">
      <c r="C172" t="s">
        <v>127</v>
      </c>
      <c r="E172" t="s">
        <v>190</v>
      </c>
    </row>
    <row r="175" spans="1:24" x14ac:dyDescent="0.25">
      <c r="C175" t="s">
        <v>191</v>
      </c>
    </row>
    <row r="176" spans="1:24" x14ac:dyDescent="0.25">
      <c r="C176" t="s">
        <v>192</v>
      </c>
    </row>
    <row r="177" spans="1:33" x14ac:dyDescent="0.25">
      <c r="C177" t="s">
        <v>131</v>
      </c>
    </row>
    <row r="179" spans="1:33" x14ac:dyDescent="0.25">
      <c r="I179" s="33"/>
    </row>
    <row r="184" spans="1:33" x14ac:dyDescent="0.25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  <c r="AB184" s="35"/>
      <c r="AC184" s="35"/>
      <c r="AD184" s="35"/>
      <c r="AE184" s="35"/>
      <c r="AF184" s="35"/>
      <c r="AG184" s="35"/>
    </row>
    <row r="185" spans="1:33" ht="15.75" thickBot="1" x14ac:dyDescent="0.3"/>
    <row r="186" spans="1:33" ht="15.75" thickBot="1" x14ac:dyDescent="0.3">
      <c r="A186" s="58" t="s">
        <v>75</v>
      </c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60"/>
    </row>
    <row r="187" spans="1:33" x14ac:dyDescent="0.25">
      <c r="A187" s="46" t="s">
        <v>5</v>
      </c>
      <c r="B187" s="39">
        <v>1</v>
      </c>
      <c r="C187" s="39">
        <v>2</v>
      </c>
      <c r="D187" s="39">
        <v>3</v>
      </c>
      <c r="E187" s="39">
        <v>4</v>
      </c>
      <c r="F187" s="39">
        <v>5</v>
      </c>
      <c r="G187" s="39">
        <v>6</v>
      </c>
      <c r="H187" s="39">
        <v>7</v>
      </c>
      <c r="I187" s="39">
        <v>8</v>
      </c>
      <c r="J187" s="39">
        <v>9</v>
      </c>
      <c r="K187" s="39">
        <v>10</v>
      </c>
      <c r="L187" s="39">
        <v>11</v>
      </c>
      <c r="M187" s="57">
        <v>12</v>
      </c>
      <c r="N187" s="47"/>
      <c r="V187" s="90" t="s">
        <v>195</v>
      </c>
    </row>
    <row r="188" spans="1:33" x14ac:dyDescent="0.25">
      <c r="A188" s="18">
        <v>1</v>
      </c>
      <c r="B188" s="104">
        <v>0</v>
      </c>
      <c r="C188" s="104">
        <v>0</v>
      </c>
      <c r="D188" s="104">
        <v>0</v>
      </c>
      <c r="E188" s="104">
        <v>0</v>
      </c>
      <c r="F188" s="104">
        <v>0</v>
      </c>
      <c r="G188" s="104">
        <v>-2</v>
      </c>
      <c r="H188" s="104">
        <v>-13</v>
      </c>
      <c r="I188" s="104">
        <v>0</v>
      </c>
      <c r="J188" s="103">
        <f>J158-$J$158</f>
        <v>0</v>
      </c>
      <c r="K188" s="104">
        <v>0</v>
      </c>
      <c r="L188" s="104">
        <v>-12</v>
      </c>
      <c r="M188" s="105">
        <v>-16</v>
      </c>
      <c r="N188" s="84" t="s">
        <v>135</v>
      </c>
    </row>
    <row r="189" spans="1:33" x14ac:dyDescent="0.25">
      <c r="A189" s="18">
        <v>2</v>
      </c>
      <c r="B189" s="104">
        <v>31</v>
      </c>
      <c r="C189" s="104">
        <v>29</v>
      </c>
      <c r="D189" s="104">
        <v>4</v>
      </c>
      <c r="E189" s="104">
        <v>9</v>
      </c>
      <c r="F189" s="104">
        <v>14</v>
      </c>
      <c r="G189" s="104">
        <v>0</v>
      </c>
      <c r="H189" s="71">
        <v>26</v>
      </c>
      <c r="I189" s="104">
        <v>0</v>
      </c>
      <c r="J189" s="103">
        <f t="shared" ref="J189:J190" si="255">J159-$J$158</f>
        <v>22</v>
      </c>
      <c r="K189" s="104">
        <v>0</v>
      </c>
      <c r="L189" s="104">
        <v>0</v>
      </c>
      <c r="M189" s="104">
        <v>0</v>
      </c>
      <c r="N189" s="84"/>
    </row>
    <row r="190" spans="1:33" x14ac:dyDescent="0.25">
      <c r="A190" s="18">
        <v>3</v>
      </c>
      <c r="B190" s="104">
        <v>24</v>
      </c>
      <c r="C190" s="104">
        <v>13</v>
      </c>
      <c r="D190" s="104">
        <v>9</v>
      </c>
      <c r="E190" s="104">
        <v>0</v>
      </c>
      <c r="F190" s="104">
        <v>29</v>
      </c>
      <c r="G190" s="104">
        <v>37</v>
      </c>
      <c r="H190" s="71">
        <v>0</v>
      </c>
      <c r="I190" s="104">
        <v>33</v>
      </c>
      <c r="J190" s="103">
        <f t="shared" si="255"/>
        <v>31</v>
      </c>
      <c r="K190" s="104">
        <v>9</v>
      </c>
      <c r="L190" s="104">
        <v>-3</v>
      </c>
      <c r="M190" s="104">
        <v>0</v>
      </c>
      <c r="N190" s="84"/>
    </row>
    <row r="191" spans="1:33" ht="15.75" thickBot="1" x14ac:dyDescent="0.3">
      <c r="A191" s="24"/>
      <c r="B191" s="61"/>
      <c r="C191" s="61" t="s">
        <v>147</v>
      </c>
      <c r="D191" s="61"/>
      <c r="E191" s="61"/>
      <c r="F191" s="61"/>
      <c r="G191" s="61"/>
      <c r="H191" s="61"/>
      <c r="I191" s="61"/>
      <c r="J191" s="61" t="s">
        <v>147</v>
      </c>
      <c r="K191" s="61"/>
      <c r="L191" s="61"/>
      <c r="M191" s="61"/>
      <c r="N191" s="85"/>
    </row>
    <row r="192" spans="1:33" x14ac:dyDescent="0.25">
      <c r="A192" t="s">
        <v>193</v>
      </c>
      <c r="B192" t="s">
        <v>194</v>
      </c>
    </row>
    <row r="193" spans="1:14" ht="15.75" thickBot="1" x14ac:dyDescent="0.3"/>
    <row r="194" spans="1:14" ht="15.75" thickBot="1" x14ac:dyDescent="0.3">
      <c r="A194" s="58" t="s">
        <v>158</v>
      </c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60"/>
    </row>
    <row r="195" spans="1:14" x14ac:dyDescent="0.25">
      <c r="A195" s="46" t="s">
        <v>5</v>
      </c>
      <c r="B195" s="39">
        <v>1</v>
      </c>
      <c r="C195" s="39">
        <v>2</v>
      </c>
      <c r="D195" s="39">
        <v>3</v>
      </c>
      <c r="E195" s="39">
        <v>4</v>
      </c>
      <c r="F195" s="39">
        <v>5</v>
      </c>
      <c r="G195" s="39">
        <v>6</v>
      </c>
      <c r="H195" s="39">
        <v>7</v>
      </c>
      <c r="I195" s="39">
        <v>8</v>
      </c>
      <c r="J195" s="39">
        <v>9</v>
      </c>
      <c r="K195" s="39">
        <v>10</v>
      </c>
      <c r="L195" s="39">
        <v>11</v>
      </c>
      <c r="M195" s="57">
        <v>12</v>
      </c>
      <c r="N195" s="47" t="s">
        <v>6</v>
      </c>
    </row>
    <row r="196" spans="1:14" x14ac:dyDescent="0.25">
      <c r="A196" s="18">
        <v>1</v>
      </c>
      <c r="B196" s="6">
        <v>112</v>
      </c>
      <c r="C196" s="6">
        <v>85</v>
      </c>
      <c r="D196" s="6">
        <v>138</v>
      </c>
      <c r="E196" s="6"/>
      <c r="F196" s="6">
        <v>77</v>
      </c>
      <c r="G196" s="6"/>
      <c r="H196" s="6"/>
      <c r="I196" s="6"/>
      <c r="J196" s="6">
        <v>53</v>
      </c>
      <c r="K196" s="6"/>
      <c r="L196" s="6"/>
      <c r="M196" s="6">
        <v>35</v>
      </c>
      <c r="N196" s="29">
        <f>SUM(B196:M196)</f>
        <v>500</v>
      </c>
    </row>
    <row r="197" spans="1:14" x14ac:dyDescent="0.25">
      <c r="A197" s="18">
        <v>2</v>
      </c>
      <c r="B197" s="6"/>
      <c r="C197" s="6"/>
      <c r="D197" s="6"/>
      <c r="E197" s="6"/>
      <c r="F197" s="6"/>
      <c r="G197" s="6">
        <v>89</v>
      </c>
      <c r="H197" s="6"/>
      <c r="I197" s="6">
        <v>215</v>
      </c>
      <c r="J197" s="6"/>
      <c r="K197" s="6">
        <v>49</v>
      </c>
      <c r="L197" s="6">
        <v>153</v>
      </c>
      <c r="M197" s="6">
        <v>244</v>
      </c>
      <c r="N197" s="29">
        <f t="shared" ref="N197:N198" si="256">SUM(B197:M197)</f>
        <v>750</v>
      </c>
    </row>
    <row r="198" spans="1:14" x14ac:dyDescent="0.25">
      <c r="A198" s="18">
        <v>3</v>
      </c>
      <c r="B198" s="6"/>
      <c r="C198" s="6"/>
      <c r="D198" s="6"/>
      <c r="E198" s="6">
        <v>146</v>
      </c>
      <c r="F198" s="6"/>
      <c r="G198" s="6"/>
      <c r="H198" s="6">
        <v>101</v>
      </c>
      <c r="I198" s="6"/>
      <c r="J198" s="6"/>
      <c r="K198" s="6"/>
      <c r="L198" s="6"/>
      <c r="M198" s="6">
        <v>153</v>
      </c>
      <c r="N198" s="29">
        <f t="shared" si="256"/>
        <v>400</v>
      </c>
    </row>
    <row r="199" spans="1:14" ht="15.75" thickBot="1" x14ac:dyDescent="0.3">
      <c r="A199" s="24" t="s">
        <v>7</v>
      </c>
      <c r="B199" s="28">
        <f>SUM(B196:B198)</f>
        <v>112</v>
      </c>
      <c r="C199" s="28">
        <f t="shared" ref="C199" si="257">SUM(C196:C198)</f>
        <v>85</v>
      </c>
      <c r="D199" s="28">
        <f t="shared" ref="D199" si="258">SUM(D196:D198)</f>
        <v>138</v>
      </c>
      <c r="E199" s="28">
        <f t="shared" ref="E199" si="259">SUM(E196:E198)</f>
        <v>146</v>
      </c>
      <c r="F199" s="28">
        <f t="shared" ref="F199" si="260">SUM(F196:F198)</f>
        <v>77</v>
      </c>
      <c r="G199" s="28">
        <f t="shared" ref="G199" si="261">SUM(G196:G198)</f>
        <v>89</v>
      </c>
      <c r="H199" s="28">
        <f t="shared" ref="H199" si="262">SUM(H196:H198)</f>
        <v>101</v>
      </c>
      <c r="I199" s="28">
        <f t="shared" ref="I199" si="263">SUM(I196:I198)</f>
        <v>215</v>
      </c>
      <c r="J199" s="28">
        <f t="shared" ref="J199" si="264">SUM(J196:J198)</f>
        <v>53</v>
      </c>
      <c r="K199" s="28">
        <f t="shared" ref="K199" si="265">SUM(K196:K198)</f>
        <v>49</v>
      </c>
      <c r="L199" s="28">
        <f t="shared" ref="L199" si="266">SUM(L196:L198)</f>
        <v>153</v>
      </c>
      <c r="M199" s="28">
        <f t="shared" ref="M199" si="267">SUM(M196:M198)</f>
        <v>432</v>
      </c>
      <c r="N199" s="26">
        <f>SUMPRODUCT($B$92:$M$94,B196:M198)</f>
        <v>35626</v>
      </c>
    </row>
    <row r="202" spans="1:14" x14ac:dyDescent="0.25">
      <c r="C202" t="s">
        <v>127</v>
      </c>
      <c r="E202" t="s">
        <v>196</v>
      </c>
    </row>
    <row r="203" spans="1:14" x14ac:dyDescent="0.25">
      <c r="E203" t="s">
        <v>197</v>
      </c>
    </row>
    <row r="205" spans="1:14" x14ac:dyDescent="0.25">
      <c r="C205" t="s">
        <v>124</v>
      </c>
      <c r="E205" t="s">
        <v>198</v>
      </c>
    </row>
    <row r="206" spans="1:14" x14ac:dyDescent="0.25">
      <c r="E206" t="s">
        <v>199</v>
      </c>
    </row>
    <row r="208" spans="1:14" x14ac:dyDescent="0.25">
      <c r="C208" t="s">
        <v>200</v>
      </c>
    </row>
    <row r="209" spans="1:33" x14ac:dyDescent="0.25">
      <c r="C209" t="s">
        <v>201</v>
      </c>
    </row>
    <row r="210" spans="1:33" x14ac:dyDescent="0.25">
      <c r="C210" t="s">
        <v>131</v>
      </c>
    </row>
    <row r="213" spans="1:33" x14ac:dyDescent="0.25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</row>
    <row r="214" spans="1:33" ht="15.75" thickBot="1" x14ac:dyDescent="0.3"/>
    <row r="215" spans="1:33" ht="15.75" thickBot="1" x14ac:dyDescent="0.3">
      <c r="A215" s="58" t="s">
        <v>75</v>
      </c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60"/>
    </row>
    <row r="216" spans="1:33" x14ac:dyDescent="0.25">
      <c r="A216" s="46" t="s">
        <v>5</v>
      </c>
      <c r="B216" s="39">
        <v>1</v>
      </c>
      <c r="C216" s="39">
        <v>2</v>
      </c>
      <c r="D216" s="39">
        <v>3</v>
      </c>
      <c r="E216" s="39">
        <v>4</v>
      </c>
      <c r="F216" s="39">
        <v>5</v>
      </c>
      <c r="G216" s="39">
        <v>6</v>
      </c>
      <c r="H216" s="39">
        <v>7</v>
      </c>
      <c r="I216" s="39">
        <v>8</v>
      </c>
      <c r="J216" s="39">
        <v>9</v>
      </c>
      <c r="K216" s="39">
        <v>10</v>
      </c>
      <c r="L216" s="39">
        <v>11</v>
      </c>
      <c r="M216" s="57">
        <v>12</v>
      </c>
      <c r="N216" s="47"/>
    </row>
    <row r="217" spans="1:33" x14ac:dyDescent="0.25">
      <c r="A217" s="18">
        <v>1</v>
      </c>
      <c r="B217" s="104">
        <v>0</v>
      </c>
      <c r="C217" s="104">
        <v>0</v>
      </c>
      <c r="D217" s="104">
        <v>0</v>
      </c>
      <c r="E217" s="103">
        <f>E188-$M$188</f>
        <v>16</v>
      </c>
      <c r="F217" s="104">
        <v>0</v>
      </c>
      <c r="G217" s="103">
        <f>G188-$M$188</f>
        <v>14</v>
      </c>
      <c r="H217" s="103">
        <f t="shared" ref="H217:M217" si="268">H188-$M$188</f>
        <v>3</v>
      </c>
      <c r="I217" s="103">
        <f t="shared" si="268"/>
        <v>16</v>
      </c>
      <c r="J217" s="104">
        <v>0</v>
      </c>
      <c r="K217" s="103">
        <f>K188-$M$188</f>
        <v>16</v>
      </c>
      <c r="L217" s="103">
        <f t="shared" si="268"/>
        <v>4</v>
      </c>
      <c r="M217" s="103">
        <f>M188-$M$188</f>
        <v>0</v>
      </c>
      <c r="N217" s="84" t="s">
        <v>147</v>
      </c>
    </row>
    <row r="218" spans="1:33" x14ac:dyDescent="0.25">
      <c r="A218" s="18">
        <v>2</v>
      </c>
      <c r="B218" s="103">
        <f>B189+$M$188</f>
        <v>15</v>
      </c>
      <c r="C218" s="103">
        <f t="shared" ref="C217:E219" si="269">C189+$M$188</f>
        <v>13</v>
      </c>
      <c r="D218" s="105">
        <f t="shared" si="269"/>
        <v>-12</v>
      </c>
      <c r="E218" s="104">
        <v>9</v>
      </c>
      <c r="F218" s="103">
        <f>F189+$M$188</f>
        <v>-2</v>
      </c>
      <c r="G218" s="104">
        <v>0</v>
      </c>
      <c r="H218" s="71">
        <v>26</v>
      </c>
      <c r="I218" s="104">
        <v>0</v>
      </c>
      <c r="J218" s="103">
        <f>J189+$M$188</f>
        <v>6</v>
      </c>
      <c r="K218" s="104">
        <v>0</v>
      </c>
      <c r="L218" s="104">
        <v>0</v>
      </c>
      <c r="M218" s="104">
        <v>0</v>
      </c>
      <c r="N218" s="84"/>
    </row>
    <row r="219" spans="1:33" x14ac:dyDescent="0.25">
      <c r="A219" s="18">
        <v>3</v>
      </c>
      <c r="B219" s="103">
        <f>B190+$M$188</f>
        <v>8</v>
      </c>
      <c r="C219" s="103">
        <f t="shared" si="269"/>
        <v>-3</v>
      </c>
      <c r="D219" s="103">
        <f>D190+$M$188</f>
        <v>-7</v>
      </c>
      <c r="E219" s="104">
        <v>0</v>
      </c>
      <c r="F219" s="103">
        <f>F190+$M$188</f>
        <v>13</v>
      </c>
      <c r="G219" s="104">
        <v>37</v>
      </c>
      <c r="H219" s="71">
        <v>0</v>
      </c>
      <c r="I219" s="104">
        <v>33</v>
      </c>
      <c r="J219" s="103">
        <f>J190+$M$188</f>
        <v>15</v>
      </c>
      <c r="K219" s="104">
        <v>9</v>
      </c>
      <c r="L219" s="104">
        <v>-3</v>
      </c>
      <c r="M219" s="104">
        <v>0</v>
      </c>
      <c r="N219" s="84"/>
    </row>
    <row r="220" spans="1:33" ht="15.75" thickBot="1" x14ac:dyDescent="0.3">
      <c r="A220" s="24"/>
      <c r="B220" s="61" t="s">
        <v>135</v>
      </c>
      <c r="C220" s="61"/>
      <c r="D220" s="61"/>
      <c r="E220" s="61"/>
      <c r="F220" s="61" t="s">
        <v>135</v>
      </c>
      <c r="G220" s="61"/>
      <c r="H220" s="61"/>
      <c r="I220" s="61"/>
      <c r="J220" s="61" t="s">
        <v>135</v>
      </c>
      <c r="K220" s="61"/>
      <c r="L220" s="61"/>
      <c r="M220" s="61"/>
      <c r="N220" s="85"/>
    </row>
    <row r="221" spans="1:33" x14ac:dyDescent="0.25">
      <c r="A221" t="s">
        <v>203</v>
      </c>
      <c r="B221" t="s">
        <v>202</v>
      </c>
    </row>
    <row r="222" spans="1:33" ht="15.75" thickBot="1" x14ac:dyDescent="0.3"/>
    <row r="223" spans="1:33" ht="15.75" thickBot="1" x14ac:dyDescent="0.3">
      <c r="A223" s="58" t="s">
        <v>158</v>
      </c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60"/>
    </row>
    <row r="224" spans="1:33" x14ac:dyDescent="0.25">
      <c r="A224" s="46" t="s">
        <v>5</v>
      </c>
      <c r="B224" s="39">
        <v>1</v>
      </c>
      <c r="C224" s="39">
        <v>2</v>
      </c>
      <c r="D224" s="39">
        <v>3</v>
      </c>
      <c r="E224" s="39">
        <v>4</v>
      </c>
      <c r="F224" s="39">
        <v>5</v>
      </c>
      <c r="G224" s="39">
        <v>6</v>
      </c>
      <c r="H224" s="39">
        <v>7</v>
      </c>
      <c r="I224" s="39">
        <v>8</v>
      </c>
      <c r="J224" s="39">
        <v>9</v>
      </c>
      <c r="K224" s="39">
        <v>10</v>
      </c>
      <c r="L224" s="39">
        <v>11</v>
      </c>
      <c r="M224" s="57">
        <v>12</v>
      </c>
      <c r="N224" s="47" t="s">
        <v>6</v>
      </c>
      <c r="R224" t="s">
        <v>204</v>
      </c>
    </row>
    <row r="225" spans="1:33" x14ac:dyDescent="0.25">
      <c r="A225" s="18">
        <v>1</v>
      </c>
      <c r="B225" s="6">
        <v>112</v>
      </c>
      <c r="C225" s="6">
        <v>85</v>
      </c>
      <c r="D225" s="6"/>
      <c r="E225" s="6"/>
      <c r="F225" s="6">
        <v>77</v>
      </c>
      <c r="G225" s="6"/>
      <c r="H225" s="6"/>
      <c r="I225" s="6"/>
      <c r="J225" s="6">
        <v>53</v>
      </c>
      <c r="K225" s="6"/>
      <c r="L225" s="6"/>
      <c r="M225" s="6">
        <v>173</v>
      </c>
      <c r="N225" s="29">
        <f>SUM(B225:M225)</f>
        <v>500</v>
      </c>
    </row>
    <row r="226" spans="1:33" x14ac:dyDescent="0.25">
      <c r="A226" s="18">
        <v>2</v>
      </c>
      <c r="B226" s="6"/>
      <c r="C226" s="6"/>
      <c r="D226" s="6">
        <v>138</v>
      </c>
      <c r="E226" s="6"/>
      <c r="F226" s="6"/>
      <c r="G226" s="6">
        <v>89</v>
      </c>
      <c r="H226" s="6"/>
      <c r="I226" s="6">
        <v>215</v>
      </c>
      <c r="J226" s="6"/>
      <c r="K226" s="6">
        <v>49</v>
      </c>
      <c r="L226" s="6">
        <v>153</v>
      </c>
      <c r="M226" s="6">
        <v>106</v>
      </c>
      <c r="N226" s="29">
        <f t="shared" ref="N226:N227" si="270">SUM(B226:M226)</f>
        <v>750</v>
      </c>
      <c r="AA226">
        <v>138</v>
      </c>
    </row>
    <row r="227" spans="1:33" x14ac:dyDescent="0.25">
      <c r="A227" s="18">
        <v>3</v>
      </c>
      <c r="B227" s="6"/>
      <c r="C227" s="6"/>
      <c r="D227" s="6"/>
      <c r="E227" s="6">
        <v>146</v>
      </c>
      <c r="F227" s="6"/>
      <c r="G227" s="6"/>
      <c r="H227" s="6">
        <v>101</v>
      </c>
      <c r="I227" s="6"/>
      <c r="J227" s="6"/>
      <c r="K227" s="6"/>
      <c r="L227" s="6"/>
      <c r="M227" s="6">
        <v>153</v>
      </c>
      <c r="N227" s="29">
        <f t="shared" si="270"/>
        <v>400</v>
      </c>
    </row>
    <row r="228" spans="1:33" ht="15.75" thickBot="1" x14ac:dyDescent="0.3">
      <c r="A228" s="24" t="s">
        <v>7</v>
      </c>
      <c r="B228" s="28">
        <f>SUM(B225:B227)</f>
        <v>112</v>
      </c>
      <c r="C228" s="28">
        <f t="shared" ref="C228" si="271">SUM(C225:C227)</f>
        <v>85</v>
      </c>
      <c r="D228" s="28">
        <f t="shared" ref="D228" si="272">SUM(D225:D227)</f>
        <v>138</v>
      </c>
      <c r="E228" s="28">
        <f t="shared" ref="E228" si="273">SUM(E225:E227)</f>
        <v>146</v>
      </c>
      <c r="F228" s="28">
        <f t="shared" ref="F228" si="274">SUM(F225:F227)</f>
        <v>77</v>
      </c>
      <c r="G228" s="28">
        <f t="shared" ref="G228" si="275">SUM(G225:G227)</f>
        <v>89</v>
      </c>
      <c r="H228" s="28">
        <f t="shared" ref="H228" si="276">SUM(H225:H227)</f>
        <v>101</v>
      </c>
      <c r="I228" s="28">
        <f t="shared" ref="I228" si="277">SUM(I225:I227)</f>
        <v>215</v>
      </c>
      <c r="J228" s="28">
        <f t="shared" ref="J228" si="278">SUM(J225:J227)</f>
        <v>53</v>
      </c>
      <c r="K228" s="28">
        <f t="shared" ref="K228" si="279">SUM(K225:K227)</f>
        <v>49</v>
      </c>
      <c r="L228" s="28">
        <f t="shared" ref="L228" si="280">SUM(L225:L227)</f>
        <v>153</v>
      </c>
      <c r="M228" s="28">
        <f t="shared" ref="M228" si="281">SUM(M225:M227)</f>
        <v>432</v>
      </c>
      <c r="N228" s="26">
        <f>SUMPRODUCT($B$92:$M$94,B225:M227)</f>
        <v>33970</v>
      </c>
    </row>
    <row r="230" spans="1:33" x14ac:dyDescent="0.25">
      <c r="G230" t="s">
        <v>133</v>
      </c>
      <c r="I230" t="s">
        <v>127</v>
      </c>
      <c r="K230" t="s">
        <v>205</v>
      </c>
    </row>
    <row r="231" spans="1:33" x14ac:dyDescent="0.25">
      <c r="G231" t="s">
        <v>132</v>
      </c>
    </row>
    <row r="232" spans="1:33" x14ac:dyDescent="0.25">
      <c r="G232" t="s">
        <v>131</v>
      </c>
    </row>
    <row r="233" spans="1:33" x14ac:dyDescent="0.2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</row>
    <row r="234" spans="1:33" ht="15.75" thickBot="1" x14ac:dyDescent="0.3"/>
    <row r="235" spans="1:33" ht="15.75" thickBot="1" x14ac:dyDescent="0.3">
      <c r="A235" s="58" t="s">
        <v>75</v>
      </c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60"/>
    </row>
    <row r="236" spans="1:33" x14ac:dyDescent="0.25">
      <c r="A236" s="46" t="s">
        <v>5</v>
      </c>
      <c r="B236" s="39">
        <v>1</v>
      </c>
      <c r="C236" s="39">
        <v>2</v>
      </c>
      <c r="D236" s="39">
        <v>3</v>
      </c>
      <c r="E236" s="39">
        <v>4</v>
      </c>
      <c r="F236" s="39">
        <v>5</v>
      </c>
      <c r="G236" s="39">
        <v>6</v>
      </c>
      <c r="H236" s="39">
        <v>7</v>
      </c>
      <c r="I236" s="39">
        <v>8</v>
      </c>
      <c r="J236" s="39">
        <v>9</v>
      </c>
      <c r="K236" s="39">
        <v>10</v>
      </c>
      <c r="L236" s="39">
        <v>11</v>
      </c>
      <c r="M236" s="57">
        <v>12</v>
      </c>
      <c r="N236" s="47"/>
    </row>
    <row r="237" spans="1:33" x14ac:dyDescent="0.25">
      <c r="A237" s="18">
        <v>1</v>
      </c>
      <c r="B237" s="104">
        <v>0</v>
      </c>
      <c r="C237" s="104">
        <v>0</v>
      </c>
      <c r="D237" s="103">
        <f>D217-$D$218</f>
        <v>12</v>
      </c>
      <c r="E237" s="104">
        <v>16</v>
      </c>
      <c r="F237" s="104">
        <v>0</v>
      </c>
      <c r="G237" s="104">
        <v>14</v>
      </c>
      <c r="H237" s="104">
        <v>3</v>
      </c>
      <c r="I237" s="104">
        <v>16</v>
      </c>
      <c r="J237" s="104">
        <v>0</v>
      </c>
      <c r="K237" s="104">
        <v>16</v>
      </c>
      <c r="L237" s="104">
        <v>4</v>
      </c>
      <c r="M237" s="104">
        <v>0</v>
      </c>
      <c r="N237" s="84"/>
    </row>
    <row r="238" spans="1:33" x14ac:dyDescent="0.25">
      <c r="A238" s="18">
        <v>2</v>
      </c>
      <c r="B238" s="104">
        <v>15</v>
      </c>
      <c r="C238" s="104">
        <v>13</v>
      </c>
      <c r="D238" s="103">
        <f t="shared" ref="D238:D239" si="282">D218-$D$218</f>
        <v>0</v>
      </c>
      <c r="E238" s="104">
        <v>9</v>
      </c>
      <c r="F238" s="104">
        <v>-2</v>
      </c>
      <c r="G238" s="104">
        <v>0</v>
      </c>
      <c r="H238" s="71">
        <v>26</v>
      </c>
      <c r="I238" s="104">
        <v>0</v>
      </c>
      <c r="J238" s="104">
        <v>6</v>
      </c>
      <c r="K238" s="104">
        <v>0</v>
      </c>
      <c r="L238" s="104">
        <v>0</v>
      </c>
      <c r="M238" s="104">
        <v>0</v>
      </c>
      <c r="N238" s="84"/>
    </row>
    <row r="239" spans="1:33" x14ac:dyDescent="0.25">
      <c r="A239" s="18">
        <v>3</v>
      </c>
      <c r="B239" s="104">
        <v>8</v>
      </c>
      <c r="C239" s="105">
        <v>-3</v>
      </c>
      <c r="D239" s="103">
        <f t="shared" si="282"/>
        <v>5</v>
      </c>
      <c r="E239" s="104">
        <v>0</v>
      </c>
      <c r="F239" s="104">
        <v>13</v>
      </c>
      <c r="G239" s="104">
        <v>37</v>
      </c>
      <c r="H239" s="71">
        <v>0</v>
      </c>
      <c r="I239" s="104">
        <v>33</v>
      </c>
      <c r="J239" s="104">
        <v>15</v>
      </c>
      <c r="K239" s="104">
        <v>9</v>
      </c>
      <c r="L239" s="104">
        <v>-3</v>
      </c>
      <c r="M239" s="104">
        <v>0</v>
      </c>
      <c r="N239" s="84"/>
    </row>
    <row r="240" spans="1:33" ht="15.75" thickBot="1" x14ac:dyDescent="0.3">
      <c r="A240" s="24"/>
      <c r="B240" s="61"/>
      <c r="C240" s="61"/>
      <c r="D240" s="61" t="s">
        <v>147</v>
      </c>
      <c r="E240" s="61"/>
      <c r="F240" s="61"/>
      <c r="G240" s="61"/>
      <c r="H240" s="61"/>
      <c r="I240" s="61"/>
      <c r="J240" s="61"/>
      <c r="K240" s="61"/>
      <c r="L240" s="61"/>
      <c r="M240" s="61"/>
      <c r="N240" s="85"/>
    </row>
    <row r="241" spans="1:29" x14ac:dyDescent="0.25">
      <c r="A241" t="s">
        <v>206</v>
      </c>
      <c r="B241" t="s">
        <v>207</v>
      </c>
      <c r="AC241" s="33"/>
    </row>
    <row r="242" spans="1:29" ht="15.75" thickBot="1" x14ac:dyDescent="0.3"/>
    <row r="243" spans="1:29" ht="15.75" thickBot="1" x14ac:dyDescent="0.3">
      <c r="A243" s="58" t="s">
        <v>158</v>
      </c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60"/>
    </row>
    <row r="244" spans="1:29" x14ac:dyDescent="0.25">
      <c r="A244" s="46" t="s">
        <v>5</v>
      </c>
      <c r="B244" s="39">
        <v>1</v>
      </c>
      <c r="C244" s="39">
        <v>2</v>
      </c>
      <c r="D244" s="39">
        <v>3</v>
      </c>
      <c r="E244" s="39">
        <v>4</v>
      </c>
      <c r="F244" s="39">
        <v>5</v>
      </c>
      <c r="G244" s="39">
        <v>6</v>
      </c>
      <c r="H244" s="39">
        <v>7</v>
      </c>
      <c r="I244" s="39">
        <v>8</v>
      </c>
      <c r="J244" s="39">
        <v>9</v>
      </c>
      <c r="K244" s="39">
        <v>10</v>
      </c>
      <c r="L244" s="39">
        <v>11</v>
      </c>
      <c r="M244" s="57">
        <v>12</v>
      </c>
      <c r="N244" s="47" t="s">
        <v>6</v>
      </c>
      <c r="U244" s="33"/>
    </row>
    <row r="245" spans="1:29" x14ac:dyDescent="0.25">
      <c r="A245" s="18">
        <v>1</v>
      </c>
      <c r="B245" s="6">
        <v>112</v>
      </c>
      <c r="C245" s="6"/>
      <c r="D245" s="6"/>
      <c r="E245" s="6"/>
      <c r="F245" s="6">
        <v>77</v>
      </c>
      <c r="G245" s="6"/>
      <c r="H245" s="6"/>
      <c r="I245" s="6"/>
      <c r="J245" s="6">
        <v>53</v>
      </c>
      <c r="K245" s="6"/>
      <c r="L245" s="6"/>
      <c r="M245" s="6">
        <v>258</v>
      </c>
      <c r="N245" s="29">
        <f>SUM(B245:M245)</f>
        <v>500</v>
      </c>
    </row>
    <row r="246" spans="1:29" x14ac:dyDescent="0.25">
      <c r="A246" s="18">
        <v>2</v>
      </c>
      <c r="B246" s="6"/>
      <c r="C246" s="6"/>
      <c r="D246" s="6">
        <v>138</v>
      </c>
      <c r="E246" s="6"/>
      <c r="F246" s="6"/>
      <c r="G246" s="6">
        <v>89</v>
      </c>
      <c r="H246" s="6"/>
      <c r="I246" s="6">
        <v>215</v>
      </c>
      <c r="J246" s="6"/>
      <c r="K246" s="6">
        <v>49</v>
      </c>
      <c r="L246" s="6">
        <v>153</v>
      </c>
      <c r="M246" s="6">
        <v>106</v>
      </c>
      <c r="N246" s="29">
        <f t="shared" ref="N246:N247" si="283">SUM(B246:M246)</f>
        <v>750</v>
      </c>
    </row>
    <row r="247" spans="1:29" x14ac:dyDescent="0.25">
      <c r="A247" s="18">
        <v>3</v>
      </c>
      <c r="B247" s="6"/>
      <c r="C247" s="6">
        <v>85</v>
      </c>
      <c r="D247" s="6"/>
      <c r="E247" s="6">
        <v>146</v>
      </c>
      <c r="F247" s="6"/>
      <c r="G247" s="6"/>
      <c r="H247" s="6">
        <v>101</v>
      </c>
      <c r="I247" s="6"/>
      <c r="J247" s="6"/>
      <c r="K247" s="6"/>
      <c r="L247" s="6"/>
      <c r="M247" s="6">
        <v>68</v>
      </c>
      <c r="N247" s="29">
        <f t="shared" si="283"/>
        <v>400</v>
      </c>
    </row>
    <row r="248" spans="1:29" ht="15.75" thickBot="1" x14ac:dyDescent="0.3">
      <c r="A248" s="24" t="s">
        <v>7</v>
      </c>
      <c r="B248" s="28">
        <f>SUM(B245:B247)</f>
        <v>112</v>
      </c>
      <c r="C248" s="28">
        <f t="shared" ref="C248" si="284">SUM(C245:C247)</f>
        <v>85</v>
      </c>
      <c r="D248" s="28">
        <f t="shared" ref="D248" si="285">SUM(D245:D247)</f>
        <v>138</v>
      </c>
      <c r="E248" s="28">
        <f t="shared" ref="E248" si="286">SUM(E245:E247)</f>
        <v>146</v>
      </c>
      <c r="F248" s="28">
        <f t="shared" ref="F248" si="287">SUM(F245:F247)</f>
        <v>77</v>
      </c>
      <c r="G248" s="28">
        <f t="shared" ref="G248" si="288">SUM(G245:G247)</f>
        <v>89</v>
      </c>
      <c r="H248" s="28">
        <f t="shared" ref="H248" si="289">SUM(H245:H247)</f>
        <v>101</v>
      </c>
      <c r="I248" s="28">
        <f t="shared" ref="I248" si="290">SUM(I245:I247)</f>
        <v>215</v>
      </c>
      <c r="J248" s="28">
        <f t="shared" ref="J248" si="291">SUM(J245:J247)</f>
        <v>53</v>
      </c>
      <c r="K248" s="28">
        <f t="shared" ref="K248" si="292">SUM(K245:K247)</f>
        <v>49</v>
      </c>
      <c r="L248" s="28">
        <f t="shared" ref="L248" si="293">SUM(L245:L247)</f>
        <v>153</v>
      </c>
      <c r="M248" s="28">
        <f t="shared" ref="M248" si="294">SUM(M245:M247)</f>
        <v>432</v>
      </c>
      <c r="N248" s="26">
        <f>SUMPRODUCT($B$92:$M$94,B245:M247)</f>
        <v>33715</v>
      </c>
    </row>
    <row r="250" spans="1:29" x14ac:dyDescent="0.25">
      <c r="H250" t="s">
        <v>127</v>
      </c>
      <c r="J250" t="s">
        <v>208</v>
      </c>
    </row>
    <row r="252" spans="1:29" x14ac:dyDescent="0.25">
      <c r="H252" t="s">
        <v>209</v>
      </c>
    </row>
    <row r="253" spans="1:29" x14ac:dyDescent="0.25">
      <c r="H253" t="s">
        <v>210</v>
      </c>
    </row>
    <row r="254" spans="1:29" x14ac:dyDescent="0.25">
      <c r="H254" t="s">
        <v>131</v>
      </c>
    </row>
    <row r="259" spans="1:33" x14ac:dyDescent="0.2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</row>
    <row r="260" spans="1:33" ht="15.75" thickBot="1" x14ac:dyDescent="0.3"/>
    <row r="261" spans="1:33" ht="15.75" thickBot="1" x14ac:dyDescent="0.3">
      <c r="A261" s="58" t="s">
        <v>75</v>
      </c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60"/>
    </row>
    <row r="262" spans="1:33" x14ac:dyDescent="0.25">
      <c r="A262" s="66" t="s">
        <v>5</v>
      </c>
      <c r="B262" s="67">
        <v>1</v>
      </c>
      <c r="C262" s="67">
        <v>2</v>
      </c>
      <c r="D262" s="67">
        <v>3</v>
      </c>
      <c r="E262" s="67">
        <v>4</v>
      </c>
      <c r="F262" s="67">
        <v>5</v>
      </c>
      <c r="G262" s="67">
        <v>6</v>
      </c>
      <c r="H262" s="67">
        <v>7</v>
      </c>
      <c r="I262" s="67">
        <v>8</v>
      </c>
      <c r="J262" s="67">
        <v>9</v>
      </c>
      <c r="K262" s="67">
        <v>10</v>
      </c>
      <c r="L262" s="67">
        <v>11</v>
      </c>
      <c r="M262" s="68">
        <v>12</v>
      </c>
      <c r="N262" s="69"/>
    </row>
    <row r="263" spans="1:33" x14ac:dyDescent="0.25">
      <c r="A263" s="18">
        <v>1</v>
      </c>
      <c r="B263" s="104">
        <v>0</v>
      </c>
      <c r="C263" s="103">
        <f>C237-$C$239</f>
        <v>3</v>
      </c>
      <c r="D263" s="104">
        <v>12</v>
      </c>
      <c r="E263" s="104">
        <v>16</v>
      </c>
      <c r="F263" s="104">
        <v>0</v>
      </c>
      <c r="G263" s="104">
        <v>14</v>
      </c>
      <c r="H263" s="104">
        <v>3</v>
      </c>
      <c r="I263" s="104">
        <v>16</v>
      </c>
      <c r="J263" s="104">
        <v>0</v>
      </c>
      <c r="K263" s="104">
        <v>16</v>
      </c>
      <c r="L263" s="104">
        <v>4</v>
      </c>
      <c r="M263" s="104">
        <v>0</v>
      </c>
      <c r="N263" s="84"/>
    </row>
    <row r="264" spans="1:33" x14ac:dyDescent="0.25">
      <c r="A264" s="18">
        <v>2</v>
      </c>
      <c r="B264" s="104">
        <v>15</v>
      </c>
      <c r="C264" s="103">
        <f t="shared" ref="C264:C265" si="295">C238-$C$239</f>
        <v>16</v>
      </c>
      <c r="D264" s="104">
        <v>0</v>
      </c>
      <c r="E264" s="104">
        <v>9</v>
      </c>
      <c r="F264" s="104">
        <v>-2</v>
      </c>
      <c r="G264" s="104">
        <v>0</v>
      </c>
      <c r="H264" s="71">
        <v>26</v>
      </c>
      <c r="I264" s="104">
        <v>0</v>
      </c>
      <c r="J264" s="104">
        <v>6</v>
      </c>
      <c r="K264" s="104">
        <v>0</v>
      </c>
      <c r="L264" s="104">
        <v>0</v>
      </c>
      <c r="M264" s="104">
        <v>0</v>
      </c>
      <c r="N264" s="84"/>
    </row>
    <row r="265" spans="1:33" x14ac:dyDescent="0.25">
      <c r="A265" s="18">
        <v>3</v>
      </c>
      <c r="B265" s="104">
        <v>8</v>
      </c>
      <c r="C265" s="103">
        <f t="shared" si="295"/>
        <v>0</v>
      </c>
      <c r="D265" s="104">
        <v>5</v>
      </c>
      <c r="E265" s="104">
        <v>0</v>
      </c>
      <c r="F265" s="104">
        <v>13</v>
      </c>
      <c r="G265" s="104">
        <v>37</v>
      </c>
      <c r="H265" s="71">
        <v>0</v>
      </c>
      <c r="I265" s="104">
        <v>33</v>
      </c>
      <c r="J265" s="104">
        <v>15</v>
      </c>
      <c r="K265" s="104">
        <v>9</v>
      </c>
      <c r="L265" s="105">
        <v>-3</v>
      </c>
      <c r="M265" s="104">
        <v>0</v>
      </c>
      <c r="N265" s="84"/>
    </row>
    <row r="266" spans="1:33" ht="15.75" thickBot="1" x14ac:dyDescent="0.3">
      <c r="A266" s="24"/>
      <c r="B266" s="61"/>
      <c r="C266" s="61" t="s">
        <v>147</v>
      </c>
      <c r="D266" s="22"/>
      <c r="E266" s="61"/>
      <c r="F266" s="61"/>
      <c r="G266" s="61"/>
      <c r="H266" s="61"/>
      <c r="I266" s="61"/>
      <c r="J266" s="61"/>
      <c r="K266" s="61"/>
      <c r="L266" s="61"/>
      <c r="M266" s="61"/>
      <c r="N266" s="85"/>
    </row>
    <row r="267" spans="1:33" x14ac:dyDescent="0.25">
      <c r="A267" t="s">
        <v>211</v>
      </c>
      <c r="B267" t="s">
        <v>207</v>
      </c>
    </row>
    <row r="268" spans="1:33" ht="15.75" thickBot="1" x14ac:dyDescent="0.3"/>
    <row r="269" spans="1:33" ht="15.75" thickBot="1" x14ac:dyDescent="0.3">
      <c r="A269" s="58" t="s">
        <v>158</v>
      </c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60"/>
    </row>
    <row r="270" spans="1:33" x14ac:dyDescent="0.25">
      <c r="A270" s="46" t="s">
        <v>5</v>
      </c>
      <c r="B270" s="39">
        <v>1</v>
      </c>
      <c r="C270" s="39">
        <v>2</v>
      </c>
      <c r="D270" s="39">
        <v>3</v>
      </c>
      <c r="E270" s="39">
        <v>4</v>
      </c>
      <c r="F270" s="39">
        <v>5</v>
      </c>
      <c r="G270" s="39">
        <v>6</v>
      </c>
      <c r="H270" s="39">
        <v>7</v>
      </c>
      <c r="I270" s="39">
        <v>8</v>
      </c>
      <c r="J270" s="39">
        <v>9</v>
      </c>
      <c r="K270" s="39">
        <v>10</v>
      </c>
      <c r="L270" s="39">
        <v>11</v>
      </c>
      <c r="M270" s="57">
        <v>12</v>
      </c>
      <c r="N270" s="47" t="s">
        <v>6</v>
      </c>
    </row>
    <row r="271" spans="1:33" x14ac:dyDescent="0.25">
      <c r="A271" s="18">
        <v>1</v>
      </c>
      <c r="B271" s="6">
        <v>112</v>
      </c>
      <c r="C271" s="6"/>
      <c r="D271" s="6"/>
      <c r="E271" s="6"/>
      <c r="F271" s="6">
        <v>77</v>
      </c>
      <c r="G271" s="6"/>
      <c r="H271" s="6"/>
      <c r="I271" s="6"/>
      <c r="J271" s="6">
        <v>53</v>
      </c>
      <c r="K271" s="6"/>
      <c r="L271" s="6"/>
      <c r="M271" s="6">
        <v>258</v>
      </c>
      <c r="N271" s="29">
        <f>SUM(B271:M271)</f>
        <v>500</v>
      </c>
    </row>
    <row r="272" spans="1:33" x14ac:dyDescent="0.25">
      <c r="A272" s="18">
        <v>2</v>
      </c>
      <c r="B272" s="6"/>
      <c r="C272" s="6"/>
      <c r="D272" s="6">
        <v>138</v>
      </c>
      <c r="E272" s="6"/>
      <c r="F272" s="6"/>
      <c r="G272" s="6">
        <v>89</v>
      </c>
      <c r="H272" s="6"/>
      <c r="I272" s="6">
        <v>215</v>
      </c>
      <c r="J272" s="6"/>
      <c r="K272" s="6">
        <v>49</v>
      </c>
      <c r="L272" s="6">
        <v>85</v>
      </c>
      <c r="M272" s="6">
        <v>174</v>
      </c>
      <c r="N272" s="29">
        <f t="shared" ref="N272:N273" si="296">SUM(B272:M272)</f>
        <v>750</v>
      </c>
    </row>
    <row r="273" spans="1:33" x14ac:dyDescent="0.25">
      <c r="A273" s="18">
        <v>3</v>
      </c>
      <c r="B273" s="6"/>
      <c r="C273" s="6">
        <v>85</v>
      </c>
      <c r="D273" s="6"/>
      <c r="E273" s="6">
        <v>146</v>
      </c>
      <c r="F273" s="6"/>
      <c r="G273" s="6"/>
      <c r="H273" s="6">
        <v>101</v>
      </c>
      <c r="I273" s="6"/>
      <c r="J273" s="6"/>
      <c r="K273" s="6"/>
      <c r="L273" s="6">
        <v>68</v>
      </c>
      <c r="M273" s="6"/>
      <c r="N273" s="29">
        <f t="shared" si="296"/>
        <v>400</v>
      </c>
    </row>
    <row r="274" spans="1:33" ht="15.75" thickBot="1" x14ac:dyDescent="0.3">
      <c r="A274" s="24" t="s">
        <v>7</v>
      </c>
      <c r="B274" s="28">
        <f>SUM(B271:B273)</f>
        <v>112</v>
      </c>
      <c r="C274" s="28">
        <f t="shared" ref="C274" si="297">SUM(C271:C273)</f>
        <v>85</v>
      </c>
      <c r="D274" s="28">
        <f t="shared" ref="D274" si="298">SUM(D271:D273)</f>
        <v>138</v>
      </c>
      <c r="E274" s="28">
        <f t="shared" ref="E274" si="299">SUM(E271:E273)</f>
        <v>146</v>
      </c>
      <c r="F274" s="28">
        <f t="shared" ref="F274" si="300">SUM(F271:F273)</f>
        <v>77</v>
      </c>
      <c r="G274" s="28">
        <f t="shared" ref="G274" si="301">SUM(G271:G273)</f>
        <v>89</v>
      </c>
      <c r="H274" s="28">
        <f t="shared" ref="H274" si="302">SUM(H271:H273)</f>
        <v>101</v>
      </c>
      <c r="I274" s="28">
        <f t="shared" ref="I274" si="303">SUM(I271:I273)</f>
        <v>215</v>
      </c>
      <c r="J274" s="28">
        <f t="shared" ref="J274" si="304">SUM(J271:J273)</f>
        <v>53</v>
      </c>
      <c r="K274" s="28">
        <f t="shared" ref="K274" si="305">SUM(K271:K273)</f>
        <v>49</v>
      </c>
      <c r="L274" s="28">
        <f t="shared" ref="L274" si="306">SUM(L271:L273)</f>
        <v>153</v>
      </c>
      <c r="M274" s="28">
        <f t="shared" ref="M274" si="307">SUM(M271:M273)</f>
        <v>432</v>
      </c>
      <c r="N274" s="26">
        <f>SUMPRODUCT($B$92:$M$94,B271:M273)</f>
        <v>33511</v>
      </c>
    </row>
    <row r="276" spans="1:33" x14ac:dyDescent="0.25">
      <c r="H276" t="s">
        <v>127</v>
      </c>
      <c r="J276" t="s">
        <v>128</v>
      </c>
    </row>
    <row r="277" spans="1:33" x14ac:dyDescent="0.25">
      <c r="J277" t="s">
        <v>212</v>
      </c>
    </row>
    <row r="279" spans="1:33" x14ac:dyDescent="0.25">
      <c r="H279" t="s">
        <v>124</v>
      </c>
      <c r="J279" t="s">
        <v>125</v>
      </c>
    </row>
    <row r="280" spans="1:33" x14ac:dyDescent="0.25">
      <c r="J280" t="s">
        <v>213</v>
      </c>
    </row>
    <row r="282" spans="1:33" x14ac:dyDescent="0.25">
      <c r="H282" t="s">
        <v>145</v>
      </c>
    </row>
    <row r="283" spans="1:33" x14ac:dyDescent="0.25">
      <c r="H283" t="s">
        <v>146</v>
      </c>
    </row>
    <row r="286" spans="1:33" x14ac:dyDescent="0.2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</row>
    <row r="287" spans="1:33" ht="15.75" thickBot="1" x14ac:dyDescent="0.3">
      <c r="E287" t="s">
        <v>135</v>
      </c>
    </row>
    <row r="288" spans="1:33" ht="15.75" thickBot="1" x14ac:dyDescent="0.3">
      <c r="A288" s="58" t="s">
        <v>75</v>
      </c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60"/>
    </row>
    <row r="289" spans="1:17" x14ac:dyDescent="0.25">
      <c r="A289" s="66" t="s">
        <v>5</v>
      </c>
      <c r="B289" s="67">
        <v>1</v>
      </c>
      <c r="C289" s="67">
        <v>2</v>
      </c>
      <c r="D289" s="67">
        <v>3</v>
      </c>
      <c r="E289" s="67">
        <v>4</v>
      </c>
      <c r="F289" s="67">
        <v>5</v>
      </c>
      <c r="G289" s="67">
        <v>6</v>
      </c>
      <c r="H289" s="67">
        <v>7</v>
      </c>
      <c r="I289" s="67">
        <v>8</v>
      </c>
      <c r="J289" s="67">
        <v>9</v>
      </c>
      <c r="K289" s="67">
        <v>10</v>
      </c>
      <c r="L289" s="67">
        <v>11</v>
      </c>
      <c r="M289" s="68">
        <v>12</v>
      </c>
      <c r="N289" s="69"/>
    </row>
    <row r="290" spans="1:17" x14ac:dyDescent="0.25">
      <c r="A290" s="18">
        <v>1</v>
      </c>
      <c r="B290" s="104">
        <v>0</v>
      </c>
      <c r="C290" s="103">
        <f>C263+$L$265</f>
        <v>0</v>
      </c>
      <c r="D290" s="104">
        <v>12</v>
      </c>
      <c r="E290" s="103">
        <f>E263+$L$265</f>
        <v>13</v>
      </c>
      <c r="F290" s="104">
        <v>0</v>
      </c>
      <c r="G290" s="104">
        <v>14</v>
      </c>
      <c r="H290" s="103">
        <f>H263+$L$265</f>
        <v>0</v>
      </c>
      <c r="I290" s="104">
        <v>16</v>
      </c>
      <c r="J290" s="104">
        <v>0</v>
      </c>
      <c r="K290" s="104">
        <v>16</v>
      </c>
      <c r="L290" s="104">
        <v>4</v>
      </c>
      <c r="M290" s="104">
        <v>0</v>
      </c>
      <c r="N290" s="84"/>
    </row>
    <row r="291" spans="1:17" x14ac:dyDescent="0.25">
      <c r="A291" s="18">
        <v>2</v>
      </c>
      <c r="B291" s="104">
        <v>15</v>
      </c>
      <c r="C291" s="103">
        <f>C264+$L$265</f>
        <v>13</v>
      </c>
      <c r="D291" s="104">
        <v>0</v>
      </c>
      <c r="E291" s="103">
        <f>E264+$L$265</f>
        <v>6</v>
      </c>
      <c r="F291" s="105">
        <v>-2</v>
      </c>
      <c r="G291" s="104">
        <v>0</v>
      </c>
      <c r="H291" s="103">
        <f>H264+$L$265</f>
        <v>23</v>
      </c>
      <c r="I291" s="104">
        <v>0</v>
      </c>
      <c r="J291" s="104">
        <v>6</v>
      </c>
      <c r="K291" s="104">
        <v>0</v>
      </c>
      <c r="L291" s="104">
        <v>0</v>
      </c>
      <c r="M291" s="104">
        <v>0</v>
      </c>
      <c r="N291" s="84"/>
    </row>
    <row r="292" spans="1:17" x14ac:dyDescent="0.25">
      <c r="A292" s="18">
        <v>3</v>
      </c>
      <c r="B292" s="103">
        <f>B265-$L$265</f>
        <v>11</v>
      </c>
      <c r="C292" s="104">
        <v>0</v>
      </c>
      <c r="D292" s="103">
        <f>D265-$L$265</f>
        <v>8</v>
      </c>
      <c r="E292" s="104">
        <v>0</v>
      </c>
      <c r="F292" s="103">
        <f>F265-$L$265</f>
        <v>16</v>
      </c>
      <c r="G292" s="103">
        <f>G265-$L$265</f>
        <v>40</v>
      </c>
      <c r="H292" s="71">
        <v>0</v>
      </c>
      <c r="I292" s="103">
        <f>I265-$L$265</f>
        <v>36</v>
      </c>
      <c r="J292" s="103">
        <f>J265-$L$265</f>
        <v>18</v>
      </c>
      <c r="K292" s="103">
        <f>K265-$L$265</f>
        <v>12</v>
      </c>
      <c r="L292" s="103">
        <f>L265-$L$265</f>
        <v>0</v>
      </c>
      <c r="M292" s="103">
        <f>M265-$L$265</f>
        <v>3</v>
      </c>
      <c r="N292" s="84"/>
    </row>
    <row r="293" spans="1:17" ht="15.75" thickBot="1" x14ac:dyDescent="0.3">
      <c r="A293" s="24"/>
      <c r="B293" s="61"/>
      <c r="C293" s="61" t="s">
        <v>147</v>
      </c>
      <c r="D293" s="22"/>
      <c r="E293" s="61"/>
      <c r="F293" s="61"/>
      <c r="G293" s="61"/>
      <c r="H293" s="61"/>
      <c r="I293" s="61"/>
      <c r="J293" s="61"/>
      <c r="K293" s="61"/>
      <c r="L293" s="61"/>
      <c r="M293" s="61"/>
      <c r="N293" s="85"/>
    </row>
    <row r="294" spans="1:17" x14ac:dyDescent="0.25">
      <c r="A294" t="s">
        <v>214</v>
      </c>
      <c r="B294" t="s">
        <v>215</v>
      </c>
    </row>
    <row r="295" spans="1:17" ht="15.75" thickBot="1" x14ac:dyDescent="0.3"/>
    <row r="296" spans="1:17" ht="15.75" thickBot="1" x14ac:dyDescent="0.3">
      <c r="A296" s="58" t="s">
        <v>158</v>
      </c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60"/>
      <c r="Q296" t="s">
        <v>216</v>
      </c>
    </row>
    <row r="297" spans="1:17" x14ac:dyDescent="0.25">
      <c r="A297" s="46" t="s">
        <v>5</v>
      </c>
      <c r="B297" s="39">
        <v>1</v>
      </c>
      <c r="C297" s="39">
        <v>2</v>
      </c>
      <c r="D297" s="39">
        <v>3</v>
      </c>
      <c r="E297" s="39">
        <v>4</v>
      </c>
      <c r="F297" s="39">
        <v>5</v>
      </c>
      <c r="G297" s="39">
        <v>6</v>
      </c>
      <c r="H297" s="39">
        <v>7</v>
      </c>
      <c r="I297" s="39">
        <v>8</v>
      </c>
      <c r="J297" s="39">
        <v>9</v>
      </c>
      <c r="K297" s="39">
        <v>10</v>
      </c>
      <c r="L297" s="39">
        <v>11</v>
      </c>
      <c r="M297" s="57">
        <v>12</v>
      </c>
      <c r="N297" s="47" t="s">
        <v>6</v>
      </c>
    </row>
    <row r="298" spans="1:17" x14ac:dyDescent="0.25">
      <c r="A298" s="18">
        <v>1</v>
      </c>
      <c r="B298" s="6">
        <v>112</v>
      </c>
      <c r="C298" s="6"/>
      <c r="D298" s="6"/>
      <c r="E298" s="6"/>
      <c r="F298" s="6"/>
      <c r="G298" s="6"/>
      <c r="H298" s="6"/>
      <c r="I298" s="6"/>
      <c r="J298" s="6">
        <v>53</v>
      </c>
      <c r="K298" s="6"/>
      <c r="L298" s="6"/>
      <c r="M298" s="6">
        <v>335</v>
      </c>
      <c r="N298" s="29">
        <f>SUM(B298:M298)</f>
        <v>500</v>
      </c>
    </row>
    <row r="299" spans="1:17" x14ac:dyDescent="0.25">
      <c r="A299" s="18">
        <v>2</v>
      </c>
      <c r="B299" s="6"/>
      <c r="C299" s="6"/>
      <c r="D299" s="6">
        <v>138</v>
      </c>
      <c r="E299" s="6"/>
      <c r="F299" s="6">
        <v>77</v>
      </c>
      <c r="G299" s="6">
        <v>89</v>
      </c>
      <c r="H299" s="6"/>
      <c r="I299" s="6">
        <v>215</v>
      </c>
      <c r="J299" s="6"/>
      <c r="K299" s="6">
        <v>49</v>
      </c>
      <c r="L299" s="6">
        <v>85</v>
      </c>
      <c r="M299" s="6">
        <v>97</v>
      </c>
      <c r="N299" s="29">
        <f t="shared" ref="N299:N300" si="308">SUM(B299:M299)</f>
        <v>750</v>
      </c>
    </row>
    <row r="300" spans="1:17" x14ac:dyDescent="0.25">
      <c r="A300" s="18">
        <v>3</v>
      </c>
      <c r="B300" s="6"/>
      <c r="C300" s="6">
        <v>85</v>
      </c>
      <c r="D300" s="6"/>
      <c r="E300" s="6">
        <v>146</v>
      </c>
      <c r="F300" s="6"/>
      <c r="G300" s="6"/>
      <c r="H300" s="6">
        <v>101</v>
      </c>
      <c r="I300" s="6"/>
      <c r="J300" s="6"/>
      <c r="K300" s="6"/>
      <c r="L300" s="6">
        <v>68</v>
      </c>
      <c r="M300" s="6"/>
      <c r="N300" s="29">
        <f t="shared" si="308"/>
        <v>400</v>
      </c>
    </row>
    <row r="301" spans="1:17" ht="15.75" thickBot="1" x14ac:dyDescent="0.3">
      <c r="A301" s="24" t="s">
        <v>7</v>
      </c>
      <c r="B301" s="28">
        <f>SUM(B298:B300)</f>
        <v>112</v>
      </c>
      <c r="C301" s="28">
        <f t="shared" ref="C301" si="309">SUM(C298:C300)</f>
        <v>85</v>
      </c>
      <c r="D301" s="28">
        <f t="shared" ref="D301" si="310">SUM(D298:D300)</f>
        <v>138</v>
      </c>
      <c r="E301" s="28">
        <f t="shared" ref="E301" si="311">SUM(E298:E300)</f>
        <v>146</v>
      </c>
      <c r="F301" s="28">
        <f t="shared" ref="F301" si="312">SUM(F298:F300)</f>
        <v>77</v>
      </c>
      <c r="G301" s="28">
        <f t="shared" ref="G301" si="313">SUM(G298:G300)</f>
        <v>89</v>
      </c>
      <c r="H301" s="28">
        <f t="shared" ref="H301" si="314">SUM(H298:H300)</f>
        <v>101</v>
      </c>
      <c r="I301" s="28">
        <f t="shared" ref="I301" si="315">SUM(I298:I300)</f>
        <v>215</v>
      </c>
      <c r="J301" s="28">
        <f t="shared" ref="J301" si="316">SUM(J298:J300)</f>
        <v>53</v>
      </c>
      <c r="K301" s="28">
        <f t="shared" ref="K301" si="317">SUM(K298:K300)</f>
        <v>49</v>
      </c>
      <c r="L301" s="28">
        <f t="shared" ref="L301" si="318">SUM(L298:L300)</f>
        <v>153</v>
      </c>
      <c r="M301" s="28">
        <f t="shared" ref="M301" si="319">SUM(M298:M300)</f>
        <v>432</v>
      </c>
      <c r="N301" s="26">
        <f>SUMPRODUCT($B$92:$M$94,B298:M300)</f>
        <v>33357</v>
      </c>
    </row>
  </sheetData>
  <mergeCells count="66">
    <mergeCell ref="A235:N235"/>
    <mergeCell ref="A243:N243"/>
    <mergeCell ref="A261:N261"/>
    <mergeCell ref="A269:N269"/>
    <mergeCell ref="A288:N288"/>
    <mergeCell ref="A296:N296"/>
    <mergeCell ref="A156:N156"/>
    <mergeCell ref="A164:N164"/>
    <mergeCell ref="A186:N186"/>
    <mergeCell ref="A194:N194"/>
    <mergeCell ref="A215:N215"/>
    <mergeCell ref="A223:N223"/>
    <mergeCell ref="A90:N90"/>
    <mergeCell ref="R90:AE90"/>
    <mergeCell ref="A99:N99"/>
    <mergeCell ref="A107:N107"/>
    <mergeCell ref="A127:N127"/>
    <mergeCell ref="A135:N135"/>
    <mergeCell ref="AI138:AV138"/>
    <mergeCell ref="AX138:BK138"/>
    <mergeCell ref="AI147:AV147"/>
    <mergeCell ref="AX147:BK147"/>
    <mergeCell ref="A18:BM18"/>
    <mergeCell ref="A51:O51"/>
    <mergeCell ref="A57:N57"/>
    <mergeCell ref="A64:N64"/>
    <mergeCell ref="A72:N72"/>
    <mergeCell ref="A81:N81"/>
    <mergeCell ref="AI111:AV111"/>
    <mergeCell ref="AX111:BK111"/>
    <mergeCell ref="AI120:AV120"/>
    <mergeCell ref="AX120:BK120"/>
    <mergeCell ref="AI129:AV129"/>
    <mergeCell ref="AX129:BK129"/>
    <mergeCell ref="AI84:AV84"/>
    <mergeCell ref="AX84:BK84"/>
    <mergeCell ref="AI93:AV93"/>
    <mergeCell ref="AX93:BK93"/>
    <mergeCell ref="AI102:AV102"/>
    <mergeCell ref="AX102:BK102"/>
    <mergeCell ref="AI57:AV57"/>
    <mergeCell ref="AX57:BK57"/>
    <mergeCell ref="AI66:AV66"/>
    <mergeCell ref="AX66:BK66"/>
    <mergeCell ref="AI75:AV75"/>
    <mergeCell ref="AX75:BK75"/>
    <mergeCell ref="AI39:AV39"/>
    <mergeCell ref="AX39:BK39"/>
    <mergeCell ref="AI48:AV48"/>
    <mergeCell ref="AX48:BK48"/>
    <mergeCell ref="AI21:AV21"/>
    <mergeCell ref="AI27:AV27"/>
    <mergeCell ref="AI20:AV20"/>
    <mergeCell ref="AX21:BK21"/>
    <mergeCell ref="AX30:BK30"/>
    <mergeCell ref="AI30:AV30"/>
    <mergeCell ref="A27:N27"/>
    <mergeCell ref="A21:N21"/>
    <mergeCell ref="A29:N29"/>
    <mergeCell ref="R21:AE21"/>
    <mergeCell ref="R27:AE27"/>
    <mergeCell ref="R29:AE29"/>
    <mergeCell ref="A20:N20"/>
    <mergeCell ref="R20:AE20"/>
    <mergeCell ref="A1:AE1"/>
    <mergeCell ref="A3:AE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Rodrigues</dc:creator>
  <cp:lastModifiedBy>Gustavo Rodrigues</cp:lastModifiedBy>
  <dcterms:created xsi:type="dcterms:W3CDTF">2015-06-05T18:17:20Z</dcterms:created>
  <dcterms:modified xsi:type="dcterms:W3CDTF">2024-11-07T11:14:03Z</dcterms:modified>
</cp:coreProperties>
</file>