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ildGen" sheetId="1" r:id="rId4"/>
    <sheet state="visible" name="Capacity" sheetId="2" r:id="rId5"/>
    <sheet state="visible" name="Capacity_chart" sheetId="3" r:id="rId6"/>
    <sheet state="visible" name="dispatch_annual" sheetId="4" r:id="rId7"/>
    <sheet state="visible" name="Dispatch" sheetId="5" r:id="rId8"/>
    <sheet state="visible" name="ElectricityCost" sheetId="6" r:id="rId9"/>
  </sheets>
  <definedNames/>
  <calcPr/>
</workbook>
</file>

<file path=xl/sharedStrings.xml><?xml version="1.0" encoding="utf-8"?>
<sst xmlns="http://schemas.openxmlformats.org/spreadsheetml/2006/main" count="304" uniqueCount="72">
  <si>
    <t>Technology</t>
  </si>
  <si>
    <t>Year</t>
  </si>
  <si>
    <t>VLOOKUP_Serach</t>
  </si>
  <si>
    <t>Capacity (MW)</t>
  </si>
  <si>
    <t>GEN_BLD_YRS_1</t>
  </si>
  <si>
    <t>GEN_BLD_YRS_2</t>
  </si>
  <si>
    <t>BuildGen</t>
  </si>
  <si>
    <t>Battery_Utility_4h</t>
  </si>
  <si>
    <t>Diesel_GE</t>
  </si>
  <si>
    <t>Diesel_P&amp;W</t>
  </si>
  <si>
    <t>Fueloil_MB&amp;W</t>
  </si>
  <si>
    <t>NG_GT</t>
  </si>
  <si>
    <t>PV_SonSalomo</t>
  </si>
  <si>
    <t>Seacable</t>
  </si>
  <si>
    <t>Utility_PV</t>
  </si>
  <si>
    <t>Wind_Mila</t>
  </si>
  <si>
    <t>Wind_OnShore</t>
  </si>
  <si>
    <t>2021</t>
  </si>
  <si>
    <t>Battery</t>
  </si>
  <si>
    <t>CCGT</t>
  </si>
  <si>
    <t>Diesel</t>
  </si>
  <si>
    <t>Fueloil</t>
  </si>
  <si>
    <t>OCGT</t>
  </si>
  <si>
    <t>PV - Son Salomo</t>
  </si>
  <si>
    <t>Solar PV (new)</t>
  </si>
  <si>
    <t>Wind - Mila</t>
  </si>
  <si>
    <t>Wind (new)</t>
  </si>
  <si>
    <t>CUMULATIVE</t>
  </si>
  <si>
    <t>Installed Cap.</t>
  </si>
  <si>
    <t>Wind</t>
  </si>
  <si>
    <t>Solar PV</t>
  </si>
  <si>
    <t>Sea-cable</t>
  </si>
  <si>
    <t>Nat. gas (OCGT)</t>
  </si>
  <si>
    <t>Nat. gas (CCGT)</t>
  </si>
  <si>
    <t>gen_energy_source</t>
  </si>
  <si>
    <t>period</t>
  </si>
  <si>
    <t>VLOOKUP</t>
  </si>
  <si>
    <t>Energy_GWh_typical_yr</t>
  </si>
  <si>
    <t>VariableCost_per_yr</t>
  </si>
  <si>
    <t>DispatchEmissions_tCO2_per_typical_yr</t>
  </si>
  <si>
    <t>gen_tech</t>
  </si>
  <si>
    <t>bat_4h</t>
  </si>
  <si>
    <t>battery</t>
  </si>
  <si>
    <t>cable</t>
  </si>
  <si>
    <t>diesel</t>
  </si>
  <si>
    <t>fueloil</t>
  </si>
  <si>
    <t>mila_wind</t>
  </si>
  <si>
    <t>wind</t>
  </si>
  <si>
    <t>nat_gas</t>
  </si>
  <si>
    <t>gas</t>
  </si>
  <si>
    <t>salomo_pv</t>
  </si>
  <si>
    <t>sun</t>
  </si>
  <si>
    <t>utility_pv</t>
  </si>
  <si>
    <t>Natural gas</t>
  </si>
  <si>
    <t>Solar</t>
  </si>
  <si>
    <t>TOTAL</t>
  </si>
  <si>
    <t>Check if it matches ElectricityCost!</t>
  </si>
  <si>
    <t>Renewables</t>
  </si>
  <si>
    <t>Fossil fuel</t>
  </si>
  <si>
    <t>PERIOD</t>
  </si>
  <si>
    <t>SystemCostPerPeriod_NPV</t>
  </si>
  <si>
    <t>SystemCostPerPeriod_Real</t>
  </si>
  <si>
    <t>EnergyCostReal_per_MWh</t>
  </si>
  <si>
    <t>SystemDemand_MWh</t>
  </si>
  <si>
    <t>Total</t>
  </si>
  <si>
    <t>component</t>
  </si>
  <si>
    <t>npv_cost</t>
  </si>
  <si>
    <t>Cost (million Euros)</t>
  </si>
  <si>
    <t>TotalGenFixedCosts</t>
  </si>
  <si>
    <t>StorageEnergyInstallCosts</t>
  </si>
  <si>
    <t>GenVariableOMCostsInTP</t>
  </si>
  <si>
    <t>FuelCostsPerTP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</si>
</sst>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#,##0.0"/>
  </numFmts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i/>
      <color rgb="FF666666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center" vertical="bottom"/>
    </xf>
    <xf borderId="0" fillId="0" fontId="2" numFmtId="49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horizontal="center" readingOrder="0"/>
    </xf>
    <xf borderId="0" fillId="2" fontId="2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1" numFmtId="3" xfId="0" applyAlignment="1" applyFont="1" applyNumberFormat="1">
      <alignment horizontal="left" readingOrder="0"/>
    </xf>
    <xf borderId="0" fillId="0" fontId="1" numFmtId="0" xfId="0" applyAlignment="1" applyFont="1">
      <alignment readingOrder="0"/>
    </xf>
    <xf borderId="0" fillId="0" fontId="1" numFmtId="3" xfId="0" applyFont="1" applyNumberFormat="1"/>
    <xf borderId="0" fillId="0" fontId="1" numFmtId="3" xfId="0" applyAlignment="1" applyFont="1" applyNumberFormat="1">
      <alignment horizontal="center" vertical="bottom"/>
    </xf>
    <xf borderId="0" fillId="0" fontId="1" numFmtId="9" xfId="0" applyAlignment="1" applyFont="1" applyNumberFormat="1">
      <alignment horizontal="right" vertical="bottom"/>
    </xf>
    <xf borderId="0" fillId="2" fontId="2" numFmtId="10" xfId="0" applyAlignment="1" applyFont="1" applyNumberFormat="1">
      <alignment horizontal="center"/>
    </xf>
    <xf borderId="0" fillId="0" fontId="1" numFmtId="10" xfId="0" applyAlignment="1" applyFont="1" applyNumberFormat="1">
      <alignment horizontal="right" vertical="bottom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3" xfId="0" applyAlignment="1" applyFont="1" applyNumberFormat="1">
      <alignment horizontal="center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1" numFmtId="164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9" xfId="0" applyAlignment="1" applyFont="1" applyNumberFormat="1">
      <alignment horizontal="center" vertical="bottom"/>
    </xf>
    <xf borderId="0" fillId="0" fontId="1" numFmtId="3" xfId="0" applyAlignment="1" applyFont="1" applyNumberFormat="1">
      <alignment horizontal="center" readingOrder="0"/>
    </xf>
    <xf borderId="0" fillId="0" fontId="1" numFmtId="4" xfId="0" applyAlignment="1" applyFont="1" applyNumberFormat="1">
      <alignment horizontal="center" readingOrder="0"/>
    </xf>
    <xf borderId="0" fillId="0" fontId="2" numFmtId="3" xfId="0" applyAlignment="1" applyFont="1" applyNumberFormat="1">
      <alignment horizontal="center" vertical="bottom"/>
    </xf>
    <xf borderId="0" fillId="0" fontId="2" numFmtId="4" xfId="0" applyAlignment="1" applyFont="1" applyNumberFormat="1">
      <alignment horizontal="center" vertical="bottom"/>
    </xf>
    <xf borderId="0" fillId="0" fontId="1" numFmtId="4" xfId="0" applyAlignment="1" applyFont="1" applyNumberFormat="1">
      <alignment horizontal="center" readingOrder="0" vertical="bottom"/>
    </xf>
    <xf borderId="0" fillId="0" fontId="1" numFmtId="165" xfId="0" applyAlignment="1" applyFont="1" applyNumberFormat="1">
      <alignment horizontal="center" vertical="bottom"/>
    </xf>
    <xf borderId="0" fillId="0" fontId="1" numFmtId="3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5.xml"/><Relationship Id="rId5" Type="http://schemas.openxmlformats.org/officeDocument/2006/relationships/worksheet" Target="worksheets/sheet2.xml"/><Relationship Id="rId6" Type="http://schemas.openxmlformats.org/officeDocument/2006/relationships/chartsheet" Target="chartsheets/sheet1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Capacity!$B$13</c:f>
            </c:strRef>
          </c:tx>
          <c:spPr>
            <a:solidFill>
              <a:schemeClr val="accent1"/>
            </a:solidFill>
          </c:spPr>
          <c:cat>
            <c:strRef>
              <c:f>Capacity!$A$14:$A$23</c:f>
            </c:strRef>
          </c:cat>
          <c:val>
            <c:numRef>
              <c:f>Capacity!$B$14:$B$23</c:f>
              <c:numCache/>
            </c:numRef>
          </c:val>
        </c:ser>
        <c:ser>
          <c:idx val="1"/>
          <c:order val="1"/>
          <c:tx>
            <c:strRef>
              <c:f>Capacity!$C$13</c:f>
            </c:strRef>
          </c:tx>
          <c:spPr>
            <a:solidFill>
              <a:schemeClr val="accent2"/>
            </a:solidFill>
          </c:spPr>
          <c:cat>
            <c:strRef>
              <c:f>Capacity!$A$14:$A$23</c:f>
            </c:strRef>
          </c:cat>
          <c:val>
            <c:numRef>
              <c:f>Capacity!$C$14:$C$23</c:f>
              <c:numCache/>
            </c:numRef>
          </c:val>
        </c:ser>
        <c:ser>
          <c:idx val="2"/>
          <c:order val="2"/>
          <c:tx>
            <c:strRef>
              <c:f>Capacity!$D$13</c:f>
            </c:strRef>
          </c:tx>
          <c:spPr>
            <a:solidFill>
              <a:schemeClr val="accent3"/>
            </a:solidFill>
          </c:spPr>
          <c:cat>
            <c:strRef>
              <c:f>Capacity!$A$14:$A$23</c:f>
            </c:strRef>
          </c:cat>
          <c:val>
            <c:numRef>
              <c:f>Capacity!$D$14:$D$23</c:f>
              <c:numCache/>
            </c:numRef>
          </c:val>
        </c:ser>
        <c:ser>
          <c:idx val="3"/>
          <c:order val="3"/>
          <c:tx>
            <c:strRef>
              <c:f>Capacity!$E$13</c:f>
            </c:strRef>
          </c:tx>
          <c:spPr>
            <a:solidFill>
              <a:schemeClr val="accent4"/>
            </a:solidFill>
          </c:spPr>
          <c:cat>
            <c:strRef>
              <c:f>Capacity!$A$14:$A$23</c:f>
            </c:strRef>
          </c:cat>
          <c:val>
            <c:numRef>
              <c:f>Capacity!$E$14:$E$23</c:f>
              <c:numCache/>
            </c:numRef>
          </c:val>
        </c:ser>
        <c:ser>
          <c:idx val="4"/>
          <c:order val="4"/>
          <c:tx>
            <c:strRef>
              <c:f>Capacity!$F$13</c:f>
            </c:strRef>
          </c:tx>
          <c:spPr>
            <a:solidFill>
              <a:schemeClr val="accent5"/>
            </a:solidFill>
          </c:spPr>
          <c:cat>
            <c:strRef>
              <c:f>Capacity!$A$14:$A$23</c:f>
            </c:strRef>
          </c:cat>
          <c:val>
            <c:numRef>
              <c:f>Capacity!$F$14:$F$23</c:f>
              <c:numCache/>
            </c:numRef>
          </c:val>
        </c:ser>
        <c:ser>
          <c:idx val="5"/>
          <c:order val="5"/>
          <c:tx>
            <c:strRef>
              <c:f>Capacity!$G$13</c:f>
            </c:strRef>
          </c:tx>
          <c:spPr>
            <a:solidFill>
              <a:schemeClr val="accent6"/>
            </a:solidFill>
          </c:spPr>
          <c:cat>
            <c:strRef>
              <c:f>Capacity!$A$14:$A$23</c:f>
            </c:strRef>
          </c:cat>
          <c:val>
            <c:numRef>
              <c:f>Capacity!$G$14:$G$23</c:f>
              <c:numCache/>
            </c:numRef>
          </c:val>
        </c:ser>
        <c:ser>
          <c:idx val="6"/>
          <c:order val="6"/>
          <c:tx>
            <c:strRef>
              <c:f>Capacity!$H$13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Capacity!$A$14:$A$23</c:f>
            </c:strRef>
          </c:cat>
          <c:val>
            <c:numRef>
              <c:f>Capacity!$H$14:$H$23</c:f>
              <c:numCache/>
            </c:numRef>
          </c:val>
        </c:ser>
        <c:ser>
          <c:idx val="7"/>
          <c:order val="7"/>
          <c:tx>
            <c:strRef>
              <c:f>Capacity!$I$13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Capacity!$A$14:$A$23</c:f>
            </c:strRef>
          </c:cat>
          <c:val>
            <c:numRef>
              <c:f>Capacity!$I$14:$I$23</c:f>
              <c:numCache/>
            </c:numRef>
          </c:val>
        </c:ser>
        <c:ser>
          <c:idx val="8"/>
          <c:order val="8"/>
          <c:tx>
            <c:strRef>
              <c:f>Capacity!$J$13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Capacity!$A$14:$A$23</c:f>
            </c:strRef>
          </c:cat>
          <c:val>
            <c:numRef>
              <c:f>Capacity!$J$14:$J$23</c:f>
              <c:numCache/>
            </c:numRef>
          </c:val>
        </c:ser>
        <c:ser>
          <c:idx val="9"/>
          <c:order val="9"/>
          <c:tx>
            <c:strRef>
              <c:f>Capacity!$K$13</c:f>
            </c:strRef>
          </c:tx>
          <c:spPr>
            <a:solidFill>
              <a:schemeClr val="accent4">
                <a:lumOff val="30000"/>
              </a:schemeClr>
            </a:solidFill>
          </c:spPr>
          <c:cat>
            <c:strRef>
              <c:f>Capacity!$A$14:$A$23</c:f>
            </c:strRef>
          </c:cat>
          <c:val>
            <c:numRef>
              <c:f>Capacity!$K$14:$K$23</c:f>
              <c:numCache/>
            </c:numRef>
          </c:val>
        </c:ser>
        <c:ser>
          <c:idx val="10"/>
          <c:order val="10"/>
          <c:tx>
            <c:strRef>
              <c:f>Capacity!$L$13</c:f>
            </c:strRef>
          </c:tx>
          <c:spPr>
            <a:solidFill>
              <a:schemeClr val="accent5">
                <a:lumOff val="30000"/>
              </a:schemeClr>
            </a:solidFill>
          </c:spPr>
          <c:cat>
            <c:strRef>
              <c:f>Capacity!$A$14:$A$23</c:f>
            </c:strRef>
          </c:cat>
          <c:val>
            <c:numRef>
              <c:f>Capacity!$L$14:$L$23</c:f>
              <c:numCache/>
            </c:numRef>
          </c:val>
        </c:ser>
        <c:overlap val="100"/>
        <c:axId val="118167286"/>
        <c:axId val="2134929619"/>
      </c:barChart>
      <c:catAx>
        <c:axId val="1181672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Technology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4929619"/>
      </c:catAx>
      <c:valAx>
        <c:axId val="21349296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1672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Dispatch!$A$12</c:f>
            </c:strRef>
          </c:tx>
          <c:spPr>
            <a:solidFill>
              <a:schemeClr val="accent1"/>
            </a:solidFill>
          </c:spPr>
          <c:cat>
            <c:strRef>
              <c:f>Dispatch!$B$11:$K$11</c:f>
            </c:strRef>
          </c:cat>
          <c:val>
            <c:numRef>
              <c:f>Dispatch!$B$12:$K$12</c:f>
              <c:numCache/>
            </c:numRef>
          </c:val>
        </c:ser>
        <c:ser>
          <c:idx val="1"/>
          <c:order val="1"/>
          <c:tx>
            <c:strRef>
              <c:f>Dispatch!$A$13</c:f>
            </c:strRef>
          </c:tx>
          <c:spPr>
            <a:solidFill>
              <a:schemeClr val="accent2"/>
            </a:solidFill>
          </c:spPr>
          <c:cat>
            <c:strRef>
              <c:f>Dispatch!$B$11:$K$11</c:f>
            </c:strRef>
          </c:cat>
          <c:val>
            <c:numRef>
              <c:f>Dispatch!$B$13:$K$13</c:f>
              <c:numCache/>
            </c:numRef>
          </c:val>
        </c:ser>
        <c:ser>
          <c:idx val="2"/>
          <c:order val="2"/>
          <c:tx>
            <c:strRef>
              <c:f>Dispatch!$A$14</c:f>
            </c:strRef>
          </c:tx>
          <c:spPr>
            <a:solidFill>
              <a:schemeClr val="accent3"/>
            </a:solidFill>
          </c:spPr>
          <c:cat>
            <c:strRef>
              <c:f>Dispatch!$B$11:$K$11</c:f>
            </c:strRef>
          </c:cat>
          <c:val>
            <c:numRef>
              <c:f>Dispatch!$B$14:$K$14</c:f>
              <c:numCache/>
            </c:numRef>
          </c:val>
        </c:ser>
        <c:ser>
          <c:idx val="3"/>
          <c:order val="3"/>
          <c:tx>
            <c:strRef>
              <c:f>Dispatch!$A$15</c:f>
            </c:strRef>
          </c:tx>
          <c:spPr>
            <a:solidFill>
              <a:schemeClr val="accent4"/>
            </a:solidFill>
          </c:spPr>
          <c:cat>
            <c:strRef>
              <c:f>Dispatch!$B$11:$K$11</c:f>
            </c:strRef>
          </c:cat>
          <c:val>
            <c:numRef>
              <c:f>Dispatch!$B$15:$K$15</c:f>
              <c:numCache/>
            </c:numRef>
          </c:val>
        </c:ser>
        <c:ser>
          <c:idx val="4"/>
          <c:order val="4"/>
          <c:tx>
            <c:strRef>
              <c:f>Dispatch!$A$16</c:f>
            </c:strRef>
          </c:tx>
          <c:spPr>
            <a:solidFill>
              <a:schemeClr val="accent5"/>
            </a:solidFill>
          </c:spPr>
          <c:cat>
            <c:strRef>
              <c:f>Dispatch!$B$11:$K$11</c:f>
            </c:strRef>
          </c:cat>
          <c:val>
            <c:numRef>
              <c:f>Dispatch!$B$16:$K$16</c:f>
              <c:numCache/>
            </c:numRef>
          </c:val>
        </c:ser>
        <c:ser>
          <c:idx val="5"/>
          <c:order val="5"/>
          <c:tx>
            <c:strRef>
              <c:f>Dispatch!$A$17</c:f>
            </c:strRef>
          </c:tx>
          <c:spPr>
            <a:solidFill>
              <a:schemeClr val="accent6"/>
            </a:solidFill>
          </c:spPr>
          <c:cat>
            <c:strRef>
              <c:f>Dispatch!$B$11:$K$11</c:f>
            </c:strRef>
          </c:cat>
          <c:val>
            <c:numRef>
              <c:f>Dispatch!$B$17:$K$17</c:f>
              <c:numCache/>
            </c:numRef>
          </c:val>
        </c:ser>
        <c:ser>
          <c:idx val="6"/>
          <c:order val="6"/>
          <c:tx>
            <c:strRef>
              <c:f>Dispatch!$A$18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Dispatch!$B$11:$K$11</c:f>
            </c:strRef>
          </c:cat>
          <c:val>
            <c:numRef>
              <c:f>Dispatch!$B$18:$K$18</c:f>
              <c:numCache/>
            </c:numRef>
          </c:val>
        </c:ser>
        <c:overlap val="100"/>
        <c:axId val="1903507688"/>
        <c:axId val="1501186437"/>
      </c:barChart>
      <c:catAx>
        <c:axId val="1903507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Technology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1186437"/>
      </c:catAx>
      <c:valAx>
        <c:axId val="15011864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35076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24</xdr:row>
      <xdr:rowOff>95250</xdr:rowOff>
    </xdr:from>
    <xdr:ext cx="8315325" cy="4181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71"/>
    <col customWidth="1" min="3" max="3" width="18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1" t="s">
        <v>4</v>
      </c>
      <c r="G1" s="1" t="s">
        <v>5</v>
      </c>
      <c r="H1" s="1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tr">
        <f t="shared" ref="A2:A57" si="1">IF(F2="Fueloil_MB&amp;W","Fueloil",F2)</f>
        <v>Battery_Utility_4h</v>
      </c>
      <c r="B2" s="1">
        <f t="shared" ref="B2:B57" si="2">if(G2&lt;2020,2020,G2)</f>
        <v>2021</v>
      </c>
      <c r="C2" s="1" t="str">
        <f t="shared" ref="C2:C57" si="3">IFERROR(IF(search("Battery",A2)&gt;0,CONCATENATE(left(A2,7),B2)),IFERROR(IF(search("Diesel",A2)&gt;0,CONCATENATE(left(A2,6),B2),concatenate(A2,B2)),concatenate(A2,B2)))</f>
        <v>Battery2021</v>
      </c>
      <c r="D2" s="1">
        <f t="shared" ref="D2:D57" si="4">H2</f>
        <v>0</v>
      </c>
      <c r="E2" s="2"/>
      <c r="F2" s="1" t="s">
        <v>7</v>
      </c>
      <c r="G2" s="1">
        <v>2021.0</v>
      </c>
      <c r="H2" s="1">
        <v>0.0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tr">
        <f t="shared" si="1"/>
        <v>Battery_Utility_4h</v>
      </c>
      <c r="B3" s="1">
        <f t="shared" si="2"/>
        <v>2022</v>
      </c>
      <c r="C3" s="1" t="str">
        <f t="shared" si="3"/>
        <v>Battery2022</v>
      </c>
      <c r="D3" s="1">
        <f t="shared" si="4"/>
        <v>0</v>
      </c>
      <c r="E3" s="2"/>
      <c r="F3" s="1" t="s">
        <v>7</v>
      </c>
      <c r="G3" s="1">
        <v>2022.0</v>
      </c>
      <c r="H3" s="1">
        <v>0.0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tr">
        <f t="shared" si="1"/>
        <v>Battery_Utility_4h</v>
      </c>
      <c r="B4" s="1">
        <f t="shared" si="2"/>
        <v>2023</v>
      </c>
      <c r="C4" s="1" t="str">
        <f t="shared" si="3"/>
        <v>Battery2023</v>
      </c>
      <c r="D4" s="1">
        <f t="shared" si="4"/>
        <v>0</v>
      </c>
      <c r="E4" s="2"/>
      <c r="F4" s="1" t="s">
        <v>7</v>
      </c>
      <c r="G4" s="1">
        <v>2023.0</v>
      </c>
      <c r="H4" s="1">
        <v>0.0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tr">
        <f t="shared" si="1"/>
        <v>Battery_Utility_4h</v>
      </c>
      <c r="B5" s="1">
        <f t="shared" si="2"/>
        <v>2024</v>
      </c>
      <c r="C5" s="1" t="str">
        <f t="shared" si="3"/>
        <v>Battery2024</v>
      </c>
      <c r="D5" s="1">
        <f t="shared" si="4"/>
        <v>0</v>
      </c>
      <c r="E5" s="2"/>
      <c r="F5" s="1" t="s">
        <v>7</v>
      </c>
      <c r="G5" s="1">
        <v>2024.0</v>
      </c>
      <c r="H5" s="1">
        <v>0.0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tr">
        <f t="shared" si="1"/>
        <v>Battery_Utility_4h</v>
      </c>
      <c r="B6" s="1">
        <f t="shared" si="2"/>
        <v>2025</v>
      </c>
      <c r="C6" s="1" t="str">
        <f t="shared" si="3"/>
        <v>Battery2025</v>
      </c>
      <c r="D6" s="1">
        <f t="shared" si="4"/>
        <v>0</v>
      </c>
      <c r="E6" s="2"/>
      <c r="F6" s="1" t="s">
        <v>7</v>
      </c>
      <c r="G6" s="1">
        <v>2025.0</v>
      </c>
      <c r="H6" s="1">
        <v>0.0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tr">
        <f t="shared" si="1"/>
        <v>Battery_Utility_4h</v>
      </c>
      <c r="B7" s="1">
        <f t="shared" si="2"/>
        <v>2026</v>
      </c>
      <c r="C7" s="1" t="str">
        <f t="shared" si="3"/>
        <v>Battery2026</v>
      </c>
      <c r="D7" s="1">
        <f t="shared" si="4"/>
        <v>4</v>
      </c>
      <c r="E7" s="2"/>
      <c r="F7" s="1" t="s">
        <v>7</v>
      </c>
      <c r="G7" s="1">
        <v>2026.0</v>
      </c>
      <c r="H7" s="1">
        <v>4.0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tr">
        <f t="shared" si="1"/>
        <v>Battery_Utility_4h</v>
      </c>
      <c r="B8" s="1">
        <f t="shared" si="2"/>
        <v>2027</v>
      </c>
      <c r="C8" s="1" t="str">
        <f t="shared" si="3"/>
        <v>Battery2027</v>
      </c>
      <c r="D8" s="1">
        <f t="shared" si="4"/>
        <v>0</v>
      </c>
      <c r="E8" s="2"/>
      <c r="F8" s="1" t="s">
        <v>7</v>
      </c>
      <c r="G8" s="1">
        <v>2027.0</v>
      </c>
      <c r="H8" s="1">
        <v>0.0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tr">
        <f t="shared" si="1"/>
        <v>Battery_Utility_4h</v>
      </c>
      <c r="B9" s="1">
        <f t="shared" si="2"/>
        <v>2028</v>
      </c>
      <c r="C9" s="1" t="str">
        <f t="shared" si="3"/>
        <v>Battery2028</v>
      </c>
      <c r="D9" s="1">
        <f t="shared" si="4"/>
        <v>0</v>
      </c>
      <c r="E9" s="2"/>
      <c r="F9" s="1" t="s">
        <v>7</v>
      </c>
      <c r="G9" s="1">
        <v>2028.0</v>
      </c>
      <c r="H9" s="1">
        <v>0.0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tr">
        <f t="shared" si="1"/>
        <v>Battery_Utility_4h</v>
      </c>
      <c r="B10" s="1">
        <f t="shared" si="2"/>
        <v>2029</v>
      </c>
      <c r="C10" s="1" t="str">
        <f t="shared" si="3"/>
        <v>Battery2029</v>
      </c>
      <c r="D10" s="1">
        <f t="shared" si="4"/>
        <v>0</v>
      </c>
      <c r="E10" s="2"/>
      <c r="F10" s="1" t="s">
        <v>7</v>
      </c>
      <c r="G10" s="1">
        <v>2029.0</v>
      </c>
      <c r="H10" s="1">
        <v>0.0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tr">
        <f t="shared" si="1"/>
        <v>Battery_Utility_4h</v>
      </c>
      <c r="B11" s="1">
        <f t="shared" si="2"/>
        <v>2030</v>
      </c>
      <c r="C11" s="1" t="str">
        <f t="shared" si="3"/>
        <v>Battery2030</v>
      </c>
      <c r="D11" s="1">
        <f t="shared" si="4"/>
        <v>16</v>
      </c>
      <c r="E11" s="2"/>
      <c r="F11" s="1" t="s">
        <v>7</v>
      </c>
      <c r="G11" s="1">
        <v>2030.0</v>
      </c>
      <c r="H11" s="1">
        <v>16.0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tr">
        <f t="shared" si="1"/>
        <v>Diesel_GE</v>
      </c>
      <c r="B12" s="1">
        <f t="shared" si="2"/>
        <v>2020</v>
      </c>
      <c r="C12" s="1" t="str">
        <f t="shared" si="3"/>
        <v>Diesel2020</v>
      </c>
      <c r="D12" s="1">
        <f t="shared" si="4"/>
        <v>76</v>
      </c>
      <c r="E12" s="2"/>
      <c r="F12" s="1" t="s">
        <v>8</v>
      </c>
      <c r="G12" s="1">
        <v>2003.0</v>
      </c>
      <c r="H12" s="1">
        <v>76.0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 t="str">
        <f t="shared" si="1"/>
        <v>Diesel_P&amp;W</v>
      </c>
      <c r="B13" s="1">
        <f t="shared" si="2"/>
        <v>2020</v>
      </c>
      <c r="C13" s="1" t="str">
        <f t="shared" si="3"/>
        <v>Diesel2020</v>
      </c>
      <c r="D13" s="1">
        <f t="shared" si="4"/>
        <v>148.2</v>
      </c>
      <c r="E13" s="2"/>
      <c r="F13" s="1" t="s">
        <v>9</v>
      </c>
      <c r="G13" s="1">
        <v>2003.0</v>
      </c>
      <c r="H13" s="1">
        <v>148.2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 t="str">
        <f t="shared" si="1"/>
        <v>Fueloil</v>
      </c>
      <c r="B14" s="1">
        <f t="shared" si="2"/>
        <v>2020</v>
      </c>
      <c r="C14" s="1" t="str">
        <f t="shared" si="3"/>
        <v>Fueloil2020</v>
      </c>
      <c r="D14" s="1">
        <f t="shared" si="4"/>
        <v>47.4</v>
      </c>
      <c r="E14" s="2"/>
      <c r="F14" s="1" t="s">
        <v>10</v>
      </c>
      <c r="G14" s="1">
        <v>2003.0</v>
      </c>
      <c r="H14" s="1">
        <v>47.4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 t="str">
        <f t="shared" si="1"/>
        <v>NG_GT</v>
      </c>
      <c r="B15" s="1">
        <f t="shared" si="2"/>
        <v>2021</v>
      </c>
      <c r="C15" s="1" t="str">
        <f t="shared" si="3"/>
        <v>NG_GT2021</v>
      </c>
      <c r="D15" s="1">
        <f t="shared" si="4"/>
        <v>0</v>
      </c>
      <c r="E15" s="2"/>
      <c r="F15" s="1" t="s">
        <v>11</v>
      </c>
      <c r="G15" s="1">
        <v>2021.0</v>
      </c>
      <c r="H15" s="1">
        <v>0.0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 t="str">
        <f t="shared" si="1"/>
        <v>NG_GT</v>
      </c>
      <c r="B16" s="1">
        <f t="shared" si="2"/>
        <v>2022</v>
      </c>
      <c r="C16" s="1" t="str">
        <f t="shared" si="3"/>
        <v>NG_GT2022</v>
      </c>
      <c r="D16" s="1">
        <f t="shared" si="4"/>
        <v>0</v>
      </c>
      <c r="E16" s="2"/>
      <c r="F16" s="1" t="s">
        <v>11</v>
      </c>
      <c r="G16" s="1">
        <v>2022.0</v>
      </c>
      <c r="H16" s="1">
        <v>0.0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 t="str">
        <f t="shared" si="1"/>
        <v>NG_GT</v>
      </c>
      <c r="B17" s="1">
        <f t="shared" si="2"/>
        <v>2023</v>
      </c>
      <c r="C17" s="1" t="str">
        <f t="shared" si="3"/>
        <v>NG_GT2023</v>
      </c>
      <c r="D17" s="1">
        <f t="shared" si="4"/>
        <v>70</v>
      </c>
      <c r="E17" s="2"/>
      <c r="F17" s="1" t="s">
        <v>11</v>
      </c>
      <c r="G17" s="1">
        <v>2023.0</v>
      </c>
      <c r="H17" s="1">
        <v>70.0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 t="str">
        <f t="shared" si="1"/>
        <v>NG_GT</v>
      </c>
      <c r="B18" s="1">
        <f t="shared" si="2"/>
        <v>2024</v>
      </c>
      <c r="C18" s="1" t="str">
        <f t="shared" si="3"/>
        <v>NG_GT2024</v>
      </c>
      <c r="D18" s="1">
        <f t="shared" si="4"/>
        <v>0</v>
      </c>
      <c r="E18" s="2"/>
      <c r="F18" s="1" t="s">
        <v>11</v>
      </c>
      <c r="G18" s="1">
        <v>2024.0</v>
      </c>
      <c r="H18" s="1">
        <v>0.0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 t="str">
        <f t="shared" si="1"/>
        <v>NG_GT</v>
      </c>
      <c r="B19" s="1">
        <f t="shared" si="2"/>
        <v>2025</v>
      </c>
      <c r="C19" s="1" t="str">
        <f t="shared" si="3"/>
        <v>NG_GT2025</v>
      </c>
      <c r="D19" s="1">
        <f t="shared" si="4"/>
        <v>0</v>
      </c>
      <c r="E19" s="2"/>
      <c r="F19" s="1" t="s">
        <v>11</v>
      </c>
      <c r="G19" s="1">
        <v>2025.0</v>
      </c>
      <c r="H19" s="1">
        <v>0.0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 t="str">
        <f t="shared" si="1"/>
        <v>NG_GT</v>
      </c>
      <c r="B20" s="1">
        <f t="shared" si="2"/>
        <v>2026</v>
      </c>
      <c r="C20" s="1" t="str">
        <f t="shared" si="3"/>
        <v>NG_GT2026</v>
      </c>
      <c r="D20" s="1">
        <f t="shared" si="4"/>
        <v>0</v>
      </c>
      <c r="E20" s="2"/>
      <c r="F20" s="1" t="s">
        <v>11</v>
      </c>
      <c r="G20" s="1">
        <v>2026.0</v>
      </c>
      <c r="H20" s="1">
        <v>0.0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 t="str">
        <f t="shared" si="1"/>
        <v>NG_GT</v>
      </c>
      <c r="B21" s="1">
        <f t="shared" si="2"/>
        <v>2027</v>
      </c>
      <c r="C21" s="1" t="str">
        <f t="shared" si="3"/>
        <v>NG_GT2027</v>
      </c>
      <c r="D21" s="1">
        <f t="shared" si="4"/>
        <v>0</v>
      </c>
      <c r="E21" s="2"/>
      <c r="F21" s="1" t="s">
        <v>11</v>
      </c>
      <c r="G21" s="1">
        <v>2027.0</v>
      </c>
      <c r="H21" s="1">
        <v>0.0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 t="str">
        <f t="shared" si="1"/>
        <v>NG_GT</v>
      </c>
      <c r="B22" s="1">
        <f t="shared" si="2"/>
        <v>2028</v>
      </c>
      <c r="C22" s="1" t="str">
        <f t="shared" si="3"/>
        <v>NG_GT2028</v>
      </c>
      <c r="D22" s="1">
        <f t="shared" si="4"/>
        <v>0</v>
      </c>
      <c r="E22" s="2"/>
      <c r="F22" s="1" t="s">
        <v>11</v>
      </c>
      <c r="G22" s="1">
        <v>2028.0</v>
      </c>
      <c r="H22" s="1">
        <v>0.0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" t="str">
        <f t="shared" si="1"/>
        <v>NG_GT</v>
      </c>
      <c r="B23" s="1">
        <f t="shared" si="2"/>
        <v>2029</v>
      </c>
      <c r="C23" s="1" t="str">
        <f t="shared" si="3"/>
        <v>NG_GT2029</v>
      </c>
      <c r="D23" s="1">
        <f t="shared" si="4"/>
        <v>0</v>
      </c>
      <c r="E23" s="2"/>
      <c r="F23" s="1" t="s">
        <v>11</v>
      </c>
      <c r="G23" s="1">
        <v>2029.0</v>
      </c>
      <c r="H23" s="1">
        <v>0.0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" t="str">
        <f t="shared" si="1"/>
        <v>NG_GT</v>
      </c>
      <c r="B24" s="1">
        <f t="shared" si="2"/>
        <v>2030</v>
      </c>
      <c r="C24" s="1" t="str">
        <f t="shared" si="3"/>
        <v>NG_GT2030</v>
      </c>
      <c r="D24" s="1">
        <f t="shared" si="4"/>
        <v>0</v>
      </c>
      <c r="E24" s="2"/>
      <c r="F24" s="1" t="s">
        <v>11</v>
      </c>
      <c r="G24" s="1">
        <v>2030.0</v>
      </c>
      <c r="H24" s="1">
        <v>0.0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" t="str">
        <f t="shared" si="1"/>
        <v>PV_SonSalomo</v>
      </c>
      <c r="B25" s="1">
        <f t="shared" si="2"/>
        <v>2020</v>
      </c>
      <c r="C25" s="1" t="str">
        <f t="shared" si="3"/>
        <v>PV_SonSalomo2020</v>
      </c>
      <c r="D25" s="1">
        <f t="shared" si="4"/>
        <v>5.1</v>
      </c>
      <c r="E25" s="2"/>
      <c r="F25" s="1" t="s">
        <v>12</v>
      </c>
      <c r="G25" s="1">
        <v>2008.0</v>
      </c>
      <c r="H25" s="1">
        <v>5.1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" t="str">
        <f t="shared" si="1"/>
        <v>Seacable</v>
      </c>
      <c r="B26" s="1">
        <f t="shared" si="2"/>
        <v>2020</v>
      </c>
      <c r="C26" s="1" t="str">
        <f t="shared" si="3"/>
        <v>Seacable2020</v>
      </c>
      <c r="D26" s="1">
        <f t="shared" si="4"/>
        <v>35</v>
      </c>
      <c r="E26" s="2"/>
      <c r="F26" s="1" t="s">
        <v>13</v>
      </c>
      <c r="G26" s="1">
        <v>2020.0</v>
      </c>
      <c r="H26" s="1">
        <v>35.0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" t="str">
        <f t="shared" si="1"/>
        <v>Seacable</v>
      </c>
      <c r="B27" s="1">
        <f t="shared" si="2"/>
        <v>2021</v>
      </c>
      <c r="C27" s="1" t="str">
        <f t="shared" si="3"/>
        <v>Seacable2021</v>
      </c>
      <c r="D27" s="1">
        <f t="shared" si="4"/>
        <v>0</v>
      </c>
      <c r="E27" s="2"/>
      <c r="F27" s="1" t="s">
        <v>13</v>
      </c>
      <c r="G27" s="1">
        <v>2021.0</v>
      </c>
      <c r="H27" s="1">
        <v>0.0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" t="str">
        <f t="shared" si="1"/>
        <v>Seacable</v>
      </c>
      <c r="B28" s="1">
        <f t="shared" si="2"/>
        <v>2022</v>
      </c>
      <c r="C28" s="1" t="str">
        <f t="shared" si="3"/>
        <v>Seacable2022</v>
      </c>
      <c r="D28" s="1">
        <f t="shared" si="4"/>
        <v>0</v>
      </c>
      <c r="E28" s="2"/>
      <c r="F28" s="1" t="s">
        <v>13</v>
      </c>
      <c r="G28" s="1">
        <v>2022.0</v>
      </c>
      <c r="H28" s="1">
        <v>0.0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" t="str">
        <f t="shared" si="1"/>
        <v>Seacable</v>
      </c>
      <c r="B29" s="1">
        <f t="shared" si="2"/>
        <v>2023</v>
      </c>
      <c r="C29" s="1" t="str">
        <f t="shared" si="3"/>
        <v>Seacable2023</v>
      </c>
      <c r="D29" s="1">
        <f t="shared" si="4"/>
        <v>0</v>
      </c>
      <c r="E29" s="2"/>
      <c r="F29" s="1" t="s">
        <v>13</v>
      </c>
      <c r="G29" s="1">
        <v>2023.0</v>
      </c>
      <c r="H29" s="1">
        <v>0.0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" t="str">
        <f t="shared" si="1"/>
        <v>Seacable</v>
      </c>
      <c r="B30" s="1">
        <f t="shared" si="2"/>
        <v>2024</v>
      </c>
      <c r="C30" s="1" t="str">
        <f t="shared" si="3"/>
        <v>Seacable2024</v>
      </c>
      <c r="D30" s="1">
        <f t="shared" si="4"/>
        <v>0</v>
      </c>
      <c r="E30" s="2"/>
      <c r="F30" s="1" t="s">
        <v>13</v>
      </c>
      <c r="G30" s="1">
        <v>2024.0</v>
      </c>
      <c r="H30" s="1">
        <v>0.0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" t="str">
        <f t="shared" si="1"/>
        <v>Seacable</v>
      </c>
      <c r="B31" s="1">
        <f t="shared" si="2"/>
        <v>2025</v>
      </c>
      <c r="C31" s="1" t="str">
        <f t="shared" si="3"/>
        <v>Seacable2025</v>
      </c>
      <c r="D31" s="1">
        <f t="shared" si="4"/>
        <v>0</v>
      </c>
      <c r="E31" s="2"/>
      <c r="F31" s="1" t="s">
        <v>13</v>
      </c>
      <c r="G31" s="1">
        <v>2025.0</v>
      </c>
      <c r="H31" s="1">
        <v>0.0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" t="str">
        <f t="shared" si="1"/>
        <v>Seacable</v>
      </c>
      <c r="B32" s="1">
        <f t="shared" si="2"/>
        <v>2026</v>
      </c>
      <c r="C32" s="1" t="str">
        <f t="shared" si="3"/>
        <v>Seacable2026</v>
      </c>
      <c r="D32" s="1">
        <f t="shared" si="4"/>
        <v>0</v>
      </c>
      <c r="E32" s="2"/>
      <c r="F32" s="1" t="s">
        <v>13</v>
      </c>
      <c r="G32" s="1">
        <v>2026.0</v>
      </c>
      <c r="H32" s="1">
        <v>0.0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" t="str">
        <f t="shared" si="1"/>
        <v>Seacable</v>
      </c>
      <c r="B33" s="1">
        <f t="shared" si="2"/>
        <v>2027</v>
      </c>
      <c r="C33" s="1" t="str">
        <f t="shared" si="3"/>
        <v>Seacable2027</v>
      </c>
      <c r="D33" s="1">
        <f t="shared" si="4"/>
        <v>0</v>
      </c>
      <c r="E33" s="2"/>
      <c r="F33" s="1" t="s">
        <v>13</v>
      </c>
      <c r="G33" s="1">
        <v>2027.0</v>
      </c>
      <c r="H33" s="1">
        <v>0.0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" t="str">
        <f t="shared" si="1"/>
        <v>Seacable</v>
      </c>
      <c r="B34" s="1">
        <f t="shared" si="2"/>
        <v>2028</v>
      </c>
      <c r="C34" s="1" t="str">
        <f t="shared" si="3"/>
        <v>Seacable2028</v>
      </c>
      <c r="D34" s="1">
        <f t="shared" si="4"/>
        <v>0</v>
      </c>
      <c r="E34" s="2"/>
      <c r="F34" s="1" t="s">
        <v>13</v>
      </c>
      <c r="G34" s="1">
        <v>2028.0</v>
      </c>
      <c r="H34" s="1">
        <v>0.0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" t="str">
        <f t="shared" si="1"/>
        <v>Seacable</v>
      </c>
      <c r="B35" s="1">
        <f t="shared" si="2"/>
        <v>2029</v>
      </c>
      <c r="C35" s="1" t="str">
        <f t="shared" si="3"/>
        <v>Seacable2029</v>
      </c>
      <c r="D35" s="1">
        <f t="shared" si="4"/>
        <v>0</v>
      </c>
      <c r="E35" s="2"/>
      <c r="F35" s="1" t="s">
        <v>13</v>
      </c>
      <c r="G35" s="1">
        <v>2029.0</v>
      </c>
      <c r="H35" s="1">
        <v>0.0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" t="str">
        <f t="shared" si="1"/>
        <v>Seacable</v>
      </c>
      <c r="B36" s="1">
        <f t="shared" si="2"/>
        <v>2030</v>
      </c>
      <c r="C36" s="1" t="str">
        <f t="shared" si="3"/>
        <v>Seacable2030</v>
      </c>
      <c r="D36" s="1">
        <f t="shared" si="4"/>
        <v>0</v>
      </c>
      <c r="E36" s="2"/>
      <c r="F36" s="1" t="s">
        <v>13</v>
      </c>
      <c r="G36" s="1">
        <v>2030.0</v>
      </c>
      <c r="H36" s="1">
        <v>0.0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" t="str">
        <f t="shared" si="1"/>
        <v>Utility_PV</v>
      </c>
      <c r="B37" s="1">
        <f t="shared" si="2"/>
        <v>2021</v>
      </c>
      <c r="C37" s="1" t="str">
        <f t="shared" si="3"/>
        <v>Utility_PV2021</v>
      </c>
      <c r="D37" s="1">
        <f t="shared" si="4"/>
        <v>60</v>
      </c>
      <c r="E37" s="2"/>
      <c r="F37" s="1" t="s">
        <v>14</v>
      </c>
      <c r="G37" s="1">
        <v>2021.0</v>
      </c>
      <c r="H37" s="1">
        <v>60.0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" t="str">
        <f t="shared" si="1"/>
        <v>Utility_PV</v>
      </c>
      <c r="B38" s="1">
        <f t="shared" si="2"/>
        <v>2022</v>
      </c>
      <c r="C38" s="1" t="str">
        <f t="shared" si="3"/>
        <v>Utility_PV2022</v>
      </c>
      <c r="D38" s="1">
        <f t="shared" si="4"/>
        <v>2</v>
      </c>
      <c r="E38" s="2"/>
      <c r="F38" s="1" t="s">
        <v>14</v>
      </c>
      <c r="G38" s="1">
        <v>2022.0</v>
      </c>
      <c r="H38" s="1">
        <v>2.0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" t="str">
        <f t="shared" si="1"/>
        <v>Utility_PV</v>
      </c>
      <c r="B39" s="1">
        <f t="shared" si="2"/>
        <v>2023</v>
      </c>
      <c r="C39" s="1" t="str">
        <f t="shared" si="3"/>
        <v>Utility_PV2023</v>
      </c>
      <c r="D39" s="1">
        <f t="shared" si="4"/>
        <v>0</v>
      </c>
      <c r="E39" s="2"/>
      <c r="F39" s="1" t="s">
        <v>14</v>
      </c>
      <c r="G39" s="1">
        <v>2023.0</v>
      </c>
      <c r="H39" s="1">
        <v>0.0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" t="str">
        <f t="shared" si="1"/>
        <v>Utility_PV</v>
      </c>
      <c r="B40" s="1">
        <f t="shared" si="2"/>
        <v>2024</v>
      </c>
      <c r="C40" s="1" t="str">
        <f t="shared" si="3"/>
        <v>Utility_PV2024</v>
      </c>
      <c r="D40" s="1">
        <f t="shared" si="4"/>
        <v>0</v>
      </c>
      <c r="E40" s="2"/>
      <c r="F40" s="1" t="s">
        <v>14</v>
      </c>
      <c r="G40" s="1">
        <v>2024.0</v>
      </c>
      <c r="H40" s="1">
        <v>0.0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" t="str">
        <f t="shared" si="1"/>
        <v>Utility_PV</v>
      </c>
      <c r="B41" s="1">
        <f t="shared" si="2"/>
        <v>2025</v>
      </c>
      <c r="C41" s="1" t="str">
        <f t="shared" si="3"/>
        <v>Utility_PV2025</v>
      </c>
      <c r="D41" s="1">
        <f t="shared" si="4"/>
        <v>0</v>
      </c>
      <c r="E41" s="2"/>
      <c r="F41" s="1" t="s">
        <v>14</v>
      </c>
      <c r="G41" s="1">
        <v>2025.0</v>
      </c>
      <c r="H41" s="1">
        <v>0.0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" t="str">
        <f t="shared" si="1"/>
        <v>Utility_PV</v>
      </c>
      <c r="B42" s="1">
        <f t="shared" si="2"/>
        <v>2026</v>
      </c>
      <c r="C42" s="1" t="str">
        <f t="shared" si="3"/>
        <v>Utility_PV2026</v>
      </c>
      <c r="D42" s="1">
        <f t="shared" si="4"/>
        <v>4</v>
      </c>
      <c r="E42" s="2"/>
      <c r="F42" s="1" t="s">
        <v>14</v>
      </c>
      <c r="G42" s="1">
        <v>2026.0</v>
      </c>
      <c r="H42" s="1">
        <v>4.0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" t="str">
        <f t="shared" si="1"/>
        <v>Utility_PV</v>
      </c>
      <c r="B43" s="1">
        <f t="shared" si="2"/>
        <v>2027</v>
      </c>
      <c r="C43" s="1" t="str">
        <f t="shared" si="3"/>
        <v>Utility_PV2027</v>
      </c>
      <c r="D43" s="1">
        <f t="shared" si="4"/>
        <v>2</v>
      </c>
      <c r="E43" s="2"/>
      <c r="F43" s="1" t="s">
        <v>14</v>
      </c>
      <c r="G43" s="1">
        <v>2027.0</v>
      </c>
      <c r="H43" s="1">
        <v>2.0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" t="str">
        <f t="shared" si="1"/>
        <v>Utility_PV</v>
      </c>
      <c r="B44" s="1">
        <f t="shared" si="2"/>
        <v>2028</v>
      </c>
      <c r="C44" s="1" t="str">
        <f t="shared" si="3"/>
        <v>Utility_PV2028</v>
      </c>
      <c r="D44" s="1">
        <f t="shared" si="4"/>
        <v>2</v>
      </c>
      <c r="E44" s="2"/>
      <c r="F44" s="1" t="s">
        <v>14</v>
      </c>
      <c r="G44" s="1">
        <v>2028.0</v>
      </c>
      <c r="H44" s="1">
        <v>2.0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" t="str">
        <f t="shared" si="1"/>
        <v>Utility_PV</v>
      </c>
      <c r="B45" s="1">
        <f t="shared" si="2"/>
        <v>2029</v>
      </c>
      <c r="C45" s="1" t="str">
        <f t="shared" si="3"/>
        <v>Utility_PV2029</v>
      </c>
      <c r="D45" s="1">
        <f t="shared" si="4"/>
        <v>4</v>
      </c>
      <c r="E45" s="2"/>
      <c r="F45" s="1" t="s">
        <v>14</v>
      </c>
      <c r="G45" s="1">
        <v>2029.0</v>
      </c>
      <c r="H45" s="1">
        <v>4.0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" t="str">
        <f t="shared" si="1"/>
        <v>Utility_PV</v>
      </c>
      <c r="B46" s="1">
        <f t="shared" si="2"/>
        <v>2030</v>
      </c>
      <c r="C46" s="1" t="str">
        <f t="shared" si="3"/>
        <v>Utility_PV2030</v>
      </c>
      <c r="D46" s="1">
        <f t="shared" si="4"/>
        <v>14</v>
      </c>
      <c r="E46" s="2"/>
      <c r="F46" s="1" t="s">
        <v>14</v>
      </c>
      <c r="G46" s="1">
        <v>2030.0</v>
      </c>
      <c r="H46" s="1">
        <v>14.0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" t="str">
        <f t="shared" si="1"/>
        <v>Wind_Mila</v>
      </c>
      <c r="B47" s="1">
        <f t="shared" si="2"/>
        <v>2020</v>
      </c>
      <c r="C47" s="1" t="str">
        <f t="shared" si="3"/>
        <v>Wind_Mila2020</v>
      </c>
      <c r="D47" s="1">
        <f t="shared" si="4"/>
        <v>3.2</v>
      </c>
      <c r="E47" s="2"/>
      <c r="F47" s="1" t="s">
        <v>15</v>
      </c>
      <c r="G47" s="1">
        <v>2004.0</v>
      </c>
      <c r="H47" s="1">
        <v>3.2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" t="str">
        <f t="shared" si="1"/>
        <v>Wind_OnShore</v>
      </c>
      <c r="B48" s="1">
        <f t="shared" si="2"/>
        <v>2021</v>
      </c>
      <c r="C48" s="1" t="str">
        <f t="shared" si="3"/>
        <v>Wind_OnShore2021</v>
      </c>
      <c r="D48" s="1">
        <f t="shared" si="4"/>
        <v>44.85</v>
      </c>
      <c r="E48" s="2"/>
      <c r="F48" s="1" t="s">
        <v>16</v>
      </c>
      <c r="G48" s="1">
        <v>2021.0</v>
      </c>
      <c r="H48" s="1">
        <v>44.85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" t="str">
        <f t="shared" si="1"/>
        <v>Wind_OnShore</v>
      </c>
      <c r="B49" s="1">
        <f t="shared" si="2"/>
        <v>2022</v>
      </c>
      <c r="C49" s="1" t="str">
        <f t="shared" si="3"/>
        <v>Wind_OnShore2022</v>
      </c>
      <c r="D49" s="1">
        <f t="shared" si="4"/>
        <v>0</v>
      </c>
      <c r="E49" s="2"/>
      <c r="F49" s="1" t="s">
        <v>16</v>
      </c>
      <c r="G49" s="1">
        <v>2022.0</v>
      </c>
      <c r="H49" s="1">
        <v>0.0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" t="str">
        <f t="shared" si="1"/>
        <v>Wind_OnShore</v>
      </c>
      <c r="B50" s="1">
        <f t="shared" si="2"/>
        <v>2023</v>
      </c>
      <c r="C50" s="1" t="str">
        <f t="shared" si="3"/>
        <v>Wind_OnShore2023</v>
      </c>
      <c r="D50" s="1">
        <f t="shared" si="4"/>
        <v>0</v>
      </c>
      <c r="E50" s="2"/>
      <c r="F50" s="1" t="s">
        <v>16</v>
      </c>
      <c r="G50" s="1">
        <v>2023.0</v>
      </c>
      <c r="H50" s="1">
        <v>0.0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" t="str">
        <f t="shared" si="1"/>
        <v>Wind_OnShore</v>
      </c>
      <c r="B51" s="1">
        <f t="shared" si="2"/>
        <v>2024</v>
      </c>
      <c r="C51" s="1" t="str">
        <f t="shared" si="3"/>
        <v>Wind_OnShore2024</v>
      </c>
      <c r="D51" s="1">
        <f t="shared" si="4"/>
        <v>13.8</v>
      </c>
      <c r="E51" s="2"/>
      <c r="F51" s="1" t="s">
        <v>16</v>
      </c>
      <c r="G51" s="1">
        <v>2024.0</v>
      </c>
      <c r="H51" s="1">
        <v>13.8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" t="str">
        <f t="shared" si="1"/>
        <v>Wind_OnShore</v>
      </c>
      <c r="B52" s="1">
        <f t="shared" si="2"/>
        <v>2025</v>
      </c>
      <c r="C52" s="1" t="str">
        <f t="shared" si="3"/>
        <v>Wind_OnShore2025</v>
      </c>
      <c r="D52" s="1">
        <f t="shared" si="4"/>
        <v>6.9</v>
      </c>
      <c r="E52" s="2"/>
      <c r="F52" s="1" t="s">
        <v>16</v>
      </c>
      <c r="G52" s="1">
        <v>2025.0</v>
      </c>
      <c r="H52" s="1">
        <v>6.9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" t="str">
        <f t="shared" si="1"/>
        <v>Wind_OnShore</v>
      </c>
      <c r="B53" s="1">
        <f t="shared" si="2"/>
        <v>2026</v>
      </c>
      <c r="C53" s="1" t="str">
        <f t="shared" si="3"/>
        <v>Wind_OnShore2026</v>
      </c>
      <c r="D53" s="1">
        <f t="shared" si="4"/>
        <v>0</v>
      </c>
      <c r="E53" s="2"/>
      <c r="F53" s="1" t="s">
        <v>16</v>
      </c>
      <c r="G53" s="1">
        <v>2026.0</v>
      </c>
      <c r="H53" s="1">
        <v>0.0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" t="str">
        <f t="shared" si="1"/>
        <v>Wind_OnShore</v>
      </c>
      <c r="B54" s="1">
        <f t="shared" si="2"/>
        <v>2027</v>
      </c>
      <c r="C54" s="1" t="str">
        <f t="shared" si="3"/>
        <v>Wind_OnShore2027</v>
      </c>
      <c r="D54" s="1">
        <f t="shared" si="4"/>
        <v>3.45</v>
      </c>
      <c r="E54" s="2"/>
      <c r="F54" s="1" t="s">
        <v>16</v>
      </c>
      <c r="G54" s="1">
        <v>2027.0</v>
      </c>
      <c r="H54" s="1">
        <v>3.45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" t="str">
        <f t="shared" si="1"/>
        <v>Wind_OnShore</v>
      </c>
      <c r="B55" s="1">
        <f t="shared" si="2"/>
        <v>2028</v>
      </c>
      <c r="C55" s="1" t="str">
        <f t="shared" si="3"/>
        <v>Wind_OnShore2028</v>
      </c>
      <c r="D55" s="1">
        <f t="shared" si="4"/>
        <v>3.45</v>
      </c>
      <c r="E55" s="2"/>
      <c r="F55" s="1" t="s">
        <v>16</v>
      </c>
      <c r="G55" s="1">
        <v>2028.0</v>
      </c>
      <c r="H55" s="1">
        <v>3.45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" t="str">
        <f t="shared" si="1"/>
        <v>Wind_OnShore</v>
      </c>
      <c r="B56" s="1">
        <f t="shared" si="2"/>
        <v>2029</v>
      </c>
      <c r="C56" s="1" t="str">
        <f t="shared" si="3"/>
        <v>Wind_OnShore2029</v>
      </c>
      <c r="D56" s="1">
        <f t="shared" si="4"/>
        <v>6.9</v>
      </c>
      <c r="E56" s="2"/>
      <c r="F56" s="1" t="s">
        <v>16</v>
      </c>
      <c r="G56" s="1">
        <v>2029.0</v>
      </c>
      <c r="H56" s="1">
        <v>6.9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" t="str">
        <f t="shared" si="1"/>
        <v>Wind_OnShore</v>
      </c>
      <c r="B57" s="1">
        <f t="shared" si="2"/>
        <v>2030</v>
      </c>
      <c r="C57" s="1" t="str">
        <f t="shared" si="3"/>
        <v>Wind_OnShore2030</v>
      </c>
      <c r="D57" s="1">
        <f t="shared" si="4"/>
        <v>341.55</v>
      </c>
      <c r="E57" s="2"/>
      <c r="F57" s="1" t="s">
        <v>16</v>
      </c>
      <c r="G57" s="1">
        <v>2030.0</v>
      </c>
      <c r="H57" s="1">
        <v>341.55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"/>
      <c r="B58" s="1"/>
      <c r="C58" s="1"/>
      <c r="D58" s="1"/>
      <c r="E58" s="2"/>
      <c r="F58" s="1"/>
      <c r="G58" s="1"/>
      <c r="H58" s="1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"/>
      <c r="B59" s="1"/>
      <c r="C59" s="1"/>
      <c r="D59" s="1"/>
      <c r="E59" s="2"/>
      <c r="F59" s="1"/>
      <c r="G59" s="1"/>
      <c r="H59" s="1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"/>
      <c r="B60" s="1"/>
      <c r="C60" s="1"/>
      <c r="D60" s="1"/>
      <c r="E60" s="2"/>
      <c r="F60" s="1"/>
      <c r="G60" s="1"/>
      <c r="H60" s="1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"/>
      <c r="B61" s="1"/>
      <c r="C61" s="1"/>
      <c r="D61" s="1"/>
      <c r="E61" s="2"/>
      <c r="F61" s="1"/>
      <c r="G61" s="1"/>
      <c r="H61" s="1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"/>
      <c r="B62" s="1"/>
      <c r="C62" s="1"/>
      <c r="D62" s="1"/>
      <c r="E62" s="2"/>
      <c r="F62" s="1"/>
      <c r="G62" s="1"/>
      <c r="H62" s="1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"/>
      <c r="B63" s="1"/>
      <c r="C63" s="1"/>
      <c r="D63" s="1"/>
      <c r="E63" s="2"/>
      <c r="F63" s="1"/>
      <c r="G63" s="1"/>
      <c r="H63" s="1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"/>
      <c r="B64" s="1"/>
      <c r="C64" s="1"/>
      <c r="D64" s="1"/>
      <c r="E64" s="2"/>
      <c r="F64" s="1"/>
      <c r="G64" s="1"/>
      <c r="H64" s="1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"/>
      <c r="B65" s="1"/>
      <c r="C65" s="1"/>
      <c r="D65" s="1"/>
      <c r="E65" s="2"/>
      <c r="F65" s="1"/>
      <c r="G65" s="1"/>
      <c r="H65" s="1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"/>
      <c r="B66" s="1"/>
      <c r="C66" s="1"/>
      <c r="D66" s="1"/>
      <c r="E66" s="2"/>
      <c r="F66" s="1"/>
      <c r="G66" s="1"/>
      <c r="H66" s="1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"/>
      <c r="B67" s="1"/>
      <c r="C67" s="1"/>
      <c r="D67" s="1"/>
      <c r="E67" s="2"/>
      <c r="F67" s="1"/>
      <c r="G67" s="1"/>
      <c r="H67" s="1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"/>
      <c r="B68" s="1"/>
      <c r="C68" s="1"/>
      <c r="D68" s="1"/>
      <c r="E68" s="2"/>
      <c r="F68" s="1"/>
      <c r="G68" s="1"/>
      <c r="H68" s="1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"/>
      <c r="B69" s="1"/>
      <c r="C69" s="1"/>
      <c r="D69" s="1"/>
      <c r="E69" s="2"/>
      <c r="F69" s="1"/>
      <c r="G69" s="1"/>
      <c r="H69" s="1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"/>
      <c r="B70" s="1"/>
      <c r="C70" s="1"/>
      <c r="D70" s="1"/>
      <c r="E70" s="2"/>
      <c r="F70" s="1"/>
      <c r="G70" s="1"/>
      <c r="H70" s="1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"/>
      <c r="B71" s="1"/>
      <c r="C71" s="1"/>
      <c r="D71" s="1"/>
      <c r="E71" s="2"/>
      <c r="F71" s="1"/>
      <c r="G71" s="1"/>
      <c r="H71" s="1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"/>
      <c r="B72" s="1"/>
      <c r="C72" s="1"/>
      <c r="D72" s="1"/>
      <c r="E72" s="2"/>
      <c r="F72" s="1"/>
      <c r="G72" s="1"/>
      <c r="H72" s="1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"/>
      <c r="B73" s="1"/>
      <c r="C73" s="1"/>
      <c r="D73" s="1"/>
      <c r="E73" s="2"/>
      <c r="F73" s="1"/>
      <c r="G73" s="1"/>
      <c r="H73" s="1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1"/>
      <c r="B74" s="1"/>
      <c r="C74" s="1"/>
      <c r="D74" s="1"/>
      <c r="E74" s="2"/>
      <c r="F74" s="1"/>
      <c r="G74" s="1"/>
      <c r="H74" s="1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"/>
      <c r="B75" s="1"/>
      <c r="C75" s="1"/>
      <c r="D75" s="1"/>
      <c r="E75" s="2"/>
      <c r="F75" s="1"/>
      <c r="G75" s="1"/>
      <c r="H75" s="1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1"/>
      <c r="B76" s="1"/>
      <c r="C76" s="1"/>
      <c r="D76" s="1"/>
      <c r="E76" s="2"/>
      <c r="F76" s="1"/>
      <c r="G76" s="1"/>
      <c r="H76" s="1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"/>
      <c r="B77" s="1"/>
      <c r="C77" s="1"/>
      <c r="D77" s="1"/>
      <c r="E77" s="2"/>
      <c r="F77" s="1"/>
      <c r="G77" s="1"/>
      <c r="H77" s="1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1"/>
      <c r="B78" s="1"/>
      <c r="C78" s="1"/>
      <c r="D78" s="1"/>
      <c r="E78" s="2"/>
      <c r="F78" s="1"/>
      <c r="G78" s="1"/>
      <c r="H78" s="1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"/>
      <c r="B79" s="1"/>
      <c r="C79" s="1"/>
      <c r="D79" s="1"/>
      <c r="E79" s="2"/>
      <c r="F79" s="1"/>
      <c r="G79" s="1"/>
      <c r="H79" s="1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1"/>
      <c r="B80" s="1"/>
      <c r="C80" s="1"/>
      <c r="D80" s="1"/>
      <c r="E80" s="2"/>
      <c r="F80" s="1"/>
      <c r="G80" s="1"/>
      <c r="H80" s="1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"/>
      <c r="B81" s="1"/>
      <c r="C81" s="1"/>
      <c r="D81" s="1"/>
      <c r="E81" s="2"/>
      <c r="F81" s="1"/>
      <c r="G81" s="1"/>
      <c r="H81" s="1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1"/>
      <c r="B82" s="1"/>
      <c r="C82" s="1"/>
      <c r="D82" s="1"/>
      <c r="E82" s="2"/>
      <c r="F82" s="1"/>
      <c r="G82" s="1"/>
      <c r="H82" s="1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1"/>
      <c r="B83" s="1"/>
      <c r="C83" s="1"/>
      <c r="D83" s="1"/>
      <c r="E83" s="2"/>
      <c r="F83" s="1"/>
      <c r="G83" s="1"/>
      <c r="H83" s="1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1"/>
      <c r="B84" s="1"/>
      <c r="C84" s="1"/>
      <c r="D84" s="1"/>
      <c r="E84" s="2"/>
      <c r="F84" s="1"/>
      <c r="G84" s="1"/>
      <c r="H84" s="1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1"/>
      <c r="B85" s="1"/>
      <c r="C85" s="1"/>
      <c r="D85" s="1"/>
      <c r="E85" s="2"/>
      <c r="F85" s="1"/>
      <c r="G85" s="1"/>
      <c r="H85" s="1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1"/>
      <c r="B86" s="1"/>
      <c r="C86" s="1"/>
      <c r="D86" s="1"/>
      <c r="E86" s="2"/>
      <c r="F86" s="1"/>
      <c r="G86" s="1"/>
      <c r="H86" s="1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"/>
      <c r="B87" s="1"/>
      <c r="C87" s="1"/>
      <c r="D87" s="1"/>
      <c r="E87" s="2"/>
      <c r="F87" s="1"/>
      <c r="G87" s="1"/>
      <c r="H87" s="1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1"/>
      <c r="B88" s="1"/>
      <c r="C88" s="1"/>
      <c r="D88" s="1"/>
      <c r="E88" s="2"/>
      <c r="F88" s="1"/>
      <c r="G88" s="1"/>
      <c r="H88" s="1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1"/>
      <c r="B89" s="1"/>
      <c r="C89" s="1"/>
      <c r="D89" s="1"/>
      <c r="E89" s="2"/>
      <c r="F89" s="1"/>
      <c r="G89" s="1"/>
      <c r="H89" s="1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1"/>
      <c r="B90" s="1"/>
      <c r="C90" s="1"/>
      <c r="D90" s="1"/>
      <c r="E90" s="2"/>
      <c r="F90" s="1"/>
      <c r="G90" s="1"/>
      <c r="H90" s="1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1"/>
      <c r="B91" s="1"/>
      <c r="C91" s="1"/>
      <c r="D91" s="1"/>
      <c r="E91" s="2"/>
      <c r="F91" s="1"/>
      <c r="G91" s="1"/>
      <c r="H91" s="1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1"/>
      <c r="B92" s="1"/>
      <c r="C92" s="1"/>
      <c r="D92" s="1"/>
      <c r="E92" s="2"/>
      <c r="F92" s="1"/>
      <c r="G92" s="1"/>
      <c r="H92" s="1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1"/>
      <c r="B93" s="1"/>
      <c r="C93" s="1"/>
      <c r="D93" s="1"/>
      <c r="E93" s="2"/>
      <c r="F93" s="1"/>
      <c r="G93" s="1"/>
      <c r="H93" s="1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1"/>
      <c r="B94" s="1"/>
      <c r="C94" s="1"/>
      <c r="D94" s="1"/>
      <c r="E94" s="2"/>
      <c r="F94" s="1"/>
      <c r="G94" s="1"/>
      <c r="H94" s="1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1"/>
      <c r="B95" s="1"/>
      <c r="C95" s="1"/>
      <c r="D95" s="1"/>
      <c r="E95" s="2"/>
      <c r="F95" s="1"/>
      <c r="G95" s="1"/>
      <c r="H95" s="1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1"/>
      <c r="B96" s="1"/>
      <c r="C96" s="1"/>
      <c r="D96" s="1"/>
      <c r="E96" s="2"/>
      <c r="F96" s="1"/>
      <c r="G96" s="1"/>
      <c r="H96" s="1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1"/>
      <c r="B97" s="1"/>
      <c r="C97" s="1"/>
      <c r="D97" s="1"/>
      <c r="E97" s="2"/>
      <c r="F97" s="1"/>
      <c r="G97" s="1"/>
      <c r="H97" s="1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</cols>
  <sheetData>
    <row r="1">
      <c r="A1" s="3" t="s">
        <v>0</v>
      </c>
      <c r="B1" s="4">
        <v>2020.0</v>
      </c>
      <c r="C1" s="4" t="s">
        <v>17</v>
      </c>
      <c r="D1" s="3">
        <v>2022.0</v>
      </c>
      <c r="E1" s="3">
        <v>2023.0</v>
      </c>
      <c r="F1" s="3">
        <v>2024.0</v>
      </c>
      <c r="G1" s="3">
        <v>2025.0</v>
      </c>
      <c r="H1" s="3">
        <v>2026.0</v>
      </c>
      <c r="I1" s="3">
        <v>2027.0</v>
      </c>
      <c r="J1" s="3">
        <v>2028.0</v>
      </c>
      <c r="K1" s="3">
        <v>2029.0</v>
      </c>
      <c r="L1" s="3">
        <v>2030.0</v>
      </c>
    </row>
    <row r="2">
      <c r="A2" s="5" t="s">
        <v>18</v>
      </c>
      <c r="B2" s="5" t="str">
        <f>IFERROR(VLOOKUP(CONCATENATE($A2,B$1),buildGen!$C$2:$D$100,2,FALSE),"")</f>
        <v/>
      </c>
      <c r="C2" s="5">
        <f>IFERROR(VLOOKUP(CONCATENATE($A2,C$1),buildGen!$C$2:$D$100,2,FALSE),"")</f>
        <v>0</v>
      </c>
      <c r="D2" s="5">
        <f>IFERROR(VLOOKUP(CONCATENATE($A2,D$1),buildGen!$C$2:$D$100,2,FALSE),"")</f>
        <v>0</v>
      </c>
      <c r="E2" s="5">
        <f>IFERROR(VLOOKUP(CONCATENATE($A2,E$1),buildGen!$C$2:$D$100,2,FALSE),"")</f>
        <v>0</v>
      </c>
      <c r="F2" s="5">
        <f>IFERROR(VLOOKUP(CONCATENATE($A2,F$1),buildGen!$C$2:$D$100,2,FALSE),"")</f>
        <v>0</v>
      </c>
      <c r="G2" s="5">
        <f>IFERROR(VLOOKUP(CONCATENATE($A2,G$1),buildGen!$C$2:$D$100,2,FALSE),"")</f>
        <v>0</v>
      </c>
      <c r="H2" s="5">
        <f>IFERROR(VLOOKUP(CONCATENATE($A2,H$1),buildGen!$C$2:$D$100,2,FALSE),"")</f>
        <v>4</v>
      </c>
      <c r="I2" s="5">
        <f>IFERROR(VLOOKUP(CONCATENATE($A2,I$1),buildGen!$C$2:$D$100,2,FALSE),"")</f>
        <v>0</v>
      </c>
      <c r="J2" s="5">
        <f>IFERROR(VLOOKUP(CONCATENATE($A2,J$1),buildGen!$C$2:$D$100,2,FALSE),"")</f>
        <v>0</v>
      </c>
      <c r="K2" s="5">
        <f>IFERROR(VLOOKUP(CONCATENATE($A2,K$1),buildGen!$C$2:$D$100,2,FALSE),"")</f>
        <v>0</v>
      </c>
      <c r="L2" s="5">
        <f>IFERROR(VLOOKUP(CONCATENATE($A2,L$1),buildGen!$C$2:$D$100,2,FALSE),"")</f>
        <v>16</v>
      </c>
    </row>
    <row r="3">
      <c r="A3" s="5" t="s">
        <v>19</v>
      </c>
      <c r="B3" s="5" t="str">
        <f>IFERROR(VLOOKUP(CONCATENATE($A3,B$1),buildGen!$C$2:$D$100,2,FALSE),"")</f>
        <v/>
      </c>
      <c r="C3" s="5" t="str">
        <f>IFERROR(VLOOKUP(CONCATENATE($A3,C$1),buildGen!$C$2:$D$100,2,FALSE),"")</f>
        <v/>
      </c>
      <c r="D3" s="5" t="str">
        <f>IFERROR(VLOOKUP(CONCATENATE($A3,D$1),buildGen!$C$2:$D$100,2,FALSE),"")</f>
        <v/>
      </c>
      <c r="E3" s="5" t="str">
        <f>IFERROR(VLOOKUP(CONCATENATE($A3,E$1),buildGen!$C$2:$D$100,2,FALSE),"")</f>
        <v/>
      </c>
      <c r="F3" s="5" t="str">
        <f>IFERROR(VLOOKUP(CONCATENATE($A3,F$1),buildGen!$C$2:$D$100,2,FALSE),"")</f>
        <v/>
      </c>
      <c r="G3" s="5" t="str">
        <f>IFERROR(VLOOKUP(CONCATENATE($A3,G$1),buildGen!$C$2:$D$100,2,FALSE),"")</f>
        <v/>
      </c>
      <c r="H3" s="5" t="str">
        <f>IFERROR(VLOOKUP(CONCATENATE($A3,H$1),buildGen!$C$2:$D$100,2,FALSE),"")</f>
        <v/>
      </c>
      <c r="I3" s="5" t="str">
        <f>IFERROR(VLOOKUP(CONCATENATE($A3,I$1),buildGen!$C$2:$D$100,2,FALSE),"")</f>
        <v/>
      </c>
      <c r="J3" s="5" t="str">
        <f>IFERROR(VLOOKUP(CONCATENATE($A3,J$1),buildGen!$C$2:$D$100,2,FALSE),"")</f>
        <v/>
      </c>
      <c r="K3" s="5" t="str">
        <f>IFERROR(VLOOKUP(CONCATENATE($A3,K$1),buildGen!$C$2:$D$100,2,FALSE),"")</f>
        <v/>
      </c>
      <c r="L3" s="5" t="str">
        <f>IFERROR(VLOOKUP(CONCATENATE($A3,L$1),buildGen!$C$2:$D$100,2,FALSE),"")</f>
        <v/>
      </c>
    </row>
    <row r="4">
      <c r="A4" s="5" t="s">
        <v>20</v>
      </c>
      <c r="B4" s="6">
        <v>224.2</v>
      </c>
      <c r="C4" s="5" t="str">
        <f>IFERROR(VLOOKUP(CONCATENATE($A4,C$1),buildGen!$C$2:$D$100,2,FALSE),"")</f>
        <v/>
      </c>
      <c r="D4" s="5" t="str">
        <f>IFERROR(VLOOKUP(CONCATENATE($A4,D$1),buildGen!$C$2:$D$100,2,FALSE),"")</f>
        <v/>
      </c>
      <c r="E4" s="5" t="str">
        <f>IFERROR(VLOOKUP(CONCATENATE($A4,E$1),buildGen!$C$2:$D$100,2,FALSE),"")</f>
        <v/>
      </c>
      <c r="F4" s="5" t="str">
        <f>IFERROR(VLOOKUP(CONCATENATE($A4,F$1),buildGen!$C$2:$D$100,2,FALSE),"")</f>
        <v/>
      </c>
      <c r="G4" s="5" t="str">
        <f>IFERROR(VLOOKUP(CONCATENATE($A4,G$1),buildGen!$C$2:$D$100,2,FALSE),"")</f>
        <v/>
      </c>
      <c r="H4" s="5" t="str">
        <f>IFERROR(VLOOKUP(CONCATENATE($A4,H$1),buildGen!$C$2:$D$100,2,FALSE),"")</f>
        <v/>
      </c>
      <c r="I4" s="5" t="str">
        <f>IFERROR(VLOOKUP(CONCATENATE($A4,I$1),buildGen!$C$2:$D$100,2,FALSE),"")</f>
        <v/>
      </c>
      <c r="J4" s="5" t="str">
        <f>IFERROR(VLOOKUP(CONCATENATE($A4,J$1),buildGen!$C$2:$D$100,2,FALSE),"")</f>
        <v/>
      </c>
      <c r="K4" s="5" t="str">
        <f>IFERROR(VLOOKUP(CONCATENATE($A4,K$1),buildGen!$C$2:$D$100,2,FALSE),"")</f>
        <v/>
      </c>
      <c r="L4" s="5" t="str">
        <f>IFERROR(VLOOKUP(CONCATENATE($A4,L$1),buildGen!$C$2:$D$100,2,FALSE),"")</f>
        <v/>
      </c>
    </row>
    <row r="5">
      <c r="A5" s="5" t="s">
        <v>21</v>
      </c>
      <c r="B5" s="5">
        <f>IFERROR(VLOOKUP(CONCATENATE($A5,B$1),buildGen!$C$2:$D$100,2,FALSE),"")</f>
        <v>47.4</v>
      </c>
      <c r="C5" s="5" t="str">
        <f>IFERROR(VLOOKUP(CONCATENATE($A5,C$1),buildGen!$C$2:$D$100,2,FALSE),"")</f>
        <v/>
      </c>
      <c r="D5" s="5" t="str">
        <f>IFERROR(VLOOKUP(CONCATENATE($A5,D$1),buildGen!$C$2:$D$100,2,FALSE),"")</f>
        <v/>
      </c>
      <c r="E5" s="5" t="str">
        <f>IFERROR(VLOOKUP(CONCATENATE($A5,E$1),buildGen!$C$2:$D$100,2,FALSE),"")</f>
        <v/>
      </c>
      <c r="F5" s="5" t="str">
        <f>IFERROR(VLOOKUP(CONCATENATE($A5,F$1),buildGen!$C$2:$D$100,2,FALSE),"")</f>
        <v/>
      </c>
      <c r="G5" s="5" t="str">
        <f>IFERROR(VLOOKUP(CONCATENATE($A5,G$1),buildGen!$C$2:$D$100,2,FALSE),"")</f>
        <v/>
      </c>
      <c r="H5" s="5" t="str">
        <f>IFERROR(VLOOKUP(CONCATENATE($A5,H$1),buildGen!$C$2:$D$100,2,FALSE),"")</f>
        <v/>
      </c>
      <c r="I5" s="5" t="str">
        <f>IFERROR(VLOOKUP(CONCATENATE($A5,I$1),buildGen!$C$2:$D$100,2,FALSE),"")</f>
        <v/>
      </c>
      <c r="J5" s="5" t="str">
        <f>IFERROR(VLOOKUP(CONCATENATE($A5,J$1),buildGen!$C$2:$D$100,2,FALSE),"")</f>
        <v/>
      </c>
      <c r="K5" s="5" t="str">
        <f>IFERROR(VLOOKUP(CONCATENATE($A5,K$1),buildGen!$C$2:$D$100,2,FALSE),"")</f>
        <v/>
      </c>
      <c r="L5" s="5" t="str">
        <f>IFERROR(VLOOKUP(CONCATENATE($A5,L$1),buildGen!$C$2:$D$100,2,FALSE),"")</f>
        <v/>
      </c>
    </row>
    <row r="6">
      <c r="A6" s="6" t="s">
        <v>11</v>
      </c>
      <c r="B6" s="5" t="str">
        <f>IFERROR(VLOOKUP(CONCATENATE($A6,B$1),buildGen!$C$2:$D$100,2,FALSE),"")</f>
        <v/>
      </c>
      <c r="C6" s="5">
        <f>IFERROR(VLOOKUP(CONCATENATE($A6,C$1),buildGen!$C$2:$D$100,2,FALSE),"")</f>
        <v>0</v>
      </c>
      <c r="D6" s="5">
        <f>IFERROR(VLOOKUP(CONCATENATE($A6,D$1),buildGen!$C$2:$D$100,2,FALSE),"")</f>
        <v>0</v>
      </c>
      <c r="E6" s="5">
        <f>IFERROR(VLOOKUP(CONCATENATE($A6,E$1),buildGen!$C$2:$D$100,2,FALSE),"")</f>
        <v>70</v>
      </c>
      <c r="F6" s="5">
        <f>IFERROR(VLOOKUP(CONCATENATE($A6,F$1),buildGen!$C$2:$D$100,2,FALSE),"")</f>
        <v>0</v>
      </c>
      <c r="G6" s="5">
        <f>IFERROR(VLOOKUP(CONCATENATE($A6,G$1),buildGen!$C$2:$D$100,2,FALSE),"")</f>
        <v>0</v>
      </c>
      <c r="H6" s="5">
        <f>IFERROR(VLOOKUP(CONCATENATE($A6,H$1),buildGen!$C$2:$D$100,2,FALSE),"")</f>
        <v>0</v>
      </c>
      <c r="I6" s="5">
        <f>IFERROR(VLOOKUP(CONCATENATE($A6,I$1),buildGen!$C$2:$D$100,2,FALSE),"")</f>
        <v>0</v>
      </c>
      <c r="J6" s="5">
        <f>IFERROR(VLOOKUP(CONCATENATE($A6,J$1),buildGen!$C$2:$D$100,2,FALSE),"")</f>
        <v>0</v>
      </c>
      <c r="K6" s="5">
        <f>IFERROR(VLOOKUP(CONCATENATE($A6,K$1),buildGen!$C$2:$D$100,2,FALSE),"")</f>
        <v>0</v>
      </c>
      <c r="L6" s="5">
        <f>IFERROR(VLOOKUP(CONCATENATE($A6,L$1),buildGen!$C$2:$D$100,2,FALSE),"")</f>
        <v>0</v>
      </c>
    </row>
    <row r="7">
      <c r="A7" s="7" t="s">
        <v>12</v>
      </c>
      <c r="B7" s="5">
        <f>IFERROR(VLOOKUP(CONCATENATE($A7,B$1),buildGen!$C$2:$D$100,2,FALSE),"")</f>
        <v>5.1</v>
      </c>
      <c r="C7" s="5" t="str">
        <f>IFERROR(VLOOKUP(CONCATENATE($A7,C$1),buildGen!$C$2:$D$100,2,FALSE),"")</f>
        <v/>
      </c>
      <c r="D7" s="5" t="str">
        <f>IFERROR(VLOOKUP(CONCATENATE($A7,D$1),buildGen!$C$2:$D$100,2,FALSE),"")</f>
        <v/>
      </c>
      <c r="E7" s="5" t="str">
        <f>IFERROR(VLOOKUP(CONCATENATE($A7,E$1),buildGen!$C$2:$D$100,2,FALSE),"")</f>
        <v/>
      </c>
      <c r="F7" s="5" t="str">
        <f>IFERROR(VLOOKUP(CONCATENATE($A7,F$1),buildGen!$C$2:$D$100,2,FALSE),"")</f>
        <v/>
      </c>
      <c r="G7" s="5" t="str">
        <f>IFERROR(VLOOKUP(CONCATENATE($A7,G$1),buildGen!$C$2:$D$100,2,FALSE),"")</f>
        <v/>
      </c>
      <c r="H7" s="5" t="str">
        <f>IFERROR(VLOOKUP(CONCATENATE($A7,H$1),buildGen!$C$2:$D$100,2,FALSE),"")</f>
        <v/>
      </c>
      <c r="I7" s="5" t="str">
        <f>IFERROR(VLOOKUP(CONCATENATE($A7,I$1),buildGen!$C$2:$D$100,2,FALSE),"")</f>
        <v/>
      </c>
      <c r="J7" s="5" t="str">
        <f>IFERROR(VLOOKUP(CONCATENATE($A7,J$1),buildGen!$C$2:$D$100,2,FALSE),"")</f>
        <v/>
      </c>
      <c r="K7" s="5" t="str">
        <f>IFERROR(VLOOKUP(CONCATENATE($A7,K$1),buildGen!$C$2:$D$100,2,FALSE),"")</f>
        <v/>
      </c>
      <c r="L7" s="5" t="str">
        <f>IFERROR(VLOOKUP(CONCATENATE($A7,L$1),buildGen!$C$2:$D$100,2,FALSE),"")</f>
        <v/>
      </c>
    </row>
    <row r="8">
      <c r="A8" s="6" t="s">
        <v>13</v>
      </c>
      <c r="B8" s="5">
        <f>IFERROR(VLOOKUP(CONCATENATE($A8,B$1),buildGen!$C$2:$D$100,2,FALSE),"")</f>
        <v>35</v>
      </c>
      <c r="C8" s="5">
        <f>IFERROR(VLOOKUP(CONCATENATE($A8,C$1),buildGen!$C$2:$D$100,2,FALSE),"")</f>
        <v>0</v>
      </c>
      <c r="D8" s="5">
        <f>IFERROR(VLOOKUP(CONCATENATE($A8,D$1),buildGen!$C$2:$D$100,2,FALSE),"")</f>
        <v>0</v>
      </c>
      <c r="E8" s="5">
        <f>IFERROR(VLOOKUP(CONCATENATE($A8,E$1),buildGen!$C$2:$D$100,2,FALSE),"")</f>
        <v>0</v>
      </c>
      <c r="F8" s="5">
        <f>IFERROR(VLOOKUP(CONCATENATE($A8,F$1),buildGen!$C$2:$D$100,2,FALSE),"")</f>
        <v>0</v>
      </c>
      <c r="G8" s="5">
        <f>IFERROR(VLOOKUP(CONCATENATE($A8,G$1),buildGen!$C$2:$D$100,2,FALSE),"")</f>
        <v>0</v>
      </c>
      <c r="H8" s="5">
        <f>IFERROR(VLOOKUP(CONCATENATE($A8,H$1),buildGen!$C$2:$D$100,2,FALSE),"")</f>
        <v>0</v>
      </c>
      <c r="I8" s="5">
        <f>IFERROR(VLOOKUP(CONCATENATE($A8,I$1),buildGen!$C$2:$D$100,2,FALSE),"")</f>
        <v>0</v>
      </c>
      <c r="J8" s="5">
        <f>IFERROR(VLOOKUP(CONCATENATE($A8,J$1),buildGen!$C$2:$D$100,2,FALSE),"")</f>
        <v>0</v>
      </c>
      <c r="K8" s="5">
        <f>IFERROR(VLOOKUP(CONCATENATE($A8,K$1),buildGen!$C$2:$D$100,2,FALSE),"")</f>
        <v>0</v>
      </c>
      <c r="L8" s="5">
        <f>IFERROR(VLOOKUP(CONCATENATE($A8,L$1),buildGen!$C$2:$D$100,2,FALSE),"")</f>
        <v>0</v>
      </c>
    </row>
    <row r="9">
      <c r="A9" s="7" t="s">
        <v>14</v>
      </c>
      <c r="B9" s="5" t="str">
        <f>IFERROR(VLOOKUP(CONCATENATE($A9,B$1),buildGen!$C$2:$D$100,2,FALSE),"")</f>
        <v/>
      </c>
      <c r="C9" s="5">
        <f>IFERROR(VLOOKUP(CONCATENATE($A9,C$1),buildGen!$C$2:$D$100,2,FALSE),"")</f>
        <v>60</v>
      </c>
      <c r="D9" s="5">
        <f>IFERROR(VLOOKUP(CONCATENATE($A9,D$1),buildGen!$C$2:$D$100,2,FALSE),"")</f>
        <v>2</v>
      </c>
      <c r="E9" s="5">
        <f>IFERROR(VLOOKUP(CONCATENATE($A9,E$1),buildGen!$C$2:$D$100,2,FALSE),"")</f>
        <v>0</v>
      </c>
      <c r="F9" s="5">
        <f>IFERROR(VLOOKUP(CONCATENATE($A9,F$1),buildGen!$C$2:$D$100,2,FALSE),"")</f>
        <v>0</v>
      </c>
      <c r="G9" s="5">
        <f>IFERROR(VLOOKUP(CONCATENATE($A9,G$1),buildGen!$C$2:$D$100,2,FALSE),"")</f>
        <v>0</v>
      </c>
      <c r="H9" s="5">
        <f>IFERROR(VLOOKUP(CONCATENATE($A9,H$1),buildGen!$C$2:$D$100,2,FALSE),"")</f>
        <v>4</v>
      </c>
      <c r="I9" s="5">
        <f>IFERROR(VLOOKUP(CONCATENATE($A9,I$1),buildGen!$C$2:$D$100,2,FALSE),"")</f>
        <v>2</v>
      </c>
      <c r="J9" s="5">
        <f>IFERROR(VLOOKUP(CONCATENATE($A9,J$1),buildGen!$C$2:$D$100,2,FALSE),"")</f>
        <v>2</v>
      </c>
      <c r="K9" s="5">
        <f>IFERROR(VLOOKUP(CONCATENATE($A9,K$1),buildGen!$C$2:$D$100,2,FALSE),"")</f>
        <v>4</v>
      </c>
      <c r="L9" s="5">
        <f>IFERROR(VLOOKUP(CONCATENATE($A9,L$1),buildGen!$C$2:$D$100,2,FALSE),"")</f>
        <v>14</v>
      </c>
    </row>
    <row r="10">
      <c r="A10" s="7" t="s">
        <v>15</v>
      </c>
      <c r="B10" s="5">
        <f>IFERROR(VLOOKUP(CONCATENATE($A10,B$1),buildGen!$C$2:$D$100,2,FALSE),"")</f>
        <v>3.2</v>
      </c>
      <c r="C10" s="5" t="str">
        <f>IFERROR(VLOOKUP(CONCATENATE($A10,C$1),buildGen!$C$2:$D$100,2,FALSE),"")</f>
        <v/>
      </c>
      <c r="D10" s="5" t="str">
        <f>IFERROR(VLOOKUP(CONCATENATE($A10,D$1),buildGen!$C$2:$D$100,2,FALSE),"")</f>
        <v/>
      </c>
      <c r="E10" s="5" t="str">
        <f>IFERROR(VLOOKUP(CONCATENATE($A10,E$1),buildGen!$C$2:$D$100,2,FALSE),"")</f>
        <v/>
      </c>
      <c r="F10" s="5" t="str">
        <f>IFERROR(VLOOKUP(CONCATENATE($A10,F$1),buildGen!$C$2:$D$100,2,FALSE),"")</f>
        <v/>
      </c>
      <c r="G10" s="5" t="str">
        <f>IFERROR(VLOOKUP(CONCATENATE($A10,G$1),buildGen!$C$2:$D$100,2,FALSE),"")</f>
        <v/>
      </c>
      <c r="H10" s="5" t="str">
        <f>IFERROR(VLOOKUP(CONCATENATE($A10,H$1),buildGen!$C$2:$D$100,2,FALSE),"")</f>
        <v/>
      </c>
      <c r="I10" s="5" t="str">
        <f>IFERROR(VLOOKUP(CONCATENATE($A10,I$1),buildGen!$C$2:$D$100,2,FALSE),"")</f>
        <v/>
      </c>
      <c r="J10" s="5" t="str">
        <f>IFERROR(VLOOKUP(CONCATENATE($A10,J$1),buildGen!$C$2:$D$100,2,FALSE),"")</f>
        <v/>
      </c>
      <c r="K10" s="5" t="str">
        <f>IFERROR(VLOOKUP(CONCATENATE($A10,K$1),buildGen!$C$2:$D$100,2,FALSE),"")</f>
        <v/>
      </c>
      <c r="L10" s="5" t="str">
        <f>IFERROR(VLOOKUP(CONCATENATE($A10,L$1),buildGen!$C$2:$D$100,2,FALSE),"")</f>
        <v/>
      </c>
    </row>
    <row r="11">
      <c r="A11" s="7" t="s">
        <v>16</v>
      </c>
      <c r="B11" s="5" t="str">
        <f>IFERROR(VLOOKUP(CONCATENATE($A11,B$1),buildGen!$C$2:$D$100,2,FALSE),"")</f>
        <v/>
      </c>
      <c r="C11" s="5">
        <f>IFERROR(VLOOKUP(CONCATENATE($A11,C$1),buildGen!$C$2:$D$100,2,FALSE),"")</f>
        <v>44.85</v>
      </c>
      <c r="D11" s="5">
        <f>IFERROR(VLOOKUP(CONCATENATE($A11,D$1),buildGen!$C$2:$D$100,2,FALSE),"")</f>
        <v>0</v>
      </c>
      <c r="E11" s="5">
        <f>IFERROR(VLOOKUP(CONCATENATE($A11,E$1),buildGen!$C$2:$D$100,2,FALSE),"")</f>
        <v>0</v>
      </c>
      <c r="F11" s="5">
        <f>IFERROR(VLOOKUP(CONCATENATE($A11,F$1),buildGen!$C$2:$D$100,2,FALSE),"")</f>
        <v>13.8</v>
      </c>
      <c r="G11" s="5">
        <f>IFERROR(VLOOKUP(CONCATENATE($A11,G$1),buildGen!$C$2:$D$100,2,FALSE),"")</f>
        <v>6.9</v>
      </c>
      <c r="H11" s="5">
        <f>IFERROR(VLOOKUP(CONCATENATE($A11,H$1),buildGen!$C$2:$D$100,2,FALSE),"")</f>
        <v>0</v>
      </c>
      <c r="I11" s="5">
        <f>IFERROR(VLOOKUP(CONCATENATE($A11,I$1),buildGen!$C$2:$D$100,2,FALSE),"")</f>
        <v>3.45</v>
      </c>
      <c r="J11" s="5">
        <f>IFERROR(VLOOKUP(CONCATENATE($A11,J$1),buildGen!$C$2:$D$100,2,FALSE),"")</f>
        <v>3.45</v>
      </c>
      <c r="K11" s="5">
        <f>IFERROR(VLOOKUP(CONCATENATE($A11,K$1),buildGen!$C$2:$D$100,2,FALSE),"")</f>
        <v>6.9</v>
      </c>
      <c r="L11" s="5">
        <f>IFERROR(VLOOKUP(CONCATENATE($A11,L$1),buildGen!$C$2:$D$100,2,FALSE),"")</f>
        <v>341.55</v>
      </c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>
      <c r="A13" s="3" t="s">
        <v>0</v>
      </c>
      <c r="B13" s="4">
        <v>2020.0</v>
      </c>
      <c r="C13" s="4" t="s">
        <v>17</v>
      </c>
      <c r="D13" s="3">
        <v>2022.0</v>
      </c>
      <c r="E13" s="3">
        <v>2023.0</v>
      </c>
      <c r="F13" s="3">
        <v>2024.0</v>
      </c>
      <c r="G13" s="3">
        <v>2025.0</v>
      </c>
      <c r="H13" s="3">
        <v>2026.0</v>
      </c>
      <c r="I13" s="3">
        <v>2027.0</v>
      </c>
      <c r="J13" s="3">
        <v>2028.0</v>
      </c>
      <c r="K13" s="3">
        <v>2029.0</v>
      </c>
      <c r="L13" s="3">
        <v>2030.0</v>
      </c>
    </row>
    <row r="14">
      <c r="A14" s="5" t="s">
        <v>18</v>
      </c>
      <c r="B14" s="8">
        <f t="shared" ref="B14:B23" si="2">IF(B2="",0,B2)</f>
        <v>0</v>
      </c>
      <c r="C14" s="8">
        <f t="shared" ref="C14:L14" si="1">IF(B14&lt;0,0,IF(AND(OR($A14="Diesel",$A14="Fueloil"),C$13=2023),-1*$B14,IF(AND($A14="Wind - Mila",C$13=2028),-1*$B14,C2)))</f>
        <v>0</v>
      </c>
      <c r="D14" s="8">
        <f t="shared" si="1"/>
        <v>0</v>
      </c>
      <c r="E14" s="8">
        <f t="shared" si="1"/>
        <v>0</v>
      </c>
      <c r="F14" s="8">
        <f t="shared" si="1"/>
        <v>0</v>
      </c>
      <c r="G14" s="8">
        <f t="shared" si="1"/>
        <v>0</v>
      </c>
      <c r="H14" s="8">
        <f t="shared" si="1"/>
        <v>4</v>
      </c>
      <c r="I14" s="8">
        <f t="shared" si="1"/>
        <v>0</v>
      </c>
      <c r="J14" s="8">
        <f t="shared" si="1"/>
        <v>0</v>
      </c>
      <c r="K14" s="8">
        <f t="shared" si="1"/>
        <v>0</v>
      </c>
      <c r="L14" s="8">
        <f t="shared" si="1"/>
        <v>16</v>
      </c>
    </row>
    <row r="15">
      <c r="A15" s="5" t="s">
        <v>19</v>
      </c>
      <c r="B15" s="8">
        <f t="shared" si="2"/>
        <v>0</v>
      </c>
      <c r="C15" s="8" t="str">
        <f t="shared" ref="C15:L15" si="3">IF(B15&lt;0,0,IF(AND(OR($A15="Diesel",$A15="Fueloil"),C$13=2023),-1*$B15,IF(AND($A15="Wind - Mila",C$13=2028),-1*$B15,C3)))</f>
        <v/>
      </c>
      <c r="D15" s="8" t="str">
        <f t="shared" si="3"/>
        <v/>
      </c>
      <c r="E15" s="8" t="str">
        <f t="shared" si="3"/>
        <v/>
      </c>
      <c r="F15" s="8" t="str">
        <f t="shared" si="3"/>
        <v/>
      </c>
      <c r="G15" s="8" t="str">
        <f t="shared" si="3"/>
        <v/>
      </c>
      <c r="H15" s="8" t="str">
        <f t="shared" si="3"/>
        <v/>
      </c>
      <c r="I15" s="8" t="str">
        <f t="shared" si="3"/>
        <v/>
      </c>
      <c r="J15" s="8" t="str">
        <f t="shared" si="3"/>
        <v/>
      </c>
      <c r="K15" s="8" t="str">
        <f t="shared" si="3"/>
        <v/>
      </c>
      <c r="L15" s="8" t="str">
        <f t="shared" si="3"/>
        <v/>
      </c>
    </row>
    <row r="16">
      <c r="A16" s="5" t="s">
        <v>20</v>
      </c>
      <c r="B16" s="8">
        <f t="shared" si="2"/>
        <v>224.2</v>
      </c>
      <c r="C16" s="8" t="str">
        <f t="shared" ref="C16:L16" si="4">IF(B16&lt;0,0,IF(AND(OR($A16="Diesel",$A16="Fueloil"),C$13=2023),-1*$B16,IF(AND($A16="Wind - Mila",C$13=2028),-1*$B16,C4)))</f>
        <v/>
      </c>
      <c r="D16" s="8" t="str">
        <f t="shared" si="4"/>
        <v/>
      </c>
      <c r="E16" s="8">
        <f t="shared" si="4"/>
        <v>-224.2</v>
      </c>
      <c r="F16" s="8">
        <f t="shared" si="4"/>
        <v>0</v>
      </c>
      <c r="G16" s="8" t="str">
        <f t="shared" si="4"/>
        <v/>
      </c>
      <c r="H16" s="8" t="str">
        <f t="shared" si="4"/>
        <v/>
      </c>
      <c r="I16" s="8" t="str">
        <f t="shared" si="4"/>
        <v/>
      </c>
      <c r="J16" s="8" t="str">
        <f t="shared" si="4"/>
        <v/>
      </c>
      <c r="K16" s="8" t="str">
        <f t="shared" si="4"/>
        <v/>
      </c>
      <c r="L16" s="8" t="str">
        <f t="shared" si="4"/>
        <v/>
      </c>
    </row>
    <row r="17">
      <c r="A17" s="5" t="s">
        <v>21</v>
      </c>
      <c r="B17" s="8">
        <f t="shared" si="2"/>
        <v>47.4</v>
      </c>
      <c r="C17" s="8" t="str">
        <f t="shared" ref="C17:L17" si="5">IF(B17&lt;0,0,IF(AND(OR($A17="Diesel",$A17="Fueloil"),C$13=2023),-1*$B17,IF(AND($A17="Wind - Mila",C$13=2028),-1*$B17,C5)))</f>
        <v/>
      </c>
      <c r="D17" s="8" t="str">
        <f t="shared" si="5"/>
        <v/>
      </c>
      <c r="E17" s="8">
        <f t="shared" si="5"/>
        <v>-47.4</v>
      </c>
      <c r="F17" s="8">
        <f t="shared" si="5"/>
        <v>0</v>
      </c>
      <c r="G17" s="8" t="str">
        <f t="shared" si="5"/>
        <v/>
      </c>
      <c r="H17" s="8" t="str">
        <f t="shared" si="5"/>
        <v/>
      </c>
      <c r="I17" s="8" t="str">
        <f t="shared" si="5"/>
        <v/>
      </c>
      <c r="J17" s="8" t="str">
        <f t="shared" si="5"/>
        <v/>
      </c>
      <c r="K17" s="8" t="str">
        <f t="shared" si="5"/>
        <v/>
      </c>
      <c r="L17" s="8" t="str">
        <f t="shared" si="5"/>
        <v/>
      </c>
    </row>
    <row r="18">
      <c r="A18" s="6" t="s">
        <v>22</v>
      </c>
      <c r="B18" s="8">
        <f t="shared" si="2"/>
        <v>0</v>
      </c>
      <c r="C18" s="8">
        <f t="shared" ref="C18:L18" si="6">IF(B18&lt;0,0,IF(AND(OR($A18="Diesel",$A18="Fueloil"),C$13=2023),-1*$B18,IF(AND($A18="Wind - Mila",C$13=2028),-1*$B18,C6)))</f>
        <v>0</v>
      </c>
      <c r="D18" s="8">
        <f t="shared" si="6"/>
        <v>0</v>
      </c>
      <c r="E18" s="8">
        <f t="shared" si="6"/>
        <v>70</v>
      </c>
      <c r="F18" s="8">
        <f t="shared" si="6"/>
        <v>0</v>
      </c>
      <c r="G18" s="8">
        <f t="shared" si="6"/>
        <v>0</v>
      </c>
      <c r="H18" s="8">
        <f t="shared" si="6"/>
        <v>0</v>
      </c>
      <c r="I18" s="8">
        <f t="shared" si="6"/>
        <v>0</v>
      </c>
      <c r="J18" s="8">
        <f t="shared" si="6"/>
        <v>0</v>
      </c>
      <c r="K18" s="8">
        <f t="shared" si="6"/>
        <v>0</v>
      </c>
      <c r="L18" s="8">
        <f t="shared" si="6"/>
        <v>0</v>
      </c>
    </row>
    <row r="19">
      <c r="A19" s="5" t="s">
        <v>23</v>
      </c>
      <c r="B19" s="8">
        <f t="shared" si="2"/>
        <v>5.1</v>
      </c>
      <c r="C19" s="8" t="str">
        <f t="shared" ref="C19:L19" si="7">IF(B19&lt;0,0,IF(AND(OR($A19="Diesel",$A19="Fueloil"),C$13=2023),-1*$B19,IF(AND($A19="Wind - Mila",C$13=2028),-1*$B19,C7)))</f>
        <v/>
      </c>
      <c r="D19" s="8" t="str">
        <f t="shared" si="7"/>
        <v/>
      </c>
      <c r="E19" s="8" t="str">
        <f t="shared" si="7"/>
        <v/>
      </c>
      <c r="F19" s="8" t="str">
        <f t="shared" si="7"/>
        <v/>
      </c>
      <c r="G19" s="8" t="str">
        <f t="shared" si="7"/>
        <v/>
      </c>
      <c r="H19" s="8" t="str">
        <f t="shared" si="7"/>
        <v/>
      </c>
      <c r="I19" s="8" t="str">
        <f t="shared" si="7"/>
        <v/>
      </c>
      <c r="J19" s="8" t="str">
        <f t="shared" si="7"/>
        <v/>
      </c>
      <c r="K19" s="8" t="str">
        <f t="shared" si="7"/>
        <v/>
      </c>
      <c r="L19" s="8" t="str">
        <f t="shared" si="7"/>
        <v/>
      </c>
    </row>
    <row r="20">
      <c r="A20" s="6" t="s">
        <v>13</v>
      </c>
      <c r="B20" s="8">
        <f t="shared" si="2"/>
        <v>35</v>
      </c>
      <c r="C20" s="8">
        <f t="shared" ref="C20:L20" si="8">IF(B20&lt;0,0,IF(AND(OR($A20="Diesel",$A20="Fueloil"),C$13=2023),-1*$B20,IF(AND($A20="Wind - Mila",C$13=2028),-1*$B20,C8)))</f>
        <v>0</v>
      </c>
      <c r="D20" s="8">
        <f t="shared" si="8"/>
        <v>0</v>
      </c>
      <c r="E20" s="8">
        <f t="shared" si="8"/>
        <v>0</v>
      </c>
      <c r="F20" s="8">
        <f t="shared" si="8"/>
        <v>0</v>
      </c>
      <c r="G20" s="8">
        <f t="shared" si="8"/>
        <v>0</v>
      </c>
      <c r="H20" s="8">
        <f t="shared" si="8"/>
        <v>0</v>
      </c>
      <c r="I20" s="8">
        <f t="shared" si="8"/>
        <v>0</v>
      </c>
      <c r="J20" s="8">
        <f t="shared" si="8"/>
        <v>0</v>
      </c>
      <c r="K20" s="8">
        <f t="shared" si="8"/>
        <v>0</v>
      </c>
      <c r="L20" s="8">
        <f t="shared" si="8"/>
        <v>0</v>
      </c>
    </row>
    <row r="21">
      <c r="A21" s="5" t="s">
        <v>24</v>
      </c>
      <c r="B21" s="8">
        <f t="shared" si="2"/>
        <v>0</v>
      </c>
      <c r="C21" s="8">
        <f t="shared" ref="C21:L21" si="9">IF(B21&lt;0,0,IF(AND(OR($A21="Diesel",$A21="Fueloil"),C$13=2023),-1*$B21,IF(AND($A21="Wind - Mila",C$13=2028),-1*$B21,C9)))</f>
        <v>60</v>
      </c>
      <c r="D21" s="8">
        <f t="shared" si="9"/>
        <v>2</v>
      </c>
      <c r="E21" s="8">
        <f t="shared" si="9"/>
        <v>0</v>
      </c>
      <c r="F21" s="8">
        <f t="shared" si="9"/>
        <v>0</v>
      </c>
      <c r="G21" s="8">
        <f t="shared" si="9"/>
        <v>0</v>
      </c>
      <c r="H21" s="8">
        <f t="shared" si="9"/>
        <v>4</v>
      </c>
      <c r="I21" s="8">
        <f t="shared" si="9"/>
        <v>2</v>
      </c>
      <c r="J21" s="8">
        <f t="shared" si="9"/>
        <v>2</v>
      </c>
      <c r="K21" s="8">
        <f t="shared" si="9"/>
        <v>4</v>
      </c>
      <c r="L21" s="8">
        <f t="shared" si="9"/>
        <v>14</v>
      </c>
    </row>
    <row r="22">
      <c r="A22" s="5" t="s">
        <v>25</v>
      </c>
      <c r="B22" s="8">
        <f t="shared" si="2"/>
        <v>3.2</v>
      </c>
      <c r="C22" s="8" t="str">
        <f t="shared" ref="C22:L22" si="10">IF(B22&lt;0,0,IF(AND(OR($A22="Diesel",$A22="Fueloil"),C$13=2023),-1*$B22,IF(AND($A22="Wind - Mila",C$13=2028),-1*$B22,C10)))</f>
        <v/>
      </c>
      <c r="D22" s="8" t="str">
        <f t="shared" si="10"/>
        <v/>
      </c>
      <c r="E22" s="8" t="str">
        <f t="shared" si="10"/>
        <v/>
      </c>
      <c r="F22" s="8" t="str">
        <f t="shared" si="10"/>
        <v/>
      </c>
      <c r="G22" s="8" t="str">
        <f t="shared" si="10"/>
        <v/>
      </c>
      <c r="H22" s="8" t="str">
        <f t="shared" si="10"/>
        <v/>
      </c>
      <c r="I22" s="8" t="str">
        <f t="shared" si="10"/>
        <v/>
      </c>
      <c r="J22" s="8">
        <f t="shared" si="10"/>
        <v>-3.2</v>
      </c>
      <c r="K22" s="8">
        <f t="shared" si="10"/>
        <v>0</v>
      </c>
      <c r="L22" s="8" t="str">
        <f t="shared" si="10"/>
        <v/>
      </c>
    </row>
    <row r="23">
      <c r="A23" s="5" t="s">
        <v>26</v>
      </c>
      <c r="B23" s="8">
        <f t="shared" si="2"/>
        <v>0</v>
      </c>
      <c r="C23" s="8">
        <f t="shared" ref="C23:L23" si="11">IF(B23&lt;0,0,IF(AND(OR($A23="Diesel",$A23="Fueloil"),C$13=2023),-1*$B23,IF(AND($A23="Wind - Mila",C$13=2028),-1*$B23,C11)))</f>
        <v>44.85</v>
      </c>
      <c r="D23" s="8">
        <f t="shared" si="11"/>
        <v>0</v>
      </c>
      <c r="E23" s="8">
        <f t="shared" si="11"/>
        <v>0</v>
      </c>
      <c r="F23" s="8">
        <f t="shared" si="11"/>
        <v>13.8</v>
      </c>
      <c r="G23" s="8">
        <f t="shared" si="11"/>
        <v>6.9</v>
      </c>
      <c r="H23" s="8">
        <f t="shared" si="11"/>
        <v>0</v>
      </c>
      <c r="I23" s="8">
        <f t="shared" si="11"/>
        <v>3.45</v>
      </c>
      <c r="J23" s="8">
        <f t="shared" si="11"/>
        <v>3.45</v>
      </c>
      <c r="K23" s="8">
        <f t="shared" si="11"/>
        <v>6.9</v>
      </c>
      <c r="L23" s="8">
        <f t="shared" si="11"/>
        <v>341.55</v>
      </c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>
      <c r="A25" s="9" t="s">
        <v>27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>
      <c r="A26" s="3" t="s">
        <v>0</v>
      </c>
      <c r="B26" s="4">
        <v>2020.0</v>
      </c>
      <c r="C26" s="4" t="s">
        <v>17</v>
      </c>
      <c r="D26" s="3">
        <v>2022.0</v>
      </c>
      <c r="E26" s="3">
        <v>2023.0</v>
      </c>
      <c r="F26" s="3">
        <v>2024.0</v>
      </c>
      <c r="G26" s="3">
        <v>2025.0</v>
      </c>
      <c r="H26" s="3">
        <v>2026.0</v>
      </c>
      <c r="I26" s="3">
        <v>2027.0</v>
      </c>
      <c r="J26" s="3">
        <v>2028.0</v>
      </c>
      <c r="K26" s="3">
        <v>2029.0</v>
      </c>
      <c r="L26" s="3">
        <v>2030.0</v>
      </c>
    </row>
    <row r="27">
      <c r="A27" s="5" t="s">
        <v>18</v>
      </c>
      <c r="B27" s="8">
        <f t="shared" ref="B27:B36" si="13">IF(B2="",0,B2)</f>
        <v>0</v>
      </c>
      <c r="C27" s="8">
        <f t="shared" ref="C27:L27" si="12">IF(B14&lt;0,0,IF(AND(OR($A27="Diesel",$A27="Fueloil"),C$26=2023),-1*B27,IF(AND($A27="Wind - Mila",C$26=2028),-1*B27,B27+C2)))</f>
        <v>0</v>
      </c>
      <c r="D27" s="8">
        <f t="shared" si="12"/>
        <v>0</v>
      </c>
      <c r="E27" s="8">
        <f t="shared" si="12"/>
        <v>0</v>
      </c>
      <c r="F27" s="8">
        <f t="shared" si="12"/>
        <v>0</v>
      </c>
      <c r="G27" s="8">
        <f t="shared" si="12"/>
        <v>0</v>
      </c>
      <c r="H27" s="8">
        <f t="shared" si="12"/>
        <v>4</v>
      </c>
      <c r="I27" s="8">
        <f t="shared" si="12"/>
        <v>4</v>
      </c>
      <c r="J27" s="8">
        <f t="shared" si="12"/>
        <v>4</v>
      </c>
      <c r="K27" s="8">
        <f t="shared" si="12"/>
        <v>4</v>
      </c>
      <c r="L27" s="8">
        <f t="shared" si="12"/>
        <v>20</v>
      </c>
    </row>
    <row r="28">
      <c r="A28" s="5" t="s">
        <v>19</v>
      </c>
      <c r="B28" s="8">
        <f t="shared" si="13"/>
        <v>0</v>
      </c>
      <c r="C28" s="8">
        <f t="shared" ref="C28:L28" si="14">IF(B15&lt;0,0,IF(AND(OR($A28="Diesel",$A28="Fueloil"),C$26=2023),-1*B28,IF(AND($A28="Wind - Mila",C$26=2028),-1*B28,B28+C3)))</f>
        <v>0</v>
      </c>
      <c r="D28" s="8">
        <f t="shared" si="14"/>
        <v>0</v>
      </c>
      <c r="E28" s="8">
        <f t="shared" si="14"/>
        <v>0</v>
      </c>
      <c r="F28" s="8">
        <f t="shared" si="14"/>
        <v>0</v>
      </c>
      <c r="G28" s="8">
        <f t="shared" si="14"/>
        <v>0</v>
      </c>
      <c r="H28" s="8">
        <f t="shared" si="14"/>
        <v>0</v>
      </c>
      <c r="I28" s="8">
        <f t="shared" si="14"/>
        <v>0</v>
      </c>
      <c r="J28" s="8">
        <f t="shared" si="14"/>
        <v>0</v>
      </c>
      <c r="K28" s="8">
        <f t="shared" si="14"/>
        <v>0</v>
      </c>
      <c r="L28" s="8">
        <f t="shared" si="14"/>
        <v>0</v>
      </c>
    </row>
    <row r="29">
      <c r="A29" s="5" t="s">
        <v>20</v>
      </c>
      <c r="B29" s="8">
        <f t="shared" si="13"/>
        <v>224.2</v>
      </c>
      <c r="C29" s="8">
        <f t="shared" ref="C29:L29" si="15">IF(B16&lt;0,0,IF(AND(OR($A29="Diesel",$A29="Fueloil"),C$26=2023),-1*B29,IF(AND($A29="Wind - Mila",C$26=2028),-1*B29,B29+C4)))</f>
        <v>224.2</v>
      </c>
      <c r="D29" s="8">
        <f t="shared" si="15"/>
        <v>224.2</v>
      </c>
      <c r="E29" s="8">
        <f t="shared" si="15"/>
        <v>-224.2</v>
      </c>
      <c r="F29" s="8">
        <f t="shared" si="15"/>
        <v>0</v>
      </c>
      <c r="G29" s="8">
        <f t="shared" si="15"/>
        <v>0</v>
      </c>
      <c r="H29" s="8">
        <f t="shared" si="15"/>
        <v>0</v>
      </c>
      <c r="I29" s="8">
        <f t="shared" si="15"/>
        <v>0</v>
      </c>
      <c r="J29" s="8">
        <f t="shared" si="15"/>
        <v>0</v>
      </c>
      <c r="K29" s="8">
        <f t="shared" si="15"/>
        <v>0</v>
      </c>
      <c r="L29" s="8">
        <f t="shared" si="15"/>
        <v>0</v>
      </c>
    </row>
    <row r="30">
      <c r="A30" s="5" t="s">
        <v>21</v>
      </c>
      <c r="B30" s="8">
        <f t="shared" si="13"/>
        <v>47.4</v>
      </c>
      <c r="C30" s="8">
        <f t="shared" ref="C30:L30" si="16">IF(B17&lt;0,0,IF(AND(OR($A30="Diesel",$A30="Fueloil"),C$26=2023),-1*B30,IF(AND($A30="Wind - Mila",C$26=2028),-1*B30,B30+C5)))</f>
        <v>47.4</v>
      </c>
      <c r="D30" s="8">
        <f t="shared" si="16"/>
        <v>47.4</v>
      </c>
      <c r="E30" s="8">
        <f t="shared" si="16"/>
        <v>-47.4</v>
      </c>
      <c r="F30" s="8">
        <f t="shared" si="16"/>
        <v>0</v>
      </c>
      <c r="G30" s="8">
        <f t="shared" si="16"/>
        <v>0</v>
      </c>
      <c r="H30" s="8">
        <f t="shared" si="16"/>
        <v>0</v>
      </c>
      <c r="I30" s="8">
        <f t="shared" si="16"/>
        <v>0</v>
      </c>
      <c r="J30" s="8">
        <f t="shared" si="16"/>
        <v>0</v>
      </c>
      <c r="K30" s="8">
        <f t="shared" si="16"/>
        <v>0</v>
      </c>
      <c r="L30" s="8">
        <f t="shared" si="16"/>
        <v>0</v>
      </c>
    </row>
    <row r="31">
      <c r="A31" s="6" t="s">
        <v>22</v>
      </c>
      <c r="B31" s="8">
        <f t="shared" si="13"/>
        <v>0</v>
      </c>
      <c r="C31" s="8">
        <f t="shared" ref="C31:L31" si="17">IF(B18&lt;0,0,IF(AND(OR($A31="Diesel",$A31="Fueloil"),C$26=2023),-1*B31,IF(AND($A31="Wind - Mila",C$26=2028),-1*B31,B31+C6)))</f>
        <v>0</v>
      </c>
      <c r="D31" s="8">
        <f t="shared" si="17"/>
        <v>0</v>
      </c>
      <c r="E31" s="8">
        <f t="shared" si="17"/>
        <v>70</v>
      </c>
      <c r="F31" s="8">
        <f t="shared" si="17"/>
        <v>70</v>
      </c>
      <c r="G31" s="8">
        <f t="shared" si="17"/>
        <v>70</v>
      </c>
      <c r="H31" s="8">
        <f t="shared" si="17"/>
        <v>70</v>
      </c>
      <c r="I31" s="8">
        <f t="shared" si="17"/>
        <v>70</v>
      </c>
      <c r="J31" s="8">
        <f t="shared" si="17"/>
        <v>70</v>
      </c>
      <c r="K31" s="8">
        <f t="shared" si="17"/>
        <v>70</v>
      </c>
      <c r="L31" s="8">
        <f t="shared" si="17"/>
        <v>70</v>
      </c>
    </row>
    <row r="32">
      <c r="A32" s="5" t="s">
        <v>23</v>
      </c>
      <c r="B32" s="8">
        <f t="shared" si="13"/>
        <v>5.1</v>
      </c>
      <c r="C32" s="8">
        <f t="shared" ref="C32:L32" si="18">IF(B19&lt;0,0,IF(AND(OR($A32="Diesel",$A32="Fueloil"),C$26=2023),-1*B32,IF(AND($A32="Wind - Mila",C$26=2028),-1*B32,B32+C7)))</f>
        <v>5.1</v>
      </c>
      <c r="D32" s="8">
        <f t="shared" si="18"/>
        <v>5.1</v>
      </c>
      <c r="E32" s="8">
        <f t="shared" si="18"/>
        <v>5.1</v>
      </c>
      <c r="F32" s="8">
        <f t="shared" si="18"/>
        <v>5.1</v>
      </c>
      <c r="G32" s="8">
        <f t="shared" si="18"/>
        <v>5.1</v>
      </c>
      <c r="H32" s="8">
        <f t="shared" si="18"/>
        <v>5.1</v>
      </c>
      <c r="I32" s="8">
        <f t="shared" si="18"/>
        <v>5.1</v>
      </c>
      <c r="J32" s="8">
        <f t="shared" si="18"/>
        <v>5.1</v>
      </c>
      <c r="K32" s="8">
        <f t="shared" si="18"/>
        <v>5.1</v>
      </c>
      <c r="L32" s="8">
        <f t="shared" si="18"/>
        <v>5.1</v>
      </c>
    </row>
    <row r="33">
      <c r="A33" s="6" t="s">
        <v>13</v>
      </c>
      <c r="B33" s="8">
        <f t="shared" si="13"/>
        <v>35</v>
      </c>
      <c r="C33" s="8">
        <f t="shared" ref="C33:L33" si="19">IF(B20&lt;0,0,IF(AND(OR($A33="Diesel",$A33="Fueloil"),C$26=2023),-1*B33,IF(AND($A33="Wind - Mila",C$26=2028),-1*B33,B33+C8)))</f>
        <v>35</v>
      </c>
      <c r="D33" s="8">
        <f t="shared" si="19"/>
        <v>35</v>
      </c>
      <c r="E33" s="8">
        <f t="shared" si="19"/>
        <v>35</v>
      </c>
      <c r="F33" s="8">
        <f t="shared" si="19"/>
        <v>35</v>
      </c>
      <c r="G33" s="8">
        <f t="shared" si="19"/>
        <v>35</v>
      </c>
      <c r="H33" s="8">
        <f t="shared" si="19"/>
        <v>35</v>
      </c>
      <c r="I33" s="8">
        <f t="shared" si="19"/>
        <v>35</v>
      </c>
      <c r="J33" s="8">
        <f t="shared" si="19"/>
        <v>35</v>
      </c>
      <c r="K33" s="8">
        <f t="shared" si="19"/>
        <v>35</v>
      </c>
      <c r="L33" s="8">
        <f t="shared" si="19"/>
        <v>35</v>
      </c>
    </row>
    <row r="34">
      <c r="A34" s="5" t="s">
        <v>24</v>
      </c>
      <c r="B34" s="8">
        <f t="shared" si="13"/>
        <v>0</v>
      </c>
      <c r="C34" s="8">
        <f t="shared" ref="C34:L34" si="20">IF(B21&lt;0,0,IF(AND(OR($A34="Diesel",$A34="Fueloil"),C$26=2023),-1*B34,IF(AND($A34="Wind - Mila",C$26=2028),-1*B34,B34+C9)))</f>
        <v>60</v>
      </c>
      <c r="D34" s="8">
        <f t="shared" si="20"/>
        <v>62</v>
      </c>
      <c r="E34" s="8">
        <f t="shared" si="20"/>
        <v>62</v>
      </c>
      <c r="F34" s="8">
        <f t="shared" si="20"/>
        <v>62</v>
      </c>
      <c r="G34" s="8">
        <f t="shared" si="20"/>
        <v>62</v>
      </c>
      <c r="H34" s="8">
        <f t="shared" si="20"/>
        <v>66</v>
      </c>
      <c r="I34" s="8">
        <f t="shared" si="20"/>
        <v>68</v>
      </c>
      <c r="J34" s="8">
        <f t="shared" si="20"/>
        <v>70</v>
      </c>
      <c r="K34" s="8">
        <f t="shared" si="20"/>
        <v>74</v>
      </c>
      <c r="L34" s="8">
        <f t="shared" si="20"/>
        <v>88</v>
      </c>
    </row>
    <row r="35">
      <c r="A35" s="5" t="s">
        <v>25</v>
      </c>
      <c r="B35" s="8">
        <f t="shared" si="13"/>
        <v>3.2</v>
      </c>
      <c r="C35" s="8">
        <f t="shared" ref="C35:L35" si="21">IF(B22&lt;0,0,IF(AND(OR($A35="Diesel",$A35="Fueloil"),C$26=2023),-1*B35,IF(AND($A35="Wind - Mila",C$26=2028),-1*B35,B35+C10)))</f>
        <v>3.2</v>
      </c>
      <c r="D35" s="8">
        <f t="shared" si="21"/>
        <v>3.2</v>
      </c>
      <c r="E35" s="8">
        <f t="shared" si="21"/>
        <v>3.2</v>
      </c>
      <c r="F35" s="8">
        <f t="shared" si="21"/>
        <v>3.2</v>
      </c>
      <c r="G35" s="8">
        <f t="shared" si="21"/>
        <v>3.2</v>
      </c>
      <c r="H35" s="8">
        <f t="shared" si="21"/>
        <v>3.2</v>
      </c>
      <c r="I35" s="8">
        <f t="shared" si="21"/>
        <v>3.2</v>
      </c>
      <c r="J35" s="8">
        <f t="shared" si="21"/>
        <v>-3.2</v>
      </c>
      <c r="K35" s="8">
        <f t="shared" si="21"/>
        <v>0</v>
      </c>
      <c r="L35" s="8">
        <f t="shared" si="21"/>
        <v>0</v>
      </c>
    </row>
    <row r="36">
      <c r="A36" s="5" t="s">
        <v>26</v>
      </c>
      <c r="B36" s="8">
        <f t="shared" si="13"/>
        <v>0</v>
      </c>
      <c r="C36" s="8">
        <f t="shared" ref="C36:L36" si="22">IF(B23&lt;0,0,IF(AND(OR($A36="Diesel",$A36="Fueloil"),C$26=2023),-1*B36,IF(AND($A36="Wind - Mila",C$26=2028),-1*B36,B36+C11)))</f>
        <v>44.85</v>
      </c>
      <c r="D36" s="8">
        <f t="shared" si="22"/>
        <v>44.85</v>
      </c>
      <c r="E36" s="8">
        <f t="shared" si="22"/>
        <v>44.85</v>
      </c>
      <c r="F36" s="8">
        <f t="shared" si="22"/>
        <v>58.65</v>
      </c>
      <c r="G36" s="8">
        <f t="shared" si="22"/>
        <v>65.55</v>
      </c>
      <c r="H36" s="8">
        <f t="shared" si="22"/>
        <v>65.55</v>
      </c>
      <c r="I36" s="8">
        <f t="shared" si="22"/>
        <v>69</v>
      </c>
      <c r="J36" s="8">
        <f t="shared" si="22"/>
        <v>72.45</v>
      </c>
      <c r="K36" s="8">
        <f t="shared" si="22"/>
        <v>79.35</v>
      </c>
      <c r="L36" s="8">
        <f t="shared" si="22"/>
        <v>420.9</v>
      </c>
    </row>
    <row r="38">
      <c r="A38" s="10" t="s">
        <v>28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</row>
    <row r="39">
      <c r="A39" s="3" t="s">
        <v>0</v>
      </c>
      <c r="B39" s="3">
        <v>2020.0</v>
      </c>
      <c r="C39" s="3" t="s">
        <v>17</v>
      </c>
      <c r="D39" s="3">
        <v>2022.0</v>
      </c>
      <c r="E39" s="3">
        <v>2023.0</v>
      </c>
      <c r="F39" s="3">
        <v>2024.0</v>
      </c>
      <c r="G39" s="3">
        <v>2025.0</v>
      </c>
      <c r="H39" s="3">
        <v>2026.0</v>
      </c>
      <c r="I39" s="3">
        <v>2027.0</v>
      </c>
      <c r="J39" s="3">
        <v>2028.0</v>
      </c>
      <c r="K39" s="3">
        <v>2029.0</v>
      </c>
      <c r="L39" s="3">
        <v>2030.0</v>
      </c>
    </row>
    <row r="40">
      <c r="A40" s="5" t="s">
        <v>29</v>
      </c>
      <c r="B40" s="5">
        <f t="shared" ref="B40:L40" si="23">sum(B35:B36)</f>
        <v>3.2</v>
      </c>
      <c r="C40" s="5">
        <f t="shared" si="23"/>
        <v>48.05</v>
      </c>
      <c r="D40" s="5">
        <f t="shared" si="23"/>
        <v>48.05</v>
      </c>
      <c r="E40" s="5">
        <f t="shared" si="23"/>
        <v>48.05</v>
      </c>
      <c r="F40" s="5">
        <f t="shared" si="23"/>
        <v>61.85</v>
      </c>
      <c r="G40" s="5">
        <f t="shared" si="23"/>
        <v>68.75</v>
      </c>
      <c r="H40" s="5">
        <f t="shared" si="23"/>
        <v>68.75</v>
      </c>
      <c r="I40" s="5">
        <f t="shared" si="23"/>
        <v>72.2</v>
      </c>
      <c r="J40" s="5">
        <f t="shared" si="23"/>
        <v>69.25</v>
      </c>
      <c r="K40" s="5">
        <f t="shared" si="23"/>
        <v>79.35</v>
      </c>
      <c r="L40" s="5">
        <f t="shared" si="23"/>
        <v>420.9</v>
      </c>
    </row>
    <row r="41">
      <c r="A41" s="5" t="s">
        <v>30</v>
      </c>
      <c r="B41" s="5">
        <f t="shared" ref="B41:L41" si="24">B32+B34</f>
        <v>5.1</v>
      </c>
      <c r="C41" s="5">
        <f t="shared" si="24"/>
        <v>65.1</v>
      </c>
      <c r="D41" s="5">
        <f t="shared" si="24"/>
        <v>67.1</v>
      </c>
      <c r="E41" s="5">
        <f t="shared" si="24"/>
        <v>67.1</v>
      </c>
      <c r="F41" s="5">
        <f t="shared" si="24"/>
        <v>67.1</v>
      </c>
      <c r="G41" s="5">
        <f t="shared" si="24"/>
        <v>67.1</v>
      </c>
      <c r="H41" s="5">
        <f t="shared" si="24"/>
        <v>71.1</v>
      </c>
      <c r="I41" s="5">
        <f t="shared" si="24"/>
        <v>73.1</v>
      </c>
      <c r="J41" s="5">
        <f t="shared" si="24"/>
        <v>75.1</v>
      </c>
      <c r="K41" s="5">
        <f t="shared" si="24"/>
        <v>79.1</v>
      </c>
      <c r="L41" s="5">
        <f t="shared" si="24"/>
        <v>93.1</v>
      </c>
    </row>
    <row r="42">
      <c r="A42" s="5" t="s">
        <v>31</v>
      </c>
      <c r="B42" s="5">
        <f t="shared" ref="B42:L42" si="25">B33</f>
        <v>35</v>
      </c>
      <c r="C42" s="5">
        <f t="shared" si="25"/>
        <v>35</v>
      </c>
      <c r="D42" s="5">
        <f t="shared" si="25"/>
        <v>35</v>
      </c>
      <c r="E42" s="5">
        <f t="shared" si="25"/>
        <v>35</v>
      </c>
      <c r="F42" s="5">
        <f t="shared" si="25"/>
        <v>35</v>
      </c>
      <c r="G42" s="5">
        <f t="shared" si="25"/>
        <v>35</v>
      </c>
      <c r="H42" s="5">
        <f t="shared" si="25"/>
        <v>35</v>
      </c>
      <c r="I42" s="5">
        <f t="shared" si="25"/>
        <v>35</v>
      </c>
      <c r="J42" s="5">
        <f t="shared" si="25"/>
        <v>35</v>
      </c>
      <c r="K42" s="5">
        <f t="shared" si="25"/>
        <v>35</v>
      </c>
      <c r="L42" s="5">
        <f t="shared" si="25"/>
        <v>35</v>
      </c>
    </row>
    <row r="43">
      <c r="A43" s="5" t="s">
        <v>32</v>
      </c>
      <c r="B43" s="5">
        <f t="shared" ref="B43:L43" si="26">B31</f>
        <v>0</v>
      </c>
      <c r="C43" s="5">
        <f t="shared" si="26"/>
        <v>0</v>
      </c>
      <c r="D43" s="5">
        <f t="shared" si="26"/>
        <v>0</v>
      </c>
      <c r="E43" s="5">
        <f t="shared" si="26"/>
        <v>70</v>
      </c>
      <c r="F43" s="5">
        <f t="shared" si="26"/>
        <v>70</v>
      </c>
      <c r="G43" s="5">
        <f t="shared" si="26"/>
        <v>70</v>
      </c>
      <c r="H43" s="5">
        <f t="shared" si="26"/>
        <v>70</v>
      </c>
      <c r="I43" s="5">
        <f t="shared" si="26"/>
        <v>70</v>
      </c>
      <c r="J43" s="5">
        <f t="shared" si="26"/>
        <v>70</v>
      </c>
      <c r="K43" s="5">
        <f t="shared" si="26"/>
        <v>70</v>
      </c>
      <c r="L43" s="5">
        <f t="shared" si="26"/>
        <v>70</v>
      </c>
    </row>
    <row r="44">
      <c r="A44" s="5" t="s">
        <v>33</v>
      </c>
      <c r="B44" s="5">
        <f t="shared" ref="B44:L44" si="27">B28</f>
        <v>0</v>
      </c>
      <c r="C44" s="5">
        <f t="shared" si="27"/>
        <v>0</v>
      </c>
      <c r="D44" s="5">
        <f t="shared" si="27"/>
        <v>0</v>
      </c>
      <c r="E44" s="5">
        <f t="shared" si="27"/>
        <v>0</v>
      </c>
      <c r="F44" s="5">
        <f t="shared" si="27"/>
        <v>0</v>
      </c>
      <c r="G44" s="5">
        <f t="shared" si="27"/>
        <v>0</v>
      </c>
      <c r="H44" s="5">
        <f t="shared" si="27"/>
        <v>0</v>
      </c>
      <c r="I44" s="5">
        <f t="shared" si="27"/>
        <v>0</v>
      </c>
      <c r="J44" s="5">
        <f t="shared" si="27"/>
        <v>0</v>
      </c>
      <c r="K44" s="5">
        <f t="shared" si="27"/>
        <v>0</v>
      </c>
      <c r="L44" s="5">
        <f t="shared" si="27"/>
        <v>0</v>
      </c>
    </row>
    <row r="45">
      <c r="A45" s="5" t="s">
        <v>21</v>
      </c>
      <c r="B45" s="5">
        <f t="shared" ref="B45:D45" si="28">B30</f>
        <v>47.4</v>
      </c>
      <c r="C45" s="5">
        <f t="shared" si="28"/>
        <v>47.4</v>
      </c>
      <c r="D45" s="5">
        <f t="shared" si="28"/>
        <v>47.4</v>
      </c>
      <c r="E45" s="5"/>
      <c r="F45" s="5"/>
      <c r="G45" s="5"/>
      <c r="H45" s="5"/>
      <c r="I45" s="5"/>
      <c r="J45" s="5"/>
      <c r="K45" s="5"/>
      <c r="L45" s="5"/>
    </row>
    <row r="46">
      <c r="A46" s="5" t="s">
        <v>20</v>
      </c>
      <c r="B46" s="5">
        <f t="shared" ref="B46:D46" si="29">B29</f>
        <v>224.2</v>
      </c>
      <c r="C46" s="5">
        <f t="shared" si="29"/>
        <v>224.2</v>
      </c>
      <c r="D46" s="5">
        <f t="shared" si="29"/>
        <v>224.2</v>
      </c>
      <c r="E46" s="5"/>
      <c r="F46" s="5"/>
      <c r="G46" s="5"/>
      <c r="H46" s="5"/>
      <c r="I46" s="5"/>
      <c r="J46" s="5"/>
      <c r="K46" s="5"/>
      <c r="L46" s="5"/>
    </row>
    <row r="47">
      <c r="A47" s="5" t="s">
        <v>18</v>
      </c>
      <c r="B47" s="5">
        <f t="shared" ref="B47:L47" si="30">B27</f>
        <v>0</v>
      </c>
      <c r="C47" s="5">
        <f t="shared" si="30"/>
        <v>0</v>
      </c>
      <c r="D47" s="5">
        <f t="shared" si="30"/>
        <v>0</v>
      </c>
      <c r="E47" s="5">
        <f t="shared" si="30"/>
        <v>0</v>
      </c>
      <c r="F47" s="5">
        <f t="shared" si="30"/>
        <v>0</v>
      </c>
      <c r="G47" s="5">
        <f t="shared" si="30"/>
        <v>0</v>
      </c>
      <c r="H47" s="5">
        <f t="shared" si="30"/>
        <v>4</v>
      </c>
      <c r="I47" s="5">
        <f t="shared" si="30"/>
        <v>4</v>
      </c>
      <c r="J47" s="5">
        <f t="shared" si="30"/>
        <v>4</v>
      </c>
      <c r="K47" s="5">
        <f t="shared" si="30"/>
        <v>4</v>
      </c>
      <c r="L47" s="5">
        <f t="shared" si="30"/>
        <v>20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1.14"/>
    <col customWidth="1" min="5" max="5" width="18.0"/>
    <col customWidth="1" min="6" max="6" width="34.86"/>
  </cols>
  <sheetData>
    <row r="1">
      <c r="A1" s="1" t="s">
        <v>34</v>
      </c>
      <c r="B1" s="1" t="s">
        <v>35</v>
      </c>
      <c r="C1" s="1" t="s">
        <v>36</v>
      </c>
      <c r="D1" s="12" t="s">
        <v>37</v>
      </c>
      <c r="E1" s="1" t="s">
        <v>38</v>
      </c>
      <c r="F1" s="1" t="s">
        <v>39</v>
      </c>
      <c r="H1" s="13" t="s">
        <v>40</v>
      </c>
      <c r="I1" s="13" t="s">
        <v>34</v>
      </c>
      <c r="J1" s="13" t="s">
        <v>35</v>
      </c>
      <c r="K1" s="13" t="s">
        <v>37</v>
      </c>
      <c r="L1" s="13" t="s">
        <v>38</v>
      </c>
      <c r="M1" s="13" t="s">
        <v>39</v>
      </c>
    </row>
    <row r="2">
      <c r="A2" s="1" t="str">
        <f t="shared" ref="A2:A73" si="2">IF(I2="battery","Battery",IF(I2="cable","Seacable",IF(I2="gas","Natural gas",IF(I2="diesel","Diesel",IF(I2="fueloil","Fueloil",IF(I2="wind","Wind",IF(I2="sun","Solar","-")))))))</f>
        <v>Battery</v>
      </c>
      <c r="B2" s="1">
        <f t="shared" ref="B2:B73" si="3">J2</f>
        <v>2021</v>
      </c>
      <c r="C2" s="1" t="str">
        <f t="shared" ref="C2:C73" si="4">CONCATENATE(A2,B2)</f>
        <v>Battery2021</v>
      </c>
      <c r="D2" s="12">
        <f t="shared" ref="D2:F2" si="1">K2</f>
        <v>0</v>
      </c>
      <c r="E2" s="12">
        <f t="shared" si="1"/>
        <v>0</v>
      </c>
      <c r="F2" s="12">
        <f t="shared" si="1"/>
        <v>0</v>
      </c>
      <c r="H2" s="13" t="s">
        <v>41</v>
      </c>
      <c r="I2" s="13" t="s">
        <v>42</v>
      </c>
      <c r="J2" s="13">
        <v>2021.0</v>
      </c>
      <c r="K2" s="13">
        <v>0.0</v>
      </c>
      <c r="L2" s="13">
        <v>0.0</v>
      </c>
      <c r="M2" s="13">
        <v>0.0</v>
      </c>
    </row>
    <row r="3">
      <c r="A3" s="1" t="str">
        <f t="shared" si="2"/>
        <v>Battery</v>
      </c>
      <c r="B3" s="1">
        <f t="shared" si="3"/>
        <v>2022</v>
      </c>
      <c r="C3" s="1" t="str">
        <f t="shared" si="4"/>
        <v>Battery2022</v>
      </c>
      <c r="D3" s="12">
        <f t="shared" ref="D3:F3" si="5">K3</f>
        <v>0</v>
      </c>
      <c r="E3" s="12">
        <f t="shared" si="5"/>
        <v>0</v>
      </c>
      <c r="F3" s="12">
        <f t="shared" si="5"/>
        <v>0</v>
      </c>
      <c r="H3" s="13" t="s">
        <v>41</v>
      </c>
      <c r="I3" s="13" t="s">
        <v>42</v>
      </c>
      <c r="J3" s="13">
        <v>2022.0</v>
      </c>
      <c r="K3" s="13">
        <v>0.0</v>
      </c>
      <c r="L3" s="13">
        <v>0.0</v>
      </c>
      <c r="M3" s="13">
        <v>0.0</v>
      </c>
    </row>
    <row r="4">
      <c r="A4" s="1" t="str">
        <f t="shared" si="2"/>
        <v>Battery</v>
      </c>
      <c r="B4" s="1">
        <f t="shared" si="3"/>
        <v>2023</v>
      </c>
      <c r="C4" s="1" t="str">
        <f t="shared" si="4"/>
        <v>Battery2023</v>
      </c>
      <c r="D4" s="12">
        <f t="shared" ref="D4:F4" si="6">K4</f>
        <v>0</v>
      </c>
      <c r="E4" s="12">
        <f t="shared" si="6"/>
        <v>0</v>
      </c>
      <c r="F4" s="12">
        <f t="shared" si="6"/>
        <v>0</v>
      </c>
      <c r="H4" s="13" t="s">
        <v>41</v>
      </c>
      <c r="I4" s="13" t="s">
        <v>42</v>
      </c>
      <c r="J4" s="13">
        <v>2023.0</v>
      </c>
      <c r="K4" s="13">
        <v>0.0</v>
      </c>
      <c r="L4" s="13">
        <v>0.0</v>
      </c>
      <c r="M4" s="13">
        <v>0.0</v>
      </c>
    </row>
    <row r="5">
      <c r="A5" s="1" t="str">
        <f t="shared" si="2"/>
        <v>Battery</v>
      </c>
      <c r="B5" s="1">
        <f t="shared" si="3"/>
        <v>2024</v>
      </c>
      <c r="C5" s="1" t="str">
        <f t="shared" si="4"/>
        <v>Battery2024</v>
      </c>
      <c r="D5" s="12">
        <f t="shared" ref="D5:F5" si="7">K5</f>
        <v>0</v>
      </c>
      <c r="E5" s="12">
        <f t="shared" si="7"/>
        <v>0</v>
      </c>
      <c r="F5" s="12">
        <f t="shared" si="7"/>
        <v>0</v>
      </c>
      <c r="H5" s="13" t="s">
        <v>41</v>
      </c>
      <c r="I5" s="13" t="s">
        <v>42</v>
      </c>
      <c r="J5" s="13">
        <v>2024.0</v>
      </c>
      <c r="K5" s="13">
        <v>0.0</v>
      </c>
      <c r="L5" s="13">
        <v>0.0</v>
      </c>
      <c r="M5" s="13">
        <v>0.0</v>
      </c>
    </row>
    <row r="6">
      <c r="A6" s="1" t="str">
        <f t="shared" si="2"/>
        <v>Battery</v>
      </c>
      <c r="B6" s="1">
        <f t="shared" si="3"/>
        <v>2025</v>
      </c>
      <c r="C6" s="1" t="str">
        <f t="shared" si="4"/>
        <v>Battery2025</v>
      </c>
      <c r="D6" s="12">
        <f t="shared" ref="D6:F6" si="8">K6</f>
        <v>0</v>
      </c>
      <c r="E6" s="12">
        <f t="shared" si="8"/>
        <v>0</v>
      </c>
      <c r="F6" s="12">
        <f t="shared" si="8"/>
        <v>0</v>
      </c>
      <c r="H6" s="13" t="s">
        <v>41</v>
      </c>
      <c r="I6" s="13" t="s">
        <v>42</v>
      </c>
      <c r="J6" s="13">
        <v>2025.0</v>
      </c>
      <c r="K6" s="13">
        <v>0.0</v>
      </c>
      <c r="L6" s="13">
        <v>0.0</v>
      </c>
      <c r="M6" s="13">
        <v>0.0</v>
      </c>
    </row>
    <row r="7">
      <c r="A7" s="1" t="str">
        <f t="shared" si="2"/>
        <v>Battery</v>
      </c>
      <c r="B7" s="1">
        <f t="shared" si="3"/>
        <v>2026</v>
      </c>
      <c r="C7" s="1" t="str">
        <f t="shared" si="4"/>
        <v>Battery2026</v>
      </c>
      <c r="D7" s="12">
        <f t="shared" ref="D7:F7" si="9">K7</f>
        <v>6.91854765</v>
      </c>
      <c r="E7" s="12">
        <f t="shared" si="9"/>
        <v>0</v>
      </c>
      <c r="F7" s="12">
        <f t="shared" si="9"/>
        <v>0</v>
      </c>
      <c r="H7" s="13" t="s">
        <v>41</v>
      </c>
      <c r="I7" s="13" t="s">
        <v>42</v>
      </c>
      <c r="J7" s="13">
        <v>2026.0</v>
      </c>
      <c r="K7" s="13">
        <v>6.91854764999996</v>
      </c>
      <c r="L7" s="13">
        <v>0.0</v>
      </c>
      <c r="M7" s="13">
        <v>0.0</v>
      </c>
    </row>
    <row r="8">
      <c r="A8" s="1" t="str">
        <f t="shared" si="2"/>
        <v>Battery</v>
      </c>
      <c r="B8" s="1">
        <f t="shared" si="3"/>
        <v>2027</v>
      </c>
      <c r="C8" s="1" t="str">
        <f t="shared" si="4"/>
        <v>Battery2027</v>
      </c>
      <c r="D8" s="12">
        <f t="shared" ref="D8:F8" si="10">K8</f>
        <v>7.1077139</v>
      </c>
      <c r="E8" s="12">
        <f t="shared" si="10"/>
        <v>0</v>
      </c>
      <c r="F8" s="12">
        <f t="shared" si="10"/>
        <v>0</v>
      </c>
      <c r="H8" s="13" t="s">
        <v>41</v>
      </c>
      <c r="I8" s="13" t="s">
        <v>42</v>
      </c>
      <c r="J8" s="13">
        <v>2027.0</v>
      </c>
      <c r="K8" s="13">
        <v>7.10771389999996</v>
      </c>
      <c r="L8" s="13">
        <v>0.0</v>
      </c>
      <c r="M8" s="13">
        <v>0.0</v>
      </c>
    </row>
    <row r="9">
      <c r="A9" s="1" t="str">
        <f t="shared" si="2"/>
        <v>Battery</v>
      </c>
      <c r="B9" s="1">
        <f t="shared" si="3"/>
        <v>2028</v>
      </c>
      <c r="C9" s="1" t="str">
        <f t="shared" si="4"/>
        <v>Battery2028</v>
      </c>
      <c r="D9" s="12">
        <f t="shared" ref="D9:F9" si="11">K9</f>
        <v>6.890827475</v>
      </c>
      <c r="E9" s="12">
        <f t="shared" si="11"/>
        <v>0</v>
      </c>
      <c r="F9" s="12">
        <f t="shared" si="11"/>
        <v>0</v>
      </c>
      <c r="H9" s="13" t="s">
        <v>41</v>
      </c>
      <c r="I9" s="13" t="s">
        <v>42</v>
      </c>
      <c r="J9" s="13">
        <v>2028.0</v>
      </c>
      <c r="K9" s="13">
        <v>6.89082747499996</v>
      </c>
      <c r="L9" s="13">
        <v>0.0</v>
      </c>
      <c r="M9" s="13">
        <v>0.0</v>
      </c>
    </row>
    <row r="10">
      <c r="A10" s="1" t="str">
        <f t="shared" si="2"/>
        <v>Battery</v>
      </c>
      <c r="B10" s="1">
        <f t="shared" si="3"/>
        <v>2029</v>
      </c>
      <c r="C10" s="1" t="str">
        <f t="shared" si="4"/>
        <v>Battery2029</v>
      </c>
      <c r="D10" s="12">
        <f t="shared" ref="D10:F10" si="12">K10</f>
        <v>6.955659025</v>
      </c>
      <c r="E10" s="12">
        <f t="shared" si="12"/>
        <v>0</v>
      </c>
      <c r="F10" s="12">
        <f t="shared" si="12"/>
        <v>0</v>
      </c>
      <c r="H10" s="13" t="s">
        <v>41</v>
      </c>
      <c r="I10" s="13" t="s">
        <v>42</v>
      </c>
      <c r="J10" s="13">
        <v>2029.0</v>
      </c>
      <c r="K10" s="13">
        <v>6.95565902499996</v>
      </c>
      <c r="L10" s="13">
        <v>0.0</v>
      </c>
      <c r="M10" s="13">
        <v>0.0</v>
      </c>
    </row>
    <row r="11">
      <c r="A11" s="1" t="str">
        <f t="shared" si="2"/>
        <v>Battery</v>
      </c>
      <c r="B11" s="1">
        <f t="shared" si="3"/>
        <v>2030</v>
      </c>
      <c r="C11" s="1" t="str">
        <f t="shared" si="4"/>
        <v>Battery2030</v>
      </c>
      <c r="D11" s="12">
        <f t="shared" ref="D11:F11" si="13">K11</f>
        <v>127.8495738</v>
      </c>
      <c r="E11" s="12">
        <f t="shared" si="13"/>
        <v>0</v>
      </c>
      <c r="F11" s="12">
        <f t="shared" si="13"/>
        <v>0</v>
      </c>
      <c r="H11" s="13" t="s">
        <v>41</v>
      </c>
      <c r="I11" s="13" t="s">
        <v>42</v>
      </c>
      <c r="J11" s="13">
        <v>2030.0</v>
      </c>
      <c r="K11" s="13">
        <v>127.84957383333</v>
      </c>
      <c r="L11" s="13">
        <v>0.0</v>
      </c>
      <c r="M11" s="13">
        <v>0.0</v>
      </c>
    </row>
    <row r="12">
      <c r="A12" s="1" t="str">
        <f t="shared" si="2"/>
        <v>Seacable</v>
      </c>
      <c r="B12" s="1">
        <f t="shared" si="3"/>
        <v>2021</v>
      </c>
      <c r="C12" s="1" t="str">
        <f t="shared" si="4"/>
        <v>Seacable2021</v>
      </c>
      <c r="D12" s="12">
        <f t="shared" ref="D12:F12" si="14">K12</f>
        <v>178.1718365</v>
      </c>
      <c r="E12" s="12">
        <f t="shared" si="14"/>
        <v>0</v>
      </c>
      <c r="F12" s="12">
        <f t="shared" si="14"/>
        <v>35121.23241</v>
      </c>
      <c r="H12" s="13" t="s">
        <v>43</v>
      </c>
      <c r="I12" s="13" t="s">
        <v>43</v>
      </c>
      <c r="J12" s="13">
        <v>2021.0</v>
      </c>
      <c r="K12" s="13">
        <v>178.171836500001</v>
      </c>
      <c r="L12" s="13">
        <v>0.0</v>
      </c>
      <c r="M12" s="13">
        <v>35121.2324108798</v>
      </c>
    </row>
    <row r="13">
      <c r="A13" s="1" t="str">
        <f t="shared" si="2"/>
        <v>Seacable</v>
      </c>
      <c r="B13" s="1">
        <f t="shared" si="3"/>
        <v>2022</v>
      </c>
      <c r="C13" s="1" t="str">
        <f t="shared" si="4"/>
        <v>Seacable2022</v>
      </c>
      <c r="D13" s="12">
        <f t="shared" ref="D13:F13" si="15">K13</f>
        <v>179.2035105</v>
      </c>
      <c r="E13" s="12">
        <f t="shared" si="15"/>
        <v>0</v>
      </c>
      <c r="F13" s="12">
        <f t="shared" si="15"/>
        <v>35324.59599</v>
      </c>
      <c r="H13" s="13" t="s">
        <v>43</v>
      </c>
      <c r="I13" s="13" t="s">
        <v>43</v>
      </c>
      <c r="J13" s="13">
        <v>2022.0</v>
      </c>
      <c r="K13" s="13">
        <v>179.203510500001</v>
      </c>
      <c r="L13" s="13">
        <v>0.0</v>
      </c>
      <c r="M13" s="13">
        <v>35324.5959897597</v>
      </c>
    </row>
    <row r="14">
      <c r="A14" s="1" t="str">
        <f t="shared" si="2"/>
        <v>Seacable</v>
      </c>
      <c r="B14" s="1">
        <f t="shared" si="3"/>
        <v>2023</v>
      </c>
      <c r="C14" s="1" t="str">
        <f t="shared" si="4"/>
        <v>Seacable2023</v>
      </c>
      <c r="D14" s="12">
        <f t="shared" ref="D14:F14" si="16">K14</f>
        <v>182.426608</v>
      </c>
      <c r="E14" s="12">
        <f t="shared" si="16"/>
        <v>0</v>
      </c>
      <c r="F14" s="12">
        <f t="shared" si="16"/>
        <v>35959.93297</v>
      </c>
      <c r="H14" s="13" t="s">
        <v>43</v>
      </c>
      <c r="I14" s="13" t="s">
        <v>43</v>
      </c>
      <c r="J14" s="13">
        <v>2023.0</v>
      </c>
      <c r="K14" s="13">
        <v>182.426608000001</v>
      </c>
      <c r="L14" s="13">
        <v>0.0</v>
      </c>
      <c r="M14" s="13">
        <v>35959.9329689597</v>
      </c>
    </row>
    <row r="15">
      <c r="A15" s="1" t="str">
        <f t="shared" si="2"/>
        <v>Seacable</v>
      </c>
      <c r="B15" s="1">
        <f t="shared" si="3"/>
        <v>2024</v>
      </c>
      <c r="C15" s="1" t="str">
        <f t="shared" si="4"/>
        <v>Seacable2024</v>
      </c>
      <c r="D15" s="12">
        <f t="shared" ref="D15:F15" si="17">K15</f>
        <v>166.5035505</v>
      </c>
      <c r="E15" s="12">
        <f t="shared" si="17"/>
        <v>0</v>
      </c>
      <c r="F15" s="12">
        <f t="shared" si="17"/>
        <v>32821.17987</v>
      </c>
      <c r="H15" s="13" t="s">
        <v>43</v>
      </c>
      <c r="I15" s="13" t="s">
        <v>43</v>
      </c>
      <c r="J15" s="13">
        <v>2024.0</v>
      </c>
      <c r="K15" s="13">
        <v>166.503550500001</v>
      </c>
      <c r="L15" s="13">
        <v>0.0</v>
      </c>
      <c r="M15" s="13">
        <v>32821.1798745598</v>
      </c>
    </row>
    <row r="16">
      <c r="A16" s="1" t="str">
        <f t="shared" si="2"/>
        <v>Seacable</v>
      </c>
      <c r="B16" s="1">
        <f t="shared" si="3"/>
        <v>2025</v>
      </c>
      <c r="C16" s="1" t="str">
        <f t="shared" si="4"/>
        <v>Seacable2025</v>
      </c>
      <c r="D16" s="12">
        <f t="shared" ref="D16:F16" si="18">K16</f>
        <v>161.0088025</v>
      </c>
      <c r="E16" s="12">
        <f t="shared" si="18"/>
        <v>0</v>
      </c>
      <c r="F16" s="12">
        <f t="shared" si="18"/>
        <v>31738.05515</v>
      </c>
      <c r="H16" s="13" t="s">
        <v>43</v>
      </c>
      <c r="I16" s="13" t="s">
        <v>43</v>
      </c>
      <c r="J16" s="13">
        <v>2025.0</v>
      </c>
      <c r="K16" s="13">
        <v>161.008802500001</v>
      </c>
      <c r="L16" s="13">
        <v>0.0</v>
      </c>
      <c r="M16" s="13">
        <v>31738.0551487998</v>
      </c>
    </row>
    <row r="17">
      <c r="A17" s="1" t="str">
        <f t="shared" si="2"/>
        <v>Seacable</v>
      </c>
      <c r="B17" s="1">
        <f t="shared" si="3"/>
        <v>2026</v>
      </c>
      <c r="C17" s="1" t="str">
        <f t="shared" si="4"/>
        <v>Seacable2026</v>
      </c>
      <c r="D17" s="12">
        <f t="shared" ref="D17:F17" si="19">K17</f>
        <v>161.7029751</v>
      </c>
      <c r="E17" s="12">
        <f t="shared" si="19"/>
        <v>0</v>
      </c>
      <c r="F17" s="12">
        <f t="shared" si="19"/>
        <v>31874.89045</v>
      </c>
      <c r="H17" s="13" t="s">
        <v>43</v>
      </c>
      <c r="I17" s="13" t="s">
        <v>43</v>
      </c>
      <c r="J17" s="13">
        <v>2026.0</v>
      </c>
      <c r="K17" s="13">
        <v>161.702975113236</v>
      </c>
      <c r="L17" s="13">
        <v>0.0</v>
      </c>
      <c r="M17" s="13">
        <v>31874.8904543208</v>
      </c>
    </row>
    <row r="18">
      <c r="A18" s="1" t="str">
        <f t="shared" si="2"/>
        <v>Seacable</v>
      </c>
      <c r="B18" s="1">
        <f t="shared" si="3"/>
        <v>2027</v>
      </c>
      <c r="C18" s="1" t="str">
        <f t="shared" si="4"/>
        <v>Seacable2027</v>
      </c>
      <c r="D18" s="12">
        <f t="shared" ref="D18:F18" si="20">K18</f>
        <v>158.8695814</v>
      </c>
      <c r="E18" s="12">
        <f t="shared" si="20"/>
        <v>0</v>
      </c>
      <c r="F18" s="12">
        <f t="shared" si="20"/>
        <v>31316.37188</v>
      </c>
      <c r="H18" s="13" t="s">
        <v>43</v>
      </c>
      <c r="I18" s="13" t="s">
        <v>43</v>
      </c>
      <c r="J18" s="13">
        <v>2027.0</v>
      </c>
      <c r="K18" s="13">
        <v>158.869581376471</v>
      </c>
      <c r="L18" s="13">
        <v>0.0</v>
      </c>
      <c r="M18" s="13">
        <v>31316.3718809297</v>
      </c>
    </row>
    <row r="19">
      <c r="A19" s="1" t="str">
        <f t="shared" si="2"/>
        <v>Seacable</v>
      </c>
      <c r="B19" s="1">
        <f t="shared" si="3"/>
        <v>2028</v>
      </c>
      <c r="C19" s="1" t="str">
        <f t="shared" si="4"/>
        <v>Seacable2028</v>
      </c>
      <c r="D19" s="12">
        <f t="shared" ref="D19:F19" si="21">K19</f>
        <v>156.0804664</v>
      </c>
      <c r="E19" s="12">
        <f t="shared" si="21"/>
        <v>0</v>
      </c>
      <c r="F19" s="12">
        <f t="shared" si="21"/>
        <v>30766.58154</v>
      </c>
      <c r="H19" s="13" t="s">
        <v>43</v>
      </c>
      <c r="I19" s="13" t="s">
        <v>43</v>
      </c>
      <c r="J19" s="13">
        <v>2028.0</v>
      </c>
      <c r="K19" s="13">
        <v>156.080466417647</v>
      </c>
      <c r="L19" s="13">
        <v>0.0</v>
      </c>
      <c r="M19" s="13">
        <v>30766.5815402464</v>
      </c>
    </row>
    <row r="20">
      <c r="A20" s="1" t="str">
        <f t="shared" si="2"/>
        <v>Seacable</v>
      </c>
      <c r="B20" s="1">
        <f t="shared" si="3"/>
        <v>2029</v>
      </c>
      <c r="C20" s="1" t="str">
        <f t="shared" si="4"/>
        <v>Seacable2029</v>
      </c>
      <c r="D20" s="12">
        <f t="shared" ref="D20:F20" si="22">K20</f>
        <v>150.7581791</v>
      </c>
      <c r="E20" s="12">
        <f t="shared" si="22"/>
        <v>0</v>
      </c>
      <c r="F20" s="12">
        <f t="shared" si="22"/>
        <v>29717.45226</v>
      </c>
      <c r="H20" s="13" t="s">
        <v>43</v>
      </c>
      <c r="I20" s="13" t="s">
        <v>43</v>
      </c>
      <c r="J20" s="13">
        <v>2029.0</v>
      </c>
      <c r="K20" s="13">
        <v>150.758179075</v>
      </c>
      <c r="L20" s="13">
        <v>0.0</v>
      </c>
      <c r="M20" s="13">
        <v>29717.4522592638</v>
      </c>
    </row>
    <row r="21">
      <c r="A21" s="1" t="str">
        <f t="shared" si="2"/>
        <v>Seacable</v>
      </c>
      <c r="B21" s="1">
        <f t="shared" si="3"/>
        <v>2030</v>
      </c>
      <c r="C21" s="1" t="str">
        <f t="shared" si="4"/>
        <v>Seacable2030</v>
      </c>
      <c r="D21" s="12">
        <f t="shared" ref="D21:F21" si="23">K21</f>
        <v>25.31020905</v>
      </c>
      <c r="E21" s="12">
        <f t="shared" si="23"/>
        <v>0</v>
      </c>
      <c r="F21" s="12">
        <f t="shared" si="23"/>
        <v>4989.148408</v>
      </c>
      <c r="H21" s="13" t="s">
        <v>43</v>
      </c>
      <c r="I21" s="13" t="s">
        <v>43</v>
      </c>
      <c r="J21" s="13">
        <v>2030.0</v>
      </c>
      <c r="K21" s="13">
        <v>25.3102090499968</v>
      </c>
      <c r="L21" s="13">
        <v>0.0</v>
      </c>
      <c r="M21" s="13">
        <v>4989.14840793537</v>
      </c>
    </row>
    <row r="22">
      <c r="A22" s="1" t="str">
        <f t="shared" si="2"/>
        <v>Diesel</v>
      </c>
      <c r="B22" s="1">
        <f t="shared" si="3"/>
        <v>2021</v>
      </c>
      <c r="C22" s="1" t="str">
        <f t="shared" si="4"/>
        <v>Diesel2021</v>
      </c>
      <c r="D22" s="12">
        <f t="shared" ref="D22:F22" si="24">K22</f>
        <v>1.0801</v>
      </c>
      <c r="E22" s="12">
        <f t="shared" si="24"/>
        <v>0</v>
      </c>
      <c r="F22" s="12">
        <f t="shared" si="24"/>
        <v>888.81429</v>
      </c>
      <c r="H22" s="13" t="s">
        <v>44</v>
      </c>
      <c r="I22" s="13" t="s">
        <v>44</v>
      </c>
      <c r="J22" s="13">
        <v>2021.0</v>
      </c>
      <c r="K22" s="13">
        <v>1.0801</v>
      </c>
      <c r="L22" s="13">
        <v>0.0</v>
      </c>
      <c r="M22" s="13">
        <v>888.81429</v>
      </c>
    </row>
    <row r="23">
      <c r="A23" s="1" t="str">
        <f t="shared" si="2"/>
        <v>Diesel</v>
      </c>
      <c r="B23" s="1">
        <f t="shared" si="3"/>
        <v>2022</v>
      </c>
      <c r="C23" s="1" t="str">
        <f t="shared" si="4"/>
        <v>Diesel2022</v>
      </c>
      <c r="D23" s="12">
        <f t="shared" ref="D23:F23" si="25">K23</f>
        <v>1.360541</v>
      </c>
      <c r="E23" s="12">
        <f t="shared" si="25"/>
        <v>0</v>
      </c>
      <c r="F23" s="12">
        <f t="shared" si="25"/>
        <v>1119.589189</v>
      </c>
      <c r="H23" s="13" t="s">
        <v>44</v>
      </c>
      <c r="I23" s="13" t="s">
        <v>44</v>
      </c>
      <c r="J23" s="13">
        <v>2022.0</v>
      </c>
      <c r="K23" s="13">
        <v>1.36054099999999</v>
      </c>
      <c r="L23" s="13">
        <v>0.0</v>
      </c>
      <c r="M23" s="13">
        <v>1119.5891889</v>
      </c>
    </row>
    <row r="24">
      <c r="A24" s="1" t="str">
        <f t="shared" si="2"/>
        <v>Fueloil</v>
      </c>
      <c r="B24" s="1">
        <f t="shared" si="3"/>
        <v>2021</v>
      </c>
      <c r="C24" s="1" t="str">
        <f t="shared" si="4"/>
        <v>Fueloil2021</v>
      </c>
      <c r="D24" s="12">
        <f t="shared" ref="D24:F24" si="26">K24</f>
        <v>44.0618885</v>
      </c>
      <c r="E24" s="12">
        <f t="shared" si="26"/>
        <v>0</v>
      </c>
      <c r="F24" s="12">
        <f t="shared" si="26"/>
        <v>38117.93974</v>
      </c>
      <c r="H24" s="13" t="s">
        <v>45</v>
      </c>
      <c r="I24" s="13" t="s">
        <v>45</v>
      </c>
      <c r="J24" s="13">
        <v>2021.0</v>
      </c>
      <c r="K24" s="13">
        <v>44.0618885</v>
      </c>
      <c r="L24" s="13">
        <v>0.0</v>
      </c>
      <c r="M24" s="13">
        <v>38117.9397413499</v>
      </c>
    </row>
    <row r="25">
      <c r="A25" s="1" t="str">
        <f t="shared" si="2"/>
        <v>Fueloil</v>
      </c>
      <c r="B25" s="1">
        <f t="shared" si="3"/>
        <v>2022</v>
      </c>
      <c r="C25" s="1" t="str">
        <f t="shared" si="4"/>
        <v>Fueloil2022</v>
      </c>
      <c r="D25" s="12">
        <f t="shared" ref="D25:F25" si="27">K25</f>
        <v>46.369057</v>
      </c>
      <c r="E25" s="12">
        <f t="shared" si="27"/>
        <v>0</v>
      </c>
      <c r="F25" s="12">
        <f t="shared" si="27"/>
        <v>40113.87121</v>
      </c>
      <c r="H25" s="13" t="s">
        <v>45</v>
      </c>
      <c r="I25" s="13" t="s">
        <v>45</v>
      </c>
      <c r="J25" s="13">
        <v>2022.0</v>
      </c>
      <c r="K25" s="13">
        <v>46.369057</v>
      </c>
      <c r="L25" s="13">
        <v>0.0</v>
      </c>
      <c r="M25" s="13">
        <v>40113.8712106999</v>
      </c>
    </row>
    <row r="26">
      <c r="A26" s="1" t="str">
        <f t="shared" si="2"/>
        <v>Wind</v>
      </c>
      <c r="B26" s="1">
        <f t="shared" si="3"/>
        <v>2021</v>
      </c>
      <c r="C26" s="1" t="str">
        <f t="shared" si="4"/>
        <v>Wind2021</v>
      </c>
      <c r="D26" s="12">
        <f t="shared" ref="D26:F26" si="28">K26</f>
        <v>6.0613455</v>
      </c>
      <c r="E26" s="12">
        <f t="shared" si="28"/>
        <v>0</v>
      </c>
      <c r="F26" s="12">
        <f t="shared" si="28"/>
        <v>0</v>
      </c>
      <c r="H26" s="13" t="s">
        <v>46</v>
      </c>
      <c r="I26" s="13" t="s">
        <v>47</v>
      </c>
      <c r="J26" s="13">
        <v>2021.0</v>
      </c>
      <c r="K26" s="13">
        <v>6.06134549999995</v>
      </c>
      <c r="L26" s="13">
        <v>0.0</v>
      </c>
      <c r="M26" s="13">
        <v>0.0</v>
      </c>
    </row>
    <row r="27">
      <c r="A27" s="1" t="str">
        <f t="shared" si="2"/>
        <v>Wind</v>
      </c>
      <c r="B27" s="1">
        <f t="shared" si="3"/>
        <v>2022</v>
      </c>
      <c r="C27" s="1" t="str">
        <f t="shared" si="4"/>
        <v>Wind2022</v>
      </c>
      <c r="D27" s="12">
        <f t="shared" ref="D27:F27" si="29">K27</f>
        <v>6.0757305</v>
      </c>
      <c r="E27" s="12">
        <f t="shared" si="29"/>
        <v>0</v>
      </c>
      <c r="F27" s="12">
        <f t="shared" si="29"/>
        <v>0</v>
      </c>
      <c r="H27" s="13" t="s">
        <v>46</v>
      </c>
      <c r="I27" s="13" t="s">
        <v>47</v>
      </c>
      <c r="J27" s="13">
        <v>2022.0</v>
      </c>
      <c r="K27" s="13">
        <v>6.07573049999995</v>
      </c>
      <c r="L27" s="13">
        <v>0.0</v>
      </c>
      <c r="M27" s="13">
        <v>0.0</v>
      </c>
    </row>
    <row r="28">
      <c r="A28" s="1" t="str">
        <f t="shared" si="2"/>
        <v>Wind</v>
      </c>
      <c r="B28" s="1">
        <f t="shared" si="3"/>
        <v>2023</v>
      </c>
      <c r="C28" s="1" t="str">
        <f t="shared" si="4"/>
        <v>Wind2023</v>
      </c>
      <c r="D28" s="12">
        <f t="shared" ref="D28:F28" si="30">K28</f>
        <v>6.323079</v>
      </c>
      <c r="E28" s="12">
        <f t="shared" si="30"/>
        <v>0</v>
      </c>
      <c r="F28" s="12">
        <f t="shared" si="30"/>
        <v>0</v>
      </c>
      <c r="H28" s="13" t="s">
        <v>46</v>
      </c>
      <c r="I28" s="13" t="s">
        <v>47</v>
      </c>
      <c r="J28" s="13">
        <v>2023.0</v>
      </c>
      <c r="K28" s="13">
        <v>6.32307899999995</v>
      </c>
      <c r="L28" s="13">
        <v>0.0</v>
      </c>
      <c r="M28" s="13">
        <v>0.0</v>
      </c>
    </row>
    <row r="29">
      <c r="A29" s="1" t="str">
        <f t="shared" si="2"/>
        <v>Wind</v>
      </c>
      <c r="B29" s="1">
        <f t="shared" si="3"/>
        <v>2024</v>
      </c>
      <c r="C29" s="1" t="str">
        <f t="shared" si="4"/>
        <v>Wind2024</v>
      </c>
      <c r="D29" s="12">
        <f t="shared" ref="D29:F29" si="31">K29</f>
        <v>5.937176</v>
      </c>
      <c r="E29" s="12">
        <f t="shared" si="31"/>
        <v>0</v>
      </c>
      <c r="F29" s="12">
        <f t="shared" si="31"/>
        <v>0</v>
      </c>
      <c r="H29" s="13" t="s">
        <v>46</v>
      </c>
      <c r="I29" s="13" t="s">
        <v>47</v>
      </c>
      <c r="J29" s="13">
        <v>2024.0</v>
      </c>
      <c r="K29" s="13">
        <v>5.93717599999995</v>
      </c>
      <c r="L29" s="13">
        <v>0.0</v>
      </c>
      <c r="M29" s="13">
        <v>0.0</v>
      </c>
    </row>
    <row r="30">
      <c r="A30" s="1" t="str">
        <f t="shared" si="2"/>
        <v>Wind</v>
      </c>
      <c r="B30" s="1">
        <f t="shared" si="3"/>
        <v>2025</v>
      </c>
      <c r="C30" s="1" t="str">
        <f t="shared" si="4"/>
        <v>Wind2025</v>
      </c>
      <c r="D30" s="12">
        <f t="shared" ref="D30:F30" si="32">K30</f>
        <v>5.766369</v>
      </c>
      <c r="E30" s="12">
        <f t="shared" si="32"/>
        <v>0</v>
      </c>
      <c r="F30" s="12">
        <f t="shared" si="32"/>
        <v>0</v>
      </c>
      <c r="H30" s="13" t="s">
        <v>46</v>
      </c>
      <c r="I30" s="13" t="s">
        <v>47</v>
      </c>
      <c r="J30" s="13">
        <v>2025.0</v>
      </c>
      <c r="K30" s="13">
        <v>5.76636899999996</v>
      </c>
      <c r="L30" s="13">
        <v>0.0</v>
      </c>
      <c r="M30" s="13">
        <v>0.0</v>
      </c>
    </row>
    <row r="31">
      <c r="A31" s="1" t="str">
        <f t="shared" si="2"/>
        <v>Wind</v>
      </c>
      <c r="B31" s="1">
        <f t="shared" si="3"/>
        <v>2026</v>
      </c>
      <c r="C31" s="1" t="str">
        <f t="shared" si="4"/>
        <v>Wind2026</v>
      </c>
      <c r="D31" s="12">
        <f t="shared" ref="D31:F31" si="33">K31</f>
        <v>5.817805206</v>
      </c>
      <c r="E31" s="12">
        <f t="shared" si="33"/>
        <v>0</v>
      </c>
      <c r="F31" s="12">
        <f t="shared" si="33"/>
        <v>0</v>
      </c>
      <c r="H31" s="13" t="s">
        <v>46</v>
      </c>
      <c r="I31" s="13" t="s">
        <v>47</v>
      </c>
      <c r="J31" s="13">
        <v>2026.0</v>
      </c>
      <c r="K31" s="13">
        <v>5.81780520588231</v>
      </c>
      <c r="L31" s="13">
        <v>0.0</v>
      </c>
      <c r="M31" s="13">
        <v>0.0</v>
      </c>
    </row>
    <row r="32">
      <c r="A32" s="1" t="str">
        <f t="shared" si="2"/>
        <v>Wind</v>
      </c>
      <c r="B32" s="1">
        <f t="shared" si="3"/>
        <v>2027</v>
      </c>
      <c r="C32" s="1" t="str">
        <f t="shared" si="4"/>
        <v>Wind2027</v>
      </c>
      <c r="D32" s="12">
        <f t="shared" ref="D32:F32" si="34">K32</f>
        <v>5.746748</v>
      </c>
      <c r="E32" s="12">
        <f t="shared" si="34"/>
        <v>0</v>
      </c>
      <c r="F32" s="12">
        <f t="shared" si="34"/>
        <v>0</v>
      </c>
      <c r="H32" s="13" t="s">
        <v>46</v>
      </c>
      <c r="I32" s="13" t="s">
        <v>47</v>
      </c>
      <c r="J32" s="13">
        <v>2027.0</v>
      </c>
      <c r="K32" s="13">
        <v>5.74674799999995</v>
      </c>
      <c r="L32" s="13">
        <v>0.0</v>
      </c>
      <c r="M32" s="13">
        <v>0.0</v>
      </c>
    </row>
    <row r="33">
      <c r="A33" s="1" t="str">
        <f t="shared" si="2"/>
        <v>Wind</v>
      </c>
      <c r="B33" s="1">
        <f t="shared" si="3"/>
        <v>2028</v>
      </c>
      <c r="C33" s="1" t="str">
        <f t="shared" si="4"/>
        <v>Wind2028</v>
      </c>
      <c r="D33" s="12">
        <f t="shared" ref="D33:F33" si="35">K33</f>
        <v>5.7524845</v>
      </c>
      <c r="E33" s="12">
        <f t="shared" si="35"/>
        <v>0</v>
      </c>
      <c r="F33" s="12">
        <f t="shared" si="35"/>
        <v>0</v>
      </c>
      <c r="H33" s="13" t="s">
        <v>46</v>
      </c>
      <c r="I33" s="13" t="s">
        <v>47</v>
      </c>
      <c r="J33" s="13">
        <v>2028.0</v>
      </c>
      <c r="K33" s="13">
        <v>5.75248449999995</v>
      </c>
      <c r="L33" s="13">
        <v>0.0</v>
      </c>
      <c r="M33" s="13">
        <v>0.0</v>
      </c>
    </row>
    <row r="34">
      <c r="A34" s="1" t="str">
        <f t="shared" si="2"/>
        <v>Natural gas</v>
      </c>
      <c r="B34" s="1">
        <f t="shared" si="3"/>
        <v>2021</v>
      </c>
      <c r="C34" s="1" t="str">
        <f t="shared" si="4"/>
        <v>Natural gas2021</v>
      </c>
      <c r="D34" s="12">
        <f t="shared" ref="D34:F34" si="36">K34</f>
        <v>0</v>
      </c>
      <c r="E34" s="12">
        <f t="shared" si="36"/>
        <v>0</v>
      </c>
      <c r="F34" s="12">
        <f t="shared" si="36"/>
        <v>0</v>
      </c>
      <c r="H34" s="13" t="s">
        <v>48</v>
      </c>
      <c r="I34" s="13" t="s">
        <v>49</v>
      </c>
      <c r="J34" s="13">
        <v>2021.0</v>
      </c>
      <c r="K34" s="13">
        <v>0.0</v>
      </c>
      <c r="L34" s="13">
        <v>0.0</v>
      </c>
      <c r="M34" s="13">
        <v>0.0</v>
      </c>
    </row>
    <row r="35">
      <c r="A35" s="1" t="str">
        <f t="shared" si="2"/>
        <v>Natural gas</v>
      </c>
      <c r="B35" s="1">
        <f t="shared" si="3"/>
        <v>2022</v>
      </c>
      <c r="C35" s="1" t="str">
        <f t="shared" si="4"/>
        <v>Natural gas2022</v>
      </c>
      <c r="D35" s="12">
        <f t="shared" ref="D35:F35" si="37">K35</f>
        <v>0</v>
      </c>
      <c r="E35" s="12">
        <f t="shared" si="37"/>
        <v>0</v>
      </c>
      <c r="F35" s="12">
        <f t="shared" si="37"/>
        <v>0</v>
      </c>
      <c r="H35" s="13" t="s">
        <v>48</v>
      </c>
      <c r="I35" s="13" t="s">
        <v>49</v>
      </c>
      <c r="J35" s="13">
        <v>2022.0</v>
      </c>
      <c r="K35" s="13">
        <v>0.0</v>
      </c>
      <c r="L35" s="13">
        <v>0.0</v>
      </c>
      <c r="M35" s="13">
        <v>0.0</v>
      </c>
    </row>
    <row r="36">
      <c r="A36" s="1" t="str">
        <f t="shared" si="2"/>
        <v>Natural gas</v>
      </c>
      <c r="B36" s="1">
        <f t="shared" si="3"/>
        <v>2023</v>
      </c>
      <c r="C36" s="1" t="str">
        <f t="shared" si="4"/>
        <v>Natural gas2023</v>
      </c>
      <c r="D36" s="12">
        <f t="shared" ref="D36:F36" si="38">K36</f>
        <v>50.61357</v>
      </c>
      <c r="E36" s="12">
        <f t="shared" si="38"/>
        <v>367454.5182</v>
      </c>
      <c r="F36" s="12">
        <f t="shared" si="38"/>
        <v>26577.18561</v>
      </c>
      <c r="H36" s="13" t="s">
        <v>48</v>
      </c>
      <c r="I36" s="13" t="s">
        <v>49</v>
      </c>
      <c r="J36" s="13">
        <v>2023.0</v>
      </c>
      <c r="K36" s="13">
        <v>50.61357</v>
      </c>
      <c r="L36" s="13">
        <v>367454.5182</v>
      </c>
      <c r="M36" s="13">
        <v>26577.1856069999</v>
      </c>
    </row>
    <row r="37">
      <c r="A37" s="1" t="str">
        <f t="shared" si="2"/>
        <v>Natural gas</v>
      </c>
      <c r="B37" s="1">
        <f t="shared" si="3"/>
        <v>2024</v>
      </c>
      <c r="C37" s="1" t="str">
        <f t="shared" si="4"/>
        <v>Natural gas2024</v>
      </c>
      <c r="D37" s="12">
        <f t="shared" ref="D37:F37" si="39">K37</f>
        <v>46.1762805</v>
      </c>
      <c r="E37" s="12">
        <f t="shared" si="39"/>
        <v>335239.7964</v>
      </c>
      <c r="F37" s="12">
        <f t="shared" si="39"/>
        <v>24247.16489</v>
      </c>
      <c r="H37" s="13" t="s">
        <v>48</v>
      </c>
      <c r="I37" s="13" t="s">
        <v>49</v>
      </c>
      <c r="J37" s="13">
        <v>2024.0</v>
      </c>
      <c r="K37" s="13">
        <v>46.1762805</v>
      </c>
      <c r="L37" s="13">
        <v>335239.796429999</v>
      </c>
      <c r="M37" s="13">
        <v>24247.1648905499</v>
      </c>
    </row>
    <row r="38">
      <c r="A38" s="1" t="str">
        <f t="shared" si="2"/>
        <v>Natural gas</v>
      </c>
      <c r="B38" s="1">
        <f t="shared" si="3"/>
        <v>2025</v>
      </c>
      <c r="C38" s="1" t="str">
        <f t="shared" si="4"/>
        <v>Natural gas2025</v>
      </c>
      <c r="D38" s="12">
        <f t="shared" ref="D38:F38" si="40">K38</f>
        <v>45.5585515</v>
      </c>
      <c r="E38" s="12">
        <f t="shared" si="40"/>
        <v>330755.0839</v>
      </c>
      <c r="F38" s="12">
        <f t="shared" si="40"/>
        <v>23922.79539</v>
      </c>
      <c r="H38" s="13" t="s">
        <v>48</v>
      </c>
      <c r="I38" s="13" t="s">
        <v>49</v>
      </c>
      <c r="J38" s="13">
        <v>2025.0</v>
      </c>
      <c r="K38" s="13">
        <v>45.5585515</v>
      </c>
      <c r="L38" s="13">
        <v>330755.08389</v>
      </c>
      <c r="M38" s="13">
        <v>23922.79539265</v>
      </c>
    </row>
    <row r="39">
      <c r="A39" s="1" t="str">
        <f t="shared" si="2"/>
        <v>Natural gas</v>
      </c>
      <c r="B39" s="1">
        <f t="shared" si="3"/>
        <v>2026</v>
      </c>
      <c r="C39" s="1" t="str">
        <f t="shared" si="4"/>
        <v>Natural gas2026</v>
      </c>
      <c r="D39" s="12">
        <f t="shared" ref="D39:F39" si="41">K39</f>
        <v>42.27789598</v>
      </c>
      <c r="E39" s="12">
        <f t="shared" si="41"/>
        <v>306937.5248</v>
      </c>
      <c r="F39" s="12">
        <f t="shared" si="41"/>
        <v>22200.12318</v>
      </c>
      <c r="H39" s="13" t="s">
        <v>48</v>
      </c>
      <c r="I39" s="13" t="s">
        <v>49</v>
      </c>
      <c r="J39" s="13">
        <v>2026.0</v>
      </c>
      <c r="K39" s="13">
        <v>42.277895975</v>
      </c>
      <c r="L39" s="13">
        <v>306937.5247785</v>
      </c>
      <c r="M39" s="13">
        <v>22200.1231764725</v>
      </c>
    </row>
    <row r="40">
      <c r="A40" s="1" t="str">
        <f t="shared" si="2"/>
        <v>Natural gas</v>
      </c>
      <c r="B40" s="1">
        <f t="shared" si="3"/>
        <v>2027</v>
      </c>
      <c r="C40" s="1" t="str">
        <f t="shared" si="4"/>
        <v>Natural gas2027</v>
      </c>
      <c r="D40" s="12">
        <f t="shared" ref="D40:F40" si="42">K40</f>
        <v>42.992656</v>
      </c>
      <c r="E40" s="12">
        <f t="shared" si="42"/>
        <v>312126.6826</v>
      </c>
      <c r="F40" s="12">
        <f t="shared" si="42"/>
        <v>22575.44367</v>
      </c>
      <c r="H40" s="13" t="s">
        <v>48</v>
      </c>
      <c r="I40" s="13" t="s">
        <v>49</v>
      </c>
      <c r="J40" s="13">
        <v>2027.0</v>
      </c>
      <c r="K40" s="13">
        <v>42.992656</v>
      </c>
      <c r="L40" s="13">
        <v>312126.68256</v>
      </c>
      <c r="M40" s="13">
        <v>22575.4436656</v>
      </c>
    </row>
    <row r="41">
      <c r="A41" s="1" t="str">
        <f t="shared" si="2"/>
        <v>Natural gas</v>
      </c>
      <c r="B41" s="1">
        <f t="shared" si="3"/>
        <v>2028</v>
      </c>
      <c r="C41" s="1" t="str">
        <f t="shared" si="4"/>
        <v>Natural gas2028</v>
      </c>
      <c r="D41" s="12">
        <f t="shared" ref="D41:F41" si="43">K41</f>
        <v>43.7342927</v>
      </c>
      <c r="E41" s="12">
        <f t="shared" si="43"/>
        <v>317510.965</v>
      </c>
      <c r="F41" s="12">
        <f t="shared" si="43"/>
        <v>22964.8771</v>
      </c>
      <c r="H41" s="13" t="s">
        <v>48</v>
      </c>
      <c r="I41" s="13" t="s">
        <v>49</v>
      </c>
      <c r="J41" s="13">
        <v>2028.0</v>
      </c>
      <c r="K41" s="13">
        <v>43.7342927</v>
      </c>
      <c r="L41" s="13">
        <v>317510.965002</v>
      </c>
      <c r="M41" s="13">
        <v>22964.8770967699</v>
      </c>
    </row>
    <row r="42">
      <c r="A42" s="1" t="str">
        <f t="shared" si="2"/>
        <v>Natural gas</v>
      </c>
      <c r="B42" s="1">
        <f t="shared" si="3"/>
        <v>2029</v>
      </c>
      <c r="C42" s="1" t="str">
        <f t="shared" si="4"/>
        <v>Natural gas2029</v>
      </c>
      <c r="D42" s="12">
        <f t="shared" ref="D42:F42" si="44">K42</f>
        <v>44.3390619</v>
      </c>
      <c r="E42" s="12">
        <f t="shared" si="44"/>
        <v>321901.5894</v>
      </c>
      <c r="F42" s="12">
        <f t="shared" si="44"/>
        <v>23282.4414</v>
      </c>
      <c r="H42" s="13" t="s">
        <v>48</v>
      </c>
      <c r="I42" s="13" t="s">
        <v>49</v>
      </c>
      <c r="J42" s="13">
        <v>2029.0</v>
      </c>
      <c r="K42" s="13">
        <v>44.3390618999999</v>
      </c>
      <c r="L42" s="13">
        <v>321901.589393999</v>
      </c>
      <c r="M42" s="13">
        <v>23282.4414036899</v>
      </c>
    </row>
    <row r="43">
      <c r="A43" s="1" t="str">
        <f t="shared" si="2"/>
        <v>Natural gas</v>
      </c>
      <c r="B43" s="1">
        <f t="shared" si="3"/>
        <v>2030</v>
      </c>
      <c r="C43" s="1" t="str">
        <f t="shared" si="4"/>
        <v>Natural gas2030</v>
      </c>
      <c r="D43" s="12">
        <f t="shared" ref="D43:F43" si="45">K43</f>
        <v>4.64816555</v>
      </c>
      <c r="E43" s="12">
        <f t="shared" si="45"/>
        <v>33745.68189</v>
      </c>
      <c r="F43" s="12">
        <f t="shared" si="45"/>
        <v>2440.75173</v>
      </c>
      <c r="H43" s="13" t="s">
        <v>48</v>
      </c>
      <c r="I43" s="13" t="s">
        <v>49</v>
      </c>
      <c r="J43" s="13">
        <v>2030.0</v>
      </c>
      <c r="K43" s="13">
        <v>4.64816555000271</v>
      </c>
      <c r="L43" s="13">
        <v>33745.6818930196</v>
      </c>
      <c r="M43" s="13">
        <v>2440.75173030642</v>
      </c>
    </row>
    <row r="44">
      <c r="A44" s="1" t="str">
        <f t="shared" si="2"/>
        <v>Solar</v>
      </c>
      <c r="B44" s="1">
        <f t="shared" si="3"/>
        <v>2021</v>
      </c>
      <c r="C44" s="1" t="str">
        <f t="shared" si="4"/>
        <v>Solar2021</v>
      </c>
      <c r="D44" s="12">
        <f t="shared" ref="D44:F44" si="46">K44</f>
        <v>7.7564095</v>
      </c>
      <c r="E44" s="12">
        <f t="shared" si="46"/>
        <v>0</v>
      </c>
      <c r="F44" s="12">
        <f t="shared" si="46"/>
        <v>0</v>
      </c>
      <c r="H44" s="13" t="s">
        <v>50</v>
      </c>
      <c r="I44" s="13" t="s">
        <v>51</v>
      </c>
      <c r="J44" s="13">
        <v>2021.0</v>
      </c>
      <c r="K44" s="13">
        <v>7.7564095</v>
      </c>
      <c r="L44" s="13">
        <v>0.0</v>
      </c>
      <c r="M44" s="13">
        <v>0.0</v>
      </c>
    </row>
    <row r="45">
      <c r="A45" s="1" t="str">
        <f t="shared" si="2"/>
        <v>Solar</v>
      </c>
      <c r="B45" s="1">
        <f t="shared" si="3"/>
        <v>2022</v>
      </c>
      <c r="C45" s="1" t="str">
        <f t="shared" si="4"/>
        <v>Solar2022</v>
      </c>
      <c r="D45" s="12">
        <f t="shared" ref="D45:F45" si="47">K45</f>
        <v>7.838285</v>
      </c>
      <c r="E45" s="12">
        <f t="shared" si="47"/>
        <v>0</v>
      </c>
      <c r="F45" s="12">
        <f t="shared" si="47"/>
        <v>0</v>
      </c>
      <c r="H45" s="13" t="s">
        <v>50</v>
      </c>
      <c r="I45" s="13" t="s">
        <v>51</v>
      </c>
      <c r="J45" s="13">
        <v>2022.0</v>
      </c>
      <c r="K45" s="13">
        <v>7.838285</v>
      </c>
      <c r="L45" s="13">
        <v>0.0</v>
      </c>
      <c r="M45" s="13">
        <v>0.0</v>
      </c>
    </row>
    <row r="46">
      <c r="A46" s="1" t="str">
        <f t="shared" si="2"/>
        <v>Solar</v>
      </c>
      <c r="B46" s="1">
        <f t="shared" si="3"/>
        <v>2023</v>
      </c>
      <c r="C46" s="1" t="str">
        <f t="shared" si="4"/>
        <v>Solar2023</v>
      </c>
      <c r="D46" s="12">
        <f t="shared" ref="D46:F46" si="48">K46</f>
        <v>8.1447345</v>
      </c>
      <c r="E46" s="12">
        <f t="shared" si="48"/>
        <v>0</v>
      </c>
      <c r="F46" s="12">
        <f t="shared" si="48"/>
        <v>0</v>
      </c>
      <c r="H46" s="13" t="s">
        <v>50</v>
      </c>
      <c r="I46" s="13" t="s">
        <v>51</v>
      </c>
      <c r="J46" s="13">
        <v>2023.0</v>
      </c>
      <c r="K46" s="13">
        <v>8.1447345</v>
      </c>
      <c r="L46" s="13">
        <v>0.0</v>
      </c>
      <c r="M46" s="13">
        <v>0.0</v>
      </c>
    </row>
    <row r="47">
      <c r="A47" s="1" t="str">
        <f t="shared" si="2"/>
        <v>Solar</v>
      </c>
      <c r="B47" s="1">
        <f t="shared" si="3"/>
        <v>2024</v>
      </c>
      <c r="C47" s="1" t="str">
        <f t="shared" si="4"/>
        <v>Solar2024</v>
      </c>
      <c r="D47" s="12">
        <f t="shared" ref="D47:F47" si="49">K47</f>
        <v>7.61425</v>
      </c>
      <c r="E47" s="12">
        <f t="shared" si="49"/>
        <v>0</v>
      </c>
      <c r="F47" s="12">
        <f t="shared" si="49"/>
        <v>0</v>
      </c>
      <c r="H47" s="13" t="s">
        <v>50</v>
      </c>
      <c r="I47" s="13" t="s">
        <v>51</v>
      </c>
      <c r="J47" s="13">
        <v>2024.0</v>
      </c>
      <c r="K47" s="13">
        <v>7.61425</v>
      </c>
      <c r="L47" s="13">
        <v>0.0</v>
      </c>
      <c r="M47" s="13">
        <v>0.0</v>
      </c>
    </row>
    <row r="48">
      <c r="A48" s="1" t="str">
        <f t="shared" si="2"/>
        <v>Solar</v>
      </c>
      <c r="B48" s="1">
        <f t="shared" si="3"/>
        <v>2025</v>
      </c>
      <c r="C48" s="1" t="str">
        <f t="shared" si="4"/>
        <v>Solar2025</v>
      </c>
      <c r="D48" s="12">
        <f t="shared" ref="D48:F48" si="50">K48</f>
        <v>7.503671</v>
      </c>
      <c r="E48" s="12">
        <f t="shared" si="50"/>
        <v>0</v>
      </c>
      <c r="F48" s="12">
        <f t="shared" si="50"/>
        <v>0</v>
      </c>
      <c r="H48" s="13" t="s">
        <v>50</v>
      </c>
      <c r="I48" s="13" t="s">
        <v>51</v>
      </c>
      <c r="J48" s="13">
        <v>2025.0</v>
      </c>
      <c r="K48" s="13">
        <v>7.50367099999999</v>
      </c>
      <c r="L48" s="13">
        <v>0.0</v>
      </c>
      <c r="M48" s="13">
        <v>0.0</v>
      </c>
    </row>
    <row r="49">
      <c r="A49" s="1" t="str">
        <f t="shared" si="2"/>
        <v>Solar</v>
      </c>
      <c r="B49" s="1">
        <f t="shared" si="3"/>
        <v>2026</v>
      </c>
      <c r="C49" s="1" t="str">
        <f t="shared" si="4"/>
        <v>Solar2026</v>
      </c>
      <c r="D49" s="12">
        <f t="shared" ref="D49:F49" si="51">K49</f>
        <v>7.36974</v>
      </c>
      <c r="E49" s="12">
        <f t="shared" si="51"/>
        <v>0</v>
      </c>
      <c r="F49" s="12">
        <f t="shared" si="51"/>
        <v>0</v>
      </c>
      <c r="H49" s="13" t="s">
        <v>50</v>
      </c>
      <c r="I49" s="13" t="s">
        <v>51</v>
      </c>
      <c r="J49" s="13">
        <v>2026.0</v>
      </c>
      <c r="K49" s="13">
        <v>7.36974</v>
      </c>
      <c r="L49" s="13">
        <v>0.0</v>
      </c>
      <c r="M49" s="13">
        <v>0.0</v>
      </c>
    </row>
    <row r="50">
      <c r="A50" s="1" t="str">
        <f t="shared" si="2"/>
        <v>Solar</v>
      </c>
      <c r="B50" s="1">
        <f t="shared" si="3"/>
        <v>2027</v>
      </c>
      <c r="C50" s="1" t="str">
        <f t="shared" si="4"/>
        <v>Solar2027</v>
      </c>
      <c r="D50" s="12">
        <f t="shared" ref="D50:F50" si="52">K50</f>
        <v>7.270315706</v>
      </c>
      <c r="E50" s="12">
        <f t="shared" si="52"/>
        <v>0</v>
      </c>
      <c r="F50" s="12">
        <f t="shared" si="52"/>
        <v>0</v>
      </c>
      <c r="H50" s="13" t="s">
        <v>50</v>
      </c>
      <c r="I50" s="13" t="s">
        <v>51</v>
      </c>
      <c r="J50" s="13">
        <v>2027.0</v>
      </c>
      <c r="K50" s="13">
        <v>7.27031570588235</v>
      </c>
      <c r="L50" s="13">
        <v>0.0</v>
      </c>
      <c r="M50" s="13">
        <v>0.0</v>
      </c>
    </row>
    <row r="51">
      <c r="A51" s="1" t="str">
        <f t="shared" si="2"/>
        <v>Solar</v>
      </c>
      <c r="B51" s="1">
        <f t="shared" si="3"/>
        <v>2028</v>
      </c>
      <c r="C51" s="1" t="str">
        <f t="shared" si="4"/>
        <v>Solar2028</v>
      </c>
      <c r="D51" s="12">
        <f t="shared" ref="D51:F51" si="53">K51</f>
        <v>7.4716075</v>
      </c>
      <c r="E51" s="12">
        <f t="shared" si="53"/>
        <v>0</v>
      </c>
      <c r="F51" s="12">
        <f t="shared" si="53"/>
        <v>0</v>
      </c>
      <c r="H51" s="13" t="s">
        <v>50</v>
      </c>
      <c r="I51" s="13" t="s">
        <v>51</v>
      </c>
      <c r="J51" s="13">
        <v>2028.0</v>
      </c>
      <c r="K51" s="13">
        <v>7.4716075</v>
      </c>
      <c r="L51" s="13">
        <v>0.0</v>
      </c>
      <c r="M51" s="13">
        <v>0.0</v>
      </c>
    </row>
    <row r="52">
      <c r="A52" s="1" t="str">
        <f t="shared" si="2"/>
        <v>Solar</v>
      </c>
      <c r="B52" s="1">
        <f t="shared" si="3"/>
        <v>2029</v>
      </c>
      <c r="C52" s="1" t="str">
        <f t="shared" si="4"/>
        <v>Solar2029</v>
      </c>
      <c r="D52" s="12">
        <f t="shared" ref="D52:F52" si="54">K52</f>
        <v>7.016569</v>
      </c>
      <c r="E52" s="12">
        <f t="shared" si="54"/>
        <v>0</v>
      </c>
      <c r="F52" s="12">
        <f t="shared" si="54"/>
        <v>0</v>
      </c>
      <c r="H52" s="13" t="s">
        <v>50</v>
      </c>
      <c r="I52" s="13" t="s">
        <v>51</v>
      </c>
      <c r="J52" s="13">
        <v>2029.0</v>
      </c>
      <c r="K52" s="13">
        <v>7.016569</v>
      </c>
      <c r="L52" s="13">
        <v>0.0</v>
      </c>
      <c r="M52" s="13">
        <v>0.0</v>
      </c>
    </row>
    <row r="53">
      <c r="A53" s="1" t="str">
        <f t="shared" si="2"/>
        <v>Solar</v>
      </c>
      <c r="B53" s="1">
        <f t="shared" si="3"/>
        <v>2030</v>
      </c>
      <c r="C53" s="1" t="str">
        <f t="shared" si="4"/>
        <v>Solar2030</v>
      </c>
      <c r="D53" s="12">
        <f t="shared" ref="D53:F53" si="55">K53</f>
        <v>4.029816</v>
      </c>
      <c r="E53" s="12">
        <f t="shared" si="55"/>
        <v>0</v>
      </c>
      <c r="F53" s="12">
        <f t="shared" si="55"/>
        <v>0</v>
      </c>
      <c r="H53" s="13" t="s">
        <v>50</v>
      </c>
      <c r="I53" s="13" t="s">
        <v>51</v>
      </c>
      <c r="J53" s="13">
        <v>2030.0</v>
      </c>
      <c r="K53" s="13">
        <v>4.029816</v>
      </c>
      <c r="L53" s="13">
        <v>0.0</v>
      </c>
      <c r="M53" s="13">
        <v>0.0</v>
      </c>
    </row>
    <row r="54">
      <c r="A54" s="1" t="str">
        <f t="shared" si="2"/>
        <v>Solar</v>
      </c>
      <c r="B54" s="1">
        <f t="shared" si="3"/>
        <v>2021</v>
      </c>
      <c r="C54" s="1" t="str">
        <f t="shared" si="4"/>
        <v>Solar2021</v>
      </c>
      <c r="D54" s="12">
        <f t="shared" ref="D54:F54" si="56">K54</f>
        <v>130.5506965</v>
      </c>
      <c r="E54" s="12">
        <f t="shared" si="56"/>
        <v>0</v>
      </c>
      <c r="F54" s="12">
        <f t="shared" si="56"/>
        <v>0</v>
      </c>
      <c r="H54" s="13" t="s">
        <v>52</v>
      </c>
      <c r="I54" s="13" t="s">
        <v>51</v>
      </c>
      <c r="J54" s="13">
        <v>2021.0</v>
      </c>
      <c r="K54" s="13">
        <v>130.550696499999</v>
      </c>
      <c r="L54" s="13">
        <v>0.0</v>
      </c>
      <c r="M54" s="13">
        <v>0.0</v>
      </c>
    </row>
    <row r="55">
      <c r="A55" s="1" t="str">
        <f t="shared" si="2"/>
        <v>Solar</v>
      </c>
      <c r="B55" s="1">
        <f t="shared" si="3"/>
        <v>2022</v>
      </c>
      <c r="C55" s="1" t="str">
        <f t="shared" si="4"/>
        <v>Solar2022</v>
      </c>
      <c r="D55" s="12">
        <f t="shared" ref="D55:F55" si="57">K55</f>
        <v>134.322482</v>
      </c>
      <c r="E55" s="12">
        <f t="shared" si="57"/>
        <v>0</v>
      </c>
      <c r="F55" s="12">
        <f t="shared" si="57"/>
        <v>0</v>
      </c>
      <c r="H55" s="13" t="s">
        <v>52</v>
      </c>
      <c r="I55" s="13" t="s">
        <v>51</v>
      </c>
      <c r="J55" s="13">
        <v>2022.0</v>
      </c>
      <c r="K55" s="13">
        <v>134.322482</v>
      </c>
      <c r="L55" s="13">
        <v>0.0</v>
      </c>
      <c r="M55" s="13">
        <v>0.0</v>
      </c>
    </row>
    <row r="56">
      <c r="A56" s="1" t="str">
        <f t="shared" si="2"/>
        <v>Solar</v>
      </c>
      <c r="B56" s="1">
        <f t="shared" si="3"/>
        <v>2023</v>
      </c>
      <c r="C56" s="1" t="str">
        <f t="shared" si="4"/>
        <v>Solar2023</v>
      </c>
      <c r="D56" s="12">
        <f t="shared" ref="D56:F56" si="58">K56</f>
        <v>134.842267</v>
      </c>
      <c r="E56" s="12">
        <f t="shared" si="58"/>
        <v>0</v>
      </c>
      <c r="F56" s="12">
        <f t="shared" si="58"/>
        <v>0</v>
      </c>
      <c r="H56" s="13" t="s">
        <v>52</v>
      </c>
      <c r="I56" s="13" t="s">
        <v>51</v>
      </c>
      <c r="J56" s="13">
        <v>2023.0</v>
      </c>
      <c r="K56" s="13">
        <v>134.842267</v>
      </c>
      <c r="L56" s="13">
        <v>0.0</v>
      </c>
      <c r="M56" s="13">
        <v>0.0</v>
      </c>
    </row>
    <row r="57">
      <c r="A57" s="1" t="str">
        <f t="shared" si="2"/>
        <v>Solar</v>
      </c>
      <c r="B57" s="1">
        <f t="shared" si="3"/>
        <v>2024</v>
      </c>
      <c r="C57" s="1" t="str">
        <f t="shared" si="4"/>
        <v>Solar2024</v>
      </c>
      <c r="D57" s="12">
        <f t="shared" ref="D57:F57" si="59">K57</f>
        <v>127.6747255</v>
      </c>
      <c r="E57" s="12">
        <f t="shared" si="59"/>
        <v>0</v>
      </c>
      <c r="F57" s="12">
        <f t="shared" si="59"/>
        <v>0</v>
      </c>
      <c r="H57" s="13" t="s">
        <v>52</v>
      </c>
      <c r="I57" s="13" t="s">
        <v>51</v>
      </c>
      <c r="J57" s="13">
        <v>2024.0</v>
      </c>
      <c r="K57" s="13">
        <v>127.6747255</v>
      </c>
      <c r="L57" s="13">
        <v>0.0</v>
      </c>
      <c r="M57" s="13">
        <v>0.0</v>
      </c>
    </row>
    <row r="58">
      <c r="A58" s="1" t="str">
        <f t="shared" si="2"/>
        <v>Solar</v>
      </c>
      <c r="B58" s="1">
        <f t="shared" si="3"/>
        <v>2025</v>
      </c>
      <c r="C58" s="1" t="str">
        <f t="shared" si="4"/>
        <v>Solar2025</v>
      </c>
      <c r="D58" s="12">
        <f t="shared" ref="D58:F58" si="60">K58</f>
        <v>127.0201135</v>
      </c>
      <c r="E58" s="12">
        <f t="shared" si="60"/>
        <v>0</v>
      </c>
      <c r="F58" s="12">
        <f t="shared" si="60"/>
        <v>0</v>
      </c>
      <c r="H58" s="13" t="s">
        <v>52</v>
      </c>
      <c r="I58" s="13" t="s">
        <v>51</v>
      </c>
      <c r="J58" s="13">
        <v>2025.0</v>
      </c>
      <c r="K58" s="13">
        <v>127.0201135</v>
      </c>
      <c r="L58" s="13">
        <v>0.0</v>
      </c>
      <c r="M58" s="13">
        <v>0.0</v>
      </c>
    </row>
    <row r="59">
      <c r="A59" s="1" t="str">
        <f t="shared" si="2"/>
        <v>Solar</v>
      </c>
      <c r="B59" s="1">
        <f t="shared" si="3"/>
        <v>2026</v>
      </c>
      <c r="C59" s="1" t="str">
        <f t="shared" si="4"/>
        <v>Solar2026</v>
      </c>
      <c r="D59" s="12">
        <f t="shared" ref="D59:F59" si="61">K59</f>
        <v>138.4520302</v>
      </c>
      <c r="E59" s="12">
        <f t="shared" si="61"/>
        <v>0</v>
      </c>
      <c r="F59" s="12">
        <f t="shared" si="61"/>
        <v>0</v>
      </c>
      <c r="H59" s="13" t="s">
        <v>52</v>
      </c>
      <c r="I59" s="13" t="s">
        <v>51</v>
      </c>
      <c r="J59" s="13">
        <v>2026.0</v>
      </c>
      <c r="K59" s="13">
        <v>138.452030170588</v>
      </c>
      <c r="L59" s="13">
        <v>0.0</v>
      </c>
      <c r="M59" s="13">
        <v>0.0</v>
      </c>
    </row>
    <row r="60">
      <c r="A60" s="1" t="str">
        <f t="shared" si="2"/>
        <v>Solar</v>
      </c>
      <c r="B60" s="1">
        <f t="shared" si="3"/>
        <v>2027</v>
      </c>
      <c r="C60" s="1" t="str">
        <f t="shared" si="4"/>
        <v>Solar2027</v>
      </c>
      <c r="D60" s="12">
        <f t="shared" ref="D60:F60" si="62">K60</f>
        <v>137.9059154</v>
      </c>
      <c r="E60" s="12">
        <f t="shared" si="62"/>
        <v>0</v>
      </c>
      <c r="F60" s="12">
        <f t="shared" si="62"/>
        <v>0</v>
      </c>
      <c r="H60" s="13" t="s">
        <v>52</v>
      </c>
      <c r="I60" s="13" t="s">
        <v>51</v>
      </c>
      <c r="J60" s="13">
        <v>2027.0</v>
      </c>
      <c r="K60" s="13">
        <v>137.905915411764</v>
      </c>
      <c r="L60" s="13">
        <v>0.0</v>
      </c>
      <c r="M60" s="13">
        <v>0.0</v>
      </c>
    </row>
    <row r="61">
      <c r="A61" s="1" t="str">
        <f t="shared" si="2"/>
        <v>Solar</v>
      </c>
      <c r="B61" s="1">
        <f t="shared" si="3"/>
        <v>2028</v>
      </c>
      <c r="C61" s="1" t="str">
        <f t="shared" si="4"/>
        <v>Solar2028</v>
      </c>
      <c r="D61" s="12">
        <f t="shared" ref="D61:F61" si="63">K61</f>
        <v>143.2185815</v>
      </c>
      <c r="E61" s="12">
        <f t="shared" si="63"/>
        <v>0</v>
      </c>
      <c r="F61" s="12">
        <f t="shared" si="63"/>
        <v>0</v>
      </c>
      <c r="H61" s="13" t="s">
        <v>52</v>
      </c>
      <c r="I61" s="13" t="s">
        <v>51</v>
      </c>
      <c r="J61" s="13">
        <v>2028.0</v>
      </c>
      <c r="K61" s="13">
        <v>143.21858150147</v>
      </c>
      <c r="L61" s="13">
        <v>0.0</v>
      </c>
      <c r="M61" s="13">
        <v>0.0</v>
      </c>
    </row>
    <row r="62">
      <c r="A62" s="1" t="str">
        <f t="shared" si="2"/>
        <v>Solar</v>
      </c>
      <c r="B62" s="1">
        <f t="shared" si="3"/>
        <v>2029</v>
      </c>
      <c r="C62" s="1" t="str">
        <f t="shared" si="4"/>
        <v>Solar2029</v>
      </c>
      <c r="D62" s="12">
        <f t="shared" ref="D62:F62" si="64">K62</f>
        <v>148.9277226</v>
      </c>
      <c r="E62" s="12">
        <f t="shared" si="64"/>
        <v>0</v>
      </c>
      <c r="F62" s="12">
        <f t="shared" si="64"/>
        <v>0</v>
      </c>
      <c r="H62" s="13" t="s">
        <v>52</v>
      </c>
      <c r="I62" s="13" t="s">
        <v>51</v>
      </c>
      <c r="J62" s="13">
        <v>2029.0</v>
      </c>
      <c r="K62" s="13">
        <v>148.927722639705</v>
      </c>
      <c r="L62" s="13">
        <v>0.0</v>
      </c>
      <c r="M62" s="13">
        <v>0.0</v>
      </c>
    </row>
    <row r="63">
      <c r="A63" s="1" t="str">
        <f t="shared" si="2"/>
        <v>Solar</v>
      </c>
      <c r="B63" s="1">
        <f t="shared" si="3"/>
        <v>2030</v>
      </c>
      <c r="C63" s="1" t="str">
        <f t="shared" si="4"/>
        <v>Solar2030</v>
      </c>
      <c r="D63" s="12">
        <f t="shared" ref="D63:F63" si="65">K63</f>
        <v>110.618417</v>
      </c>
      <c r="E63" s="12">
        <f t="shared" si="65"/>
        <v>0</v>
      </c>
      <c r="F63" s="12">
        <f t="shared" si="65"/>
        <v>0</v>
      </c>
      <c r="H63" s="13" t="s">
        <v>52</v>
      </c>
      <c r="I63" s="13" t="s">
        <v>51</v>
      </c>
      <c r="J63" s="13">
        <v>2030.0</v>
      </c>
      <c r="K63" s="13">
        <v>110.618417</v>
      </c>
      <c r="L63" s="13">
        <v>0.0</v>
      </c>
      <c r="M63" s="13">
        <v>0.0</v>
      </c>
    </row>
    <row r="64">
      <c r="A64" s="1" t="str">
        <f t="shared" si="2"/>
        <v>Wind</v>
      </c>
      <c r="B64" s="1">
        <f t="shared" si="3"/>
        <v>2021</v>
      </c>
      <c r="C64" s="1" t="str">
        <f t="shared" si="4"/>
        <v>Wind2021</v>
      </c>
      <c r="D64" s="12">
        <f t="shared" ref="D64:F64" si="66">K64</f>
        <v>125.2817335</v>
      </c>
      <c r="E64" s="12">
        <f t="shared" si="66"/>
        <v>0</v>
      </c>
      <c r="F64" s="12">
        <f t="shared" si="66"/>
        <v>0</v>
      </c>
      <c r="H64" s="13" t="s">
        <v>47</v>
      </c>
      <c r="I64" s="13" t="s">
        <v>47</v>
      </c>
      <c r="J64" s="13">
        <v>2021.0</v>
      </c>
      <c r="K64" s="13">
        <v>125.2817335</v>
      </c>
      <c r="L64" s="13">
        <v>0.0</v>
      </c>
      <c r="M64" s="13">
        <v>0.0</v>
      </c>
    </row>
    <row r="65">
      <c r="A65" s="1" t="str">
        <f t="shared" si="2"/>
        <v>Wind</v>
      </c>
      <c r="B65" s="1">
        <f t="shared" si="3"/>
        <v>2022</v>
      </c>
      <c r="C65" s="1" t="str">
        <f t="shared" si="4"/>
        <v>Wind2022</v>
      </c>
      <c r="D65" s="12">
        <f t="shared" ref="D65:F65" si="67">K65</f>
        <v>125.379394</v>
      </c>
      <c r="E65" s="12">
        <f t="shared" si="67"/>
        <v>0</v>
      </c>
      <c r="F65" s="12">
        <f t="shared" si="67"/>
        <v>0</v>
      </c>
      <c r="H65" s="13" t="s">
        <v>47</v>
      </c>
      <c r="I65" s="13" t="s">
        <v>47</v>
      </c>
      <c r="J65" s="13">
        <v>2022.0</v>
      </c>
      <c r="K65" s="13">
        <v>125.379393999999</v>
      </c>
      <c r="L65" s="13">
        <v>0.0</v>
      </c>
      <c r="M65" s="13">
        <v>0.0</v>
      </c>
    </row>
    <row r="66">
      <c r="A66" s="1" t="str">
        <f t="shared" si="2"/>
        <v>Wind</v>
      </c>
      <c r="B66" s="1">
        <f t="shared" si="3"/>
        <v>2023</v>
      </c>
      <c r="C66" s="1" t="str">
        <f t="shared" si="4"/>
        <v>Wind2023</v>
      </c>
      <c r="D66" s="12">
        <f t="shared" ref="D66:F66" si="68">K66</f>
        <v>125.9233815</v>
      </c>
      <c r="E66" s="12">
        <f t="shared" si="68"/>
        <v>0</v>
      </c>
      <c r="F66" s="12">
        <f t="shared" si="68"/>
        <v>0</v>
      </c>
      <c r="H66" s="13" t="s">
        <v>47</v>
      </c>
      <c r="I66" s="13" t="s">
        <v>47</v>
      </c>
      <c r="J66" s="13">
        <v>2023.0</v>
      </c>
      <c r="K66" s="13">
        <v>125.923381499999</v>
      </c>
      <c r="L66" s="13">
        <v>0.0</v>
      </c>
      <c r="M66" s="13">
        <v>0.0</v>
      </c>
    </row>
    <row r="67">
      <c r="A67" s="1" t="str">
        <f t="shared" si="2"/>
        <v>Wind</v>
      </c>
      <c r="B67" s="1">
        <f t="shared" si="3"/>
        <v>2024</v>
      </c>
      <c r="C67" s="1" t="str">
        <f t="shared" si="4"/>
        <v>Wind2024</v>
      </c>
      <c r="D67" s="12">
        <f t="shared" ref="D67:F67" si="69">K67</f>
        <v>161.8043175</v>
      </c>
      <c r="E67" s="12">
        <f t="shared" si="69"/>
        <v>0</v>
      </c>
      <c r="F67" s="12">
        <f t="shared" si="69"/>
        <v>0</v>
      </c>
      <c r="H67" s="13" t="s">
        <v>47</v>
      </c>
      <c r="I67" s="13" t="s">
        <v>47</v>
      </c>
      <c r="J67" s="13">
        <v>2024.0</v>
      </c>
      <c r="K67" s="13">
        <v>161.8043175</v>
      </c>
      <c r="L67" s="13">
        <v>0.0</v>
      </c>
      <c r="M67" s="13">
        <v>0.0</v>
      </c>
    </row>
    <row r="68">
      <c r="A68" s="1" t="str">
        <f t="shared" si="2"/>
        <v>Wind</v>
      </c>
      <c r="B68" s="1">
        <f t="shared" si="3"/>
        <v>2025</v>
      </c>
      <c r="C68" s="1" t="str">
        <f t="shared" si="4"/>
        <v>Wind2025</v>
      </c>
      <c r="D68" s="12">
        <f t="shared" ref="D68:F68" si="70">K68</f>
        <v>176.3152825</v>
      </c>
      <c r="E68" s="12">
        <f t="shared" si="70"/>
        <v>0</v>
      </c>
      <c r="F68" s="12">
        <f t="shared" si="70"/>
        <v>0</v>
      </c>
      <c r="H68" s="13" t="s">
        <v>47</v>
      </c>
      <c r="I68" s="13" t="s">
        <v>47</v>
      </c>
      <c r="J68" s="13">
        <v>2025.0</v>
      </c>
      <c r="K68" s="13">
        <v>176.315282499999</v>
      </c>
      <c r="L68" s="13">
        <v>0.0</v>
      </c>
      <c r="M68" s="13">
        <v>0.0</v>
      </c>
    </row>
    <row r="69">
      <c r="A69" s="1" t="str">
        <f t="shared" si="2"/>
        <v>Wind</v>
      </c>
      <c r="B69" s="1">
        <f t="shared" si="3"/>
        <v>2026</v>
      </c>
      <c r="C69" s="1" t="str">
        <f t="shared" si="4"/>
        <v>Wind2026</v>
      </c>
      <c r="D69" s="12">
        <f t="shared" ref="D69:F69" si="71">K69</f>
        <v>176.6333537</v>
      </c>
      <c r="E69" s="12">
        <f t="shared" si="71"/>
        <v>0</v>
      </c>
      <c r="F69" s="12">
        <f t="shared" si="71"/>
        <v>0</v>
      </c>
      <c r="H69" s="13" t="s">
        <v>47</v>
      </c>
      <c r="I69" s="13" t="s">
        <v>47</v>
      </c>
      <c r="J69" s="13">
        <v>2026.0</v>
      </c>
      <c r="K69" s="13">
        <v>176.633353708823</v>
      </c>
      <c r="L69" s="13">
        <v>0.0</v>
      </c>
      <c r="M69" s="13">
        <v>0.0</v>
      </c>
    </row>
    <row r="70">
      <c r="A70" s="1" t="str">
        <f t="shared" si="2"/>
        <v>Wind</v>
      </c>
      <c r="B70" s="1">
        <f t="shared" si="3"/>
        <v>2027</v>
      </c>
      <c r="C70" s="1" t="str">
        <f t="shared" si="4"/>
        <v>Wind2027</v>
      </c>
      <c r="D70" s="12">
        <f t="shared" ref="D70:F70" si="72">K70</f>
        <v>188.006756</v>
      </c>
      <c r="E70" s="12">
        <f t="shared" si="72"/>
        <v>0</v>
      </c>
      <c r="F70" s="12">
        <f t="shared" si="72"/>
        <v>0</v>
      </c>
      <c r="H70" s="13" t="s">
        <v>47</v>
      </c>
      <c r="I70" s="13" t="s">
        <v>47</v>
      </c>
      <c r="J70" s="13">
        <v>2027.0</v>
      </c>
      <c r="K70" s="13">
        <v>188.006755958823</v>
      </c>
      <c r="L70" s="13">
        <v>0.0</v>
      </c>
      <c r="M70" s="13">
        <v>0.0</v>
      </c>
    </row>
    <row r="71">
      <c r="A71" s="1" t="str">
        <f t="shared" si="2"/>
        <v>Wind</v>
      </c>
      <c r="B71" s="1">
        <f t="shared" si="3"/>
        <v>2028</v>
      </c>
      <c r="C71" s="1" t="str">
        <f t="shared" si="4"/>
        <v>Wind2028</v>
      </c>
      <c r="D71" s="12">
        <f t="shared" ref="D71:F71" si="73">K71</f>
        <v>192.1703658</v>
      </c>
      <c r="E71" s="12">
        <f t="shared" si="73"/>
        <v>0</v>
      </c>
      <c r="F71" s="12">
        <f t="shared" si="73"/>
        <v>0</v>
      </c>
      <c r="H71" s="13" t="s">
        <v>47</v>
      </c>
      <c r="I71" s="13" t="s">
        <v>47</v>
      </c>
      <c r="J71" s="13">
        <v>2028.0</v>
      </c>
      <c r="K71" s="13">
        <v>192.170365758823</v>
      </c>
      <c r="L71" s="13">
        <v>0.0</v>
      </c>
      <c r="M71" s="13">
        <v>0.0</v>
      </c>
    </row>
    <row r="72">
      <c r="A72" s="1" t="str">
        <f t="shared" si="2"/>
        <v>Wind</v>
      </c>
      <c r="B72" s="1">
        <f t="shared" si="3"/>
        <v>2029</v>
      </c>
      <c r="C72" s="1" t="str">
        <f t="shared" si="4"/>
        <v>Wind2029</v>
      </c>
      <c r="D72" s="12">
        <f t="shared" ref="D72:F72" si="74">K72</f>
        <v>205.8067366</v>
      </c>
      <c r="E72" s="12">
        <f t="shared" si="74"/>
        <v>0</v>
      </c>
      <c r="F72" s="12">
        <f t="shared" si="74"/>
        <v>0</v>
      </c>
      <c r="H72" s="13" t="s">
        <v>47</v>
      </c>
      <c r="I72" s="13" t="s">
        <v>47</v>
      </c>
      <c r="J72" s="13">
        <v>2029.0</v>
      </c>
      <c r="K72" s="13">
        <v>205.806736625</v>
      </c>
      <c r="L72" s="13">
        <v>0.0</v>
      </c>
      <c r="M72" s="13">
        <v>0.0</v>
      </c>
    </row>
    <row r="73">
      <c r="A73" s="1" t="str">
        <f t="shared" si="2"/>
        <v>Wind</v>
      </c>
      <c r="B73" s="1">
        <f t="shared" si="3"/>
        <v>2030</v>
      </c>
      <c r="C73" s="1" t="str">
        <f t="shared" si="4"/>
        <v>Wind2030</v>
      </c>
      <c r="D73" s="12">
        <f t="shared" ref="D73:F73" si="75">K73</f>
        <v>440.8384519</v>
      </c>
      <c r="E73" s="12">
        <f t="shared" si="75"/>
        <v>0</v>
      </c>
      <c r="F73" s="12">
        <f t="shared" si="75"/>
        <v>0</v>
      </c>
      <c r="H73" s="13" t="s">
        <v>47</v>
      </c>
      <c r="I73" s="13" t="s">
        <v>47</v>
      </c>
      <c r="J73" s="13">
        <v>2030.0</v>
      </c>
      <c r="K73" s="13">
        <v>440.8384519</v>
      </c>
      <c r="L73" s="13">
        <v>0.0</v>
      </c>
      <c r="M73" s="13">
        <v>0.0</v>
      </c>
    </row>
    <row r="74">
      <c r="D74" s="14"/>
    </row>
    <row r="75">
      <c r="D75" s="14"/>
    </row>
    <row r="76">
      <c r="D76" s="14"/>
    </row>
    <row r="77">
      <c r="D77" s="14"/>
    </row>
    <row r="78">
      <c r="D78" s="14"/>
    </row>
    <row r="79">
      <c r="D79" s="14"/>
    </row>
    <row r="80">
      <c r="D80" s="14"/>
    </row>
    <row r="81">
      <c r="D81" s="14"/>
    </row>
    <row r="82">
      <c r="D82" s="14"/>
    </row>
    <row r="83">
      <c r="D83" s="14"/>
    </row>
    <row r="84">
      <c r="D84" s="14"/>
    </row>
    <row r="85">
      <c r="D85" s="14"/>
    </row>
    <row r="86">
      <c r="D86" s="14"/>
    </row>
    <row r="87">
      <c r="D87" s="14"/>
    </row>
    <row r="88">
      <c r="D88" s="14"/>
    </row>
    <row r="89">
      <c r="D89" s="14"/>
    </row>
    <row r="90">
      <c r="D90" s="14"/>
    </row>
    <row r="91">
      <c r="D91" s="14"/>
    </row>
    <row r="92">
      <c r="D92" s="14"/>
    </row>
    <row r="93">
      <c r="D93" s="14"/>
    </row>
    <row r="94">
      <c r="D94" s="14"/>
    </row>
    <row r="95">
      <c r="D95" s="14"/>
    </row>
    <row r="96">
      <c r="D96" s="14"/>
    </row>
    <row r="97">
      <c r="D97" s="14"/>
    </row>
    <row r="98">
      <c r="D98" s="14"/>
    </row>
    <row r="99">
      <c r="D99" s="14"/>
    </row>
    <row r="100">
      <c r="D100" s="14"/>
    </row>
    <row r="101">
      <c r="D101" s="14"/>
    </row>
    <row r="102">
      <c r="D102" s="14"/>
    </row>
    <row r="103">
      <c r="D103" s="14"/>
    </row>
    <row r="104">
      <c r="D104" s="14"/>
    </row>
    <row r="105">
      <c r="D105" s="14"/>
    </row>
    <row r="106">
      <c r="D106" s="14"/>
    </row>
    <row r="107">
      <c r="D107" s="14"/>
    </row>
    <row r="108">
      <c r="D108" s="14"/>
    </row>
    <row r="109">
      <c r="D109" s="14"/>
    </row>
    <row r="110">
      <c r="D110" s="14"/>
    </row>
    <row r="111">
      <c r="D111" s="14"/>
    </row>
    <row r="112">
      <c r="D112" s="14"/>
    </row>
    <row r="113">
      <c r="D113" s="14"/>
    </row>
    <row r="114">
      <c r="D114" s="14"/>
    </row>
    <row r="115">
      <c r="D115" s="14"/>
    </row>
    <row r="116">
      <c r="D116" s="14"/>
    </row>
    <row r="117">
      <c r="D117" s="14"/>
    </row>
    <row r="118">
      <c r="D118" s="14"/>
    </row>
    <row r="119">
      <c r="D119" s="14"/>
    </row>
    <row r="120">
      <c r="D120" s="14"/>
    </row>
    <row r="121">
      <c r="D121" s="14"/>
    </row>
    <row r="122">
      <c r="D122" s="14"/>
    </row>
    <row r="123">
      <c r="D123" s="14"/>
    </row>
    <row r="124">
      <c r="D124" s="14"/>
    </row>
    <row r="125">
      <c r="D125" s="14"/>
    </row>
    <row r="126">
      <c r="D126" s="14"/>
    </row>
    <row r="127">
      <c r="D127" s="14"/>
    </row>
    <row r="128">
      <c r="D128" s="14"/>
    </row>
    <row r="129">
      <c r="D129" s="14"/>
    </row>
    <row r="130">
      <c r="D130" s="14"/>
    </row>
    <row r="131">
      <c r="D131" s="14"/>
    </row>
    <row r="132">
      <c r="D132" s="14"/>
    </row>
    <row r="133">
      <c r="D133" s="14"/>
    </row>
    <row r="134">
      <c r="D134" s="14"/>
    </row>
    <row r="135">
      <c r="D135" s="14"/>
    </row>
    <row r="136">
      <c r="D136" s="14"/>
    </row>
    <row r="137">
      <c r="D137" s="14"/>
    </row>
    <row r="138">
      <c r="D138" s="14"/>
    </row>
    <row r="139">
      <c r="D139" s="14"/>
    </row>
    <row r="140">
      <c r="D140" s="14"/>
    </row>
    <row r="141">
      <c r="D141" s="14"/>
    </row>
    <row r="142">
      <c r="D142" s="14"/>
    </row>
    <row r="143">
      <c r="D143" s="14"/>
    </row>
    <row r="144">
      <c r="D144" s="14"/>
    </row>
    <row r="145">
      <c r="D145" s="14"/>
    </row>
    <row r="146">
      <c r="D146" s="14"/>
    </row>
    <row r="147">
      <c r="D147" s="14"/>
    </row>
    <row r="148">
      <c r="D148" s="14"/>
    </row>
    <row r="149">
      <c r="D149" s="14"/>
    </row>
    <row r="150">
      <c r="D150" s="14"/>
    </row>
    <row r="151">
      <c r="D151" s="14"/>
    </row>
    <row r="152">
      <c r="D152" s="14"/>
    </row>
    <row r="153">
      <c r="D153" s="14"/>
    </row>
    <row r="154">
      <c r="D154" s="14"/>
    </row>
    <row r="155">
      <c r="D155" s="14"/>
    </row>
    <row r="156">
      <c r="D156" s="14"/>
    </row>
    <row r="157">
      <c r="D157" s="14"/>
    </row>
    <row r="158">
      <c r="D158" s="14"/>
    </row>
    <row r="159">
      <c r="D159" s="14"/>
    </row>
    <row r="160">
      <c r="D160" s="14"/>
    </row>
    <row r="161">
      <c r="D161" s="14"/>
    </row>
    <row r="162">
      <c r="D162" s="14"/>
    </row>
    <row r="163">
      <c r="D163" s="14"/>
    </row>
    <row r="164">
      <c r="D164" s="14"/>
    </row>
    <row r="165">
      <c r="D165" s="14"/>
    </row>
    <row r="166">
      <c r="D166" s="14"/>
    </row>
    <row r="167">
      <c r="D167" s="14"/>
    </row>
    <row r="168">
      <c r="D168" s="14"/>
    </row>
    <row r="169">
      <c r="D169" s="14"/>
    </row>
    <row r="170">
      <c r="D170" s="14"/>
    </row>
    <row r="171">
      <c r="D171" s="14"/>
    </row>
    <row r="172">
      <c r="D172" s="14"/>
    </row>
    <row r="173">
      <c r="D173" s="14"/>
    </row>
    <row r="174">
      <c r="D174" s="14"/>
    </row>
    <row r="175">
      <c r="D175" s="14"/>
    </row>
    <row r="176">
      <c r="D176" s="14"/>
    </row>
    <row r="177">
      <c r="D177" s="14"/>
    </row>
    <row r="178">
      <c r="D178" s="14"/>
    </row>
    <row r="179">
      <c r="D179" s="14"/>
    </row>
    <row r="180">
      <c r="D180" s="14"/>
    </row>
    <row r="181">
      <c r="D181" s="14"/>
    </row>
    <row r="182">
      <c r="D182" s="14"/>
    </row>
    <row r="183">
      <c r="D183" s="14"/>
    </row>
    <row r="184">
      <c r="D184" s="14"/>
    </row>
    <row r="185">
      <c r="D185" s="14"/>
    </row>
    <row r="186">
      <c r="D186" s="14"/>
    </row>
    <row r="187">
      <c r="D187" s="14"/>
    </row>
    <row r="188">
      <c r="D188" s="14"/>
    </row>
    <row r="189">
      <c r="D189" s="14"/>
    </row>
    <row r="190">
      <c r="D190" s="14"/>
    </row>
    <row r="191">
      <c r="D191" s="14"/>
    </row>
    <row r="192">
      <c r="D192" s="14"/>
    </row>
    <row r="193">
      <c r="D193" s="14"/>
    </row>
    <row r="194">
      <c r="D194" s="14"/>
    </row>
    <row r="195">
      <c r="D195" s="14"/>
    </row>
    <row r="196">
      <c r="D196" s="14"/>
    </row>
    <row r="197">
      <c r="D197" s="14"/>
    </row>
    <row r="198">
      <c r="D198" s="14"/>
    </row>
    <row r="199">
      <c r="D199" s="14"/>
    </row>
    <row r="200">
      <c r="D200" s="14"/>
    </row>
    <row r="201">
      <c r="D201" s="14"/>
    </row>
    <row r="202">
      <c r="D202" s="14"/>
    </row>
    <row r="203">
      <c r="D203" s="14"/>
    </row>
    <row r="204">
      <c r="D204" s="14"/>
    </row>
    <row r="205">
      <c r="D205" s="14"/>
    </row>
    <row r="206">
      <c r="D206" s="14"/>
    </row>
    <row r="207">
      <c r="D207" s="14"/>
    </row>
    <row r="208">
      <c r="D208" s="14"/>
    </row>
    <row r="209">
      <c r="D209" s="14"/>
    </row>
    <row r="210">
      <c r="D210" s="14"/>
    </row>
    <row r="211">
      <c r="D211" s="14"/>
    </row>
    <row r="212">
      <c r="D212" s="14"/>
    </row>
    <row r="213">
      <c r="D213" s="14"/>
    </row>
    <row r="214">
      <c r="D214" s="14"/>
    </row>
    <row r="215">
      <c r="D215" s="14"/>
    </row>
    <row r="216">
      <c r="D216" s="14"/>
    </row>
    <row r="217">
      <c r="D217" s="14"/>
    </row>
    <row r="218">
      <c r="D218" s="14"/>
    </row>
    <row r="219">
      <c r="D219" s="14"/>
    </row>
    <row r="220">
      <c r="D220" s="14"/>
    </row>
    <row r="221">
      <c r="D221" s="14"/>
    </row>
    <row r="222">
      <c r="D222" s="14"/>
    </row>
    <row r="223">
      <c r="D223" s="14"/>
    </row>
    <row r="224">
      <c r="D224" s="14"/>
    </row>
    <row r="225">
      <c r="D225" s="14"/>
    </row>
    <row r="226">
      <c r="D226" s="14"/>
    </row>
    <row r="227">
      <c r="D227" s="14"/>
    </row>
    <row r="228">
      <c r="D228" s="14"/>
    </row>
    <row r="229">
      <c r="D229" s="14"/>
    </row>
    <row r="230">
      <c r="D230" s="14"/>
    </row>
    <row r="231">
      <c r="D231" s="14"/>
    </row>
    <row r="232">
      <c r="D232" s="14"/>
    </row>
    <row r="233">
      <c r="D233" s="14"/>
    </row>
    <row r="234">
      <c r="D234" s="14"/>
    </row>
    <row r="235">
      <c r="D235" s="14"/>
    </row>
    <row r="236">
      <c r="D236" s="14"/>
    </row>
    <row r="237">
      <c r="D237" s="14"/>
    </row>
    <row r="238">
      <c r="D238" s="14"/>
    </row>
    <row r="239">
      <c r="D239" s="14"/>
    </row>
    <row r="240">
      <c r="D240" s="14"/>
    </row>
    <row r="241">
      <c r="D241" s="14"/>
    </row>
    <row r="242">
      <c r="D242" s="14"/>
    </row>
    <row r="243">
      <c r="D243" s="14"/>
    </row>
    <row r="244">
      <c r="D244" s="14"/>
    </row>
    <row r="245">
      <c r="D245" s="14"/>
    </row>
    <row r="246">
      <c r="D246" s="14"/>
    </row>
    <row r="247">
      <c r="D247" s="14"/>
    </row>
    <row r="248">
      <c r="D248" s="14"/>
    </row>
    <row r="249">
      <c r="D249" s="14"/>
    </row>
    <row r="250">
      <c r="D250" s="14"/>
    </row>
    <row r="251">
      <c r="D251" s="14"/>
    </row>
    <row r="252">
      <c r="D252" s="14"/>
    </row>
    <row r="253">
      <c r="D253" s="14"/>
    </row>
    <row r="254">
      <c r="D254" s="14"/>
    </row>
    <row r="255">
      <c r="D255" s="14"/>
    </row>
    <row r="256">
      <c r="D256" s="14"/>
    </row>
    <row r="257">
      <c r="D257" s="14"/>
    </row>
    <row r="258">
      <c r="D258" s="14"/>
    </row>
    <row r="259">
      <c r="D259" s="14"/>
    </row>
    <row r="260">
      <c r="D260" s="14"/>
    </row>
    <row r="261">
      <c r="D261" s="14"/>
    </row>
    <row r="262">
      <c r="D262" s="14"/>
    </row>
    <row r="263">
      <c r="D263" s="14"/>
    </row>
    <row r="264">
      <c r="D264" s="14"/>
    </row>
    <row r="265">
      <c r="D265" s="14"/>
    </row>
    <row r="266">
      <c r="D266" s="14"/>
    </row>
    <row r="267">
      <c r="D267" s="14"/>
    </row>
    <row r="268">
      <c r="D268" s="14"/>
    </row>
    <row r="269">
      <c r="D269" s="14"/>
    </row>
    <row r="270">
      <c r="D270" s="14"/>
    </row>
    <row r="271">
      <c r="D271" s="14"/>
    </row>
    <row r="272">
      <c r="D272" s="14"/>
    </row>
    <row r="273">
      <c r="D273" s="14"/>
    </row>
    <row r="274">
      <c r="D274" s="14"/>
    </row>
    <row r="275">
      <c r="D275" s="14"/>
    </row>
    <row r="276">
      <c r="D276" s="14"/>
    </row>
    <row r="277">
      <c r="D277" s="14"/>
    </row>
    <row r="278">
      <c r="D278" s="14"/>
    </row>
    <row r="279">
      <c r="D279" s="14"/>
    </row>
    <row r="280">
      <c r="D280" s="14"/>
    </row>
    <row r="281">
      <c r="D281" s="14"/>
    </row>
    <row r="282">
      <c r="D282" s="14"/>
    </row>
    <row r="283">
      <c r="D283" s="14"/>
    </row>
    <row r="284">
      <c r="D284" s="14"/>
    </row>
    <row r="285">
      <c r="D285" s="14"/>
    </row>
    <row r="286">
      <c r="D286" s="14"/>
    </row>
    <row r="287">
      <c r="D287" s="14"/>
    </row>
    <row r="288">
      <c r="D288" s="14"/>
    </row>
    <row r="289">
      <c r="D289" s="14"/>
    </row>
    <row r="290">
      <c r="D290" s="14"/>
    </row>
    <row r="291">
      <c r="D291" s="14"/>
    </row>
    <row r="292">
      <c r="D292" s="14"/>
    </row>
    <row r="293">
      <c r="D293" s="14"/>
    </row>
    <row r="294">
      <c r="D294" s="14"/>
    </row>
    <row r="295">
      <c r="D295" s="14"/>
    </row>
    <row r="296">
      <c r="D296" s="14"/>
    </row>
    <row r="297">
      <c r="D297" s="14"/>
    </row>
    <row r="298">
      <c r="D298" s="14"/>
    </row>
    <row r="299">
      <c r="D299" s="14"/>
    </row>
    <row r="300">
      <c r="D300" s="14"/>
    </row>
    <row r="301">
      <c r="D301" s="14"/>
    </row>
    <row r="302">
      <c r="D302" s="14"/>
    </row>
    <row r="303">
      <c r="D303" s="14"/>
    </row>
    <row r="304">
      <c r="D304" s="14"/>
    </row>
    <row r="305">
      <c r="D305" s="14"/>
    </row>
    <row r="306">
      <c r="D306" s="14"/>
    </row>
    <row r="307">
      <c r="D307" s="14"/>
    </row>
    <row r="308">
      <c r="D308" s="14"/>
    </row>
    <row r="309">
      <c r="D309" s="14"/>
    </row>
    <row r="310">
      <c r="D310" s="14"/>
    </row>
    <row r="311">
      <c r="D311" s="14"/>
    </row>
    <row r="312">
      <c r="D312" s="14"/>
    </row>
    <row r="313">
      <c r="D313" s="14"/>
    </row>
    <row r="314">
      <c r="D314" s="14"/>
    </row>
    <row r="315">
      <c r="D315" s="14"/>
    </row>
    <row r="316">
      <c r="D316" s="14"/>
    </row>
    <row r="317">
      <c r="D317" s="14"/>
    </row>
    <row r="318">
      <c r="D318" s="14"/>
    </row>
    <row r="319">
      <c r="D319" s="14"/>
    </row>
    <row r="320">
      <c r="D320" s="14"/>
    </row>
    <row r="321">
      <c r="D321" s="14"/>
    </row>
    <row r="322">
      <c r="D322" s="14"/>
    </row>
    <row r="323">
      <c r="D323" s="14"/>
    </row>
    <row r="324">
      <c r="D324" s="14"/>
    </row>
    <row r="325">
      <c r="D325" s="14"/>
    </row>
    <row r="326">
      <c r="D326" s="14"/>
    </row>
    <row r="327">
      <c r="D327" s="14"/>
    </row>
    <row r="328">
      <c r="D328" s="14"/>
    </row>
    <row r="329">
      <c r="D329" s="14"/>
    </row>
    <row r="330">
      <c r="D330" s="14"/>
    </row>
    <row r="331">
      <c r="D331" s="14"/>
    </row>
    <row r="332">
      <c r="D332" s="14"/>
    </row>
    <row r="333">
      <c r="D333" s="14"/>
    </row>
    <row r="334">
      <c r="D334" s="14"/>
    </row>
    <row r="335">
      <c r="D335" s="14"/>
    </row>
    <row r="336">
      <c r="D336" s="14"/>
    </row>
    <row r="337">
      <c r="D337" s="14"/>
    </row>
    <row r="338">
      <c r="D338" s="14"/>
    </row>
    <row r="339">
      <c r="D339" s="14"/>
    </row>
    <row r="340">
      <c r="D340" s="14"/>
    </row>
    <row r="341">
      <c r="D341" s="14"/>
    </row>
    <row r="342">
      <c r="D342" s="14"/>
    </row>
    <row r="343">
      <c r="D343" s="14"/>
    </row>
    <row r="344">
      <c r="D344" s="14"/>
    </row>
    <row r="345">
      <c r="D345" s="14"/>
    </row>
    <row r="346">
      <c r="D346" s="14"/>
    </row>
    <row r="347">
      <c r="D347" s="14"/>
    </row>
    <row r="348">
      <c r="D348" s="14"/>
    </row>
    <row r="349">
      <c r="D349" s="14"/>
    </row>
    <row r="350">
      <c r="D350" s="14"/>
    </row>
    <row r="351">
      <c r="D351" s="14"/>
    </row>
    <row r="352">
      <c r="D352" s="14"/>
    </row>
    <row r="353">
      <c r="D353" s="14"/>
    </row>
    <row r="354">
      <c r="D354" s="14"/>
    </row>
    <row r="355">
      <c r="D355" s="14"/>
    </row>
    <row r="356">
      <c r="D356" s="14"/>
    </row>
    <row r="357">
      <c r="D357" s="14"/>
    </row>
    <row r="358">
      <c r="D358" s="14"/>
    </row>
    <row r="359">
      <c r="D359" s="14"/>
    </row>
    <row r="360">
      <c r="D360" s="14"/>
    </row>
    <row r="361">
      <c r="D361" s="14"/>
    </row>
    <row r="362">
      <c r="D362" s="14"/>
    </row>
    <row r="363">
      <c r="D363" s="14"/>
    </row>
    <row r="364">
      <c r="D364" s="14"/>
    </row>
    <row r="365">
      <c r="D365" s="14"/>
    </row>
    <row r="366">
      <c r="D366" s="14"/>
    </row>
    <row r="367">
      <c r="D367" s="14"/>
    </row>
    <row r="368">
      <c r="D368" s="14"/>
    </row>
    <row r="369">
      <c r="D369" s="14"/>
    </row>
    <row r="370">
      <c r="D370" s="14"/>
    </row>
    <row r="371">
      <c r="D371" s="14"/>
    </row>
    <row r="372">
      <c r="D372" s="14"/>
    </row>
    <row r="373">
      <c r="D373" s="14"/>
    </row>
    <row r="374">
      <c r="D374" s="14"/>
    </row>
    <row r="375">
      <c r="D375" s="14"/>
    </row>
    <row r="376">
      <c r="D376" s="14"/>
    </row>
    <row r="377">
      <c r="D377" s="14"/>
    </row>
    <row r="378">
      <c r="D378" s="14"/>
    </row>
    <row r="379">
      <c r="D379" s="14"/>
    </row>
    <row r="380">
      <c r="D380" s="14"/>
    </row>
    <row r="381">
      <c r="D381" s="14"/>
    </row>
    <row r="382">
      <c r="D382" s="14"/>
    </row>
    <row r="383">
      <c r="D383" s="14"/>
    </row>
    <row r="384">
      <c r="D384" s="14"/>
    </row>
    <row r="385">
      <c r="D385" s="14"/>
    </row>
    <row r="386">
      <c r="D386" s="14"/>
    </row>
    <row r="387">
      <c r="D387" s="14"/>
    </row>
    <row r="388">
      <c r="D388" s="14"/>
    </row>
    <row r="389">
      <c r="D389" s="14"/>
    </row>
    <row r="390">
      <c r="D390" s="14"/>
    </row>
    <row r="391">
      <c r="D391" s="14"/>
    </row>
    <row r="392">
      <c r="D392" s="14"/>
    </row>
    <row r="393">
      <c r="D393" s="14"/>
    </row>
    <row r="394">
      <c r="D394" s="14"/>
    </row>
    <row r="395">
      <c r="D395" s="14"/>
    </row>
    <row r="396">
      <c r="D396" s="14"/>
    </row>
    <row r="397">
      <c r="D397" s="14"/>
    </row>
    <row r="398">
      <c r="D398" s="14"/>
    </row>
    <row r="399">
      <c r="D399" s="14"/>
    </row>
    <row r="400">
      <c r="D400" s="14"/>
    </row>
    <row r="401">
      <c r="D401" s="14"/>
    </row>
    <row r="402">
      <c r="D402" s="14"/>
    </row>
    <row r="403">
      <c r="D403" s="14"/>
    </row>
    <row r="404">
      <c r="D404" s="14"/>
    </row>
    <row r="405">
      <c r="D405" s="14"/>
    </row>
    <row r="406">
      <c r="D406" s="14"/>
    </row>
    <row r="407">
      <c r="D407" s="14"/>
    </row>
    <row r="408">
      <c r="D408" s="14"/>
    </row>
    <row r="409">
      <c r="D409" s="14"/>
    </row>
    <row r="410">
      <c r="D410" s="14"/>
    </row>
    <row r="411">
      <c r="D411" s="14"/>
    </row>
    <row r="412">
      <c r="D412" s="14"/>
    </row>
    <row r="413">
      <c r="D413" s="14"/>
    </row>
    <row r="414">
      <c r="D414" s="14"/>
    </row>
    <row r="415">
      <c r="D415" s="14"/>
    </row>
    <row r="416">
      <c r="D416" s="14"/>
    </row>
    <row r="417">
      <c r="D417" s="14"/>
    </row>
    <row r="418">
      <c r="D418" s="14"/>
    </row>
    <row r="419">
      <c r="D419" s="14"/>
    </row>
    <row r="420">
      <c r="D420" s="14"/>
    </row>
    <row r="421">
      <c r="D421" s="14"/>
    </row>
    <row r="422">
      <c r="D422" s="14"/>
    </row>
    <row r="423">
      <c r="D423" s="14"/>
    </row>
    <row r="424">
      <c r="D424" s="14"/>
    </row>
    <row r="425">
      <c r="D425" s="14"/>
    </row>
    <row r="426">
      <c r="D426" s="14"/>
    </row>
    <row r="427">
      <c r="D427" s="14"/>
    </row>
    <row r="428">
      <c r="D428" s="14"/>
    </row>
    <row r="429">
      <c r="D429" s="14"/>
    </row>
    <row r="430">
      <c r="D430" s="14"/>
    </row>
    <row r="431">
      <c r="D431" s="14"/>
    </row>
    <row r="432">
      <c r="D432" s="14"/>
    </row>
    <row r="433">
      <c r="D433" s="14"/>
    </row>
    <row r="434">
      <c r="D434" s="14"/>
    </row>
    <row r="435">
      <c r="D435" s="14"/>
    </row>
    <row r="436">
      <c r="D436" s="14"/>
    </row>
    <row r="437">
      <c r="D437" s="14"/>
    </row>
    <row r="438">
      <c r="D438" s="14"/>
    </row>
    <row r="439">
      <c r="D439" s="14"/>
    </row>
    <row r="440">
      <c r="D440" s="14"/>
    </row>
    <row r="441">
      <c r="D441" s="14"/>
    </row>
    <row r="442">
      <c r="D442" s="14"/>
    </row>
    <row r="443">
      <c r="D443" s="14"/>
    </row>
    <row r="444">
      <c r="D444" s="14"/>
    </row>
    <row r="445">
      <c r="D445" s="14"/>
    </row>
    <row r="446">
      <c r="D446" s="14"/>
    </row>
    <row r="447">
      <c r="D447" s="14"/>
    </row>
    <row r="448">
      <c r="D448" s="14"/>
    </row>
    <row r="449">
      <c r="D449" s="14"/>
    </row>
    <row r="450">
      <c r="D450" s="14"/>
    </row>
    <row r="451">
      <c r="D451" s="14"/>
    </row>
    <row r="452">
      <c r="D452" s="14"/>
    </row>
    <row r="453">
      <c r="D453" s="14"/>
    </row>
    <row r="454">
      <c r="D454" s="14"/>
    </row>
    <row r="455">
      <c r="D455" s="14"/>
    </row>
    <row r="456">
      <c r="D456" s="14"/>
    </row>
    <row r="457">
      <c r="D457" s="14"/>
    </row>
    <row r="458">
      <c r="D458" s="14"/>
    </row>
    <row r="459">
      <c r="D459" s="14"/>
    </row>
    <row r="460">
      <c r="D460" s="14"/>
    </row>
    <row r="461">
      <c r="D461" s="14"/>
    </row>
    <row r="462">
      <c r="D462" s="14"/>
    </row>
    <row r="463">
      <c r="D463" s="14"/>
    </row>
    <row r="464">
      <c r="D464" s="14"/>
    </row>
    <row r="465">
      <c r="D465" s="14"/>
    </row>
    <row r="466">
      <c r="D466" s="14"/>
    </row>
    <row r="467">
      <c r="D467" s="14"/>
    </row>
    <row r="468">
      <c r="D468" s="14"/>
    </row>
    <row r="469">
      <c r="D469" s="14"/>
    </row>
    <row r="470">
      <c r="D470" s="14"/>
    </row>
    <row r="471">
      <c r="D471" s="14"/>
    </row>
    <row r="472">
      <c r="D472" s="14"/>
    </row>
    <row r="473">
      <c r="D473" s="14"/>
    </row>
    <row r="474">
      <c r="D474" s="14"/>
    </row>
    <row r="475">
      <c r="D475" s="14"/>
    </row>
    <row r="476">
      <c r="D476" s="14"/>
    </row>
    <row r="477">
      <c r="D477" s="14"/>
    </row>
    <row r="478">
      <c r="D478" s="14"/>
    </row>
    <row r="479">
      <c r="D479" s="14"/>
    </row>
    <row r="480">
      <c r="D480" s="14"/>
    </row>
    <row r="481">
      <c r="D481" s="14"/>
    </row>
    <row r="482">
      <c r="D482" s="14"/>
    </row>
    <row r="483">
      <c r="D483" s="14"/>
    </row>
    <row r="484">
      <c r="D484" s="14"/>
    </row>
    <row r="485">
      <c r="D485" s="14"/>
    </row>
    <row r="486">
      <c r="D486" s="14"/>
    </row>
    <row r="487">
      <c r="D487" s="14"/>
    </row>
    <row r="488">
      <c r="D488" s="14"/>
    </row>
    <row r="489">
      <c r="D489" s="14"/>
    </row>
    <row r="490">
      <c r="D490" s="14"/>
    </row>
    <row r="491">
      <c r="D491" s="14"/>
    </row>
    <row r="492">
      <c r="D492" s="14"/>
    </row>
    <row r="493">
      <c r="D493" s="14"/>
    </row>
    <row r="494">
      <c r="D494" s="14"/>
    </row>
    <row r="495">
      <c r="D495" s="14"/>
    </row>
    <row r="496">
      <c r="D496" s="14"/>
    </row>
    <row r="497">
      <c r="D497" s="14"/>
    </row>
    <row r="498">
      <c r="D498" s="14"/>
    </row>
    <row r="499">
      <c r="D499" s="14"/>
    </row>
    <row r="500">
      <c r="D500" s="14"/>
    </row>
    <row r="501">
      <c r="D501" s="14"/>
    </row>
    <row r="502">
      <c r="D502" s="14"/>
    </row>
    <row r="503">
      <c r="D503" s="14"/>
    </row>
    <row r="504">
      <c r="D504" s="14"/>
    </row>
    <row r="505">
      <c r="D505" s="14"/>
    </row>
    <row r="506">
      <c r="D506" s="14"/>
    </row>
    <row r="507">
      <c r="D507" s="14"/>
    </row>
    <row r="508">
      <c r="D508" s="14"/>
    </row>
    <row r="509">
      <c r="D509" s="14"/>
    </row>
    <row r="510">
      <c r="D510" s="14"/>
    </row>
    <row r="511">
      <c r="D511" s="14"/>
    </row>
    <row r="512">
      <c r="D512" s="14"/>
    </row>
    <row r="513">
      <c r="D513" s="14"/>
    </row>
    <row r="514">
      <c r="D514" s="14"/>
    </row>
    <row r="515">
      <c r="D515" s="14"/>
    </row>
    <row r="516">
      <c r="D516" s="14"/>
    </row>
    <row r="517">
      <c r="D517" s="14"/>
    </row>
    <row r="518">
      <c r="D518" s="14"/>
    </row>
    <row r="519">
      <c r="D519" s="14"/>
    </row>
    <row r="520">
      <c r="D520" s="14"/>
    </row>
    <row r="521">
      <c r="D521" s="14"/>
    </row>
    <row r="522">
      <c r="D522" s="14"/>
    </row>
    <row r="523">
      <c r="D523" s="14"/>
    </row>
    <row r="524">
      <c r="D524" s="14"/>
    </row>
    <row r="525">
      <c r="D525" s="14"/>
    </row>
    <row r="526">
      <c r="D526" s="14"/>
    </row>
    <row r="527">
      <c r="D527" s="14"/>
    </row>
    <row r="528">
      <c r="D528" s="14"/>
    </row>
    <row r="529">
      <c r="D529" s="14"/>
    </row>
    <row r="530">
      <c r="D530" s="14"/>
    </row>
    <row r="531">
      <c r="D531" s="14"/>
    </row>
    <row r="532">
      <c r="D532" s="14"/>
    </row>
    <row r="533">
      <c r="D533" s="14"/>
    </row>
    <row r="534">
      <c r="D534" s="14"/>
    </row>
    <row r="535">
      <c r="D535" s="14"/>
    </row>
    <row r="536">
      <c r="D536" s="14"/>
    </row>
    <row r="537">
      <c r="D537" s="14"/>
    </row>
    <row r="538">
      <c r="D538" s="14"/>
    </row>
    <row r="539">
      <c r="D539" s="14"/>
    </row>
    <row r="540">
      <c r="D540" s="14"/>
    </row>
    <row r="541">
      <c r="D541" s="14"/>
    </row>
    <row r="542">
      <c r="D542" s="14"/>
    </row>
    <row r="543">
      <c r="D543" s="14"/>
    </row>
    <row r="544">
      <c r="D544" s="14"/>
    </row>
    <row r="545">
      <c r="D545" s="14"/>
    </row>
    <row r="546">
      <c r="D546" s="14"/>
    </row>
    <row r="547">
      <c r="D547" s="14"/>
    </row>
    <row r="548">
      <c r="D548" s="14"/>
    </row>
    <row r="549">
      <c r="D549" s="14"/>
    </row>
    <row r="550">
      <c r="D550" s="14"/>
    </row>
    <row r="551">
      <c r="D551" s="14"/>
    </row>
    <row r="552">
      <c r="D552" s="14"/>
    </row>
    <row r="553">
      <c r="D553" s="14"/>
    </row>
    <row r="554">
      <c r="D554" s="14"/>
    </row>
    <row r="555">
      <c r="D555" s="14"/>
    </row>
    <row r="556">
      <c r="D556" s="14"/>
    </row>
    <row r="557">
      <c r="D557" s="14"/>
    </row>
    <row r="558">
      <c r="D558" s="14"/>
    </row>
    <row r="559">
      <c r="D559" s="14"/>
    </row>
    <row r="560">
      <c r="D560" s="14"/>
    </row>
    <row r="561">
      <c r="D561" s="14"/>
    </row>
    <row r="562">
      <c r="D562" s="14"/>
    </row>
    <row r="563">
      <c r="D563" s="14"/>
    </row>
    <row r="564">
      <c r="D564" s="14"/>
    </row>
    <row r="565">
      <c r="D565" s="14"/>
    </row>
    <row r="566">
      <c r="D566" s="14"/>
    </row>
    <row r="567">
      <c r="D567" s="14"/>
    </row>
    <row r="568">
      <c r="D568" s="14"/>
    </row>
    <row r="569">
      <c r="D569" s="14"/>
    </row>
    <row r="570">
      <c r="D570" s="14"/>
    </row>
    <row r="571">
      <c r="D571" s="14"/>
    </row>
    <row r="572">
      <c r="D572" s="14"/>
    </row>
    <row r="573">
      <c r="D573" s="14"/>
    </row>
    <row r="574">
      <c r="D574" s="14"/>
    </row>
    <row r="575">
      <c r="D575" s="14"/>
    </row>
    <row r="576">
      <c r="D576" s="14"/>
    </row>
    <row r="577">
      <c r="D577" s="14"/>
    </row>
    <row r="578">
      <c r="D578" s="14"/>
    </row>
    <row r="579">
      <c r="D579" s="14"/>
    </row>
    <row r="580">
      <c r="D580" s="14"/>
    </row>
    <row r="581">
      <c r="D581" s="14"/>
    </row>
    <row r="582">
      <c r="D582" s="14"/>
    </row>
    <row r="583">
      <c r="D583" s="14"/>
    </row>
    <row r="584">
      <c r="D584" s="14"/>
    </row>
    <row r="585">
      <c r="D585" s="14"/>
    </row>
    <row r="586">
      <c r="D586" s="14"/>
    </row>
    <row r="587">
      <c r="D587" s="14"/>
    </row>
    <row r="588">
      <c r="D588" s="14"/>
    </row>
    <row r="589">
      <c r="D589" s="14"/>
    </row>
    <row r="590">
      <c r="D590" s="14"/>
    </row>
    <row r="591">
      <c r="D591" s="14"/>
    </row>
    <row r="592">
      <c r="D592" s="14"/>
    </row>
    <row r="593">
      <c r="D593" s="14"/>
    </row>
    <row r="594">
      <c r="D594" s="14"/>
    </row>
    <row r="595">
      <c r="D595" s="14"/>
    </row>
    <row r="596">
      <c r="D596" s="14"/>
    </row>
    <row r="597">
      <c r="D597" s="14"/>
    </row>
    <row r="598">
      <c r="D598" s="14"/>
    </row>
    <row r="599">
      <c r="D599" s="14"/>
    </row>
    <row r="600">
      <c r="D600" s="14"/>
    </row>
    <row r="601">
      <c r="D601" s="14"/>
    </row>
    <row r="602">
      <c r="D602" s="14"/>
    </row>
    <row r="603">
      <c r="D603" s="14"/>
    </row>
    <row r="604">
      <c r="D604" s="14"/>
    </row>
    <row r="605">
      <c r="D605" s="14"/>
    </row>
    <row r="606">
      <c r="D606" s="14"/>
    </row>
    <row r="607">
      <c r="D607" s="14"/>
    </row>
    <row r="608">
      <c r="D608" s="14"/>
    </row>
    <row r="609">
      <c r="D609" s="14"/>
    </row>
    <row r="610">
      <c r="D610" s="14"/>
    </row>
    <row r="611">
      <c r="D611" s="14"/>
    </row>
    <row r="612">
      <c r="D612" s="14"/>
    </row>
    <row r="613">
      <c r="D613" s="14"/>
    </row>
    <row r="614">
      <c r="D614" s="14"/>
    </row>
    <row r="615">
      <c r="D615" s="14"/>
    </row>
    <row r="616">
      <c r="D616" s="14"/>
    </row>
    <row r="617">
      <c r="D617" s="14"/>
    </row>
    <row r="618">
      <c r="D618" s="14"/>
    </row>
    <row r="619">
      <c r="D619" s="14"/>
    </row>
    <row r="620">
      <c r="D620" s="14"/>
    </row>
    <row r="621">
      <c r="D621" s="14"/>
    </row>
    <row r="622">
      <c r="D622" s="14"/>
    </row>
    <row r="623">
      <c r="D623" s="14"/>
    </row>
    <row r="624">
      <c r="D624" s="14"/>
    </row>
    <row r="625">
      <c r="D625" s="14"/>
    </row>
    <row r="626">
      <c r="D626" s="14"/>
    </row>
    <row r="627">
      <c r="D627" s="14"/>
    </row>
    <row r="628">
      <c r="D628" s="14"/>
    </row>
    <row r="629">
      <c r="D629" s="14"/>
    </row>
    <row r="630">
      <c r="D630" s="14"/>
    </row>
    <row r="631">
      <c r="D631" s="14"/>
    </row>
    <row r="632">
      <c r="D632" s="14"/>
    </row>
    <row r="633">
      <c r="D633" s="14"/>
    </row>
    <row r="634">
      <c r="D634" s="14"/>
    </row>
    <row r="635">
      <c r="D635" s="14"/>
    </row>
    <row r="636">
      <c r="D636" s="14"/>
    </row>
    <row r="637">
      <c r="D637" s="14"/>
    </row>
    <row r="638">
      <c r="D638" s="14"/>
    </row>
    <row r="639">
      <c r="D639" s="14"/>
    </row>
    <row r="640">
      <c r="D640" s="14"/>
    </row>
    <row r="641">
      <c r="D641" s="14"/>
    </row>
    <row r="642">
      <c r="D642" s="14"/>
    </row>
    <row r="643">
      <c r="D643" s="14"/>
    </row>
    <row r="644">
      <c r="D644" s="14"/>
    </row>
    <row r="645">
      <c r="D645" s="14"/>
    </row>
    <row r="646">
      <c r="D646" s="14"/>
    </row>
    <row r="647">
      <c r="D647" s="14"/>
    </row>
    <row r="648">
      <c r="D648" s="14"/>
    </row>
    <row r="649">
      <c r="D649" s="14"/>
    </row>
    <row r="650">
      <c r="D650" s="14"/>
    </row>
    <row r="651">
      <c r="D651" s="14"/>
    </row>
    <row r="652">
      <c r="D652" s="14"/>
    </row>
    <row r="653">
      <c r="D653" s="14"/>
    </row>
    <row r="654">
      <c r="D654" s="14"/>
    </row>
    <row r="655">
      <c r="D655" s="14"/>
    </row>
    <row r="656">
      <c r="D656" s="14"/>
    </row>
    <row r="657">
      <c r="D657" s="14"/>
    </row>
    <row r="658">
      <c r="D658" s="14"/>
    </row>
    <row r="659">
      <c r="D659" s="14"/>
    </row>
    <row r="660">
      <c r="D660" s="14"/>
    </row>
    <row r="661">
      <c r="D661" s="14"/>
    </row>
    <row r="662">
      <c r="D662" s="14"/>
    </row>
    <row r="663">
      <c r="D663" s="14"/>
    </row>
    <row r="664">
      <c r="D664" s="14"/>
    </row>
    <row r="665">
      <c r="D665" s="14"/>
    </row>
    <row r="666">
      <c r="D666" s="14"/>
    </row>
    <row r="667">
      <c r="D667" s="14"/>
    </row>
    <row r="668">
      <c r="D668" s="14"/>
    </row>
    <row r="669">
      <c r="D669" s="14"/>
    </row>
    <row r="670">
      <c r="D670" s="14"/>
    </row>
    <row r="671">
      <c r="D671" s="14"/>
    </row>
    <row r="672">
      <c r="D672" s="14"/>
    </row>
    <row r="673">
      <c r="D673" s="14"/>
    </row>
    <row r="674">
      <c r="D674" s="14"/>
    </row>
    <row r="675">
      <c r="D675" s="14"/>
    </row>
    <row r="676">
      <c r="D676" s="14"/>
    </row>
    <row r="677">
      <c r="D677" s="14"/>
    </row>
    <row r="678">
      <c r="D678" s="14"/>
    </row>
    <row r="679">
      <c r="D679" s="14"/>
    </row>
    <row r="680">
      <c r="D680" s="14"/>
    </row>
    <row r="681">
      <c r="D681" s="14"/>
    </row>
    <row r="682">
      <c r="D682" s="14"/>
    </row>
    <row r="683">
      <c r="D683" s="14"/>
    </row>
    <row r="684">
      <c r="D684" s="14"/>
    </row>
    <row r="685">
      <c r="D685" s="14"/>
    </row>
    <row r="686">
      <c r="D686" s="14"/>
    </row>
    <row r="687">
      <c r="D687" s="14"/>
    </row>
    <row r="688">
      <c r="D688" s="14"/>
    </row>
    <row r="689">
      <c r="D689" s="14"/>
    </row>
    <row r="690">
      <c r="D690" s="14"/>
    </row>
    <row r="691">
      <c r="D691" s="14"/>
    </row>
    <row r="692">
      <c r="D692" s="14"/>
    </row>
    <row r="693">
      <c r="D693" s="14"/>
    </row>
    <row r="694">
      <c r="D694" s="14"/>
    </row>
    <row r="695">
      <c r="D695" s="14"/>
    </row>
    <row r="696">
      <c r="D696" s="14"/>
    </row>
    <row r="697">
      <c r="D697" s="14"/>
    </row>
    <row r="698">
      <c r="D698" s="14"/>
    </row>
    <row r="699">
      <c r="D699" s="14"/>
    </row>
    <row r="700">
      <c r="D700" s="14"/>
    </row>
    <row r="701">
      <c r="D701" s="14"/>
    </row>
    <row r="702">
      <c r="D702" s="14"/>
    </row>
    <row r="703">
      <c r="D703" s="14"/>
    </row>
    <row r="704">
      <c r="D704" s="14"/>
    </row>
    <row r="705">
      <c r="D705" s="14"/>
    </row>
    <row r="706">
      <c r="D706" s="14"/>
    </row>
    <row r="707">
      <c r="D707" s="14"/>
    </row>
    <row r="708">
      <c r="D708" s="14"/>
    </row>
    <row r="709">
      <c r="D709" s="14"/>
    </row>
    <row r="710">
      <c r="D710" s="14"/>
    </row>
    <row r="711">
      <c r="D711" s="14"/>
    </row>
    <row r="712">
      <c r="D712" s="14"/>
    </row>
    <row r="713">
      <c r="D713" s="14"/>
    </row>
    <row r="714">
      <c r="D714" s="14"/>
    </row>
    <row r="715">
      <c r="D715" s="14"/>
    </row>
    <row r="716">
      <c r="D716" s="14"/>
    </row>
    <row r="717">
      <c r="D717" s="14"/>
    </row>
    <row r="718">
      <c r="D718" s="14"/>
    </row>
    <row r="719">
      <c r="D719" s="14"/>
    </row>
    <row r="720">
      <c r="D720" s="14"/>
    </row>
    <row r="721">
      <c r="D721" s="14"/>
    </row>
    <row r="722">
      <c r="D722" s="14"/>
    </row>
    <row r="723">
      <c r="D723" s="14"/>
    </row>
    <row r="724">
      <c r="D724" s="14"/>
    </row>
    <row r="725">
      <c r="D725" s="14"/>
    </row>
    <row r="726">
      <c r="D726" s="14"/>
    </row>
    <row r="727">
      <c r="D727" s="14"/>
    </row>
    <row r="728">
      <c r="D728" s="14"/>
    </row>
    <row r="729">
      <c r="D729" s="14"/>
    </row>
    <row r="730">
      <c r="D730" s="14"/>
    </row>
    <row r="731">
      <c r="D731" s="14"/>
    </row>
    <row r="732">
      <c r="D732" s="14"/>
    </row>
    <row r="733">
      <c r="D733" s="14"/>
    </row>
    <row r="734">
      <c r="D734" s="14"/>
    </row>
    <row r="735">
      <c r="D735" s="14"/>
    </row>
    <row r="736">
      <c r="D736" s="14"/>
    </row>
    <row r="737">
      <c r="D737" s="14"/>
    </row>
    <row r="738">
      <c r="D738" s="14"/>
    </row>
    <row r="739">
      <c r="D739" s="14"/>
    </row>
    <row r="740">
      <c r="D740" s="14"/>
    </row>
    <row r="741">
      <c r="D741" s="14"/>
    </row>
    <row r="742">
      <c r="D742" s="14"/>
    </row>
    <row r="743">
      <c r="D743" s="14"/>
    </row>
    <row r="744">
      <c r="D744" s="14"/>
    </row>
    <row r="745">
      <c r="D745" s="14"/>
    </row>
    <row r="746">
      <c r="D746" s="14"/>
    </row>
    <row r="747">
      <c r="D747" s="14"/>
    </row>
    <row r="748">
      <c r="D748" s="14"/>
    </row>
    <row r="749">
      <c r="D749" s="14"/>
    </row>
    <row r="750">
      <c r="D750" s="14"/>
    </row>
    <row r="751">
      <c r="D751" s="14"/>
    </row>
    <row r="752">
      <c r="D752" s="14"/>
    </row>
    <row r="753">
      <c r="D753" s="14"/>
    </row>
    <row r="754">
      <c r="D754" s="14"/>
    </row>
    <row r="755">
      <c r="D755" s="14"/>
    </row>
    <row r="756">
      <c r="D756" s="14"/>
    </row>
    <row r="757">
      <c r="D757" s="14"/>
    </row>
    <row r="758">
      <c r="D758" s="14"/>
    </row>
    <row r="759">
      <c r="D759" s="14"/>
    </row>
    <row r="760">
      <c r="D760" s="14"/>
    </row>
    <row r="761">
      <c r="D761" s="14"/>
    </row>
    <row r="762">
      <c r="D762" s="14"/>
    </row>
    <row r="763">
      <c r="D763" s="14"/>
    </row>
    <row r="764">
      <c r="D764" s="14"/>
    </row>
    <row r="765">
      <c r="D765" s="14"/>
    </row>
    <row r="766">
      <c r="D766" s="14"/>
    </row>
    <row r="767">
      <c r="D767" s="14"/>
    </row>
    <row r="768">
      <c r="D768" s="14"/>
    </row>
    <row r="769">
      <c r="D769" s="14"/>
    </row>
    <row r="770">
      <c r="D770" s="14"/>
    </row>
    <row r="771">
      <c r="D771" s="14"/>
    </row>
    <row r="772">
      <c r="D772" s="14"/>
    </row>
    <row r="773">
      <c r="D773" s="14"/>
    </row>
    <row r="774">
      <c r="D774" s="14"/>
    </row>
    <row r="775">
      <c r="D775" s="14"/>
    </row>
    <row r="776">
      <c r="D776" s="14"/>
    </row>
    <row r="777">
      <c r="D777" s="14"/>
    </row>
    <row r="778">
      <c r="D778" s="14"/>
    </row>
    <row r="779">
      <c r="D779" s="14"/>
    </row>
    <row r="780">
      <c r="D780" s="14"/>
    </row>
    <row r="781">
      <c r="D781" s="14"/>
    </row>
    <row r="782">
      <c r="D782" s="14"/>
    </row>
    <row r="783">
      <c r="D783" s="14"/>
    </row>
    <row r="784">
      <c r="D784" s="14"/>
    </row>
    <row r="785">
      <c r="D785" s="14"/>
    </row>
    <row r="786">
      <c r="D786" s="14"/>
    </row>
    <row r="787">
      <c r="D787" s="14"/>
    </row>
    <row r="788">
      <c r="D788" s="14"/>
    </row>
    <row r="789">
      <c r="D789" s="14"/>
    </row>
    <row r="790">
      <c r="D790" s="14"/>
    </row>
    <row r="791">
      <c r="D791" s="14"/>
    </row>
    <row r="792">
      <c r="D792" s="14"/>
    </row>
    <row r="793">
      <c r="D793" s="14"/>
    </row>
    <row r="794">
      <c r="D794" s="14"/>
    </row>
    <row r="795">
      <c r="D795" s="14"/>
    </row>
    <row r="796">
      <c r="D796" s="14"/>
    </row>
    <row r="797">
      <c r="D797" s="14"/>
    </row>
    <row r="798">
      <c r="D798" s="14"/>
    </row>
    <row r="799">
      <c r="D799" s="14"/>
    </row>
    <row r="800">
      <c r="D800" s="14"/>
    </row>
    <row r="801">
      <c r="D801" s="14"/>
    </row>
    <row r="802">
      <c r="D802" s="14"/>
    </row>
    <row r="803">
      <c r="D803" s="14"/>
    </row>
    <row r="804">
      <c r="D804" s="14"/>
    </row>
    <row r="805">
      <c r="D805" s="14"/>
    </row>
    <row r="806">
      <c r="D806" s="14"/>
    </row>
    <row r="807">
      <c r="D807" s="14"/>
    </row>
    <row r="808">
      <c r="D808" s="14"/>
    </row>
    <row r="809">
      <c r="D809" s="14"/>
    </row>
    <row r="810">
      <c r="D810" s="14"/>
    </row>
    <row r="811">
      <c r="D811" s="14"/>
    </row>
    <row r="812">
      <c r="D812" s="14"/>
    </row>
    <row r="813">
      <c r="D813" s="14"/>
    </row>
    <row r="814">
      <c r="D814" s="14"/>
    </row>
    <row r="815">
      <c r="D815" s="14"/>
    </row>
    <row r="816">
      <c r="D816" s="14"/>
    </row>
    <row r="817">
      <c r="D817" s="14"/>
    </row>
    <row r="818">
      <c r="D818" s="14"/>
    </row>
    <row r="819">
      <c r="D819" s="14"/>
    </row>
    <row r="820">
      <c r="D820" s="14"/>
    </row>
    <row r="821">
      <c r="D821" s="14"/>
    </row>
    <row r="822">
      <c r="D822" s="14"/>
    </row>
    <row r="823">
      <c r="D823" s="14"/>
    </row>
    <row r="824">
      <c r="D824" s="14"/>
    </row>
    <row r="825">
      <c r="D825" s="14"/>
    </row>
    <row r="826">
      <c r="D826" s="14"/>
    </row>
    <row r="827">
      <c r="D827" s="14"/>
    </row>
    <row r="828">
      <c r="D828" s="14"/>
    </row>
    <row r="829">
      <c r="D829" s="14"/>
    </row>
    <row r="830">
      <c r="D830" s="14"/>
    </row>
    <row r="831">
      <c r="D831" s="14"/>
    </row>
    <row r="832">
      <c r="D832" s="14"/>
    </row>
    <row r="833">
      <c r="D833" s="14"/>
    </row>
    <row r="834">
      <c r="D834" s="14"/>
    </row>
    <row r="835">
      <c r="D835" s="14"/>
    </row>
    <row r="836">
      <c r="D836" s="14"/>
    </row>
    <row r="837">
      <c r="D837" s="14"/>
    </row>
    <row r="838">
      <c r="D838" s="14"/>
    </row>
    <row r="839">
      <c r="D839" s="14"/>
    </row>
    <row r="840">
      <c r="D840" s="14"/>
    </row>
    <row r="841">
      <c r="D841" s="14"/>
    </row>
    <row r="842">
      <c r="D842" s="14"/>
    </row>
    <row r="843">
      <c r="D843" s="14"/>
    </row>
    <row r="844">
      <c r="D844" s="14"/>
    </row>
    <row r="845">
      <c r="D845" s="14"/>
    </row>
    <row r="846">
      <c r="D846" s="14"/>
    </row>
    <row r="847">
      <c r="D847" s="14"/>
    </row>
    <row r="848">
      <c r="D848" s="14"/>
    </row>
    <row r="849">
      <c r="D849" s="14"/>
    </row>
    <row r="850">
      <c r="D850" s="14"/>
    </row>
    <row r="851">
      <c r="D851" s="14"/>
    </row>
    <row r="852">
      <c r="D852" s="14"/>
    </row>
    <row r="853">
      <c r="D853" s="14"/>
    </row>
    <row r="854">
      <c r="D854" s="14"/>
    </row>
    <row r="855">
      <c r="D855" s="14"/>
    </row>
    <row r="856">
      <c r="D856" s="14"/>
    </row>
    <row r="857">
      <c r="D857" s="14"/>
    </row>
    <row r="858">
      <c r="D858" s="14"/>
    </row>
    <row r="859">
      <c r="D859" s="14"/>
    </row>
    <row r="860">
      <c r="D860" s="14"/>
    </row>
    <row r="861">
      <c r="D861" s="14"/>
    </row>
    <row r="862">
      <c r="D862" s="14"/>
    </row>
    <row r="863">
      <c r="D863" s="14"/>
    </row>
    <row r="864">
      <c r="D864" s="14"/>
    </row>
    <row r="865">
      <c r="D865" s="14"/>
    </row>
    <row r="866">
      <c r="D866" s="14"/>
    </row>
    <row r="867">
      <c r="D867" s="14"/>
    </row>
    <row r="868">
      <c r="D868" s="14"/>
    </row>
    <row r="869">
      <c r="D869" s="14"/>
    </row>
    <row r="870">
      <c r="D870" s="14"/>
    </row>
    <row r="871">
      <c r="D871" s="14"/>
    </row>
    <row r="872">
      <c r="D872" s="14"/>
    </row>
    <row r="873">
      <c r="D873" s="14"/>
    </row>
    <row r="874">
      <c r="D874" s="14"/>
    </row>
    <row r="875">
      <c r="D875" s="14"/>
    </row>
    <row r="876">
      <c r="D876" s="14"/>
    </row>
    <row r="877">
      <c r="D877" s="14"/>
    </row>
    <row r="878">
      <c r="D878" s="14"/>
    </row>
    <row r="879">
      <c r="D879" s="14"/>
    </row>
    <row r="880">
      <c r="D880" s="14"/>
    </row>
    <row r="881">
      <c r="D881" s="14"/>
    </row>
    <row r="882">
      <c r="D882" s="14"/>
    </row>
    <row r="883">
      <c r="D883" s="14"/>
    </row>
    <row r="884">
      <c r="D884" s="14"/>
    </row>
    <row r="885">
      <c r="D885" s="14"/>
    </row>
    <row r="886">
      <c r="D886" s="14"/>
    </row>
    <row r="887">
      <c r="D887" s="14"/>
    </row>
    <row r="888">
      <c r="D888" s="14"/>
    </row>
    <row r="889">
      <c r="D889" s="14"/>
    </row>
    <row r="890">
      <c r="D890" s="14"/>
    </row>
    <row r="891">
      <c r="D891" s="14"/>
    </row>
    <row r="892">
      <c r="D892" s="14"/>
    </row>
    <row r="893">
      <c r="D893" s="14"/>
    </row>
    <row r="894">
      <c r="D894" s="14"/>
    </row>
    <row r="895">
      <c r="D895" s="14"/>
    </row>
    <row r="896">
      <c r="D896" s="14"/>
    </row>
    <row r="897">
      <c r="D897" s="14"/>
    </row>
    <row r="898">
      <c r="D898" s="14"/>
    </row>
    <row r="899">
      <c r="D899" s="14"/>
    </row>
    <row r="900">
      <c r="D900" s="14"/>
    </row>
    <row r="901">
      <c r="D901" s="14"/>
    </row>
    <row r="902">
      <c r="D902" s="14"/>
    </row>
    <row r="903">
      <c r="D903" s="14"/>
    </row>
    <row r="904">
      <c r="D904" s="14"/>
    </row>
    <row r="905">
      <c r="D905" s="14"/>
    </row>
    <row r="906">
      <c r="D906" s="14"/>
    </row>
    <row r="907">
      <c r="D907" s="14"/>
    </row>
    <row r="908">
      <c r="D908" s="14"/>
    </row>
    <row r="909">
      <c r="D909" s="14"/>
    </row>
    <row r="910">
      <c r="D910" s="14"/>
    </row>
    <row r="911">
      <c r="D911" s="14"/>
    </row>
    <row r="912">
      <c r="D912" s="14"/>
    </row>
    <row r="913">
      <c r="D913" s="14"/>
    </row>
    <row r="914">
      <c r="D914" s="14"/>
    </row>
    <row r="915">
      <c r="D915" s="14"/>
    </row>
    <row r="916">
      <c r="D916" s="14"/>
    </row>
    <row r="917">
      <c r="D917" s="14"/>
    </row>
    <row r="918">
      <c r="D918" s="14"/>
    </row>
    <row r="919">
      <c r="D919" s="14"/>
    </row>
    <row r="920">
      <c r="D920" s="14"/>
    </row>
    <row r="921">
      <c r="D921" s="14"/>
    </row>
    <row r="922">
      <c r="D922" s="14"/>
    </row>
    <row r="923">
      <c r="D923" s="14"/>
    </row>
    <row r="924">
      <c r="D924" s="14"/>
    </row>
    <row r="925">
      <c r="D925" s="14"/>
    </row>
    <row r="926">
      <c r="D926" s="14"/>
    </row>
    <row r="927">
      <c r="D927" s="14"/>
    </row>
    <row r="928">
      <c r="D928" s="14"/>
    </row>
    <row r="929">
      <c r="D929" s="14"/>
    </row>
    <row r="930">
      <c r="D930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</cols>
  <sheetData>
    <row r="1">
      <c r="A1" s="3" t="s">
        <v>0</v>
      </c>
      <c r="B1" s="4" t="s">
        <v>17</v>
      </c>
      <c r="C1" s="3">
        <v>2022.0</v>
      </c>
      <c r="D1" s="3">
        <v>2023.0</v>
      </c>
      <c r="E1" s="3">
        <v>2024.0</v>
      </c>
      <c r="F1" s="3">
        <v>2025.0</v>
      </c>
      <c r="G1" s="3">
        <v>2026.0</v>
      </c>
      <c r="H1" s="3">
        <v>2027.0</v>
      </c>
      <c r="I1" s="3">
        <v>2028.0</v>
      </c>
      <c r="J1" s="3">
        <v>2029.0</v>
      </c>
      <c r="K1" s="3">
        <v>2030.0</v>
      </c>
    </row>
    <row r="2">
      <c r="A2" s="5" t="s">
        <v>18</v>
      </c>
      <c r="B2" s="15">
        <f>IFERROR(VLOOKUP(CONCATENATE($A2,B$1),dispatch_annual!$C$2:$D$53,2,FALSE),0)+IFERROR(VLOOKUP(CONCATENATE($A2,B$1),dispatch_annual!$C$54:$D$73,2,FALSE),0)</f>
        <v>0</v>
      </c>
      <c r="C2" s="15">
        <f>IFERROR(VLOOKUP(CONCATENATE($A2,C$1),dispatch_annual!$C$2:$D$53,2,FALSE),0)+IFERROR(VLOOKUP(CONCATENATE($A2,C$1),dispatch_annual!$C$54:$D$73,2,FALSE),0)</f>
        <v>0</v>
      </c>
      <c r="D2" s="15">
        <f>IFERROR(VLOOKUP(CONCATENATE($A2,D$1),dispatch_annual!$C$2:$D$53,2,FALSE),0)+IFERROR(VLOOKUP(CONCATENATE($A2,D$1),dispatch_annual!$C$54:$D$73,2,FALSE),0)</f>
        <v>0</v>
      </c>
      <c r="E2" s="15">
        <f>IFERROR(VLOOKUP(CONCATENATE($A2,E$1),dispatch_annual!$C$2:$D$53,2,FALSE),0)+IFERROR(VLOOKUP(CONCATENATE($A2,E$1),dispatch_annual!$C$54:$D$73,2,FALSE),0)</f>
        <v>0</v>
      </c>
      <c r="F2" s="15">
        <f>IFERROR(VLOOKUP(CONCATENATE($A2,F$1),dispatch_annual!$C$2:$D$53,2,FALSE),0)+IFERROR(VLOOKUP(CONCATENATE($A2,F$1),dispatch_annual!$C$54:$D$73,2,FALSE),0)</f>
        <v>0</v>
      </c>
      <c r="G2" s="15">
        <f>IFERROR(VLOOKUP(CONCATENATE($A2,G$1),dispatch_annual!$C$2:$D$53,2,FALSE),0)+IFERROR(VLOOKUP(CONCATENATE($A2,G$1),dispatch_annual!$C$54:$D$73,2,FALSE),0)</f>
        <v>6.91854765</v>
      </c>
      <c r="H2" s="15">
        <f>IFERROR(VLOOKUP(CONCATENATE($A2,H$1),dispatch_annual!$C$2:$D$53,2,FALSE),0)+IFERROR(VLOOKUP(CONCATENATE($A2,H$1),dispatch_annual!$C$54:$D$73,2,FALSE),0)</f>
        <v>7.1077139</v>
      </c>
      <c r="I2" s="15">
        <f>IFERROR(VLOOKUP(CONCATENATE($A2,I$1),dispatch_annual!$C$2:$D$53,2,FALSE),0)+IFERROR(VLOOKUP(CONCATENATE($A2,I$1),dispatch_annual!$C$54:$D$73,2,FALSE),0)</f>
        <v>6.890827475</v>
      </c>
      <c r="J2" s="15">
        <f>IFERROR(VLOOKUP(CONCATENATE($A2,J$1),dispatch_annual!$C$2:$D$53,2,FALSE),0)+IFERROR(VLOOKUP(CONCATENATE($A2,J$1),dispatch_annual!$C$54:$D$73,2,FALSE),0)</f>
        <v>6.955659025</v>
      </c>
      <c r="K2" s="15">
        <f>IFERROR(VLOOKUP(CONCATENATE($A2,K$1),dispatch_annual!$C$2:$D$53,2,FALSE),0)+IFERROR(VLOOKUP(CONCATENATE($A2,K$1),dispatch_annual!$C$54:$D$73,2,FALSE),0)</f>
        <v>127.8495738</v>
      </c>
      <c r="L2" s="16"/>
      <c r="M2" s="17">
        <f>(K8+K7)/sum(K3:K8)</f>
        <v>0.9488280341</v>
      </c>
    </row>
    <row r="3">
      <c r="A3" s="6" t="s">
        <v>13</v>
      </c>
      <c r="B3" s="15">
        <f>IFERROR(VLOOKUP(CONCATENATE($A3,B$1),dispatch_annual!$C$2:$D$53,2,FALSE),0)+IFERROR(VLOOKUP(CONCATENATE($A3,B$1),dispatch_annual!$C$54:$D$73,2,FALSE),0)</f>
        <v>178.1718365</v>
      </c>
      <c r="C3" s="15">
        <f>IFERROR(VLOOKUP(CONCATENATE($A3,C$1),dispatch_annual!$C$2:$D$53,2,FALSE),0)+IFERROR(VLOOKUP(CONCATENATE($A3,C$1),dispatch_annual!$C$54:$D$73,2,FALSE),0)</f>
        <v>179.2035105</v>
      </c>
      <c r="D3" s="15">
        <f>IFERROR(VLOOKUP(CONCATENATE($A3,D$1),dispatch_annual!$C$2:$D$53,2,FALSE),0)+IFERROR(VLOOKUP(CONCATENATE($A3,D$1),dispatch_annual!$C$54:$D$73,2,FALSE),0)</f>
        <v>182.426608</v>
      </c>
      <c r="E3" s="15">
        <f>IFERROR(VLOOKUP(CONCATENATE($A3,E$1),dispatch_annual!$C$2:$D$53,2,FALSE),0)+IFERROR(VLOOKUP(CONCATENATE($A3,E$1),dispatch_annual!$C$54:$D$73,2,FALSE),0)</f>
        <v>166.5035505</v>
      </c>
      <c r="F3" s="15">
        <f>IFERROR(VLOOKUP(CONCATENATE($A3,F$1),dispatch_annual!$C$2:$D$53,2,FALSE),0)+IFERROR(VLOOKUP(CONCATENATE($A3,F$1),dispatch_annual!$C$54:$D$73,2,FALSE),0)</f>
        <v>161.0088025</v>
      </c>
      <c r="G3" s="15">
        <f>IFERROR(VLOOKUP(CONCATENATE($A3,G$1),dispatch_annual!$C$2:$D$53,2,FALSE),0)+IFERROR(VLOOKUP(CONCATENATE($A3,G$1),dispatch_annual!$C$54:$D$73,2,FALSE),0)</f>
        <v>161.7029751</v>
      </c>
      <c r="H3" s="15">
        <f>IFERROR(VLOOKUP(CONCATENATE($A3,H$1),dispatch_annual!$C$2:$D$53,2,FALSE),0)+IFERROR(VLOOKUP(CONCATENATE($A3,H$1),dispatch_annual!$C$54:$D$73,2,FALSE),0)</f>
        <v>158.8695814</v>
      </c>
      <c r="I3" s="15">
        <f>IFERROR(VLOOKUP(CONCATENATE($A3,I$1),dispatch_annual!$C$2:$D$53,2,FALSE),0)+IFERROR(VLOOKUP(CONCATENATE($A3,I$1),dispatch_annual!$C$54:$D$73,2,FALSE),0)</f>
        <v>156.0804664</v>
      </c>
      <c r="J3" s="15">
        <f>IFERROR(VLOOKUP(CONCATENATE($A3,J$1),dispatch_annual!$C$2:$D$53,2,FALSE),0)+IFERROR(VLOOKUP(CONCATENATE($A3,J$1),dispatch_annual!$C$54:$D$73,2,FALSE),0)</f>
        <v>150.7581791</v>
      </c>
      <c r="K3" s="15">
        <f>IFERROR(VLOOKUP(CONCATENATE($A3,K$1),dispatch_annual!$C$2:$D$53,2,FALSE),0)+IFERROR(VLOOKUP(CONCATENATE($A3,K$1),dispatch_annual!$C$54:$D$73,2,FALSE),0)</f>
        <v>25.31020905</v>
      </c>
      <c r="L3" s="18"/>
    </row>
    <row r="4">
      <c r="A4" s="5" t="s">
        <v>20</v>
      </c>
      <c r="B4" s="15">
        <f>IFERROR(VLOOKUP(CONCATENATE($A4,B$1),dispatch_annual!$C$2:$D$53,2,FALSE),0)+IFERROR(VLOOKUP(CONCATENATE($A4,B$1),dispatch_annual!$C$54:$D$73,2,FALSE),0)</f>
        <v>1.0801</v>
      </c>
      <c r="C4" s="15">
        <f>IFERROR(VLOOKUP(CONCATENATE($A4,C$1),dispatch_annual!$C$2:$D$53,2,FALSE),0)+IFERROR(VLOOKUP(CONCATENATE($A4,C$1),dispatch_annual!$C$54:$D$73,2,FALSE),0)</f>
        <v>1.360541</v>
      </c>
      <c r="D4" s="15">
        <f>IFERROR(VLOOKUP(CONCATENATE($A4,D$1),dispatch_annual!$C$2:$D$53,2,FALSE),0)+IFERROR(VLOOKUP(CONCATENATE($A4,D$1),dispatch_annual!$C$54:$D$73,2,FALSE),0)</f>
        <v>0</v>
      </c>
      <c r="E4" s="15">
        <f>IFERROR(VLOOKUP(CONCATENATE($A4,E$1),dispatch_annual!$C$2:$D$53,2,FALSE),0)+IFERROR(VLOOKUP(CONCATENATE($A4,E$1),dispatch_annual!$C$54:$D$73,2,FALSE),0)</f>
        <v>0</v>
      </c>
      <c r="F4" s="15">
        <f>IFERROR(VLOOKUP(CONCATENATE($A4,F$1),dispatch_annual!$C$2:$D$53,2,FALSE),0)+IFERROR(VLOOKUP(CONCATENATE($A4,F$1),dispatch_annual!$C$54:$D$73,2,FALSE),0)</f>
        <v>0</v>
      </c>
      <c r="G4" s="15">
        <f>IFERROR(VLOOKUP(CONCATENATE($A4,G$1),dispatch_annual!$C$2:$D$53,2,FALSE),0)+IFERROR(VLOOKUP(CONCATENATE($A4,G$1),dispatch_annual!$C$54:$D$73,2,FALSE),0)</f>
        <v>0</v>
      </c>
      <c r="H4" s="15">
        <f>IFERROR(VLOOKUP(CONCATENATE($A4,H$1),dispatch_annual!$C$2:$D$53,2,FALSE),0)+IFERROR(VLOOKUP(CONCATENATE($A4,H$1),dispatch_annual!$C$54:$D$73,2,FALSE),0)</f>
        <v>0</v>
      </c>
      <c r="I4" s="15">
        <f>IFERROR(VLOOKUP(CONCATENATE($A4,I$1),dispatch_annual!$C$2:$D$53,2,FALSE),0)+IFERROR(VLOOKUP(CONCATENATE($A4,I$1),dispatch_annual!$C$54:$D$73,2,FALSE),0)</f>
        <v>0</v>
      </c>
      <c r="J4" s="15">
        <f>IFERROR(VLOOKUP(CONCATENATE($A4,J$1),dispatch_annual!$C$2:$D$53,2,FALSE),0)+IFERROR(VLOOKUP(CONCATENATE($A4,J$1),dispatch_annual!$C$54:$D$73,2,FALSE),0)</f>
        <v>0</v>
      </c>
      <c r="K4" s="15">
        <f>IFERROR(VLOOKUP(CONCATENATE($A4,K$1),dispatch_annual!$C$2:$D$53,2,FALSE),0)+IFERROR(VLOOKUP(CONCATENATE($A4,K$1),dispatch_annual!$C$54:$D$73,2,FALSE),0)</f>
        <v>0</v>
      </c>
      <c r="L4" s="16"/>
    </row>
    <row r="5">
      <c r="A5" s="5" t="s">
        <v>21</v>
      </c>
      <c r="B5" s="15">
        <f>IFERROR(VLOOKUP(CONCATENATE($A5,B$1),dispatch_annual!$C$2:$D$53,2,FALSE),0)+IFERROR(VLOOKUP(CONCATENATE($A5,B$1),dispatch_annual!$C$54:$D$73,2,FALSE),0)</f>
        <v>44.0618885</v>
      </c>
      <c r="C5" s="15">
        <f>IFERROR(VLOOKUP(CONCATENATE($A5,C$1),dispatch_annual!$C$2:$D$53,2,FALSE),0)+IFERROR(VLOOKUP(CONCATENATE($A5,C$1),dispatch_annual!$C$54:$D$73,2,FALSE),0)</f>
        <v>46.369057</v>
      </c>
      <c r="D5" s="15">
        <f>IFERROR(VLOOKUP(CONCATENATE($A5,D$1),dispatch_annual!$C$2:$D$53,2,FALSE),0)+IFERROR(VLOOKUP(CONCATENATE($A5,D$1),dispatch_annual!$C$54:$D$73,2,FALSE),0)</f>
        <v>0</v>
      </c>
      <c r="E5" s="15">
        <f>IFERROR(VLOOKUP(CONCATENATE($A5,E$1),dispatch_annual!$C$2:$D$53,2,FALSE),0)+IFERROR(VLOOKUP(CONCATENATE($A5,E$1),dispatch_annual!$C$54:$D$73,2,FALSE),0)</f>
        <v>0</v>
      </c>
      <c r="F5" s="15">
        <f>IFERROR(VLOOKUP(CONCATENATE($A5,F$1),dispatch_annual!$C$2:$D$53,2,FALSE),0)+IFERROR(VLOOKUP(CONCATENATE($A5,F$1),dispatch_annual!$C$54:$D$73,2,FALSE),0)</f>
        <v>0</v>
      </c>
      <c r="G5" s="15">
        <f>IFERROR(VLOOKUP(CONCATENATE($A5,G$1),dispatch_annual!$C$2:$D$53,2,FALSE),0)+IFERROR(VLOOKUP(CONCATENATE($A5,G$1),dispatch_annual!$C$54:$D$73,2,FALSE),0)</f>
        <v>0</v>
      </c>
      <c r="H5" s="15">
        <f>IFERROR(VLOOKUP(CONCATENATE($A5,H$1),dispatch_annual!$C$2:$D$53,2,FALSE),0)+IFERROR(VLOOKUP(CONCATENATE($A5,H$1),dispatch_annual!$C$54:$D$73,2,FALSE),0)</f>
        <v>0</v>
      </c>
      <c r="I5" s="15">
        <f>IFERROR(VLOOKUP(CONCATENATE($A5,I$1),dispatch_annual!$C$2:$D$53,2,FALSE),0)+IFERROR(VLOOKUP(CONCATENATE($A5,I$1),dispatch_annual!$C$54:$D$73,2,FALSE),0)</f>
        <v>0</v>
      </c>
      <c r="J5" s="15">
        <f>IFERROR(VLOOKUP(CONCATENATE($A5,J$1),dispatch_annual!$C$2:$D$53,2,FALSE),0)+IFERROR(VLOOKUP(CONCATENATE($A5,J$1),dispatch_annual!$C$54:$D$73,2,FALSE),0)</f>
        <v>0</v>
      </c>
      <c r="K5" s="15">
        <f>IFERROR(VLOOKUP(CONCATENATE($A5,K$1),dispatch_annual!$C$2:$D$53,2,FALSE),0)+IFERROR(VLOOKUP(CONCATENATE($A5,K$1),dispatch_annual!$C$54:$D$73,2,FALSE),0)</f>
        <v>0</v>
      </c>
    </row>
    <row r="6">
      <c r="A6" s="6" t="s">
        <v>53</v>
      </c>
      <c r="B6" s="15">
        <f>IFERROR(VLOOKUP(CONCATENATE($A6,B$1),dispatch_annual!$C$2:$D$53,2,FALSE),0)+IFERROR(VLOOKUP(CONCATENATE($A6,B$1),dispatch_annual!$C$54:$D$73,2,FALSE),0)</f>
        <v>0</v>
      </c>
      <c r="C6" s="15">
        <f>IFERROR(VLOOKUP(CONCATENATE($A6,C$1),dispatch_annual!$C$2:$D$53,2,FALSE),0)+IFERROR(VLOOKUP(CONCATENATE($A6,C$1),dispatch_annual!$C$54:$D$73,2,FALSE),0)</f>
        <v>0</v>
      </c>
      <c r="D6" s="15">
        <f>IFERROR(VLOOKUP(CONCATENATE($A6,D$1),dispatch_annual!$C$2:$D$53,2,FALSE),0)+IFERROR(VLOOKUP(CONCATENATE($A6,D$1),dispatch_annual!$C$54:$D$73,2,FALSE),0)</f>
        <v>50.61357</v>
      </c>
      <c r="E6" s="15">
        <f>IFERROR(VLOOKUP(CONCATENATE($A6,E$1),dispatch_annual!$C$2:$D$53,2,FALSE),0)+IFERROR(VLOOKUP(CONCATENATE($A6,E$1),dispatch_annual!$C$54:$D$73,2,FALSE),0)</f>
        <v>46.1762805</v>
      </c>
      <c r="F6" s="15">
        <f>IFERROR(VLOOKUP(CONCATENATE($A6,F$1),dispatch_annual!$C$2:$D$53,2,FALSE),0)+IFERROR(VLOOKUP(CONCATENATE($A6,F$1),dispatch_annual!$C$54:$D$73,2,FALSE),0)</f>
        <v>45.5585515</v>
      </c>
      <c r="G6" s="15">
        <f>IFERROR(VLOOKUP(CONCATENATE($A6,G$1),dispatch_annual!$C$2:$D$53,2,FALSE),0)+IFERROR(VLOOKUP(CONCATENATE($A6,G$1),dispatch_annual!$C$54:$D$73,2,FALSE),0)</f>
        <v>42.27789598</v>
      </c>
      <c r="H6" s="15">
        <f>IFERROR(VLOOKUP(CONCATENATE($A6,H$1),dispatch_annual!$C$2:$D$53,2,FALSE),0)+IFERROR(VLOOKUP(CONCATENATE($A6,H$1),dispatch_annual!$C$54:$D$73,2,FALSE),0)</f>
        <v>42.992656</v>
      </c>
      <c r="I6" s="15">
        <f>IFERROR(VLOOKUP(CONCATENATE($A6,I$1),dispatch_annual!$C$2:$D$53,2,FALSE),0)+IFERROR(VLOOKUP(CONCATENATE($A6,I$1),dispatch_annual!$C$54:$D$73,2,FALSE),0)</f>
        <v>43.7342927</v>
      </c>
      <c r="J6" s="15">
        <f>IFERROR(VLOOKUP(CONCATENATE($A6,J$1),dispatch_annual!$C$2:$D$53,2,FALSE),0)+IFERROR(VLOOKUP(CONCATENATE($A6,J$1),dispatch_annual!$C$54:$D$73,2,FALSE),0)</f>
        <v>44.3390619</v>
      </c>
      <c r="K6" s="15">
        <f>IFERROR(VLOOKUP(CONCATENATE($A6,K$1),dispatch_annual!$C$2:$D$53,2,FALSE),0)+IFERROR(VLOOKUP(CONCATENATE($A6,K$1),dispatch_annual!$C$54:$D$73,2,FALSE),0)</f>
        <v>4.64816555</v>
      </c>
    </row>
    <row r="7">
      <c r="A7" s="19" t="s">
        <v>54</v>
      </c>
      <c r="B7" s="15">
        <f>IFERROR(VLOOKUP(CONCATENATE($A7,B$1),dispatch_annual!$C$2:$D$53,2,FALSE),0)+IFERROR(VLOOKUP(CONCATENATE($A7,B$1),dispatch_annual!$C$54:$D$73,2,FALSE),0)</f>
        <v>138.307106</v>
      </c>
      <c r="C7" s="15">
        <f>IFERROR(VLOOKUP(CONCATENATE($A7,C$1),dispatch_annual!$C$2:$D$53,2,FALSE),0)+IFERROR(VLOOKUP(CONCATENATE($A7,C$1),dispatch_annual!$C$54:$D$73,2,FALSE),0)</f>
        <v>142.160767</v>
      </c>
      <c r="D7" s="15">
        <f>IFERROR(VLOOKUP(CONCATENATE($A7,D$1),dispatch_annual!$C$2:$D$53,2,FALSE),0)+IFERROR(VLOOKUP(CONCATENATE($A7,D$1),dispatch_annual!$C$54:$D$73,2,FALSE),0)</f>
        <v>142.9870015</v>
      </c>
      <c r="E7" s="15">
        <f>IFERROR(VLOOKUP(CONCATENATE($A7,E$1),dispatch_annual!$C$2:$D$53,2,FALSE),0)+IFERROR(VLOOKUP(CONCATENATE($A7,E$1),dispatch_annual!$C$54:$D$73,2,FALSE),0)</f>
        <v>135.2889755</v>
      </c>
      <c r="F7" s="15">
        <f>IFERROR(VLOOKUP(CONCATENATE($A7,F$1),dispatch_annual!$C$2:$D$53,2,FALSE),0)+IFERROR(VLOOKUP(CONCATENATE($A7,F$1),dispatch_annual!$C$54:$D$73,2,FALSE),0)</f>
        <v>134.5237845</v>
      </c>
      <c r="G7" s="15">
        <f>IFERROR(VLOOKUP(CONCATENATE($A7,G$1),dispatch_annual!$C$2:$D$53,2,FALSE),0)+IFERROR(VLOOKUP(CONCATENATE($A7,G$1),dispatch_annual!$C$54:$D$73,2,FALSE),0)</f>
        <v>145.8217702</v>
      </c>
      <c r="H7" s="15">
        <f>IFERROR(VLOOKUP(CONCATENATE($A7,H$1),dispatch_annual!$C$2:$D$53,2,FALSE),0)+IFERROR(VLOOKUP(CONCATENATE($A7,H$1),dispatch_annual!$C$54:$D$73,2,FALSE),0)</f>
        <v>145.1762311</v>
      </c>
      <c r="I7" s="15">
        <f>IFERROR(VLOOKUP(CONCATENATE($A7,I$1),dispatch_annual!$C$2:$D$53,2,FALSE),0)+IFERROR(VLOOKUP(CONCATENATE($A7,I$1),dispatch_annual!$C$54:$D$73,2,FALSE),0)</f>
        <v>150.690189</v>
      </c>
      <c r="J7" s="15">
        <f>IFERROR(VLOOKUP(CONCATENATE($A7,J$1),dispatch_annual!$C$2:$D$53,2,FALSE),0)+IFERROR(VLOOKUP(CONCATENATE($A7,J$1),dispatch_annual!$C$54:$D$73,2,FALSE),0)</f>
        <v>155.9442916</v>
      </c>
      <c r="K7" s="15">
        <f>IFERROR(VLOOKUP(CONCATENATE($A7,K$1),dispatch_annual!$C$2:$D$53,2,FALSE),0)+IFERROR(VLOOKUP(CONCATENATE($A7,K$1),dispatch_annual!$C$54:$D$73,2,FALSE),0)</f>
        <v>114.648233</v>
      </c>
    </row>
    <row r="8">
      <c r="A8" s="6" t="s">
        <v>29</v>
      </c>
      <c r="B8" s="15">
        <f>IFERROR(VLOOKUP(CONCATENATE($A8,B$1),dispatch_annual!$C$2:$D$53,2,FALSE),0)+IFERROR(VLOOKUP(CONCATENATE($A8,B$1),dispatch_annual!$C$54:$D$73,2,FALSE),0)</f>
        <v>131.343079</v>
      </c>
      <c r="C8" s="15">
        <f>IFERROR(VLOOKUP(CONCATENATE($A8,C$1),dispatch_annual!$C$2:$D$53,2,FALSE),0)+IFERROR(VLOOKUP(CONCATENATE($A8,C$1),dispatch_annual!$C$54:$D$73,2,FALSE),0)</f>
        <v>131.4551245</v>
      </c>
      <c r="D8" s="15">
        <f>IFERROR(VLOOKUP(CONCATENATE($A8,D$1),dispatch_annual!$C$2:$D$53,2,FALSE),0)+IFERROR(VLOOKUP(CONCATENATE($A8,D$1),dispatch_annual!$C$54:$D$73,2,FALSE),0)</f>
        <v>132.2464605</v>
      </c>
      <c r="E8" s="15">
        <f>IFERROR(VLOOKUP(CONCATENATE($A8,E$1),dispatch_annual!$C$2:$D$53,2,FALSE),0)+IFERROR(VLOOKUP(CONCATENATE($A8,E$1),dispatch_annual!$C$54:$D$73,2,FALSE),0)</f>
        <v>167.7414935</v>
      </c>
      <c r="F8" s="15">
        <f>IFERROR(VLOOKUP(CONCATENATE($A8,F$1),dispatch_annual!$C$2:$D$53,2,FALSE),0)+IFERROR(VLOOKUP(CONCATENATE($A8,F$1),dispatch_annual!$C$54:$D$73,2,FALSE),0)</f>
        <v>182.0816515</v>
      </c>
      <c r="G8" s="15">
        <f>IFERROR(VLOOKUP(CONCATENATE($A8,G$1),dispatch_annual!$C$2:$D$53,2,FALSE),0)+IFERROR(VLOOKUP(CONCATENATE($A8,G$1),dispatch_annual!$C$54:$D$73,2,FALSE),0)</f>
        <v>182.4511589</v>
      </c>
      <c r="H8" s="15">
        <f>IFERROR(VLOOKUP(CONCATENATE($A8,H$1),dispatch_annual!$C$2:$D$53,2,FALSE),0)+IFERROR(VLOOKUP(CONCATENATE($A8,H$1),dispatch_annual!$C$54:$D$73,2,FALSE),0)</f>
        <v>193.753504</v>
      </c>
      <c r="I8" s="15">
        <f>IFERROR(VLOOKUP(CONCATENATE($A8,I$1),dispatch_annual!$C$2:$D$53,2,FALSE),0)+IFERROR(VLOOKUP(CONCATENATE($A8,I$1),dispatch_annual!$C$54:$D$73,2,FALSE),0)</f>
        <v>197.9228503</v>
      </c>
      <c r="J8" s="15">
        <f>IFERROR(VLOOKUP(CONCATENATE($A8,J$1),dispatch_annual!$C$2:$D$53,2,FALSE),0)+IFERROR(VLOOKUP(CONCATENATE($A8,J$1),dispatch_annual!$C$54:$D$73,2,FALSE),0)</f>
        <v>205.8067366</v>
      </c>
      <c r="K8" s="15">
        <f>IFERROR(VLOOKUP(CONCATENATE($A8,K$1),dispatch_annual!$C$2:$D$53,2,FALSE),0)+IFERROR(VLOOKUP(CONCATENATE($A8,K$1),dispatch_annual!$C$54:$D$73,2,FALSE),0)</f>
        <v>440.8384519</v>
      </c>
    </row>
    <row r="9">
      <c r="A9" s="20" t="s">
        <v>55</v>
      </c>
      <c r="B9" s="21">
        <f t="shared" ref="B9:K9" si="1">SUM(B2:B8)-(B2/0.85)</f>
        <v>492.96401</v>
      </c>
      <c r="C9" s="21">
        <f t="shared" si="1"/>
        <v>500.549</v>
      </c>
      <c r="D9" s="21">
        <f t="shared" si="1"/>
        <v>508.27364</v>
      </c>
      <c r="E9" s="21">
        <f t="shared" si="1"/>
        <v>515.7103</v>
      </c>
      <c r="F9" s="21">
        <f t="shared" si="1"/>
        <v>523.17279</v>
      </c>
      <c r="G9" s="21">
        <f t="shared" si="1"/>
        <v>531.03288</v>
      </c>
      <c r="H9" s="21">
        <f t="shared" si="1"/>
        <v>539.53767</v>
      </c>
      <c r="I9" s="21">
        <f t="shared" si="1"/>
        <v>547.21177</v>
      </c>
      <c r="J9" s="21">
        <f t="shared" si="1"/>
        <v>555.6208</v>
      </c>
      <c r="K9" s="21">
        <f t="shared" si="1"/>
        <v>562.88337</v>
      </c>
      <c r="L9" s="22" t="s">
        <v>56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>
      <c r="A11" s="3" t="s">
        <v>0</v>
      </c>
      <c r="B11" s="4" t="s">
        <v>17</v>
      </c>
      <c r="C11" s="3">
        <v>2022.0</v>
      </c>
      <c r="D11" s="3">
        <v>2023.0</v>
      </c>
      <c r="E11" s="3">
        <v>2024.0</v>
      </c>
      <c r="F11" s="3">
        <v>2025.0</v>
      </c>
      <c r="G11" s="3">
        <v>2026.0</v>
      </c>
      <c r="H11" s="3">
        <v>2027.0</v>
      </c>
      <c r="I11" s="3">
        <v>2028.0</v>
      </c>
      <c r="J11" s="3">
        <v>2029.0</v>
      </c>
      <c r="K11" s="3">
        <v>2030.0</v>
      </c>
    </row>
    <row r="12">
      <c r="A12" s="5" t="s">
        <v>29</v>
      </c>
      <c r="B12" s="24">
        <f t="shared" ref="B12:K12" si="2">IFERROR(B8/sum(B$2:B$8),0)</f>
        <v>0.2664354321</v>
      </c>
      <c r="C12" s="24">
        <f t="shared" si="2"/>
        <v>0.2626218902</v>
      </c>
      <c r="D12" s="24">
        <f t="shared" si="2"/>
        <v>0.2601875252</v>
      </c>
      <c r="E12" s="24">
        <f t="shared" si="2"/>
        <v>0.3252630275</v>
      </c>
      <c r="F12" s="24">
        <f t="shared" si="2"/>
        <v>0.3480334891</v>
      </c>
      <c r="G12" s="24">
        <f t="shared" si="2"/>
        <v>0.338391165</v>
      </c>
      <c r="H12" s="24">
        <f t="shared" si="2"/>
        <v>0.3536295216</v>
      </c>
      <c r="I12" s="24">
        <f t="shared" si="2"/>
        <v>0.3564131312</v>
      </c>
      <c r="J12" s="24">
        <f t="shared" si="2"/>
        <v>0.3650324631</v>
      </c>
      <c r="K12" s="24">
        <f t="shared" si="2"/>
        <v>0.6180313594</v>
      </c>
    </row>
    <row r="13">
      <c r="A13" s="25" t="s">
        <v>54</v>
      </c>
      <c r="B13" s="24">
        <f t="shared" ref="B13:K13" si="3">IFERROR(B7/sum(B$2:B$8),0)</f>
        <v>0.2805622788</v>
      </c>
      <c r="C13" s="24">
        <f t="shared" si="3"/>
        <v>0.2840096914</v>
      </c>
      <c r="D13" s="24">
        <f t="shared" si="3"/>
        <v>0.2813189397</v>
      </c>
      <c r="E13" s="24">
        <f t="shared" si="3"/>
        <v>0.262335221</v>
      </c>
      <c r="F13" s="24">
        <f t="shared" si="3"/>
        <v>0.2571306977</v>
      </c>
      <c r="G13" s="24">
        <f t="shared" si="3"/>
        <v>0.2704548383</v>
      </c>
      <c r="H13" s="24">
        <f t="shared" si="3"/>
        <v>0.2649686334</v>
      </c>
      <c r="I13" s="24">
        <f t="shared" si="3"/>
        <v>0.2713580672</v>
      </c>
      <c r="J13" s="24">
        <f t="shared" si="3"/>
        <v>0.2765931272</v>
      </c>
      <c r="K13" s="24">
        <f t="shared" si="3"/>
        <v>0.160730542</v>
      </c>
    </row>
    <row r="14">
      <c r="A14" s="5" t="s">
        <v>31</v>
      </c>
      <c r="B14" s="24">
        <f t="shared" ref="B14:K14" si="4">IFERROR(B3/sum(B$2:B$8),0)</f>
        <v>0.3614297046</v>
      </c>
      <c r="C14" s="24">
        <f t="shared" si="4"/>
        <v>0.3580139217</v>
      </c>
      <c r="D14" s="24">
        <f t="shared" si="4"/>
        <v>0.3589141629</v>
      </c>
      <c r="E14" s="24">
        <f t="shared" si="4"/>
        <v>0.3228625655</v>
      </c>
      <c r="F14" s="24">
        <f t="shared" si="4"/>
        <v>0.3077545422</v>
      </c>
      <c r="G14" s="24">
        <f t="shared" si="4"/>
        <v>0.2999096222</v>
      </c>
      <c r="H14" s="24">
        <f t="shared" si="4"/>
        <v>0.2899610738</v>
      </c>
      <c r="I14" s="24">
        <f t="shared" si="4"/>
        <v>0.2810647062</v>
      </c>
      <c r="J14" s="24">
        <f t="shared" si="4"/>
        <v>0.2673946944</v>
      </c>
      <c r="K14" s="24">
        <f t="shared" si="4"/>
        <v>0.03548352654</v>
      </c>
    </row>
    <row r="15">
      <c r="A15" s="5" t="s">
        <v>53</v>
      </c>
      <c r="B15" s="24">
        <f t="shared" ref="B15:K15" si="5">IFERROR(B6/sum(B$2:B$8),0)</f>
        <v>0</v>
      </c>
      <c r="C15" s="24">
        <f t="shared" si="5"/>
        <v>0</v>
      </c>
      <c r="D15" s="24">
        <f t="shared" si="5"/>
        <v>0.09957937225</v>
      </c>
      <c r="E15" s="24">
        <f t="shared" si="5"/>
        <v>0.08953918605</v>
      </c>
      <c r="F15" s="24">
        <f t="shared" si="5"/>
        <v>0.08708127099</v>
      </c>
      <c r="G15" s="24">
        <f t="shared" si="5"/>
        <v>0.07841258207</v>
      </c>
      <c r="H15" s="24">
        <f t="shared" si="5"/>
        <v>0.07846811574</v>
      </c>
      <c r="I15" s="24">
        <f t="shared" si="5"/>
        <v>0.07875531391</v>
      </c>
      <c r="J15" s="24">
        <f t="shared" si="5"/>
        <v>0.07864269771</v>
      </c>
      <c r="K15" s="24">
        <f t="shared" si="5"/>
        <v>0.006516473464</v>
      </c>
    </row>
    <row r="16">
      <c r="A16" s="25" t="s">
        <v>21</v>
      </c>
      <c r="B16" s="24">
        <f t="shared" ref="B16:K16" si="6">IFERROR(B5/sum(B$2:B$8),0)</f>
        <v>0.08938155242</v>
      </c>
      <c r="C16" s="24">
        <f t="shared" si="6"/>
        <v>0.09263639923</v>
      </c>
      <c r="D16" s="24">
        <f t="shared" si="6"/>
        <v>0</v>
      </c>
      <c r="E16" s="24">
        <f t="shared" si="6"/>
        <v>0</v>
      </c>
      <c r="F16" s="24">
        <f t="shared" si="6"/>
        <v>0</v>
      </c>
      <c r="G16" s="24">
        <f t="shared" si="6"/>
        <v>0</v>
      </c>
      <c r="H16" s="24">
        <f t="shared" si="6"/>
        <v>0</v>
      </c>
      <c r="I16" s="24">
        <f t="shared" si="6"/>
        <v>0</v>
      </c>
      <c r="J16" s="24">
        <f t="shared" si="6"/>
        <v>0</v>
      </c>
      <c r="K16" s="24">
        <f t="shared" si="6"/>
        <v>0</v>
      </c>
    </row>
    <row r="17">
      <c r="A17" s="25" t="s">
        <v>20</v>
      </c>
      <c r="B17" s="24">
        <f t="shared" ref="B17:K17" si="7">IFERROR(B4/sum(B$2:B$8),0)</f>
        <v>0.002191032161</v>
      </c>
      <c r="C17" s="24">
        <f t="shared" si="7"/>
        <v>0.002718097529</v>
      </c>
      <c r="D17" s="24">
        <f t="shared" si="7"/>
        <v>0</v>
      </c>
      <c r="E17" s="24">
        <f t="shared" si="7"/>
        <v>0</v>
      </c>
      <c r="F17" s="24">
        <f t="shared" si="7"/>
        <v>0</v>
      </c>
      <c r="G17" s="24">
        <f t="shared" si="7"/>
        <v>0</v>
      </c>
      <c r="H17" s="24">
        <f t="shared" si="7"/>
        <v>0</v>
      </c>
      <c r="I17" s="24">
        <f t="shared" si="7"/>
        <v>0</v>
      </c>
      <c r="J17" s="24">
        <f t="shared" si="7"/>
        <v>0</v>
      </c>
      <c r="K17" s="24">
        <f t="shared" si="7"/>
        <v>0</v>
      </c>
    </row>
    <row r="18">
      <c r="A18" s="25" t="s">
        <v>18</v>
      </c>
      <c r="B18" s="24">
        <f t="shared" ref="B18:K18" si="8">B2/SUM(B2:B8)</f>
        <v>0</v>
      </c>
      <c r="C18" s="24">
        <f t="shared" si="8"/>
        <v>0</v>
      </c>
      <c r="D18" s="24">
        <f t="shared" si="8"/>
        <v>0</v>
      </c>
      <c r="E18" s="24">
        <f t="shared" si="8"/>
        <v>0</v>
      </c>
      <c r="F18" s="24">
        <f t="shared" si="8"/>
        <v>0</v>
      </c>
      <c r="G18" s="24">
        <f t="shared" si="8"/>
        <v>0.01283179243</v>
      </c>
      <c r="H18" s="24">
        <f t="shared" si="8"/>
        <v>0.01297265554</v>
      </c>
      <c r="I18" s="24">
        <f t="shared" si="8"/>
        <v>0.01240878147</v>
      </c>
      <c r="J18" s="24">
        <f t="shared" si="8"/>
        <v>0.01233701767</v>
      </c>
      <c r="K18" s="24">
        <f t="shared" si="8"/>
        <v>0.1792380986</v>
      </c>
    </row>
    <row r="19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>
      <c r="A20" s="25"/>
      <c r="B20" s="4" t="s">
        <v>17</v>
      </c>
      <c r="C20" s="3">
        <v>2022.0</v>
      </c>
      <c r="D20" s="3">
        <v>2023.0</v>
      </c>
      <c r="E20" s="3">
        <v>2024.0</v>
      </c>
      <c r="F20" s="3">
        <v>2025.0</v>
      </c>
      <c r="G20" s="3">
        <v>2026.0</v>
      </c>
      <c r="H20" s="3">
        <v>2027.0</v>
      </c>
      <c r="I20" s="3">
        <v>2028.0</v>
      </c>
      <c r="J20" s="3">
        <v>2029.0</v>
      </c>
      <c r="K20" s="3">
        <v>2030.0</v>
      </c>
    </row>
    <row r="21">
      <c r="A21" s="25" t="s">
        <v>57</v>
      </c>
      <c r="B21" s="26">
        <f t="shared" ref="B21:K21" si="9">(B13+B12)/sum(B$12:B$17)</f>
        <v>0.5469977108</v>
      </c>
      <c r="C21" s="26">
        <f t="shared" si="9"/>
        <v>0.5466315815</v>
      </c>
      <c r="D21" s="26">
        <f t="shared" si="9"/>
        <v>0.5415064649</v>
      </c>
      <c r="E21" s="26">
        <f t="shared" si="9"/>
        <v>0.5875982485</v>
      </c>
      <c r="F21" s="26">
        <f t="shared" si="9"/>
        <v>0.6051641868</v>
      </c>
      <c r="G21" s="26">
        <f t="shared" si="9"/>
        <v>0.6167601415</v>
      </c>
      <c r="H21" s="26">
        <f t="shared" si="9"/>
        <v>0.6267284877</v>
      </c>
      <c r="I21" s="26">
        <f t="shared" si="9"/>
        <v>0.6356589514</v>
      </c>
      <c r="J21" s="26">
        <f t="shared" si="9"/>
        <v>0.649640213</v>
      </c>
      <c r="K21" s="26">
        <f t="shared" si="9"/>
        <v>0.9488280341</v>
      </c>
    </row>
    <row r="22">
      <c r="A22" s="25" t="s">
        <v>58</v>
      </c>
      <c r="B22" s="26">
        <f t="shared" ref="B22:K22" si="10">(B15+B16+B17)/sum(B$12:B$17)</f>
        <v>0.09157258458</v>
      </c>
      <c r="C22" s="26">
        <f t="shared" si="10"/>
        <v>0.09535449676</v>
      </c>
      <c r="D22" s="26">
        <f t="shared" si="10"/>
        <v>0.09957937225</v>
      </c>
      <c r="E22" s="26">
        <f t="shared" si="10"/>
        <v>0.08953918605</v>
      </c>
      <c r="F22" s="26">
        <f t="shared" si="10"/>
        <v>0.08708127099</v>
      </c>
      <c r="G22" s="26">
        <f t="shared" si="10"/>
        <v>0.07943183489</v>
      </c>
      <c r="H22" s="26">
        <f t="shared" si="10"/>
        <v>0.07949943451</v>
      </c>
      <c r="I22" s="26">
        <f t="shared" si="10"/>
        <v>0.07974485033</v>
      </c>
      <c r="J22" s="26">
        <f t="shared" si="10"/>
        <v>0.07962503315</v>
      </c>
      <c r="K22" s="26">
        <f t="shared" si="10"/>
        <v>0.007939541849</v>
      </c>
    </row>
    <row r="23">
      <c r="A23" s="25" t="s">
        <v>31</v>
      </c>
      <c r="B23" s="26">
        <f t="shared" ref="B23:K23" si="11">B14/sum(B$12:B$17)</f>
        <v>0.3614297046</v>
      </c>
      <c r="C23" s="26">
        <f t="shared" si="11"/>
        <v>0.3580139217</v>
      </c>
      <c r="D23" s="26">
        <f t="shared" si="11"/>
        <v>0.3589141629</v>
      </c>
      <c r="E23" s="26">
        <f t="shared" si="11"/>
        <v>0.3228625655</v>
      </c>
      <c r="F23" s="26">
        <f t="shared" si="11"/>
        <v>0.3077545422</v>
      </c>
      <c r="G23" s="26">
        <f t="shared" si="11"/>
        <v>0.3038080237</v>
      </c>
      <c r="H23" s="26">
        <f t="shared" si="11"/>
        <v>0.2937720777</v>
      </c>
      <c r="I23" s="26">
        <f t="shared" si="11"/>
        <v>0.2845961982</v>
      </c>
      <c r="J23" s="26">
        <f t="shared" si="11"/>
        <v>0.2707347538</v>
      </c>
      <c r="K23" s="26">
        <f t="shared" si="11"/>
        <v>0.04323242402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14"/>
    <col customWidth="1" min="2" max="3" width="24.29"/>
    <col customWidth="1" min="4" max="4" width="23.71"/>
    <col customWidth="1" min="5" max="5" width="19.71"/>
  </cols>
  <sheetData>
    <row r="1">
      <c r="A1" s="19" t="s">
        <v>59</v>
      </c>
      <c r="B1" s="19" t="s">
        <v>60</v>
      </c>
      <c r="C1" s="19" t="s">
        <v>61</v>
      </c>
      <c r="D1" s="19" t="s">
        <v>62</v>
      </c>
      <c r="E1" s="19" t="s">
        <v>63</v>
      </c>
    </row>
    <row r="2">
      <c r="A2" s="19">
        <v>2021.0</v>
      </c>
      <c r="B2" s="27">
        <v>5.55563264335215E7</v>
      </c>
      <c r="C2" s="27">
        <v>5.66674529621918E7</v>
      </c>
      <c r="D2" s="28">
        <v>114.952515422356</v>
      </c>
      <c r="E2" s="27">
        <v>492964.009999999</v>
      </c>
    </row>
    <row r="3">
      <c r="A3" s="19">
        <v>2022.0</v>
      </c>
      <c r="B3" s="27">
        <v>5.49942849804826E7</v>
      </c>
      <c r="C3" s="27">
        <v>5.7216054093694E7</v>
      </c>
      <c r="D3" s="28">
        <v>114.306599541091</v>
      </c>
      <c r="E3" s="27">
        <v>500549.0</v>
      </c>
    </row>
    <row r="4">
      <c r="A4" s="19">
        <v>2023.0</v>
      </c>
      <c r="B4" s="27">
        <v>3.97459474605146E7</v>
      </c>
      <c r="C4" s="27">
        <v>4.21787174126777E7</v>
      </c>
      <c r="D4" s="28">
        <v>82.9842708598419</v>
      </c>
      <c r="E4" s="27">
        <v>508273.639999999</v>
      </c>
    </row>
    <row r="5">
      <c r="A5" s="19">
        <v>2024.0</v>
      </c>
      <c r="B5" s="27">
        <v>3.92344868159544E7</v>
      </c>
      <c r="C5" s="27">
        <v>4.2468670310685E7</v>
      </c>
      <c r="D5" s="28">
        <v>82.3498586525905</v>
      </c>
      <c r="E5" s="27">
        <v>515710.299999999</v>
      </c>
    </row>
    <row r="6">
      <c r="A6" s="19">
        <v>2025.0</v>
      </c>
      <c r="B6" s="27">
        <v>3.8856931432994E7</v>
      </c>
      <c r="C6" s="27">
        <v>4.29011920664273E7</v>
      </c>
      <c r="D6" s="28">
        <v>82.0019559244037</v>
      </c>
      <c r="E6" s="27">
        <v>523172.79</v>
      </c>
    </row>
    <row r="7">
      <c r="A7" s="19">
        <v>2026.0</v>
      </c>
      <c r="B7" s="27">
        <v>3.84925600779229E7</v>
      </c>
      <c r="C7" s="27">
        <v>4.33488745810184E7</v>
      </c>
      <c r="D7" s="28">
        <v>81.6312439655684</v>
      </c>
      <c r="E7" s="27">
        <v>531032.88</v>
      </c>
    </row>
    <row r="8">
      <c r="A8" s="19">
        <v>2027.0</v>
      </c>
      <c r="B8" s="27">
        <v>3.81036121162089E7</v>
      </c>
      <c r="C8" s="27">
        <v>4.37690731235566E7</v>
      </c>
      <c r="D8" s="28">
        <v>81.1232941780629</v>
      </c>
      <c r="E8" s="27">
        <v>539537.669999999</v>
      </c>
    </row>
    <row r="9">
      <c r="A9" s="19">
        <v>2028.0</v>
      </c>
      <c r="B9" s="27">
        <v>3.77086657743768E7</v>
      </c>
      <c r="C9" s="27">
        <v>4.41817119996276E7</v>
      </c>
      <c r="D9" s="28">
        <v>80.7396960771287</v>
      </c>
      <c r="E9" s="27">
        <v>547211.769999999</v>
      </c>
    </row>
    <row r="10">
      <c r="A10" s="19">
        <v>2029.0</v>
      </c>
      <c r="B10" s="27">
        <v>3.70907619366128E7</v>
      </c>
      <c r="C10" s="27">
        <v>4.43268939549852E7</v>
      </c>
      <c r="D10" s="28">
        <v>79.7790398685314</v>
      </c>
      <c r="E10" s="27">
        <v>555620.799999998</v>
      </c>
    </row>
    <row r="11">
      <c r="A11" s="19">
        <v>2030.0</v>
      </c>
      <c r="B11" s="27">
        <v>5.83970691997699E7</v>
      </c>
      <c r="C11" s="27">
        <v>7.1185701498567E7</v>
      </c>
      <c r="D11" s="28">
        <v>126.466165626046</v>
      </c>
      <c r="E11" s="27">
        <v>562883.37</v>
      </c>
    </row>
    <row r="12">
      <c r="A12" s="29" t="s">
        <v>64</v>
      </c>
      <c r="B12" s="29">
        <f t="shared" ref="B12:C12" si="1">SUM(B2:B11)</f>
        <v>438180646.2</v>
      </c>
      <c r="C12" s="29">
        <f t="shared" si="1"/>
        <v>488244342</v>
      </c>
      <c r="D12" s="30">
        <f>C12/E12</f>
        <v>92.52385669</v>
      </c>
      <c r="E12" s="29">
        <f>SUM(E2:E11)</f>
        <v>5276956.23</v>
      </c>
    </row>
    <row r="13">
      <c r="A13" s="11"/>
      <c r="B13" s="11"/>
      <c r="C13" s="11"/>
      <c r="D13" s="11"/>
      <c r="E13" s="11"/>
    </row>
    <row r="14">
      <c r="A14" s="3" t="s">
        <v>65</v>
      </c>
      <c r="B14" s="3" t="s">
        <v>66</v>
      </c>
      <c r="C14" s="3" t="s">
        <v>67</v>
      </c>
      <c r="D14" s="11"/>
      <c r="E14" s="11"/>
    </row>
    <row r="15">
      <c r="A15" s="31" t="s">
        <v>68</v>
      </c>
      <c r="B15" s="31">
        <v>3.02001619780686E8</v>
      </c>
      <c r="C15" s="32">
        <f t="shared" ref="C15:C18" si="2">B15/1000000</f>
        <v>302.0016198</v>
      </c>
      <c r="D15" s="11"/>
      <c r="E15" s="11"/>
    </row>
    <row r="16">
      <c r="A16" s="31" t="s">
        <v>69</v>
      </c>
      <c r="B16" s="31">
        <v>1.46901915591093E7</v>
      </c>
      <c r="C16" s="32">
        <f t="shared" si="2"/>
        <v>14.69019156</v>
      </c>
      <c r="D16" s="11"/>
      <c r="E16" s="11"/>
    </row>
    <row r="17">
      <c r="A17" s="31" t="s">
        <v>70</v>
      </c>
      <c r="B17" s="31">
        <v>2067850.83477679</v>
      </c>
      <c r="C17" s="32">
        <f t="shared" si="2"/>
        <v>2.067850835</v>
      </c>
      <c r="D17" s="11"/>
      <c r="E17" s="33"/>
    </row>
    <row r="18">
      <c r="A18" s="31" t="s">
        <v>71</v>
      </c>
      <c r="B18" s="31">
        <v>1.19420984053786E8</v>
      </c>
      <c r="C18" s="32">
        <f t="shared" si="2"/>
        <v>119.4209841</v>
      </c>
      <c r="D18" s="11"/>
      <c r="E18" s="33"/>
    </row>
  </sheetData>
  <drawing r:id="rId1"/>
</worksheet>
</file>