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 veri@politala.ac.id\1. PENELITIAN\1. P3D\Proyek P3D 2020\"/>
    </mc:Choice>
  </mc:AlternateContent>
  <bookViews>
    <workbookView xWindow="0" yWindow="0" windowWidth="20490" windowHeight="7755" firstSheet="4" activeTab="8"/>
  </bookViews>
  <sheets>
    <sheet name="ORIGINAL" sheetId="1" r:id="rId1"/>
    <sheet name="Per Kriteria" sheetId="2" r:id="rId2"/>
    <sheet name="Per Kriteria (1)" sheetId="3" r:id="rId3"/>
    <sheet name="Per Kriteria (Jaringan Ikut)" sheetId="4" r:id="rId4"/>
    <sheet name="REKAP" sheetId="5" r:id="rId5"/>
    <sheet name="AHP" sheetId="7" r:id="rId6"/>
    <sheet name="SAW 1 OK" sheetId="6" r:id="rId7"/>
    <sheet name="Fuzzy AHP-Bobot" sheetId="9" r:id="rId8"/>
    <sheet name="TOPSIS" sheetId="10" r:id="rId9"/>
    <sheet name="SAW vs WP vs TOPSIS" sheetId="8" r:id="rId10"/>
  </sheets>
  <calcPr calcId="152511"/>
</workbook>
</file>

<file path=xl/calcChain.xml><?xml version="1.0" encoding="utf-8"?>
<calcChain xmlns="http://schemas.openxmlformats.org/spreadsheetml/2006/main">
  <c r="AT39" i="10" l="1"/>
  <c r="AT4" i="10"/>
  <c r="AT5" i="10"/>
  <c r="AT6" i="10"/>
  <c r="AT7" i="10"/>
  <c r="AT8" i="10"/>
  <c r="AT9" i="10"/>
  <c r="AT10" i="10"/>
  <c r="AT11" i="10"/>
  <c r="AT12" i="10"/>
  <c r="AT13" i="10"/>
  <c r="AT14" i="10"/>
  <c r="AT15" i="10"/>
  <c r="AT16" i="10"/>
  <c r="AT17" i="10"/>
  <c r="AT18" i="10"/>
  <c r="AT19" i="10"/>
  <c r="AT20" i="10"/>
  <c r="AT21" i="10"/>
  <c r="AT22" i="10"/>
  <c r="AT23" i="10"/>
  <c r="AT24" i="10"/>
  <c r="AT25" i="10"/>
  <c r="AT26" i="10"/>
  <c r="AT27" i="10"/>
  <c r="AT28" i="10"/>
  <c r="AT29" i="10"/>
  <c r="AT30" i="10"/>
  <c r="AT31" i="10"/>
  <c r="AT32" i="10"/>
  <c r="AT33" i="10"/>
  <c r="AT34" i="10"/>
  <c r="AT35" i="10"/>
  <c r="AT36" i="10"/>
  <c r="AT37" i="10"/>
  <c r="AT38" i="10"/>
  <c r="AT3" i="10"/>
  <c r="I3" i="10"/>
  <c r="J3" i="10"/>
  <c r="K3" i="10"/>
  <c r="L3" i="10"/>
  <c r="I4" i="10"/>
  <c r="J4" i="10"/>
  <c r="K4" i="10"/>
  <c r="L4" i="10"/>
  <c r="I5" i="10"/>
  <c r="J5" i="10"/>
  <c r="K5" i="10"/>
  <c r="L5" i="10"/>
  <c r="I6" i="10"/>
  <c r="J6" i="10"/>
  <c r="K6" i="10"/>
  <c r="L6" i="10"/>
  <c r="I7" i="10"/>
  <c r="J7" i="10"/>
  <c r="K7" i="10"/>
  <c r="L7" i="10"/>
  <c r="I8" i="10"/>
  <c r="J8" i="10"/>
  <c r="K8" i="10"/>
  <c r="L8" i="10"/>
  <c r="I9" i="10"/>
  <c r="J9" i="10"/>
  <c r="K9" i="10"/>
  <c r="L9" i="10"/>
  <c r="I10" i="10"/>
  <c r="J10" i="10"/>
  <c r="K10" i="10"/>
  <c r="L10" i="10"/>
  <c r="I11" i="10"/>
  <c r="J11" i="10"/>
  <c r="K11" i="10"/>
  <c r="L11" i="10"/>
  <c r="I12" i="10"/>
  <c r="J12" i="10"/>
  <c r="K12" i="10"/>
  <c r="L12" i="10"/>
  <c r="I13" i="10"/>
  <c r="J13" i="10"/>
  <c r="K13" i="10"/>
  <c r="L13" i="10"/>
  <c r="I14" i="10"/>
  <c r="J14" i="10"/>
  <c r="K14" i="10"/>
  <c r="L14" i="10"/>
  <c r="I15" i="10"/>
  <c r="J15" i="10"/>
  <c r="K15" i="10"/>
  <c r="L15" i="10"/>
  <c r="I16" i="10"/>
  <c r="J16" i="10"/>
  <c r="K16" i="10"/>
  <c r="L16" i="10"/>
  <c r="I17" i="10"/>
  <c r="J17" i="10"/>
  <c r="K17" i="10"/>
  <c r="L17" i="10"/>
  <c r="I18" i="10"/>
  <c r="J18" i="10"/>
  <c r="K18" i="10"/>
  <c r="L18" i="10"/>
  <c r="I19" i="10"/>
  <c r="J19" i="10"/>
  <c r="K19" i="10"/>
  <c r="L19" i="10"/>
  <c r="I20" i="10"/>
  <c r="J20" i="10"/>
  <c r="K20" i="10"/>
  <c r="L20" i="10"/>
  <c r="I21" i="10"/>
  <c r="J21" i="10"/>
  <c r="K21" i="10"/>
  <c r="L21" i="10"/>
  <c r="I22" i="10"/>
  <c r="J22" i="10"/>
  <c r="K22" i="10"/>
  <c r="L22" i="10"/>
  <c r="I23" i="10"/>
  <c r="J23" i="10"/>
  <c r="K23" i="10"/>
  <c r="L23" i="10"/>
  <c r="I24" i="10"/>
  <c r="J24" i="10"/>
  <c r="K24" i="10"/>
  <c r="L24" i="10"/>
  <c r="I25" i="10"/>
  <c r="J25" i="10"/>
  <c r="K25" i="10"/>
  <c r="L25" i="10"/>
  <c r="I26" i="10"/>
  <c r="J26" i="10"/>
  <c r="K26" i="10"/>
  <c r="L26" i="10"/>
  <c r="I27" i="10"/>
  <c r="J27" i="10"/>
  <c r="K27" i="10"/>
  <c r="L27" i="10"/>
  <c r="I28" i="10"/>
  <c r="J28" i="10"/>
  <c r="K28" i="10"/>
  <c r="L28" i="10"/>
  <c r="I29" i="10"/>
  <c r="J29" i="10"/>
  <c r="K29" i="10"/>
  <c r="L29" i="10"/>
  <c r="I30" i="10"/>
  <c r="J30" i="10"/>
  <c r="K30" i="10"/>
  <c r="L30" i="10"/>
  <c r="I31" i="10"/>
  <c r="J31" i="10"/>
  <c r="K31" i="10"/>
  <c r="L31" i="10"/>
  <c r="I32" i="10"/>
  <c r="J32" i="10"/>
  <c r="K32" i="10"/>
  <c r="L32" i="10"/>
  <c r="I33" i="10"/>
  <c r="J33" i="10"/>
  <c r="K33" i="10"/>
  <c r="L33" i="10"/>
  <c r="I34" i="10"/>
  <c r="J34" i="10"/>
  <c r="K34" i="10"/>
  <c r="L34" i="10"/>
  <c r="I35" i="10"/>
  <c r="J35" i="10"/>
  <c r="K35" i="10"/>
  <c r="L35" i="10"/>
  <c r="I36" i="10"/>
  <c r="J36" i="10"/>
  <c r="K36" i="10"/>
  <c r="L36" i="10"/>
  <c r="I37" i="10"/>
  <c r="J37" i="10"/>
  <c r="K37" i="10"/>
  <c r="L37" i="10"/>
  <c r="I38" i="10"/>
  <c r="J38" i="10"/>
  <c r="K38" i="10"/>
  <c r="L38" i="10"/>
  <c r="I39" i="10"/>
  <c r="J39" i="10"/>
  <c r="K39" i="10"/>
  <c r="L39" i="10"/>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3" i="10"/>
  <c r="CS10" i="9"/>
  <c r="CS9" i="9"/>
  <c r="CS8" i="9"/>
  <c r="CS7" i="9"/>
  <c r="CS6" i="9"/>
  <c r="CS5" i="9"/>
  <c r="CM5" i="9"/>
  <c r="CE5" i="9"/>
  <c r="BW5" i="9"/>
  <c r="BO5" i="9"/>
  <c r="BG5" i="9"/>
  <c r="CO5" i="9"/>
  <c r="CK8" i="9"/>
  <c r="CK7" i="9"/>
  <c r="CK6" i="9"/>
  <c r="CK5" i="9"/>
  <c r="CL5" i="9"/>
  <c r="CD5" i="9"/>
  <c r="CC7" i="9"/>
  <c r="CC6" i="9"/>
  <c r="CC5" i="9"/>
  <c r="BU5" i="9"/>
  <c r="BV5" i="9"/>
  <c r="BU6" i="9"/>
  <c r="BM5" i="9"/>
  <c r="BN5" i="9"/>
  <c r="BF5" i="9"/>
  <c r="J40" i="10" l="1"/>
  <c r="J42" i="10" s="1"/>
  <c r="P10" i="10" s="1"/>
  <c r="V10" i="10" s="1"/>
  <c r="P38" i="10"/>
  <c r="V38" i="10" s="1"/>
  <c r="AJ38" i="10" s="1"/>
  <c r="P17" i="10"/>
  <c r="V17" i="10" s="1"/>
  <c r="AJ17" i="10" s="1"/>
  <c r="P32" i="10"/>
  <c r="V32" i="10" s="1"/>
  <c r="AC32" i="10" s="1"/>
  <c r="H40" i="10"/>
  <c r="H42" i="10" s="1"/>
  <c r="N9" i="10" s="1"/>
  <c r="T9" i="10" s="1"/>
  <c r="L40" i="10"/>
  <c r="L42" i="10" s="1"/>
  <c r="R13" i="10" s="1"/>
  <c r="X13" i="10" s="1"/>
  <c r="N17" i="10"/>
  <c r="T17" i="10" s="1"/>
  <c r="N21" i="10"/>
  <c r="T21" i="10" s="1"/>
  <c r="N37" i="10"/>
  <c r="T37" i="10" s="1"/>
  <c r="N10" i="10"/>
  <c r="T10" i="10" s="1"/>
  <c r="N31" i="10"/>
  <c r="T31" i="10" s="1"/>
  <c r="N36" i="10"/>
  <c r="T36" i="10" s="1"/>
  <c r="N30" i="10"/>
  <c r="T30" i="10" s="1"/>
  <c r="N38" i="10"/>
  <c r="T38" i="10" s="1"/>
  <c r="N34" i="10"/>
  <c r="T34" i="10" s="1"/>
  <c r="N3" i="10"/>
  <c r="T3" i="10" s="1"/>
  <c r="N28" i="10"/>
  <c r="T28" i="10" s="1"/>
  <c r="N11" i="10"/>
  <c r="T11" i="10" s="1"/>
  <c r="N32" i="10"/>
  <c r="T32" i="10" s="1"/>
  <c r="N39" i="10"/>
  <c r="T39" i="10" s="1"/>
  <c r="N14" i="10"/>
  <c r="T14" i="10" s="1"/>
  <c r="N35" i="10"/>
  <c r="T35" i="10" s="1"/>
  <c r="R9" i="10"/>
  <c r="X9" i="10" s="1"/>
  <c r="R8" i="10"/>
  <c r="X8" i="10" s="1"/>
  <c r="R18" i="10"/>
  <c r="X18" i="10" s="1"/>
  <c r="P7" i="10"/>
  <c r="V7" i="10" s="1"/>
  <c r="P11" i="10"/>
  <c r="V11" i="10" s="1"/>
  <c r="P15" i="10"/>
  <c r="V15" i="10" s="1"/>
  <c r="P19" i="10"/>
  <c r="V19" i="10" s="1"/>
  <c r="P23" i="10"/>
  <c r="V23" i="10" s="1"/>
  <c r="P27" i="10"/>
  <c r="V27" i="10" s="1"/>
  <c r="P31" i="10"/>
  <c r="V31" i="10" s="1"/>
  <c r="P35" i="10"/>
  <c r="V35" i="10" s="1"/>
  <c r="P39" i="10"/>
  <c r="V39" i="10" s="1"/>
  <c r="P4" i="10"/>
  <c r="V4" i="10" s="1"/>
  <c r="P9" i="10"/>
  <c r="V9" i="10" s="1"/>
  <c r="P14" i="10"/>
  <c r="V14" i="10" s="1"/>
  <c r="P20" i="10"/>
  <c r="V20" i="10" s="1"/>
  <c r="P25" i="10"/>
  <c r="V25" i="10" s="1"/>
  <c r="P30" i="10"/>
  <c r="V30" i="10" s="1"/>
  <c r="P36" i="10"/>
  <c r="V36" i="10" s="1"/>
  <c r="P29" i="10"/>
  <c r="V29" i="10" s="1"/>
  <c r="P8" i="10"/>
  <c r="V8" i="10" s="1"/>
  <c r="P34" i="10"/>
  <c r="V34" i="10" s="1"/>
  <c r="P28" i="10"/>
  <c r="V28" i="10" s="1"/>
  <c r="P21" i="10"/>
  <c r="V21" i="10" s="1"/>
  <c r="P13" i="10"/>
  <c r="V13" i="10" s="1"/>
  <c r="P6" i="10"/>
  <c r="V6" i="10" s="1"/>
  <c r="K40" i="10"/>
  <c r="K42" i="10" s="1"/>
  <c r="P37" i="10"/>
  <c r="V37" i="10" s="1"/>
  <c r="P22" i="10"/>
  <c r="V22" i="10" s="1"/>
  <c r="P16" i="10"/>
  <c r="V16" i="10" s="1"/>
  <c r="I40" i="10"/>
  <c r="I42" i="10" s="1"/>
  <c r="P3" i="10"/>
  <c r="V3" i="10" s="1"/>
  <c r="P33" i="10"/>
  <c r="V33" i="10" s="1"/>
  <c r="P26" i="10"/>
  <c r="V26" i="10" s="1"/>
  <c r="P18" i="10"/>
  <c r="V18" i="10" s="1"/>
  <c r="P12" i="10"/>
  <c r="V12" i="10" s="1"/>
  <c r="P5" i="10"/>
  <c r="V5" i="10" s="1"/>
  <c r="AN5" i="9"/>
  <c r="AO5" i="9"/>
  <c r="AO10" i="9" s="1"/>
  <c r="AQ4" i="9" s="1"/>
  <c r="AV8" i="9" s="1"/>
  <c r="AN6" i="9"/>
  <c r="AO6" i="9"/>
  <c r="AN7" i="9"/>
  <c r="AO7" i="9"/>
  <c r="AN8" i="9"/>
  <c r="AO8" i="9"/>
  <c r="AN9" i="9"/>
  <c r="AO9" i="9"/>
  <c r="AM6" i="9"/>
  <c r="AV6" i="9" s="1"/>
  <c r="AM7" i="9"/>
  <c r="AV7" i="9" s="1"/>
  <c r="AM8" i="9"/>
  <c r="AM9" i="9"/>
  <c r="AV9" i="9" s="1"/>
  <c r="AM5" i="9"/>
  <c r="AV5" i="9" s="1"/>
  <c r="R12" i="10" l="1"/>
  <c r="X12" i="10" s="1"/>
  <c r="R7" i="10"/>
  <c r="X7" i="10" s="1"/>
  <c r="AJ10" i="10"/>
  <c r="AC10" i="10"/>
  <c r="R38" i="10"/>
  <c r="X38" i="10" s="1"/>
  <c r="AL38" i="10" s="1"/>
  <c r="R4" i="10"/>
  <c r="X4" i="10" s="1"/>
  <c r="R5" i="10"/>
  <c r="X5" i="10" s="1"/>
  <c r="AL5" i="10" s="1"/>
  <c r="AC38" i="10"/>
  <c r="AC17" i="10"/>
  <c r="R16" i="10"/>
  <c r="X16" i="10" s="1"/>
  <c r="AE16" i="10" s="1"/>
  <c r="R36" i="10"/>
  <c r="X36" i="10" s="1"/>
  <c r="AE36" i="10" s="1"/>
  <c r="R30" i="10"/>
  <c r="X30" i="10" s="1"/>
  <c r="AE30" i="10" s="1"/>
  <c r="R25" i="10"/>
  <c r="X25" i="10" s="1"/>
  <c r="AL25" i="10" s="1"/>
  <c r="N27" i="10"/>
  <c r="T27" i="10" s="1"/>
  <c r="AH27" i="10" s="1"/>
  <c r="N24" i="10"/>
  <c r="T24" i="10" s="1"/>
  <c r="AA24" i="10" s="1"/>
  <c r="N22" i="10"/>
  <c r="T22" i="10" s="1"/>
  <c r="AH22" i="10" s="1"/>
  <c r="N19" i="10"/>
  <c r="T19" i="10" s="1"/>
  <c r="AA19" i="10" s="1"/>
  <c r="N23" i="10"/>
  <c r="T23" i="10" s="1"/>
  <c r="AH23" i="10" s="1"/>
  <c r="N20" i="10"/>
  <c r="T20" i="10" s="1"/>
  <c r="AH20" i="10" s="1"/>
  <c r="N33" i="10"/>
  <c r="T33" i="10" s="1"/>
  <c r="AA33" i="10" s="1"/>
  <c r="N13" i="10"/>
  <c r="T13" i="10" s="1"/>
  <c r="AA13" i="10" s="1"/>
  <c r="P24" i="10"/>
  <c r="V24" i="10" s="1"/>
  <c r="R39" i="10"/>
  <c r="X39" i="10" s="1"/>
  <c r="AE39" i="10" s="1"/>
  <c r="R37" i="10"/>
  <c r="X37" i="10" s="1"/>
  <c r="AE37" i="10" s="1"/>
  <c r="R27" i="10"/>
  <c r="X27" i="10" s="1"/>
  <c r="AL27" i="10" s="1"/>
  <c r="R10" i="10"/>
  <c r="X10" i="10" s="1"/>
  <c r="AE10" i="10" s="1"/>
  <c r="R28" i="10"/>
  <c r="X28" i="10" s="1"/>
  <c r="AE28" i="10" s="1"/>
  <c r="R24" i="10"/>
  <c r="X24" i="10" s="1"/>
  <c r="AL24" i="10" s="1"/>
  <c r="R21" i="10"/>
  <c r="X21" i="10" s="1"/>
  <c r="AE21" i="10" s="1"/>
  <c r="N6" i="10"/>
  <c r="T6" i="10" s="1"/>
  <c r="AH6" i="10" s="1"/>
  <c r="N18" i="10"/>
  <c r="T18" i="10" s="1"/>
  <c r="N7" i="10"/>
  <c r="T7" i="10" s="1"/>
  <c r="AH7" i="10" s="1"/>
  <c r="N12" i="10"/>
  <c r="T12" i="10" s="1"/>
  <c r="AH12" i="10" s="1"/>
  <c r="N8" i="10"/>
  <c r="T8" i="10" s="1"/>
  <c r="AA8" i="10" s="1"/>
  <c r="N15" i="10"/>
  <c r="T15" i="10" s="1"/>
  <c r="AH15" i="10" s="1"/>
  <c r="N29" i="10"/>
  <c r="T29" i="10" s="1"/>
  <c r="AH29" i="10" s="1"/>
  <c r="N5" i="10"/>
  <c r="T5" i="10" s="1"/>
  <c r="AH5" i="10" s="1"/>
  <c r="AJ32" i="10"/>
  <c r="R6" i="10"/>
  <c r="X6" i="10" s="1"/>
  <c r="AL6" i="10" s="1"/>
  <c r="R31" i="10"/>
  <c r="X31" i="10" s="1"/>
  <c r="AL31" i="10" s="1"/>
  <c r="R34" i="10"/>
  <c r="X34" i="10" s="1"/>
  <c r="AE34" i="10" s="1"/>
  <c r="R26" i="10"/>
  <c r="X26" i="10" s="1"/>
  <c r="AE26" i="10" s="1"/>
  <c r="R22" i="10"/>
  <c r="X22" i="10" s="1"/>
  <c r="AE22" i="10" s="1"/>
  <c r="R3" i="10"/>
  <c r="X3" i="10" s="1"/>
  <c r="AL3" i="10" s="1"/>
  <c r="R19" i="10"/>
  <c r="X19" i="10" s="1"/>
  <c r="AL19" i="10" s="1"/>
  <c r="R33" i="10"/>
  <c r="X33" i="10" s="1"/>
  <c r="AL33" i="10" s="1"/>
  <c r="R17" i="10"/>
  <c r="X17" i="10" s="1"/>
  <c r="AL17" i="10" s="1"/>
  <c r="R32" i="10"/>
  <c r="X32" i="10" s="1"/>
  <c r="AE32" i="10" s="1"/>
  <c r="R23" i="10"/>
  <c r="X23" i="10" s="1"/>
  <c r="AL23" i="10" s="1"/>
  <c r="R20" i="10"/>
  <c r="X20" i="10" s="1"/>
  <c r="AE20" i="10" s="1"/>
  <c r="R11" i="10"/>
  <c r="X11" i="10" s="1"/>
  <c r="AE11" i="10" s="1"/>
  <c r="R15" i="10"/>
  <c r="X15" i="10" s="1"/>
  <c r="AL15" i="10" s="1"/>
  <c r="R35" i="10"/>
  <c r="X35" i="10" s="1"/>
  <c r="AL35" i="10" s="1"/>
  <c r="R14" i="10"/>
  <c r="X14" i="10" s="1"/>
  <c r="AE14" i="10" s="1"/>
  <c r="R29" i="10"/>
  <c r="X29" i="10" s="1"/>
  <c r="AL29" i="10" s="1"/>
  <c r="N16" i="10"/>
  <c r="T16" i="10" s="1"/>
  <c r="AA16" i="10" s="1"/>
  <c r="N26" i="10"/>
  <c r="T26" i="10" s="1"/>
  <c r="AA26" i="10" s="1"/>
  <c r="N4" i="10"/>
  <c r="T4" i="10" s="1"/>
  <c r="AA4" i="10" s="1"/>
  <c r="N25" i="10"/>
  <c r="T25" i="10" s="1"/>
  <c r="AH25" i="10" s="1"/>
  <c r="AJ12" i="10"/>
  <c r="AC12" i="10"/>
  <c r="AC37" i="10"/>
  <c r="AJ37" i="10"/>
  <c r="AC13" i="10"/>
  <c r="AJ13" i="10"/>
  <c r="AJ4" i="10"/>
  <c r="AC4" i="10"/>
  <c r="AL39" i="10"/>
  <c r="AA32" i="10"/>
  <c r="AH32" i="10"/>
  <c r="AJ18" i="10"/>
  <c r="AC18" i="10"/>
  <c r="O6" i="10"/>
  <c r="U6" i="10" s="1"/>
  <c r="O10" i="10"/>
  <c r="U10" i="10" s="1"/>
  <c r="O14" i="10"/>
  <c r="U14" i="10" s="1"/>
  <c r="O18" i="10"/>
  <c r="U18" i="10" s="1"/>
  <c r="O22" i="10"/>
  <c r="U22" i="10" s="1"/>
  <c r="O26" i="10"/>
  <c r="U26" i="10" s="1"/>
  <c r="O30" i="10"/>
  <c r="U30" i="10" s="1"/>
  <c r="O34" i="10"/>
  <c r="U34" i="10" s="1"/>
  <c r="O38" i="10"/>
  <c r="U38" i="10" s="1"/>
  <c r="O4" i="10"/>
  <c r="U4" i="10" s="1"/>
  <c r="O9" i="10"/>
  <c r="U9" i="10" s="1"/>
  <c r="O15" i="10"/>
  <c r="U15" i="10" s="1"/>
  <c r="O20" i="10"/>
  <c r="U20" i="10" s="1"/>
  <c r="O25" i="10"/>
  <c r="U25" i="10" s="1"/>
  <c r="O31" i="10"/>
  <c r="U31" i="10" s="1"/>
  <c r="O36" i="10"/>
  <c r="U36" i="10" s="1"/>
  <c r="O11" i="10"/>
  <c r="U11" i="10" s="1"/>
  <c r="O17" i="10"/>
  <c r="U17" i="10" s="1"/>
  <c r="O24" i="10"/>
  <c r="U24" i="10" s="1"/>
  <c r="O32" i="10"/>
  <c r="U32" i="10" s="1"/>
  <c r="O39" i="10"/>
  <c r="U39" i="10" s="1"/>
  <c r="O13" i="10"/>
  <c r="U13" i="10" s="1"/>
  <c r="O21" i="10"/>
  <c r="U21" i="10" s="1"/>
  <c r="O35" i="10"/>
  <c r="U35" i="10" s="1"/>
  <c r="O8" i="10"/>
  <c r="U8" i="10" s="1"/>
  <c r="O16" i="10"/>
  <c r="U16" i="10" s="1"/>
  <c r="O23" i="10"/>
  <c r="U23" i="10" s="1"/>
  <c r="O37" i="10"/>
  <c r="U37" i="10" s="1"/>
  <c r="O5" i="10"/>
  <c r="U5" i="10" s="1"/>
  <c r="O12" i="10"/>
  <c r="U12" i="10" s="1"/>
  <c r="O19" i="10"/>
  <c r="U19" i="10" s="1"/>
  <c r="O27" i="10"/>
  <c r="U27" i="10" s="1"/>
  <c r="O33" i="10"/>
  <c r="U33" i="10" s="1"/>
  <c r="O3" i="10"/>
  <c r="U3" i="10" s="1"/>
  <c r="O7" i="10"/>
  <c r="U7" i="10" s="1"/>
  <c r="O28" i="10"/>
  <c r="U28" i="10" s="1"/>
  <c r="O29" i="10"/>
  <c r="U29" i="10" s="1"/>
  <c r="Q4" i="10"/>
  <c r="W4" i="10" s="1"/>
  <c r="Q8" i="10"/>
  <c r="W8" i="10" s="1"/>
  <c r="Q12" i="10"/>
  <c r="W12" i="10" s="1"/>
  <c r="Q16" i="10"/>
  <c r="W16" i="10" s="1"/>
  <c r="Q20" i="10"/>
  <c r="W20" i="10" s="1"/>
  <c r="Q24" i="10"/>
  <c r="W24" i="10" s="1"/>
  <c r="Q28" i="10"/>
  <c r="W28" i="10" s="1"/>
  <c r="Q32" i="10"/>
  <c r="W32" i="10" s="1"/>
  <c r="Q36" i="10"/>
  <c r="W36" i="10" s="1"/>
  <c r="Q3" i="10"/>
  <c r="W3" i="10" s="1"/>
  <c r="Q9" i="10"/>
  <c r="W9" i="10" s="1"/>
  <c r="Q14" i="10"/>
  <c r="W14" i="10" s="1"/>
  <c r="Q19" i="10"/>
  <c r="W19" i="10" s="1"/>
  <c r="Q25" i="10"/>
  <c r="W25" i="10" s="1"/>
  <c r="Q30" i="10"/>
  <c r="W30" i="10" s="1"/>
  <c r="Q35" i="10"/>
  <c r="W35" i="10" s="1"/>
  <c r="Q6" i="10"/>
  <c r="W6" i="10" s="1"/>
  <c r="Q13" i="10"/>
  <c r="W13" i="10" s="1"/>
  <c r="Q21" i="10"/>
  <c r="W21" i="10" s="1"/>
  <c r="Q27" i="10"/>
  <c r="W27" i="10" s="1"/>
  <c r="Q34" i="10"/>
  <c r="W34" i="10" s="1"/>
  <c r="Q10" i="10"/>
  <c r="W10" i="10" s="1"/>
  <c r="Q23" i="10"/>
  <c r="W23" i="10" s="1"/>
  <c r="Q38" i="10"/>
  <c r="W38" i="10" s="1"/>
  <c r="Q11" i="10"/>
  <c r="W11" i="10" s="1"/>
  <c r="Q26" i="10"/>
  <c r="W26" i="10" s="1"/>
  <c r="Q33" i="10"/>
  <c r="W33" i="10" s="1"/>
  <c r="Q7" i="10"/>
  <c r="W7" i="10" s="1"/>
  <c r="Q15" i="10"/>
  <c r="W15" i="10" s="1"/>
  <c r="Q22" i="10"/>
  <c r="W22" i="10" s="1"/>
  <c r="Q29" i="10"/>
  <c r="W29" i="10" s="1"/>
  <c r="Q37" i="10"/>
  <c r="W37" i="10" s="1"/>
  <c r="Q17" i="10"/>
  <c r="W17" i="10" s="1"/>
  <c r="Q31" i="10"/>
  <c r="W31" i="10" s="1"/>
  <c r="Q5" i="10"/>
  <c r="W5" i="10" s="1"/>
  <c r="Q18" i="10"/>
  <c r="W18" i="10" s="1"/>
  <c r="Q39" i="10"/>
  <c r="W39" i="10" s="1"/>
  <c r="AC21" i="10"/>
  <c r="AJ21" i="10"/>
  <c r="AC29" i="10"/>
  <c r="AJ29" i="10"/>
  <c r="AJ20" i="10"/>
  <c r="AC20" i="10"/>
  <c r="AC39" i="10"/>
  <c r="AJ39" i="10"/>
  <c r="AC23" i="10"/>
  <c r="AJ23" i="10"/>
  <c r="AC7" i="10"/>
  <c r="AJ7" i="10"/>
  <c r="AE6" i="10"/>
  <c r="AL22" i="10"/>
  <c r="AE17" i="10"/>
  <c r="AH31" i="10"/>
  <c r="AA31" i="10"/>
  <c r="AA10" i="10"/>
  <c r="AH10" i="10"/>
  <c r="AA29" i="10"/>
  <c r="AC3" i="10"/>
  <c r="AJ3" i="10"/>
  <c r="AJ8" i="10"/>
  <c r="AC8" i="10"/>
  <c r="AC25" i="10"/>
  <c r="AJ25" i="10"/>
  <c r="AC27" i="10"/>
  <c r="AJ27" i="10"/>
  <c r="AC11" i="10"/>
  <c r="AJ11" i="10"/>
  <c r="AE38" i="10"/>
  <c r="AL37" i="10"/>
  <c r="AA14" i="10"/>
  <c r="AH14" i="10"/>
  <c r="AA28" i="10"/>
  <c r="AH28" i="10"/>
  <c r="AA34" i="10"/>
  <c r="AH34" i="10"/>
  <c r="AA30" i="10"/>
  <c r="AH30" i="10"/>
  <c r="AA36" i="10"/>
  <c r="AH36" i="10"/>
  <c r="AH17" i="10"/>
  <c r="AA17" i="10"/>
  <c r="AJ26" i="10"/>
  <c r="AC26" i="10"/>
  <c r="AJ16" i="10"/>
  <c r="AC16" i="10"/>
  <c r="AJ28" i="10"/>
  <c r="AC28" i="10"/>
  <c r="AJ36" i="10"/>
  <c r="AC36" i="10"/>
  <c r="AJ14" i="10"/>
  <c r="AC14" i="10"/>
  <c r="AC35" i="10"/>
  <c r="AJ35" i="10"/>
  <c r="AC19" i="10"/>
  <c r="AJ19" i="10"/>
  <c r="AL11" i="10"/>
  <c r="AE29" i="10"/>
  <c r="AL13" i="10"/>
  <c r="AE13" i="10"/>
  <c r="AA6" i="10"/>
  <c r="AA18" i="10"/>
  <c r="AH18" i="10"/>
  <c r="AA25" i="10"/>
  <c r="AH9" i="10"/>
  <c r="AA9" i="10"/>
  <c r="AC5" i="10"/>
  <c r="AJ5" i="10"/>
  <c r="AC33" i="10"/>
  <c r="AJ33" i="10"/>
  <c r="AJ22" i="10"/>
  <c r="AC22" i="10"/>
  <c r="AJ6" i="10"/>
  <c r="AC6" i="10"/>
  <c r="AJ34" i="10"/>
  <c r="AC34" i="10"/>
  <c r="AJ30" i="10"/>
  <c r="AC30" i="10"/>
  <c r="AC9" i="10"/>
  <c r="AJ9" i="10"/>
  <c r="AC31" i="10"/>
  <c r="AJ31" i="10"/>
  <c r="AC15" i="10"/>
  <c r="AJ15" i="10"/>
  <c r="AE18" i="10"/>
  <c r="AL18" i="10"/>
  <c r="AL16" i="10"/>
  <c r="AE12" i="10"/>
  <c r="AL12" i="10"/>
  <c r="AL36" i="10"/>
  <c r="AL7" i="10"/>
  <c r="AE7" i="10"/>
  <c r="AE8" i="10"/>
  <c r="AL8" i="10"/>
  <c r="AL9" i="10"/>
  <c r="AE9" i="10"/>
  <c r="AH35" i="10"/>
  <c r="AA35" i="10"/>
  <c r="AH39" i="10"/>
  <c r="AA39" i="10"/>
  <c r="AH11" i="10"/>
  <c r="AA11" i="10"/>
  <c r="AH3" i="10"/>
  <c r="AA3" i="10"/>
  <c r="AA38" i="10"/>
  <c r="AH38" i="10"/>
  <c r="AA20" i="10"/>
  <c r="AH37" i="10"/>
  <c r="AA37" i="10"/>
  <c r="AH21" i="10"/>
  <c r="AA21" i="10"/>
  <c r="AN10" i="9"/>
  <c r="AR4" i="9" s="1"/>
  <c r="AM10" i="9"/>
  <c r="AS4" i="9" s="1"/>
  <c r="AX6" i="9" s="1"/>
  <c r="AH16" i="10" l="1"/>
  <c r="AL32" i="10"/>
  <c r="AE24" i="10"/>
  <c r="AA22" i="10"/>
  <c r="AL30" i="10"/>
  <c r="AA7" i="10"/>
  <c r="AA15" i="10"/>
  <c r="AE5" i="10"/>
  <c r="AL28" i="10"/>
  <c r="AH24" i="10"/>
  <c r="AH19" i="10"/>
  <c r="AL34" i="10"/>
  <c r="AE27" i="10"/>
  <c r="AE25" i="10"/>
  <c r="AA5" i="10"/>
  <c r="AA12" i="10"/>
  <c r="AE23" i="10"/>
  <c r="AH13" i="10"/>
  <c r="AE35" i="10"/>
  <c r="AL21" i="10"/>
  <c r="AH33" i="10"/>
  <c r="X41" i="10"/>
  <c r="AJ24" i="10"/>
  <c r="AC24" i="10"/>
  <c r="AH8" i="10"/>
  <c r="AH4" i="10"/>
  <c r="AL14" i="10"/>
  <c r="AE33" i="10"/>
  <c r="AL4" i="10"/>
  <c r="T42" i="10"/>
  <c r="AL20" i="10"/>
  <c r="AL10" i="10"/>
  <c r="V41" i="10"/>
  <c r="AA23" i="10"/>
  <c r="AA27" i="10"/>
  <c r="AL26" i="10"/>
  <c r="AE4" i="10"/>
  <c r="T41" i="10"/>
  <c r="V42" i="10"/>
  <c r="X42" i="10"/>
  <c r="AH26" i="10"/>
  <c r="AE15" i="10"/>
  <c r="AE19" i="10"/>
  <c r="AE3" i="10"/>
  <c r="AE31" i="10"/>
  <c r="AK17" i="10"/>
  <c r="AD17" i="10"/>
  <c r="AK15" i="10"/>
  <c r="AD15" i="10"/>
  <c r="AD34" i="10"/>
  <c r="AK34" i="10"/>
  <c r="AD19" i="10"/>
  <c r="AK19" i="10"/>
  <c r="AD20" i="10"/>
  <c r="AK20" i="10"/>
  <c r="AB3" i="10"/>
  <c r="AI3" i="10"/>
  <c r="U42" i="10"/>
  <c r="U41" i="10"/>
  <c r="AB12" i="10"/>
  <c r="AI12" i="10"/>
  <c r="AB13" i="10"/>
  <c r="AI13" i="10"/>
  <c r="AB25" i="10"/>
  <c r="AI25" i="10"/>
  <c r="AI26" i="10"/>
  <c r="AB26" i="10"/>
  <c r="AD18" i="10"/>
  <c r="AK18" i="10"/>
  <c r="AK37" i="10"/>
  <c r="AD37" i="10"/>
  <c r="AK7" i="10"/>
  <c r="AD7" i="10"/>
  <c r="AD38" i="10"/>
  <c r="AK38" i="10"/>
  <c r="AK35" i="10"/>
  <c r="AD35" i="10"/>
  <c r="AD14" i="10"/>
  <c r="AK14" i="10"/>
  <c r="AD32" i="10"/>
  <c r="AK32" i="10"/>
  <c r="AD16" i="10"/>
  <c r="AK16" i="10"/>
  <c r="AB29" i="10"/>
  <c r="AI29" i="10"/>
  <c r="AB33" i="10"/>
  <c r="AI33" i="10"/>
  <c r="AB5" i="10"/>
  <c r="AI5" i="10"/>
  <c r="AB8" i="10"/>
  <c r="AI8" i="10"/>
  <c r="AB39" i="10"/>
  <c r="AI39" i="10"/>
  <c r="AB11" i="10"/>
  <c r="AI11" i="10"/>
  <c r="AI20" i="10"/>
  <c r="AB20" i="10"/>
  <c r="AI38" i="10"/>
  <c r="AB38" i="10"/>
  <c r="AI22" i="10"/>
  <c r="AB22" i="10"/>
  <c r="AI6" i="10"/>
  <c r="AB6" i="10"/>
  <c r="AK5" i="10"/>
  <c r="AD5" i="10"/>
  <c r="AK29" i="10"/>
  <c r="AD29" i="10"/>
  <c r="AK33" i="10"/>
  <c r="AD33" i="10"/>
  <c r="AK23" i="10"/>
  <c r="AD23" i="10"/>
  <c r="AK21" i="10"/>
  <c r="AD21" i="10"/>
  <c r="AD30" i="10"/>
  <c r="AK30" i="10"/>
  <c r="AK9" i="10"/>
  <c r="AD9" i="10"/>
  <c r="AD28" i="10"/>
  <c r="AK28" i="10"/>
  <c r="AD12" i="10"/>
  <c r="AF12" i="10" s="1"/>
  <c r="AK12" i="10"/>
  <c r="AB28" i="10"/>
  <c r="AF28" i="10" s="1"/>
  <c r="AI28" i="10"/>
  <c r="AM28" i="10" s="1"/>
  <c r="AB27" i="10"/>
  <c r="AI27" i="10"/>
  <c r="AB37" i="10"/>
  <c r="AI37" i="10"/>
  <c r="AB35" i="10"/>
  <c r="AI35" i="10"/>
  <c r="AB32" i="10"/>
  <c r="AI32" i="10"/>
  <c r="AB36" i="10"/>
  <c r="AI36" i="10"/>
  <c r="AB15" i="10"/>
  <c r="AI15" i="10"/>
  <c r="AI34" i="10"/>
  <c r="AB34" i="10"/>
  <c r="AI18" i="10"/>
  <c r="AM18" i="10" s="1"/>
  <c r="AB18" i="10"/>
  <c r="AD39" i="10"/>
  <c r="AF39" i="10" s="1"/>
  <c r="AK39" i="10"/>
  <c r="AD11" i="10"/>
  <c r="AK11" i="10"/>
  <c r="AM11" i="10" s="1"/>
  <c r="AD6" i="10"/>
  <c r="AF6" i="10" s="1"/>
  <c r="AK6" i="10"/>
  <c r="AD36" i="10"/>
  <c r="AK36" i="10"/>
  <c r="AD4" i="10"/>
  <c r="AK4" i="10"/>
  <c r="AB16" i="10"/>
  <c r="AI16" i="10"/>
  <c r="AM16" i="10" s="1"/>
  <c r="AB17" i="10"/>
  <c r="AF17" i="10" s="1"/>
  <c r="AI17" i="10"/>
  <c r="AI4" i="10"/>
  <c r="AB4" i="10"/>
  <c r="AI10" i="10"/>
  <c r="AB10" i="10"/>
  <c r="AD27" i="10"/>
  <c r="AK27" i="10"/>
  <c r="AM15" i="10"/>
  <c r="AD31" i="10"/>
  <c r="AK31" i="10"/>
  <c r="AD22" i="10"/>
  <c r="AK22" i="10"/>
  <c r="AD26" i="10"/>
  <c r="AK26" i="10"/>
  <c r="AD10" i="10"/>
  <c r="AF10" i="10" s="1"/>
  <c r="AK10" i="10"/>
  <c r="AK13" i="10"/>
  <c r="AD13" i="10"/>
  <c r="AK25" i="10"/>
  <c r="AD25" i="10"/>
  <c r="W41" i="10"/>
  <c r="AD3" i="10"/>
  <c r="W42" i="10"/>
  <c r="AK3" i="10"/>
  <c r="AD24" i="10"/>
  <c r="AK24" i="10"/>
  <c r="AD8" i="10"/>
  <c r="AK8" i="10"/>
  <c r="AB7" i="10"/>
  <c r="AI7" i="10"/>
  <c r="AB19" i="10"/>
  <c r="AI19" i="10"/>
  <c r="AB23" i="10"/>
  <c r="AI23" i="10"/>
  <c r="AB21" i="10"/>
  <c r="AI21" i="10"/>
  <c r="AB24" i="10"/>
  <c r="AI24" i="10"/>
  <c r="AM24" i="10" s="1"/>
  <c r="AB31" i="10"/>
  <c r="AI31" i="10"/>
  <c r="AB9" i="10"/>
  <c r="AI9" i="10"/>
  <c r="AI30" i="10"/>
  <c r="AB30" i="10"/>
  <c r="AI14" i="10"/>
  <c r="AB14" i="10"/>
  <c r="AX7" i="9"/>
  <c r="AW8" i="9"/>
  <c r="AW9" i="9"/>
  <c r="AX9" i="9"/>
  <c r="AX5" i="9"/>
  <c r="AW6" i="9"/>
  <c r="AW5" i="9"/>
  <c r="AW7" i="9"/>
  <c r="AX8" i="9"/>
  <c r="AM7" i="10" l="1"/>
  <c r="AF18" i="10"/>
  <c r="AF26" i="10"/>
  <c r="AF15" i="10"/>
  <c r="AF32" i="10"/>
  <c r="AF37" i="10"/>
  <c r="AM38" i="10"/>
  <c r="AF8" i="10"/>
  <c r="AF38" i="10"/>
  <c r="AM14" i="10"/>
  <c r="AF24" i="10"/>
  <c r="AM22" i="10"/>
  <c r="AM35" i="10"/>
  <c r="AF5" i="10"/>
  <c r="AF11" i="10"/>
  <c r="AF4" i="10"/>
  <c r="AF16" i="10"/>
  <c r="AF25" i="10"/>
  <c r="AF29" i="10"/>
  <c r="AM17" i="10"/>
  <c r="AF20" i="10"/>
  <c r="AM23" i="10"/>
  <c r="AM33" i="10"/>
  <c r="AM6" i="10"/>
  <c r="AM4" i="10"/>
  <c r="AM10" i="10"/>
  <c r="AM39" i="10"/>
  <c r="AF9" i="10"/>
  <c r="AF7" i="10"/>
  <c r="AM32" i="10"/>
  <c r="AF23" i="10"/>
  <c r="AM31" i="10"/>
  <c r="AM8" i="10"/>
  <c r="AF34" i="10"/>
  <c r="AM36" i="10"/>
  <c r="AM37" i="10"/>
  <c r="AF30" i="10"/>
  <c r="AM19" i="10"/>
  <c r="AM3" i="10"/>
  <c r="AM30" i="10"/>
  <c r="AM25" i="10"/>
  <c r="AF36" i="10"/>
  <c r="AF35" i="10"/>
  <c r="AF27" i="10"/>
  <c r="AM20" i="10"/>
  <c r="AF33" i="10"/>
  <c r="AM5" i="10"/>
  <c r="AF31" i="10"/>
  <c r="AF21" i="10"/>
  <c r="AF19" i="10"/>
  <c r="AF22" i="10"/>
  <c r="AM27" i="10"/>
  <c r="AM12" i="10"/>
  <c r="AM13" i="10"/>
  <c r="AM34" i="10"/>
  <c r="AM21" i="10"/>
  <c r="AF14" i="10"/>
  <c r="AM9" i="10"/>
  <c r="AF13" i="10"/>
  <c r="AM26" i="10"/>
  <c r="AM29" i="10"/>
  <c r="AF3" i="10"/>
  <c r="L19" i="7"/>
  <c r="M4" i="8" l="1"/>
  <c r="M5" i="8"/>
  <c r="M6" i="8"/>
  <c r="M7" i="8"/>
  <c r="M8" i="8"/>
  <c r="M9" i="8"/>
  <c r="M10" i="8"/>
  <c r="M11" i="8"/>
  <c r="M12" i="8"/>
  <c r="M13" i="8"/>
  <c r="M14" i="8"/>
  <c r="M15" i="8"/>
  <c r="M16" i="8"/>
  <c r="M17" i="8"/>
  <c r="M18" i="8"/>
  <c r="M19" i="8"/>
  <c r="M20" i="8"/>
  <c r="M21" i="8"/>
  <c r="M22" i="8"/>
  <c r="M23" i="8"/>
  <c r="M24" i="8"/>
  <c r="M25" i="8"/>
  <c r="M26" i="8"/>
  <c r="M27" i="8"/>
  <c r="M28" i="8"/>
  <c r="M29" i="8"/>
  <c r="M30" i="8"/>
  <c r="M31" i="8"/>
  <c r="M32" i="8"/>
  <c r="M33" i="8"/>
  <c r="M34" i="8"/>
  <c r="M35" i="8"/>
  <c r="M36" i="8"/>
  <c r="M37" i="8"/>
  <c r="M38" i="8"/>
  <c r="M39" i="8"/>
  <c r="M3" i="8"/>
  <c r="H3" i="8"/>
  <c r="I3" i="8"/>
  <c r="J3" i="8"/>
  <c r="K3" i="8"/>
  <c r="L3" i="8"/>
  <c r="F41" i="8"/>
  <c r="E41" i="8"/>
  <c r="D41" i="8"/>
  <c r="J39" i="8" s="1"/>
  <c r="C41" i="8"/>
  <c r="B41" i="8"/>
  <c r="L39" i="8"/>
  <c r="K39" i="8"/>
  <c r="I39" i="8"/>
  <c r="H39" i="8"/>
  <c r="L38" i="8"/>
  <c r="K38" i="8"/>
  <c r="I38" i="8"/>
  <c r="H38" i="8"/>
  <c r="L37" i="8"/>
  <c r="K37" i="8"/>
  <c r="I37" i="8"/>
  <c r="H37" i="8"/>
  <c r="L36" i="8"/>
  <c r="K36" i="8"/>
  <c r="I36" i="8"/>
  <c r="H36" i="8"/>
  <c r="L35" i="8"/>
  <c r="K35" i="8"/>
  <c r="I35" i="8"/>
  <c r="H35" i="8"/>
  <c r="L34" i="8"/>
  <c r="K34" i="8"/>
  <c r="I34" i="8"/>
  <c r="H34" i="8"/>
  <c r="L33" i="8"/>
  <c r="K33" i="8"/>
  <c r="I33" i="8"/>
  <c r="H33" i="8"/>
  <c r="L32" i="8"/>
  <c r="K32" i="8"/>
  <c r="I32" i="8"/>
  <c r="H32" i="8"/>
  <c r="L31" i="8"/>
  <c r="K31" i="8"/>
  <c r="I31" i="8"/>
  <c r="H31" i="8"/>
  <c r="L30" i="8"/>
  <c r="K30" i="8"/>
  <c r="I30" i="8"/>
  <c r="H30" i="8"/>
  <c r="L29" i="8"/>
  <c r="K29" i="8"/>
  <c r="I29" i="8"/>
  <c r="H29" i="8"/>
  <c r="L28" i="8"/>
  <c r="K28" i="8"/>
  <c r="I28" i="8"/>
  <c r="H28" i="8"/>
  <c r="L27" i="8"/>
  <c r="K27" i="8"/>
  <c r="I27" i="8"/>
  <c r="H27" i="8"/>
  <c r="L26" i="8"/>
  <c r="K26" i="8"/>
  <c r="I26" i="8"/>
  <c r="H26" i="8"/>
  <c r="L25" i="8"/>
  <c r="K25" i="8"/>
  <c r="I25" i="8"/>
  <c r="H25" i="8"/>
  <c r="L24" i="8"/>
  <c r="K24" i="8"/>
  <c r="I24" i="8"/>
  <c r="H24" i="8"/>
  <c r="L23" i="8"/>
  <c r="K23" i="8"/>
  <c r="I23" i="8"/>
  <c r="H23" i="8"/>
  <c r="L22" i="8"/>
  <c r="K22" i="8"/>
  <c r="I22" i="8"/>
  <c r="H22" i="8"/>
  <c r="L21" i="8"/>
  <c r="K21" i="8"/>
  <c r="I21" i="8"/>
  <c r="H21" i="8"/>
  <c r="L20" i="8"/>
  <c r="K20" i="8"/>
  <c r="I20" i="8"/>
  <c r="H20" i="8"/>
  <c r="L19" i="8"/>
  <c r="K19" i="8"/>
  <c r="I19" i="8"/>
  <c r="H19" i="8"/>
  <c r="L18" i="8"/>
  <c r="K18" i="8"/>
  <c r="I18" i="8"/>
  <c r="H18" i="8"/>
  <c r="L17" i="8"/>
  <c r="K17" i="8"/>
  <c r="I17" i="8"/>
  <c r="H17" i="8"/>
  <c r="L16" i="8"/>
  <c r="K16" i="8"/>
  <c r="I16" i="8"/>
  <c r="H16" i="8"/>
  <c r="L15" i="8"/>
  <c r="K15" i="8"/>
  <c r="I15" i="8"/>
  <c r="H15" i="8"/>
  <c r="L14" i="8"/>
  <c r="K14" i="8"/>
  <c r="I14" i="8"/>
  <c r="H14" i="8"/>
  <c r="L13" i="8"/>
  <c r="K13" i="8"/>
  <c r="I13" i="8"/>
  <c r="H13" i="8"/>
  <c r="L12" i="8"/>
  <c r="K12" i="8"/>
  <c r="I12" i="8"/>
  <c r="H12" i="8"/>
  <c r="L11" i="8"/>
  <c r="K11" i="8"/>
  <c r="I11" i="8"/>
  <c r="H11" i="8"/>
  <c r="L10" i="8"/>
  <c r="K10" i="8"/>
  <c r="I10" i="8"/>
  <c r="H10" i="8"/>
  <c r="L9" i="8"/>
  <c r="K9" i="8"/>
  <c r="I9" i="8"/>
  <c r="H9" i="8"/>
  <c r="L8" i="8"/>
  <c r="K8" i="8"/>
  <c r="I8" i="8"/>
  <c r="H8" i="8"/>
  <c r="L7" i="8"/>
  <c r="K7" i="8"/>
  <c r="I7" i="8"/>
  <c r="H7" i="8"/>
  <c r="L6" i="8"/>
  <c r="K6" i="8"/>
  <c r="I6" i="8"/>
  <c r="H6" i="8"/>
  <c r="L5" i="8"/>
  <c r="K5" i="8"/>
  <c r="I5" i="8"/>
  <c r="H5" i="8"/>
  <c r="L4" i="8"/>
  <c r="K4" i="8"/>
  <c r="I4" i="8"/>
  <c r="H4" i="8"/>
  <c r="H46" i="7"/>
  <c r="G24" i="7"/>
  <c r="C26" i="7"/>
  <c r="D26" i="7"/>
  <c r="E26" i="7"/>
  <c r="F26" i="7"/>
  <c r="C27" i="7"/>
  <c r="D27" i="7"/>
  <c r="E27" i="7"/>
  <c r="F27" i="7"/>
  <c r="C28" i="7"/>
  <c r="D28" i="7"/>
  <c r="E28" i="7"/>
  <c r="F28" i="7"/>
  <c r="C29" i="7"/>
  <c r="D29" i="7"/>
  <c r="E29" i="7"/>
  <c r="F29" i="7"/>
  <c r="D25" i="7"/>
  <c r="E25" i="7"/>
  <c r="F25" i="7"/>
  <c r="C25" i="7"/>
  <c r="B26" i="7"/>
  <c r="B27" i="7"/>
  <c r="B28" i="7"/>
  <c r="B29" i="7"/>
  <c r="B25" i="7"/>
  <c r="C10" i="7"/>
  <c r="C18" i="7" s="1"/>
  <c r="D10" i="7"/>
  <c r="D19" i="7" s="1"/>
  <c r="E10" i="7"/>
  <c r="E16" i="7" s="1"/>
  <c r="F10" i="7"/>
  <c r="F17" i="7" s="1"/>
  <c r="B10" i="7"/>
  <c r="B18" i="7" s="1"/>
  <c r="J6" i="8" l="1"/>
  <c r="J8" i="8"/>
  <c r="J10" i="8"/>
  <c r="J12" i="8"/>
  <c r="J14" i="8"/>
  <c r="J4" i="8"/>
  <c r="J16" i="8"/>
  <c r="J18" i="8"/>
  <c r="J22" i="8"/>
  <c r="J26" i="8"/>
  <c r="J28" i="8"/>
  <c r="J30" i="8"/>
  <c r="J38" i="8"/>
  <c r="J20" i="8"/>
  <c r="J24" i="8"/>
  <c r="J32" i="8"/>
  <c r="J34" i="8"/>
  <c r="J36" i="8"/>
  <c r="J5" i="8"/>
  <c r="J7" i="8"/>
  <c r="J9" i="8"/>
  <c r="J11" i="8"/>
  <c r="J13" i="8"/>
  <c r="J15" i="8"/>
  <c r="J17" i="8"/>
  <c r="J19" i="8"/>
  <c r="J21" i="8"/>
  <c r="J23" i="8"/>
  <c r="J25" i="8"/>
  <c r="J27" i="8"/>
  <c r="J29" i="8"/>
  <c r="J31" i="8"/>
  <c r="J33" i="8"/>
  <c r="J35" i="8"/>
  <c r="J37" i="8"/>
  <c r="E19" i="7"/>
  <c r="F16" i="7"/>
  <c r="E18" i="7"/>
  <c r="E17" i="7"/>
  <c r="E15" i="7"/>
  <c r="D18" i="7"/>
  <c r="C17" i="7"/>
  <c r="C16" i="7"/>
  <c r="C15" i="7"/>
  <c r="C19" i="7"/>
  <c r="D17" i="7"/>
  <c r="D15" i="7"/>
  <c r="D16" i="7"/>
  <c r="G25" i="7"/>
  <c r="H25" i="7" s="1"/>
  <c r="G26" i="7"/>
  <c r="H26" i="7" s="1"/>
  <c r="F19" i="7"/>
  <c r="F18" i="7"/>
  <c r="F15" i="7"/>
  <c r="G27" i="7"/>
  <c r="H27" i="7" s="1"/>
  <c r="G29" i="7"/>
  <c r="H29" i="7" s="1"/>
  <c r="G28" i="7"/>
  <c r="H28" i="7" s="1"/>
  <c r="B16" i="7"/>
  <c r="B19" i="7"/>
  <c r="B17" i="7"/>
  <c r="G17" i="7" s="1"/>
  <c r="B15" i="7"/>
  <c r="G18" i="7" l="1"/>
  <c r="G19" i="7"/>
  <c r="G16" i="7"/>
  <c r="H30" i="7"/>
  <c r="G37" i="7" s="1"/>
  <c r="H39" i="7" s="1"/>
  <c r="G46" i="7" s="1"/>
  <c r="G15" i="7"/>
  <c r="L6" i="6"/>
  <c r="L10" i="6"/>
  <c r="L14" i="6"/>
  <c r="L18" i="6"/>
  <c r="L22" i="6"/>
  <c r="L26" i="6"/>
  <c r="L30" i="6"/>
  <c r="L34" i="6"/>
  <c r="L38" i="6"/>
  <c r="K5" i="6"/>
  <c r="K9" i="6"/>
  <c r="K13" i="6"/>
  <c r="K17" i="6"/>
  <c r="K21" i="6"/>
  <c r="K25" i="6"/>
  <c r="K29" i="6"/>
  <c r="K33" i="6"/>
  <c r="K37" i="6"/>
  <c r="Q50" i="2"/>
  <c r="I6" i="6"/>
  <c r="I10" i="6"/>
  <c r="I14" i="6"/>
  <c r="I18" i="6"/>
  <c r="I22" i="6"/>
  <c r="I26" i="6"/>
  <c r="I30" i="6"/>
  <c r="I34" i="6"/>
  <c r="I38" i="6"/>
  <c r="D41" i="6"/>
  <c r="J5" i="6" s="1"/>
  <c r="E41" i="6"/>
  <c r="K6" i="6" s="1"/>
  <c r="F41" i="6"/>
  <c r="L7" i="6" s="1"/>
  <c r="C41" i="6"/>
  <c r="I7" i="6" s="1"/>
  <c r="B41" i="6"/>
  <c r="H6" i="6" s="1"/>
  <c r="AD84" i="5"/>
  <c r="X84" i="5"/>
  <c r="V84" i="5"/>
  <c r="S84" i="5"/>
  <c r="N84" i="5"/>
  <c r="I84" i="5"/>
  <c r="C84" i="5"/>
  <c r="AD82" i="5"/>
  <c r="X82" i="5"/>
  <c r="V82" i="5"/>
  <c r="S82" i="5"/>
  <c r="N82" i="5"/>
  <c r="I82" i="5"/>
  <c r="C82" i="5"/>
  <c r="AD79" i="5"/>
  <c r="X79" i="5"/>
  <c r="V79" i="5"/>
  <c r="S79" i="5"/>
  <c r="N79" i="5"/>
  <c r="I79" i="5"/>
  <c r="C79" i="5"/>
  <c r="AD78" i="5"/>
  <c r="X78" i="5"/>
  <c r="V78" i="5"/>
  <c r="S78" i="5"/>
  <c r="N78" i="5"/>
  <c r="I78" i="5"/>
  <c r="AD76" i="5"/>
  <c r="X76" i="5"/>
  <c r="V76" i="5"/>
  <c r="S76" i="5"/>
  <c r="N76" i="5"/>
  <c r="I76" i="5"/>
  <c r="C76" i="5"/>
  <c r="AD73" i="5"/>
  <c r="X73" i="5"/>
  <c r="V73" i="5"/>
  <c r="S73" i="5"/>
  <c r="N73" i="5"/>
  <c r="I73" i="5"/>
  <c r="C73" i="5"/>
  <c r="AD71" i="5"/>
  <c r="X71" i="5"/>
  <c r="V71" i="5"/>
  <c r="S71" i="5"/>
  <c r="N71" i="5"/>
  <c r="I71" i="5"/>
  <c r="C71" i="5"/>
  <c r="AD69" i="5"/>
  <c r="X69" i="5"/>
  <c r="V69" i="5"/>
  <c r="S69" i="5"/>
  <c r="N69" i="5"/>
  <c r="I69" i="5"/>
  <c r="C69" i="5"/>
  <c r="AD67" i="5"/>
  <c r="X67" i="5"/>
  <c r="V67" i="5"/>
  <c r="S67" i="5"/>
  <c r="N67" i="5"/>
  <c r="I67" i="5"/>
  <c r="C67" i="5"/>
  <c r="AD65" i="5"/>
  <c r="X65" i="5"/>
  <c r="V65" i="5"/>
  <c r="S65" i="5"/>
  <c r="N65" i="5"/>
  <c r="I65" i="5"/>
  <c r="C65" i="5"/>
  <c r="AD64" i="5"/>
  <c r="X64" i="5"/>
  <c r="V64" i="5"/>
  <c r="S64" i="5"/>
  <c r="N64" i="5"/>
  <c r="I64" i="5"/>
  <c r="AD62" i="5"/>
  <c r="X62" i="5"/>
  <c r="V62" i="5"/>
  <c r="S62" i="5"/>
  <c r="N62" i="5"/>
  <c r="I62" i="5"/>
  <c r="C62" i="5"/>
  <c r="AD60" i="5"/>
  <c r="X60" i="5"/>
  <c r="V60" i="5"/>
  <c r="S60" i="5"/>
  <c r="N60" i="5"/>
  <c r="I60" i="5"/>
  <c r="C60" i="5"/>
  <c r="AD56" i="5"/>
  <c r="X56" i="5"/>
  <c r="V56" i="5"/>
  <c r="S56" i="5"/>
  <c r="N56" i="5"/>
  <c r="I56" i="5"/>
  <c r="C56" i="5"/>
  <c r="AD53" i="5"/>
  <c r="X53" i="5"/>
  <c r="V53" i="5"/>
  <c r="S53" i="5"/>
  <c r="N53" i="5"/>
  <c r="I53" i="5"/>
  <c r="C53" i="5"/>
  <c r="AD51" i="5"/>
  <c r="X51" i="5"/>
  <c r="V51" i="5"/>
  <c r="S51" i="5"/>
  <c r="N51" i="5"/>
  <c r="I51" i="5"/>
  <c r="C51" i="5"/>
  <c r="AD50" i="5"/>
  <c r="X50" i="5"/>
  <c r="V50" i="5"/>
  <c r="S50" i="5"/>
  <c r="I50" i="5"/>
  <c r="AD48" i="5"/>
  <c r="X48" i="5"/>
  <c r="V48" i="5"/>
  <c r="S48" i="5"/>
  <c r="N48" i="5"/>
  <c r="I48" i="5"/>
  <c r="C48" i="5"/>
  <c r="AD46" i="5"/>
  <c r="X46" i="5"/>
  <c r="V46" i="5"/>
  <c r="S46" i="5"/>
  <c r="N46" i="5"/>
  <c r="I46" i="5"/>
  <c r="C46" i="5"/>
  <c r="AD43" i="5"/>
  <c r="X43" i="5"/>
  <c r="V43" i="5"/>
  <c r="S43" i="5"/>
  <c r="N43" i="5"/>
  <c r="I43" i="5"/>
  <c r="C43" i="5"/>
  <c r="AD38" i="5"/>
  <c r="X38" i="5"/>
  <c r="V38" i="5"/>
  <c r="S38" i="5"/>
  <c r="N38" i="5"/>
  <c r="I38" i="5"/>
  <c r="C38" i="5"/>
  <c r="AD35" i="5"/>
  <c r="X35" i="5"/>
  <c r="V35" i="5"/>
  <c r="S35" i="5"/>
  <c r="N35" i="5"/>
  <c r="I35" i="5"/>
  <c r="C35" i="5"/>
  <c r="AD33" i="5"/>
  <c r="X33" i="5"/>
  <c r="V33" i="5"/>
  <c r="S33" i="5"/>
  <c r="N33" i="5"/>
  <c r="I33" i="5"/>
  <c r="C33" i="5"/>
  <c r="AD31" i="5"/>
  <c r="X31" i="5"/>
  <c r="V31" i="5"/>
  <c r="S31" i="5"/>
  <c r="N31" i="5"/>
  <c r="I31" i="5"/>
  <c r="C31" i="5"/>
  <c r="AD29" i="5"/>
  <c r="X29" i="5"/>
  <c r="V29" i="5"/>
  <c r="S29" i="5"/>
  <c r="N29" i="5"/>
  <c r="I29" i="5"/>
  <c r="C29" i="5"/>
  <c r="AD28" i="5"/>
  <c r="X28" i="5"/>
  <c r="V28" i="5"/>
  <c r="S28" i="5"/>
  <c r="N28" i="5"/>
  <c r="I28" i="5"/>
  <c r="AD26" i="5"/>
  <c r="X26" i="5"/>
  <c r="V26" i="5"/>
  <c r="S26" i="5"/>
  <c r="N26" i="5"/>
  <c r="I26" i="5"/>
  <c r="C26" i="5"/>
  <c r="AD24" i="5"/>
  <c r="X24" i="5"/>
  <c r="V24" i="5"/>
  <c r="S24" i="5"/>
  <c r="N24" i="5"/>
  <c r="I24" i="5"/>
  <c r="C24" i="5"/>
  <c r="AD23" i="5"/>
  <c r="X23" i="5"/>
  <c r="V23" i="5"/>
  <c r="S23" i="5"/>
  <c r="N23" i="5"/>
  <c r="I23" i="5"/>
  <c r="AD21" i="5"/>
  <c r="X21" i="5"/>
  <c r="V21" i="5"/>
  <c r="S21" i="5"/>
  <c r="N21" i="5"/>
  <c r="I21" i="5"/>
  <c r="C21" i="5"/>
  <c r="AD18" i="5"/>
  <c r="X18" i="5"/>
  <c r="V18" i="5"/>
  <c r="S18" i="5"/>
  <c r="N18" i="5"/>
  <c r="I18" i="5"/>
  <c r="C18" i="5"/>
  <c r="AD15" i="5"/>
  <c r="X15" i="5"/>
  <c r="V15" i="5"/>
  <c r="S15" i="5"/>
  <c r="N15" i="5"/>
  <c r="I15" i="5"/>
  <c r="C15" i="5"/>
  <c r="AD13" i="5"/>
  <c r="X13" i="5"/>
  <c r="V13" i="5"/>
  <c r="S13" i="5"/>
  <c r="N13" i="5"/>
  <c r="I13" i="5"/>
  <c r="C13" i="5"/>
  <c r="AD11" i="5"/>
  <c r="X11" i="5"/>
  <c r="V11" i="5"/>
  <c r="S11" i="5"/>
  <c r="N11" i="5"/>
  <c r="I11" i="5"/>
  <c r="C11" i="5"/>
  <c r="AD8" i="5"/>
  <c r="X8" i="5"/>
  <c r="V8" i="5"/>
  <c r="S8" i="5"/>
  <c r="N8" i="5"/>
  <c r="I8" i="5"/>
  <c r="C8" i="5"/>
  <c r="AD5" i="5"/>
  <c r="X5" i="5"/>
  <c r="V5" i="5"/>
  <c r="S5" i="5"/>
  <c r="N5" i="5"/>
  <c r="I5" i="5"/>
  <c r="C5" i="5"/>
  <c r="AD3" i="5"/>
  <c r="X3" i="5"/>
  <c r="V3" i="5"/>
  <c r="S3" i="5"/>
  <c r="N3" i="5"/>
  <c r="I3" i="5"/>
  <c r="C3" i="5"/>
  <c r="H25" i="6" l="1"/>
  <c r="H9" i="6"/>
  <c r="J32" i="6"/>
  <c r="J20" i="6"/>
  <c r="J12" i="6"/>
  <c r="H3" i="6"/>
  <c r="H36" i="6"/>
  <c r="M36" i="6" s="1"/>
  <c r="H32" i="6"/>
  <c r="H28" i="6"/>
  <c r="H24" i="6"/>
  <c r="H20" i="6"/>
  <c r="H16" i="6"/>
  <c r="H12" i="6"/>
  <c r="H8" i="6"/>
  <c r="H4" i="6"/>
  <c r="I37" i="6"/>
  <c r="I33" i="6"/>
  <c r="I29" i="6"/>
  <c r="I25" i="6"/>
  <c r="I21" i="6"/>
  <c r="I17" i="6"/>
  <c r="I13" i="6"/>
  <c r="I9" i="6"/>
  <c r="I5" i="6"/>
  <c r="J39" i="6"/>
  <c r="J35" i="6"/>
  <c r="J31" i="6"/>
  <c r="J27" i="6"/>
  <c r="J23" i="6"/>
  <c r="J19" i="6"/>
  <c r="J15" i="6"/>
  <c r="J11" i="6"/>
  <c r="J7" i="6"/>
  <c r="K3" i="6"/>
  <c r="K36" i="6"/>
  <c r="K32" i="6"/>
  <c r="K28" i="6"/>
  <c r="K24" i="6"/>
  <c r="K20" i="6"/>
  <c r="K16" i="6"/>
  <c r="K12" i="6"/>
  <c r="K8" i="6"/>
  <c r="K4" i="6"/>
  <c r="L37" i="6"/>
  <c r="L33" i="6"/>
  <c r="L29" i="6"/>
  <c r="L25" i="6"/>
  <c r="L21" i="6"/>
  <c r="L17" i="6"/>
  <c r="L13" i="6"/>
  <c r="L9" i="6"/>
  <c r="L5" i="6"/>
  <c r="H33" i="6"/>
  <c r="H21" i="6"/>
  <c r="H13" i="6"/>
  <c r="M13" i="6" s="1"/>
  <c r="J3" i="6"/>
  <c r="J24" i="6"/>
  <c r="J8" i="6"/>
  <c r="H39" i="6"/>
  <c r="H35" i="6"/>
  <c r="H31" i="6"/>
  <c r="H27" i="6"/>
  <c r="H23" i="6"/>
  <c r="H19" i="6"/>
  <c r="H15" i="6"/>
  <c r="H11" i="6"/>
  <c r="H7" i="6"/>
  <c r="I3" i="6"/>
  <c r="I36" i="6"/>
  <c r="I32" i="6"/>
  <c r="I28" i="6"/>
  <c r="I24" i="6"/>
  <c r="I20" i="6"/>
  <c r="I16" i="6"/>
  <c r="I12" i="6"/>
  <c r="I8" i="6"/>
  <c r="I4" i="6"/>
  <c r="J38" i="6"/>
  <c r="J34" i="6"/>
  <c r="J30" i="6"/>
  <c r="J26" i="6"/>
  <c r="J22" i="6"/>
  <c r="J18" i="6"/>
  <c r="J14" i="6"/>
  <c r="J10" i="6"/>
  <c r="J6" i="6"/>
  <c r="M6" i="6" s="1"/>
  <c r="K39" i="6"/>
  <c r="K35" i="6"/>
  <c r="K31" i="6"/>
  <c r="K27" i="6"/>
  <c r="K23" i="6"/>
  <c r="K19" i="6"/>
  <c r="K15" i="6"/>
  <c r="K11" i="6"/>
  <c r="K7" i="6"/>
  <c r="L3" i="6"/>
  <c r="L36" i="6"/>
  <c r="L32" i="6"/>
  <c r="L28" i="6"/>
  <c r="L24" i="6"/>
  <c r="L20" i="6"/>
  <c r="L16" i="6"/>
  <c r="L12" i="6"/>
  <c r="L8" i="6"/>
  <c r="L4" i="6"/>
  <c r="H37" i="6"/>
  <c r="H29" i="6"/>
  <c r="M29" i="6" s="1"/>
  <c r="H17" i="6"/>
  <c r="H5" i="6"/>
  <c r="M5" i="6" s="1"/>
  <c r="J36" i="6"/>
  <c r="J28" i="6"/>
  <c r="J16" i="6"/>
  <c r="J4" i="6"/>
  <c r="H38" i="6"/>
  <c r="H34" i="6"/>
  <c r="H30" i="6"/>
  <c r="H26" i="6"/>
  <c r="H22" i="6"/>
  <c r="H18" i="6"/>
  <c r="H14" i="6"/>
  <c r="H10" i="6"/>
  <c r="I39" i="6"/>
  <c r="I35" i="6"/>
  <c r="I31" i="6"/>
  <c r="I27" i="6"/>
  <c r="I23" i="6"/>
  <c r="I19" i="6"/>
  <c r="I15" i="6"/>
  <c r="I11" i="6"/>
  <c r="J37" i="6"/>
  <c r="J33" i="6"/>
  <c r="J29" i="6"/>
  <c r="J25" i="6"/>
  <c r="J21" i="6"/>
  <c r="J17" i="6"/>
  <c r="J13" i="6"/>
  <c r="J9" i="6"/>
  <c r="K38" i="6"/>
  <c r="K34" i="6"/>
  <c r="K30" i="6"/>
  <c r="K26" i="6"/>
  <c r="K22" i="6"/>
  <c r="K18" i="6"/>
  <c r="K14" i="6"/>
  <c r="K10" i="6"/>
  <c r="L39" i="6"/>
  <c r="L35" i="6"/>
  <c r="L31" i="6"/>
  <c r="L27" i="6"/>
  <c r="L23" i="6"/>
  <c r="L19" i="6"/>
  <c r="L15" i="6"/>
  <c r="L11" i="6"/>
  <c r="AD84" i="4"/>
  <c r="X84" i="4"/>
  <c r="V84" i="4"/>
  <c r="S84" i="4"/>
  <c r="N84" i="4"/>
  <c r="I84" i="4"/>
  <c r="C84" i="4"/>
  <c r="AD82" i="4"/>
  <c r="X82" i="4"/>
  <c r="V82" i="4"/>
  <c r="S82" i="4"/>
  <c r="N82" i="4"/>
  <c r="I82" i="4"/>
  <c r="C82" i="4"/>
  <c r="AD79" i="4"/>
  <c r="X79" i="4"/>
  <c r="V79" i="4"/>
  <c r="S79" i="4"/>
  <c r="N79" i="4"/>
  <c r="I79" i="4"/>
  <c r="C79" i="4"/>
  <c r="AD78" i="4"/>
  <c r="X78" i="4"/>
  <c r="V78" i="4"/>
  <c r="S78" i="4"/>
  <c r="N78" i="4"/>
  <c r="I78" i="4"/>
  <c r="AD76" i="4"/>
  <c r="X76" i="4"/>
  <c r="V76" i="4"/>
  <c r="S76" i="4"/>
  <c r="N76" i="4"/>
  <c r="I76" i="4"/>
  <c r="C76" i="4"/>
  <c r="AD73" i="4"/>
  <c r="X73" i="4"/>
  <c r="V73" i="4"/>
  <c r="S73" i="4"/>
  <c r="N73" i="4"/>
  <c r="I73" i="4"/>
  <c r="C73" i="4"/>
  <c r="AD71" i="4"/>
  <c r="X71" i="4"/>
  <c r="V71" i="4"/>
  <c r="S71" i="4"/>
  <c r="N71" i="4"/>
  <c r="I71" i="4"/>
  <c r="C71" i="4"/>
  <c r="AD69" i="4"/>
  <c r="X69" i="4"/>
  <c r="V69" i="4"/>
  <c r="S69" i="4"/>
  <c r="N69" i="4"/>
  <c r="I69" i="4"/>
  <c r="C69" i="4"/>
  <c r="AD67" i="4"/>
  <c r="X67" i="4"/>
  <c r="V67" i="4"/>
  <c r="S67" i="4"/>
  <c r="N67" i="4"/>
  <c r="I67" i="4"/>
  <c r="C67" i="4"/>
  <c r="AD65" i="4"/>
  <c r="X65" i="4"/>
  <c r="V65" i="4"/>
  <c r="S65" i="4"/>
  <c r="N65" i="4"/>
  <c r="I65" i="4"/>
  <c r="C65" i="4"/>
  <c r="AD64" i="4"/>
  <c r="X64" i="4"/>
  <c r="V64" i="4"/>
  <c r="S64" i="4"/>
  <c r="N64" i="4"/>
  <c r="I64" i="4"/>
  <c r="AD62" i="4"/>
  <c r="X62" i="4"/>
  <c r="V62" i="4"/>
  <c r="S62" i="4"/>
  <c r="N62" i="4"/>
  <c r="I62" i="4"/>
  <c r="C62" i="4"/>
  <c r="AD60" i="4"/>
  <c r="X60" i="4"/>
  <c r="V60" i="4"/>
  <c r="S60" i="4"/>
  <c r="N60" i="4"/>
  <c r="I60" i="4"/>
  <c r="C60" i="4"/>
  <c r="AD56" i="4"/>
  <c r="X56" i="4"/>
  <c r="V56" i="4"/>
  <c r="S56" i="4"/>
  <c r="N56" i="4"/>
  <c r="I56" i="4"/>
  <c r="C56" i="4"/>
  <c r="AD53" i="4"/>
  <c r="X53" i="4"/>
  <c r="V53" i="4"/>
  <c r="S53" i="4"/>
  <c r="N53" i="4"/>
  <c r="I53" i="4"/>
  <c r="C53" i="4"/>
  <c r="AD51" i="4"/>
  <c r="X51" i="4"/>
  <c r="V51" i="4"/>
  <c r="S51" i="4"/>
  <c r="N51" i="4"/>
  <c r="I51" i="4"/>
  <c r="C51" i="4"/>
  <c r="AD50" i="4"/>
  <c r="X50" i="4"/>
  <c r="V50" i="4"/>
  <c r="S50" i="4"/>
  <c r="I50" i="4"/>
  <c r="AD48" i="4"/>
  <c r="X48" i="4"/>
  <c r="V48" i="4"/>
  <c r="S48" i="4"/>
  <c r="N48" i="4"/>
  <c r="I48" i="4"/>
  <c r="C48" i="4"/>
  <c r="AD46" i="4"/>
  <c r="X46" i="4"/>
  <c r="V46" i="4"/>
  <c r="S46" i="4"/>
  <c r="N46" i="4"/>
  <c r="I46" i="4"/>
  <c r="C46" i="4"/>
  <c r="AD43" i="4"/>
  <c r="X43" i="4"/>
  <c r="V43" i="4"/>
  <c r="S43" i="4"/>
  <c r="N43" i="4"/>
  <c r="I43" i="4"/>
  <c r="C43" i="4"/>
  <c r="AD38" i="4"/>
  <c r="X38" i="4"/>
  <c r="V38" i="4"/>
  <c r="S38" i="4"/>
  <c r="N38" i="4"/>
  <c r="I38" i="4"/>
  <c r="C38" i="4"/>
  <c r="AD35" i="4"/>
  <c r="X35" i="4"/>
  <c r="V35" i="4"/>
  <c r="S35" i="4"/>
  <c r="N35" i="4"/>
  <c r="I35" i="4"/>
  <c r="C35" i="4"/>
  <c r="AD33" i="4"/>
  <c r="X33" i="4"/>
  <c r="V33" i="4"/>
  <c r="S33" i="4"/>
  <c r="N33" i="4"/>
  <c r="I33" i="4"/>
  <c r="C33" i="4"/>
  <c r="AD31" i="4"/>
  <c r="X31" i="4"/>
  <c r="V31" i="4"/>
  <c r="S31" i="4"/>
  <c r="N31" i="4"/>
  <c r="I31" i="4"/>
  <c r="C31" i="4"/>
  <c r="AD29" i="4"/>
  <c r="X29" i="4"/>
  <c r="V29" i="4"/>
  <c r="S29" i="4"/>
  <c r="N29" i="4"/>
  <c r="I29" i="4"/>
  <c r="C29" i="4"/>
  <c r="AD28" i="4"/>
  <c r="X28" i="4"/>
  <c r="V28" i="4"/>
  <c r="S28" i="4"/>
  <c r="N28" i="4"/>
  <c r="I28" i="4"/>
  <c r="AD26" i="4"/>
  <c r="X26" i="4"/>
  <c r="V26" i="4"/>
  <c r="S26" i="4"/>
  <c r="N26" i="4"/>
  <c r="I26" i="4"/>
  <c r="C26" i="4"/>
  <c r="AD24" i="4"/>
  <c r="X24" i="4"/>
  <c r="V24" i="4"/>
  <c r="S24" i="4"/>
  <c r="N24" i="4"/>
  <c r="I24" i="4"/>
  <c r="C24" i="4"/>
  <c r="AD23" i="4"/>
  <c r="X23" i="4"/>
  <c r="V23" i="4"/>
  <c r="S23" i="4"/>
  <c r="N23" i="4"/>
  <c r="I23" i="4"/>
  <c r="AD21" i="4"/>
  <c r="X21" i="4"/>
  <c r="V21" i="4"/>
  <c r="S21" i="4"/>
  <c r="N21" i="4"/>
  <c r="I21" i="4"/>
  <c r="C21" i="4"/>
  <c r="AD18" i="4"/>
  <c r="X18" i="4"/>
  <c r="V18" i="4"/>
  <c r="S18" i="4"/>
  <c r="N18" i="4"/>
  <c r="I18" i="4"/>
  <c r="C18" i="4"/>
  <c r="AD15" i="4"/>
  <c r="X15" i="4"/>
  <c r="V15" i="4"/>
  <c r="S15" i="4"/>
  <c r="N15" i="4"/>
  <c r="I15" i="4"/>
  <c r="C15" i="4"/>
  <c r="AD13" i="4"/>
  <c r="X13" i="4"/>
  <c r="V13" i="4"/>
  <c r="S13" i="4"/>
  <c r="N13" i="4"/>
  <c r="I13" i="4"/>
  <c r="C13" i="4"/>
  <c r="AD11" i="4"/>
  <c r="X11" i="4"/>
  <c r="V11" i="4"/>
  <c r="S11" i="4"/>
  <c r="N11" i="4"/>
  <c r="I11" i="4"/>
  <c r="C11" i="4"/>
  <c r="AD8" i="4"/>
  <c r="X8" i="4"/>
  <c r="V8" i="4"/>
  <c r="S8" i="4"/>
  <c r="N8" i="4"/>
  <c r="I8" i="4"/>
  <c r="C8" i="4"/>
  <c r="AD5" i="4"/>
  <c r="X5" i="4"/>
  <c r="V5" i="4"/>
  <c r="S5" i="4"/>
  <c r="N5" i="4"/>
  <c r="I5" i="4"/>
  <c r="C5" i="4"/>
  <c r="AD3" i="4"/>
  <c r="X3" i="4"/>
  <c r="V3" i="4"/>
  <c r="S3" i="4"/>
  <c r="N3" i="4"/>
  <c r="I3" i="4"/>
  <c r="C3" i="4"/>
  <c r="AE84" i="3"/>
  <c r="AE82" i="3"/>
  <c r="AE79" i="3"/>
  <c r="AE78" i="3"/>
  <c r="AE76" i="3"/>
  <c r="AE73" i="3"/>
  <c r="AE71" i="3"/>
  <c r="AE69" i="3"/>
  <c r="AE67" i="3"/>
  <c r="AE65" i="3"/>
  <c r="AE64" i="3"/>
  <c r="AE62" i="3"/>
  <c r="AE60" i="3"/>
  <c r="AE56" i="3"/>
  <c r="AE53" i="3"/>
  <c r="AE51" i="3"/>
  <c r="AE50" i="3"/>
  <c r="AE48" i="3"/>
  <c r="AE46" i="3"/>
  <c r="AE43" i="3"/>
  <c r="AE38" i="3"/>
  <c r="AE35" i="3"/>
  <c r="AE33" i="3"/>
  <c r="AE31" i="3"/>
  <c r="AE29" i="3"/>
  <c r="AE28" i="3"/>
  <c r="AE26" i="3"/>
  <c r="AE24" i="3"/>
  <c r="AE23" i="3"/>
  <c r="AE21" i="3"/>
  <c r="AE18" i="3"/>
  <c r="AE15" i="3"/>
  <c r="AE13" i="3"/>
  <c r="AE11" i="3"/>
  <c r="AE8" i="3"/>
  <c r="AE5" i="3"/>
  <c r="AE3" i="3"/>
  <c r="X84" i="3"/>
  <c r="X82" i="3"/>
  <c r="X79" i="3"/>
  <c r="X78" i="3"/>
  <c r="X76" i="3"/>
  <c r="X73" i="3"/>
  <c r="X71" i="3"/>
  <c r="X69" i="3"/>
  <c r="X67" i="3"/>
  <c r="X65" i="3"/>
  <c r="X64" i="3"/>
  <c r="X62" i="3"/>
  <c r="X60" i="3"/>
  <c r="X56" i="3"/>
  <c r="X53" i="3"/>
  <c r="X51" i="3"/>
  <c r="X50" i="3"/>
  <c r="X48" i="3"/>
  <c r="X46" i="3"/>
  <c r="X43" i="3"/>
  <c r="X38" i="3"/>
  <c r="X35" i="3"/>
  <c r="X33" i="3"/>
  <c r="X31" i="3"/>
  <c r="X29" i="3"/>
  <c r="X28" i="3"/>
  <c r="X26" i="3"/>
  <c r="X24" i="3"/>
  <c r="X23" i="3"/>
  <c r="X21" i="3"/>
  <c r="X18" i="3"/>
  <c r="X15" i="3"/>
  <c r="X13" i="3"/>
  <c r="X11" i="3"/>
  <c r="X8" i="3"/>
  <c r="X5" i="3"/>
  <c r="X3" i="3"/>
  <c r="V84" i="3"/>
  <c r="S84" i="3"/>
  <c r="N84" i="3"/>
  <c r="I84" i="3"/>
  <c r="C84" i="3"/>
  <c r="V82" i="3"/>
  <c r="S82" i="3"/>
  <c r="N82" i="3"/>
  <c r="I82" i="3"/>
  <c r="C82" i="3"/>
  <c r="V79" i="3"/>
  <c r="S79" i="3"/>
  <c r="N79" i="3"/>
  <c r="I79" i="3"/>
  <c r="C79" i="3"/>
  <c r="V78" i="3"/>
  <c r="S78" i="3"/>
  <c r="N78" i="3"/>
  <c r="I78" i="3"/>
  <c r="V76" i="3"/>
  <c r="S76" i="3"/>
  <c r="N76" i="3"/>
  <c r="I76" i="3"/>
  <c r="C76" i="3"/>
  <c r="V73" i="3"/>
  <c r="S73" i="3"/>
  <c r="N73" i="3"/>
  <c r="I73" i="3"/>
  <c r="C73" i="3"/>
  <c r="V71" i="3"/>
  <c r="S71" i="3"/>
  <c r="N71" i="3"/>
  <c r="I71" i="3"/>
  <c r="C71" i="3"/>
  <c r="V69" i="3"/>
  <c r="S69" i="3"/>
  <c r="N69" i="3"/>
  <c r="I69" i="3"/>
  <c r="C69" i="3"/>
  <c r="V67" i="3"/>
  <c r="S67" i="3"/>
  <c r="N67" i="3"/>
  <c r="I67" i="3"/>
  <c r="C67" i="3"/>
  <c r="V65" i="3"/>
  <c r="S65" i="3"/>
  <c r="N65" i="3"/>
  <c r="I65" i="3"/>
  <c r="C65" i="3"/>
  <c r="V64" i="3"/>
  <c r="S64" i="3"/>
  <c r="N64" i="3"/>
  <c r="I64" i="3"/>
  <c r="V62" i="3"/>
  <c r="S62" i="3"/>
  <c r="N62" i="3"/>
  <c r="I62" i="3"/>
  <c r="C62" i="3"/>
  <c r="V60" i="3"/>
  <c r="S60" i="3"/>
  <c r="N60" i="3"/>
  <c r="I60" i="3"/>
  <c r="C60" i="3"/>
  <c r="V56" i="3"/>
  <c r="S56" i="3"/>
  <c r="N56" i="3"/>
  <c r="I56" i="3"/>
  <c r="C56" i="3"/>
  <c r="V53" i="3"/>
  <c r="S53" i="3"/>
  <c r="N53" i="3"/>
  <c r="I53" i="3"/>
  <c r="C53" i="3"/>
  <c r="V51" i="3"/>
  <c r="S51" i="3"/>
  <c r="N51" i="3"/>
  <c r="I51" i="3"/>
  <c r="C51" i="3"/>
  <c r="V50" i="3"/>
  <c r="S50" i="3"/>
  <c r="I50" i="3"/>
  <c r="V48" i="3"/>
  <c r="S48" i="3"/>
  <c r="N48" i="3"/>
  <c r="I48" i="3"/>
  <c r="C48" i="3"/>
  <c r="V46" i="3"/>
  <c r="S46" i="3"/>
  <c r="N46" i="3"/>
  <c r="I46" i="3"/>
  <c r="C46" i="3"/>
  <c r="V43" i="3"/>
  <c r="S43" i="3"/>
  <c r="N43" i="3"/>
  <c r="I43" i="3"/>
  <c r="C43" i="3"/>
  <c r="V38" i="3"/>
  <c r="S38" i="3"/>
  <c r="N38" i="3"/>
  <c r="I38" i="3"/>
  <c r="C38" i="3"/>
  <c r="V35" i="3"/>
  <c r="S35" i="3"/>
  <c r="N35" i="3"/>
  <c r="I35" i="3"/>
  <c r="C35" i="3"/>
  <c r="V33" i="3"/>
  <c r="S33" i="3"/>
  <c r="N33" i="3"/>
  <c r="I33" i="3"/>
  <c r="C33" i="3"/>
  <c r="V31" i="3"/>
  <c r="S31" i="3"/>
  <c r="N31" i="3"/>
  <c r="I31" i="3"/>
  <c r="C31" i="3"/>
  <c r="V29" i="3"/>
  <c r="S29" i="3"/>
  <c r="N29" i="3"/>
  <c r="I29" i="3"/>
  <c r="C29" i="3"/>
  <c r="V28" i="3"/>
  <c r="S28" i="3"/>
  <c r="N28" i="3"/>
  <c r="I28" i="3"/>
  <c r="V26" i="3"/>
  <c r="S26" i="3"/>
  <c r="N26" i="3"/>
  <c r="I26" i="3"/>
  <c r="C26" i="3"/>
  <c r="V24" i="3"/>
  <c r="S24" i="3"/>
  <c r="N24" i="3"/>
  <c r="I24" i="3"/>
  <c r="C24" i="3"/>
  <c r="V23" i="3"/>
  <c r="S23" i="3"/>
  <c r="N23" i="3"/>
  <c r="I23" i="3"/>
  <c r="V21" i="3"/>
  <c r="S21" i="3"/>
  <c r="N21" i="3"/>
  <c r="I21" i="3"/>
  <c r="C21" i="3"/>
  <c r="V18" i="3"/>
  <c r="S18" i="3"/>
  <c r="N18" i="3"/>
  <c r="I18" i="3"/>
  <c r="C18" i="3"/>
  <c r="V15" i="3"/>
  <c r="S15" i="3"/>
  <c r="N15" i="3"/>
  <c r="I15" i="3"/>
  <c r="C15" i="3"/>
  <c r="V13" i="3"/>
  <c r="S13" i="3"/>
  <c r="N13" i="3"/>
  <c r="I13" i="3"/>
  <c r="C13" i="3"/>
  <c r="V11" i="3"/>
  <c r="S11" i="3"/>
  <c r="N11" i="3"/>
  <c r="I11" i="3"/>
  <c r="C11" i="3"/>
  <c r="V8" i="3"/>
  <c r="S8" i="3"/>
  <c r="N8" i="3"/>
  <c r="I8" i="3"/>
  <c r="C8" i="3"/>
  <c r="V5" i="3"/>
  <c r="S5" i="3"/>
  <c r="N5" i="3"/>
  <c r="I5" i="3"/>
  <c r="C5" i="3"/>
  <c r="V3" i="3"/>
  <c r="S3" i="3"/>
  <c r="N3" i="3"/>
  <c r="I3" i="3"/>
  <c r="C3" i="3"/>
  <c r="Y84" i="2"/>
  <c r="Y82" i="2"/>
  <c r="Y79" i="2"/>
  <c r="Y78" i="2"/>
  <c r="Y76" i="2"/>
  <c r="Y73" i="2"/>
  <c r="Y71" i="2"/>
  <c r="Y69" i="2"/>
  <c r="Y67" i="2"/>
  <c r="Y65" i="2"/>
  <c r="Y64" i="2"/>
  <c r="Y62" i="2"/>
  <c r="Y60" i="2"/>
  <c r="Y56" i="2"/>
  <c r="Y53" i="2"/>
  <c r="Y51" i="2"/>
  <c r="Y50" i="2"/>
  <c r="Y48" i="2"/>
  <c r="Y46" i="2"/>
  <c r="Y43" i="2"/>
  <c r="Y38" i="2"/>
  <c r="Y35" i="2"/>
  <c r="Y33" i="2"/>
  <c r="Y31" i="2"/>
  <c r="Y29" i="2"/>
  <c r="Y28" i="2"/>
  <c r="Y26" i="2"/>
  <c r="Y24" i="2"/>
  <c r="Y23" i="2"/>
  <c r="Y21" i="2"/>
  <c r="Y18" i="2"/>
  <c r="Y15" i="2"/>
  <c r="Y13" i="2"/>
  <c r="Y11" i="2"/>
  <c r="Y8" i="2"/>
  <c r="Y5" i="2"/>
  <c r="Y3" i="2"/>
  <c r="V84" i="2"/>
  <c r="V82" i="2"/>
  <c r="V79" i="2"/>
  <c r="V78" i="2"/>
  <c r="V76" i="2"/>
  <c r="V73" i="2"/>
  <c r="V71" i="2"/>
  <c r="V69" i="2"/>
  <c r="V67" i="2"/>
  <c r="V65" i="2"/>
  <c r="V64" i="2"/>
  <c r="V62" i="2"/>
  <c r="V60" i="2"/>
  <c r="V56" i="2"/>
  <c r="V53" i="2"/>
  <c r="V51" i="2"/>
  <c r="V50" i="2"/>
  <c r="V48" i="2"/>
  <c r="V46" i="2"/>
  <c r="V43" i="2"/>
  <c r="V38" i="2"/>
  <c r="V35" i="2"/>
  <c r="V33" i="2"/>
  <c r="V31" i="2"/>
  <c r="V29" i="2"/>
  <c r="V28" i="2"/>
  <c r="V26" i="2"/>
  <c r="V24" i="2"/>
  <c r="V23" i="2"/>
  <c r="V21" i="2"/>
  <c r="V18" i="2"/>
  <c r="V15" i="2"/>
  <c r="V13" i="2"/>
  <c r="V11" i="2"/>
  <c r="V8" i="2"/>
  <c r="V5" i="2"/>
  <c r="V3" i="2"/>
  <c r="Q84" i="2"/>
  <c r="Q82" i="2"/>
  <c r="Q79" i="2"/>
  <c r="Q78" i="2"/>
  <c r="Q76" i="2"/>
  <c r="Q73" i="2"/>
  <c r="Q71" i="2"/>
  <c r="Q69" i="2"/>
  <c r="Q67" i="2"/>
  <c r="Q65" i="2"/>
  <c r="Q64" i="2"/>
  <c r="Q62" i="2"/>
  <c r="Q60" i="2"/>
  <c r="Q56" i="2"/>
  <c r="Q53" i="2"/>
  <c r="Q51" i="2"/>
  <c r="L53" i="2"/>
  <c r="L51" i="2"/>
  <c r="Q48" i="2"/>
  <c r="Q46" i="2"/>
  <c r="Q43" i="2"/>
  <c r="Q38" i="2"/>
  <c r="Q35" i="2"/>
  <c r="Q33" i="2"/>
  <c r="Q31" i="2"/>
  <c r="Q29" i="2"/>
  <c r="Q28" i="2"/>
  <c r="Q26" i="2"/>
  <c r="Q24" i="2"/>
  <c r="L24" i="2"/>
  <c r="Q23" i="2"/>
  <c r="Q21" i="2"/>
  <c r="Q18" i="2"/>
  <c r="Q15" i="2"/>
  <c r="Q13" i="2"/>
  <c r="Q11" i="2"/>
  <c r="Q8" i="2"/>
  <c r="Q5" i="2"/>
  <c r="Q3" i="2"/>
  <c r="L84" i="2"/>
  <c r="L82" i="2"/>
  <c r="L79" i="2"/>
  <c r="L78" i="2"/>
  <c r="L76" i="2"/>
  <c r="L73" i="2"/>
  <c r="L67" i="2"/>
  <c r="L69" i="2"/>
  <c r="L71" i="2"/>
  <c r="L65" i="2"/>
  <c r="L64" i="2"/>
  <c r="L62" i="2"/>
  <c r="L60" i="2"/>
  <c r="L56" i="2"/>
  <c r="L50" i="2"/>
  <c r="L48" i="2"/>
  <c r="L46" i="2"/>
  <c r="L43" i="2"/>
  <c r="L38" i="2"/>
  <c r="L35" i="2"/>
  <c r="L33" i="2"/>
  <c r="L31" i="2"/>
  <c r="L29" i="2"/>
  <c r="L28" i="2"/>
  <c r="L26" i="2"/>
  <c r="L23" i="2"/>
  <c r="L21" i="2"/>
  <c r="L18" i="2"/>
  <c r="L15" i="2"/>
  <c r="L13" i="2"/>
  <c r="L11" i="2"/>
  <c r="L8" i="2"/>
  <c r="L5" i="2"/>
  <c r="L3" i="2"/>
  <c r="F84" i="2"/>
  <c r="F82" i="2"/>
  <c r="F79" i="2"/>
  <c r="F76" i="2"/>
  <c r="F73" i="2"/>
  <c r="F71" i="2"/>
  <c r="F67" i="2"/>
  <c r="F69" i="2"/>
  <c r="F65" i="2"/>
  <c r="F62" i="2"/>
  <c r="F60" i="2"/>
  <c r="F56" i="2"/>
  <c r="F53" i="2"/>
  <c r="F51" i="2"/>
  <c r="F48" i="2"/>
  <c r="F46" i="2"/>
  <c r="F43" i="2"/>
  <c r="F38" i="2"/>
  <c r="F35" i="2"/>
  <c r="F31" i="2"/>
  <c r="F33" i="2"/>
  <c r="F29" i="2"/>
  <c r="F26" i="2"/>
  <c r="F24" i="2"/>
  <c r="F21" i="2"/>
  <c r="F18" i="2"/>
  <c r="F15" i="2"/>
  <c r="F13" i="2"/>
  <c r="F11" i="2"/>
  <c r="F8" i="2"/>
  <c r="F5" i="2"/>
  <c r="F3" i="2"/>
  <c r="M7" i="6" l="1"/>
  <c r="M4" i="6"/>
  <c r="M22" i="6"/>
  <c r="M38" i="6"/>
  <c r="M37" i="6"/>
  <c r="M11" i="6"/>
  <c r="M27" i="6"/>
  <c r="M21" i="6"/>
  <c r="M8" i="6"/>
  <c r="M24" i="6"/>
  <c r="M3" i="6"/>
  <c r="M9" i="6"/>
  <c r="M18" i="6"/>
  <c r="M39" i="6"/>
  <c r="M20" i="6"/>
  <c r="M10" i="6"/>
  <c r="M26" i="6"/>
  <c r="M15" i="6"/>
  <c r="M31" i="6"/>
  <c r="M33" i="6"/>
  <c r="M12" i="6"/>
  <c r="M28" i="6"/>
  <c r="M25" i="6"/>
  <c r="M34" i="6"/>
  <c r="M23" i="6"/>
  <c r="M14" i="6"/>
  <c r="M30" i="6"/>
  <c r="M17" i="6"/>
  <c r="M19" i="6"/>
  <c r="M35" i="6"/>
  <c r="M16" i="6"/>
  <c r="M32" i="6"/>
</calcChain>
</file>

<file path=xl/sharedStrings.xml><?xml version="1.0" encoding="utf-8"?>
<sst xmlns="http://schemas.openxmlformats.org/spreadsheetml/2006/main" count="2994" uniqueCount="258">
  <si>
    <t>Timestamp</t>
  </si>
  <si>
    <t>Pilih Jurusan Anda (memilih)</t>
  </si>
  <si>
    <t>Pilih nama tempat PKL Jurusan TI</t>
  </si>
  <si>
    <t>Pilih nama tempat PKL Jurusan TIP</t>
  </si>
  <si>
    <t>Pilih nama tempat PKL Jurusan MO</t>
  </si>
  <si>
    <t>Pilih nama tempat PKL Jurusan Akuntansi</t>
  </si>
  <si>
    <t>Perusahaan Tempat PKL anda bergerak dalam bidang :</t>
  </si>
  <si>
    <t>Tempat PKL anda terletak di:</t>
  </si>
  <si>
    <t>Apakah Perusahaan tempat anda PKL sudah sesuai dengan Jurusan Anda (dalam artian terdapat divisi untuk mendukung kompetensi anda dalam meningkatkan skill dan pengetahuan sesuai dengan jurusan anda)?</t>
  </si>
  <si>
    <t xml:space="preserve">Apakah perusahaan anda termasuk dalam perusahaan berskala: </t>
  </si>
  <si>
    <t>Apakah perusahaan anda memiliki visi jelas (dilihat dari manajemen dan kinerja kariawan yang optimal setia harinya) ?</t>
  </si>
  <si>
    <t>Apakah Perusahaan anda mendukung pengembangan karir kariawan disana (artinya; kariawan sangat diperhatikan)?</t>
  </si>
  <si>
    <t>Apakah Perusahaan anda mempunya manajemen yang bagus dan terkoordinasi dengan sangat baik?</t>
  </si>
  <si>
    <t>Apakah perusahaan anda sangat terbuka (dalam artian tidak menutup diri dengan lingkungan sekitar dalam segala proses produksinya) ?</t>
  </si>
  <si>
    <t xml:space="preserve">Apakah Perusahaan anda mendukung program PKL/peduli dengan pendidikan? </t>
  </si>
  <si>
    <t>Apakah anda di bimbing secara intesif selama menjalani PKL disana?</t>
  </si>
  <si>
    <t>Apakah perusahaan mempunyai program khusus bagi mahasiswa PKL (seperti: jadwal-jadwal setiap bulan mahaiswa harus bisa apa, buka hanya mengalir saja)?</t>
  </si>
  <si>
    <t>Apakah anda selalu diajarkan/dilibatkan dalam suatu project/pekerjaan (walau hanya sebagai pengamat karena mungkin anda masih anak PKL) ?</t>
  </si>
  <si>
    <t>Apakah produk/karya anda digunakan oleh perusahaan (bagi yang membuat produk, yg tidak pilih tidak membuat produk) (YA/TIDAK/TIDAK MEMBUAT PRODUK)</t>
  </si>
  <si>
    <t>Apakah lingkungan anda di perusahaan mendukung dalam peningkatan skill, etika dan pengetahuan kalian terhadap kompetensi yang akan dicapai?</t>
  </si>
  <si>
    <t>Apakah manajemen/kariawan sangat ramah (tidak saling bermusuhan), sehingga mempermudah anda dalam bersosialisai dan berkomunikasi?</t>
  </si>
  <si>
    <t>Apakah perusahaan sangat peduli dengan K3 (keselamatan kerja) baik karaywan, lingkungan (baik masyarakat maupun terhadap pencemaran)?</t>
  </si>
  <si>
    <t>Apakah perusahaan tempat anda menyediakan fasilitas ? (lihat ketentuan diatas)</t>
  </si>
  <si>
    <t>Apakah Perusahaan tempat PKL anda menawarkan /terbuka/ memberikan peluang kepada anda sebagai mahasiswa PKL untuk berkarir/ bekerja jika nanti anda sudah lulus?</t>
  </si>
  <si>
    <t>Apakah anda akan merekomendasikan adik tingkat anda untuk PKL di perusahaan tempat PKL anda ini?</t>
  </si>
  <si>
    <t>Kalian Jurusan apa ya?</t>
  </si>
  <si>
    <t>Mampu menganalisa pekerjaan/permasalahan untuk diselesaikan dengan bidang Teknologi Informasi</t>
  </si>
  <si>
    <t>Mampu memodelkan permasalahan tersebut dalam rancangan berupa rancangan database dan rancangan prototipe aplikasi</t>
  </si>
  <si>
    <t>Mampu menggunakan bahasa pemrograman berbasis web, mobile dan desktop dalam membangun aplikasi yang dirancang</t>
  </si>
  <si>
    <t>Mampu melakukan pengujian terhadap program yang dibangun</t>
  </si>
  <si>
    <t>Mampu melakukan instalasi dan troubleshooting jaringan lokal (LAN)</t>
  </si>
  <si>
    <t>Berikan Saran jika ada</t>
  </si>
  <si>
    <t>Email Address</t>
  </si>
  <si>
    <t>Teknik Informatika</t>
  </si>
  <si>
    <t>PT United Tractors Tbk Cab Banjarmasin</t>
  </si>
  <si>
    <t>PT. Arutmin Indonesia Tambang Kintap</t>
  </si>
  <si>
    <t>Pertambangan</t>
  </si>
  <si>
    <t>Banjarmasin</t>
  </si>
  <si>
    <t>YA DIGUNAKAN</t>
  </si>
  <si>
    <t>PT. PLN(Persero) Unit Induk Pembangkitan dan Penyaluran Kalimantan UPDK Barito ULPLTA Ir. P.M.Noor</t>
  </si>
  <si>
    <t>BUMN (PLN, PELINDO, TASPEN, ANGKASA PURA, DLL)</t>
  </si>
  <si>
    <t>Kab. Banjar</t>
  </si>
  <si>
    <t>Jalani apa yang mampu kita jalani, jangan membebankan diri hnya karna ingin di pandang lebih. Tetap jadi diri sendiri, dan jangan menjalani hidup mengalir seperti air, karna air mengalir ke tempat lebih rendah</t>
  </si>
  <si>
    <t>PT. Indonesia Comnets Plus</t>
  </si>
  <si>
    <t>Banjarbaru</t>
  </si>
  <si>
    <t>Jangka waktu PKL yg kurang , minimal 6 bulan</t>
  </si>
  <si>
    <t>CV. Fast Media Komputindo</t>
  </si>
  <si>
    <t>Pengembang Software</t>
  </si>
  <si>
    <t>TIDAK DIGUNAKAN</t>
  </si>
  <si>
    <t>saran untuk membuat kuisioner ini tanpa google form. lakukan pembekalan terhadap mahasiswa tentang framework ci atau laravel sebelum PKL.</t>
  </si>
  <si>
    <t>PT. KPP Coal Mining Rantau</t>
  </si>
  <si>
    <t>Tapin (Rantau)</t>
  </si>
  <si>
    <t>Untuk perusahaan pertambangan lebih baik hanya untuk laki-laki</t>
  </si>
  <si>
    <t>Telkom Banjarmasin Centrum</t>
  </si>
  <si>
    <t xml:space="preserve">Yang ingin magang di sana menguasai framework CI dan Jaringan. Kalo plus nya menguasai mobile karena saat ini sangat perlu. </t>
  </si>
  <si>
    <t>BPSDMP Kominfo Banjarmasin</t>
  </si>
  <si>
    <t>Instansi Pemerintahan</t>
  </si>
  <si>
    <t xml:space="preserve">Tolong seleksi lagi perusahaan yang akan di jadikan tempat PKL, karena masih ada perusahaan yang tidak sesuai dengan bidang IT. </t>
  </si>
  <si>
    <t>PT. United Tractors-Tbk sites Rantau</t>
  </si>
  <si>
    <t>Perusahaan Otomotif</t>
  </si>
  <si>
    <t xml:space="preserve">Untuk Team Prakrin mohon pak untuk PT. United Tractors Site Rantau dicarikan mahasiswa yang mampu berkomunikasi dengan orang baru pak karena UT Site Rantau Minta mahasiswa yang bisa diskusi karena tidak jarang mahasiswa dilibatkan didalam pekerjaan </t>
  </si>
  <si>
    <t>PT. Amanah Anugrah Adi Mulia</t>
  </si>
  <si>
    <t xml:space="preserve">Dear Prakerin, Terimakasih atas segala bantuannya dalam proses Praktik Kerja Lapangan. Saran untuk magang di tempat saya di Amanah Group kalau bisa merekomendasikan mahasiswa yang pandai dalam Jaringan. Baik itu bongkar pasang PC, UPS, Printer dan masih banyak lagi. </t>
  </si>
  <si>
    <t>PT. Jhonlin Group</t>
  </si>
  <si>
    <t>Tanah Bumbu</t>
  </si>
  <si>
    <t>Buat yg jauh- jauh pklnya di luar kabupaten di sarankan lakian saja pak karena banyak resiko yang terjadi</t>
  </si>
  <si>
    <t>PT. Geoinfo Teknologi</t>
  </si>
  <si>
    <t>Ketika pemilihan perusahaan pihak prakerin disarankan dapat menyesuaikan dulu dengan kemampuan mahasiswa nya agar mahasiswa lebih bisa dipercaya dapat bergabung di proyek perusahaan tersebut.</t>
  </si>
  <si>
    <t>Radar Banjarmasin</t>
  </si>
  <si>
    <t>Disarankan untuk ading tingkat tidak usah magang di Radar Banjarmasin</t>
  </si>
  <si>
    <t>PT. Mitra Megah Profitamas</t>
  </si>
  <si>
    <t xml:space="preserve">peningkatan dalam pembelajaran mobile diperjelas lagi, tentang jaringan juga diperjelas lagi dalam pembelajaran dan praktek nya sesuai dalam kegiatan lapangan saat PKL. jangka waktu buat TA di perpanjang pak lah </t>
  </si>
  <si>
    <t>DISKOMINFO KAPUAS</t>
  </si>
  <si>
    <t>Luar Kalsel</t>
  </si>
  <si>
    <t>saran dari saya yaitu untuk memonitoring mahasiswa PKL satu bulan sekali kalau bisa, dan kantor tempat saya PKL sangat terbuka untuk mahasiswa PKL, disana sangat diperlukan mahasiswa yang bisa desain grafis, editing video dan bisa membuat aplikasi.</t>
  </si>
  <si>
    <t>Dalam proses pemilihan tempat PKL sebaiknya dibimbing dan dicek dengan benar-benar agar mahasiswa tidak terjerumus ke perusahaan yang tidak recomended sama sekali.</t>
  </si>
  <si>
    <t>Tolong seleksi lagi perusahaan yang akan dijadikan tempat PKL, karena masih ada perusahaan yang tidak sesuai dengan Jurusan TI</t>
  </si>
  <si>
    <t>Dinas Kominfo dan Informatika Tanah Bumbu</t>
  </si>
  <si>
    <t xml:space="preserve">Tolong seleksi lagi pa perusahaan karena terkadang tidak ada divisi IT </t>
  </si>
  <si>
    <t>PT. Sucofindo Banjarmasin</t>
  </si>
  <si>
    <t xml:space="preserve">Saran saya sebaiknya pkl lebih banyak di perusahaan agar lebih mengetahui dunia industri </t>
  </si>
  <si>
    <t xml:space="preserve">Jika lokasi PKL yang jauh disarankan untuk laki-laki. </t>
  </si>
  <si>
    <t>Dinas Kominfo dan Informatika Provinsi Kalimantan Selatan</t>
  </si>
  <si>
    <t>Berikan kegiatan yang bermanfaat dan membantu bagi instansi, agar mahasiswa/i lebih banyak mendapatkan pengalaman.</t>
  </si>
  <si>
    <t>PT.BORNEO INDOBARA</t>
  </si>
  <si>
    <t>saran untuk anggota pkl jgn hanya 3 org maks untuk 1 perusahaan, coba  kasih 5-8 org untuk tempat pkl supaya dapat meningkatkan kemampuan solid dan softskill. contoh 4 cowok 5 cewek  supaya semangat dan seru. wakkwkak</t>
  </si>
  <si>
    <t xml:space="preserve">Pembimbing lapangan jarang ditempat, jadi untuk bertanya progress atau koding sulit dan digantikan dengan pembimbing yang dulunya magang dan tidak mengusai koding. jadi akan lebih baik jika dapat digantikan dengan pembimbing yang juga mengerti IT </t>
  </si>
  <si>
    <t>Di perusaan meminta tolong tingkatkan lagi multimedia nya pa seperti mengedit foto membuat animasi dll dan juga di sana menekan etika. Kalo bisa yg bisa memonev jurusan TI pa</t>
  </si>
  <si>
    <t>Adakalanya mahasiswa merasa dirinya membutuhkan perhatian yang lebih sebagai manusia biasa, mahasiswa juga bisa merasakan stress karena tekanan, bahkan hal kecil sekalipun dapat menimbulkan patah semangat dan hilang tujuan, ada baiknya untuk dosen pembimbing akademik maupun pembimbing PKL dapat memberikan wejangan dan saran untuk mahasiswa yang dirasa bermasalah dalam hal nilai dan hubungan sosial. Terima Kasih</t>
  </si>
  <si>
    <t>Sebaiknya Monep, lebih baik yang datang dosen dari Jurusan yang terkait langsung, misalnya TI  jadi ketika monep tidak bingung apa yang dibahas. Terima Kasih</t>
  </si>
  <si>
    <t>Dinas Kominfo dan Informatika Banjarbaru</t>
  </si>
  <si>
    <t>Sebaiknya yang PKL disini ada laki-laki karena bagian jaringan selalu minta laki-laki, kalo bisa dosen yang monev dosen TI sesuai dengan jurusan mahasiswa yang PKL</t>
  </si>
  <si>
    <t xml:space="preserve">Terimakasih, sarannya untuk adek tingkat lebih diajarkan mengenai koding mobile karena diperusahaan tempat kami magang kemaren web benar-benar sudah ketinggalan sehingga kami dituntut untuk bisa dan membuat aplikasi mobile murni yang membuat kami glabakan mempelajarinya. </t>
  </si>
  <si>
    <t>PT Phinemo Kreasi Media</t>
  </si>
  <si>
    <t>untuk adik kelas yg mau melaksanakan PKL di perusahan dalam bidang pemrograman, dihimbau untuk mempelajari tentang logika atau algoritma</t>
  </si>
  <si>
    <t>PT. PLN (Persero) Unit Induk Wilayah Kalimantan Selatan dan Kalimantan Tengah Unit Bidang Oprasional STI Kalsel dan Kalteng</t>
  </si>
  <si>
    <t>Tolong ajari adik tingkat untuk belajar laravel dan flutter dan tolong berikan rekomendasi perusahaan untuk semua mahasiswa tanpa terkecuali.</t>
  </si>
  <si>
    <t>PT. Darma Henwa, Tbk- ACP</t>
  </si>
  <si>
    <t>Tanah Laut</t>
  </si>
  <si>
    <t>kalau bisa adek tingkat sudah diajarkan database oracle, karna di DH database nya oracle. jadi, mereka yang akan magang di DH gak bingung. untuk yang magang di DH juga orang yang bisa jaringan, jadi gak perlu berhari hari untuk menyetting jaringan kayak saya.</t>
  </si>
  <si>
    <t>Sekda Tanah Laut</t>
  </si>
  <si>
    <t xml:space="preserve">Untuk PKL yang akan datang diharapkan untuk PKL di perusahaan yang mengembangkan software. </t>
  </si>
  <si>
    <t>PT. Sumber Berlian Motor Banjarmasin (Mitsubishi)</t>
  </si>
  <si>
    <t>Sebelum mahasiswa selesai magang diharapkan ada dosen yg datang dekat-dekat hari selesai pkl untuk berpamitan juga dengan pembimbing lapangan, agar ketemu dan bersilaturahmi untuk saling kenal</t>
  </si>
  <si>
    <t>untuk adek tingkat yang akan melakukan PKL, lebih ditingkatkan lagi pengetahuan dalam bahasa pemrograman, bukan hanya pemrograman WEB atau bahasa pemrograman lain yang diajarkan dikampus, namun bahasa pemrograman lain seperti laravel dll.</t>
  </si>
  <si>
    <t>Saran yang saya berikan, dari semester 3 bisa diberikan pembelajaran Framework Codeigniter, tidak berfokus pada native dikarenakan diperusahaan saya praktek kerja lapangan diwajibkan menggunakan Framework CI dan Mobile sedangkan native dianggap sudah ketinggalan dan kurang banyak digunakan pada perusahaan.</t>
  </si>
  <si>
    <t xml:space="preserve">Saran untuk Prakerin : mengadakan seninar proposal pengajuan PKL kepada perusahaan satu tahun sebelum. Karena ada beberapa perusahaan ternama yang mendaftar PKL nya harus setahun sebelum.
Saran untuk Mahasiswa semester 4 (sebelum PKL) jika ingin PKL di PT. indonesia Comnets Plus harus menguasai pemrograman web dan Gis.
Terimakasih Kepada Pihak Panitia PKL (Prakerin) Atas bimbingannya. 
</t>
  </si>
  <si>
    <t>Sebaiknya untuk pemrograman dikmpus lebih ditekankan untuk belajar bahasa pemrograman web dan mobile karena kebanyakan mahasiswa kesulitan dalam bahasa pemrograman tersebut dan kurang paham akan bahasa pemrogaraman tersebut terutamanya untuk pemrograman berbasis mobile karena di industri banyak menggunakan bahasa pemrograman tersebut, dan untuk bimbingan dikampus baik selama melakukan bimbingan dan di bimbimbing dengan baik.</t>
  </si>
  <si>
    <t>PT. Trio Motor</t>
  </si>
  <si>
    <t xml:space="preserve">Untuk pemilihan perusahaan lebih di kenalkan dan dipersiapkan mahasiswanya mengenai kompetensi dan target yang dimiliki perusahaan. Terutama jika perusahaan yang standar IT nya sudah tinggi. </t>
  </si>
  <si>
    <t>PT. PLN (Persero) Unit Induk Wilayah Kalimantan Selatan dan Kalimantan Tengah Unit Pelaksana Pelayanan Pelanggan Banjarmasin Unit Layanan Pelanggan Banjarbaru</t>
  </si>
  <si>
    <t xml:space="preserve">Untuk PKL selanjutnya sebaiknya disarankan diperusahaan yang ada ditanah laut. </t>
  </si>
  <si>
    <t>Angkasa Pura I (Persero) Cabang Bandara Syamsudin Noor</t>
  </si>
  <si>
    <t>Pada saat monev bisa disesuaikan dengan jurusan masing-masing</t>
  </si>
  <si>
    <t>PT. PLN (Persero) UPK Asam Asam</t>
  </si>
  <si>
    <t>sebaiknya semester selanjutnya wajib menggunakan framework CI pada saat PKL untuk pemrograman agar lebih siap menuju TA</t>
  </si>
  <si>
    <t xml:space="preserve">Assalamualaikum pak . menurut saya sebaiknya untuk adik tingkat yang nanti akan melaksanakan PKL agar diberikan saran perusahaan yang sesuai dengan kemampuan adik tingkat terimakasih pak.  </t>
  </si>
  <si>
    <t>Pada perusahaan PT PLN (Persero) Unit Pelaksana Pembangkitan Asam Asam, menurut saya sangat recomend untuk adik tingkat dari semua sudut pandang jurusan TI, namun untuk adik tingkat yang ingin PKL pada perusahaan tersebut menurut saya perlu di pilih langsung oleh dosen yang sudah di kenal baik, dengan tujuan menjaga citra baik nama kampus.</t>
  </si>
  <si>
    <t>Toyota Auto2000 Banjarmasin</t>
  </si>
  <si>
    <t>saran untuk adik-adik yang akan PKL nanti untuk bisa lebih sering bertanya ke pembimbing lapangan, karena nanti beda divisi dengan pembimbing lapangan, dan lebih sering berkomunikasi sama orang-orang di sekitar kantor.</t>
  </si>
  <si>
    <t>Saya menyarankan untuk PKL di PT. KPP Coal Mining Rantau sebaiknya laki-laki karena disana Divisi IT nya lebih banyak ke lapangan untuk mengatasi jaringan. Jika perempuan biasanya hanya disuruh di kantor dan jarang di ajak ke lapangan.</t>
  </si>
  <si>
    <t>PT. Putra Perkasa Abadi</t>
  </si>
  <si>
    <t>Semoga adik" tahun depan yg akan menjalani pkl bisa sdikit dibimbing atau diberitahukan bhsa pemrograman selain PHP seperti framework CI, Android dan Laravel karena ada beberapa prusahaan yg menggunakan bhsa tersebut agar ketika pkl nnti bisa lebih bisa lgi tidk perlu blajar dari awal lagi...  Serta lebih diajarkan juga tentang jaringn krna biasany prusahaan tmbang juga memerlukan anak yg bisa jaringn tidk hnya programer agar lebih bnyk dibawa kelapangn trutama untuk laki" jika dipertambangan... Terimakasih</t>
  </si>
  <si>
    <t xml:space="preserve">Terimakasih untuk bimbingan yang sangat luar biasa sabarnya dalam menghadapi kami,,  kami merekomendasikan PT.darmahenwa untuk tempat PKL tahun depan tetapi kalau bisa cowo saja yang magang disitu karena jarang ada cewe di tambang dan harus kuat mental </t>
  </si>
  <si>
    <t>PT. Gagah Putera Satria</t>
  </si>
  <si>
    <t>Perusahaan pada PT. Gagah Putera satria untuk bagian Divisi IT diusahakan bagi PKL selanjutnya bisa menguasai programmer dan jaringan dengan baik.</t>
  </si>
  <si>
    <t>PT. Cipta Krida Bahari Logistics Banjarmasin</t>
  </si>
  <si>
    <t>Saya tidak merekomendasi kan untuk pkl di pt cipta krida bahari Banjarmasin. Karena untuk masalah IT kurang, di perusahaan tersebut hanya dapat ilmu kerja</t>
  </si>
  <si>
    <t>PT TELKOM (AKSES) INDONESIA CENTRUM STO 2 BANJARMASIN</t>
  </si>
  <si>
    <t xml:space="preserve">saat pertama pkl sebaiknya agar diantarkan ke perusahaan yang bersangkutan agar lebih terarah </t>
  </si>
  <si>
    <t>PT. United Tractors-Tbk Sites Satui</t>
  </si>
  <si>
    <t xml:space="preserve">Sebelum magang sebaiknya juga mempersiapkan mental  </t>
  </si>
  <si>
    <t>Kebanyakan angkatan magang dari kami, bermasalah dengan teman 1 tempat magangnya, tidak banyak dari kami bertengkar dan yang paling parahnya sampai sekarang belum akur. Apakah hal ini tidak bisa atau sudah semestinya tidak dijangkau oleh jurusan, hima, atau kampus dan menjadi hal kedewasaan bagi diri kami? Jika point kedua adalah jawabanya, mungkin kh bisa di jadikan bahan dalam sosialisasi dan dibahas secara intens :)</t>
  </si>
  <si>
    <t>Saran Saya untuk kedepannya mungkin dosen yang melakukan monev memang dosen pembimbing yang ada dikampus agar bisa sebagai bahan evaluasi.</t>
  </si>
  <si>
    <t>- pembimbing lapangan harus lebih mengajarkan kepada anak pkl tentang framework yang ada
- untuk pembimbing lapangan good job i like it baik san terus mengarahkan semiga kedepannya sama ya pa</t>
  </si>
  <si>
    <t>UP3B Sistem Kalselteng</t>
  </si>
  <si>
    <t>Pak kalo bisa yang melakukan monev ke perusahaan sesuai dengan pembimbing masing-masing</t>
  </si>
  <si>
    <t xml:space="preserve">Bapak tolong kalo yang monev pembimbing dan buat adik tingkat lebih kuat jaringan </t>
  </si>
  <si>
    <t>untuk adik tingkat yang akan PKL tolong diajarkan lebih agar nantinya untuk PKL mereka tidak ada hambatan dalam pembuatan program mereka.</t>
  </si>
  <si>
    <t>Jika bisa yang memonitoring ke lapangan ke mahasiswa itu seharusnya dosen jurusan TI pembimbing dari kampus bukannya dosen dari jurusan lain,</t>
  </si>
  <si>
    <t>Pak minta tolong rekomendasikan lagi untuk perusahaan tempat PKL yang ada bidang IT nya atau tidak ada</t>
  </si>
  <si>
    <t>Sebaiknya mahasiswa yang cocok melaksanakan PKL di PT. Putra Perkasa Abadi adalah mahasiswa laki-laki</t>
  </si>
  <si>
    <t>Untuk yang semester akan pkl sesudah saya nanti tolong pa diajarin cara berkomunikasi yang baik dan benar.</t>
  </si>
  <si>
    <t xml:space="preserve">Untuk jurusan sudah baik dalam membimbing praktek kerja lapangan. Untuk pkl di PT United Tractors Cabang Banjarmasin diharapkan bisa multimedia seperti mengedit video menggunakan adobe primer atau filmora. </t>
  </si>
  <si>
    <t>pa tolong mahasiswa semester bawah yang akan melaksanakan PKL dikuatkan pada algoritma nya, karena pada pengalaman magang saya algoritma sangat diperlukan dalam pembangunan sebuah aplikasi.</t>
  </si>
  <si>
    <t>Pak tolong waktu anak magang bisa di temani ke perusahan atau dinas dan waktu pulang bisa dijemput kembali saran dari kepala perusahan atau dinas tempat magang.</t>
  </si>
  <si>
    <t xml:space="preserve">Saran saya untuk ading tingkat selanjutnya yang memilih tempat PKL di sini sebaiknya cari tempat lain mohon maaf karena di PT. Telkom Banjarmasin Centrum ini sangat susah mencari judul/kasus yang bakalan diangkat menjadi aplikasi, selain itu mahasiswa magang disana kalo baru masuk tidak dikasih kerjaan apa apa, sehingga mahasiswa baru PKL tidak ada kerjaan, mohon maaf saran saya sebaiknya untuk adek tingkat yang memilih di perusahaan ini sebaiknya cari tempat lain, terimakasih. </t>
  </si>
  <si>
    <t>Untuk adik tingkat kalo bisa untuk jurusan teknik informatika saya menyarankan tidak magang di tempat saya di karenakan disana tidak ada bidang TI nya, tapi untuk pegawai disana sangat baik-baik kepada anak PKL</t>
  </si>
  <si>
    <t>Untuk perserta prakerin perempuan sebaiknya jangan di daerah yang jauh karna rentan terjadi hal-hal yang tidak diinginkan</t>
  </si>
  <si>
    <t>Untuk pendamping di tempat PKL karna ada kesibukan dipindah tempatkan ke lain, lalu anak magang jadi bingung dalam pengerjaan project. Untuk kampus ada keterlambatan saat monev di tempat PKL agar bisa bisa lebih awal lagi untuk monev di tahun berikutnya. Terima kasih</t>
  </si>
  <si>
    <t>Saran monev kalo bisa dosen pembimbing
Sekaligus jika bisa mungkin ini terjadi di segelintir mahasiswa 1/4 mungkin untuk simulasi pasca setelah PKL yaitu terkait gimana skema pemberkasan PKL, skema sidang PKL, dan pemberkasan akhir mungkin lebih di arahkan lagi karena masih ada juga yang bingung untuk itu</t>
  </si>
  <si>
    <t>Untuk pembimbing lapangan, lebih baiknya kalau sibuk banyak urusan bisa lebih meminta kepada karyawan lain untuk membimbing anak magangnya jangan dibiarkan tidak ada aktivitas yang dilakukan. 
Terimakasih</t>
  </si>
  <si>
    <t>Pada saat magang didiskominfo kotabanjarbaru yang memonev saran saya dosen yang memonev adalah langsung jurusan TI dikarenakan kemaren bukan jurusan TI langsung yang memonev alangkah baiknya dosen jurusan TI agar pembicaraan mengenai IT didiskominfo dengan pembimbing lapangan disana lebih nyambung dan memahami bagaimana IT yang ada didiskominfo.</t>
  </si>
  <si>
    <t xml:space="preserve">Pembimbing PKL lebih memperhatikan dalam hal pekerjaan agar anak PKL mendapat wawasan lebih, awal datang anak PKL sebaiknya langsung di berikan arahan agar dapat membangun aplikasi. </t>
  </si>
  <si>
    <t>Untuk anak magang selanjutnya karena perusahaan ini pindah ke jakarta maka jika ingin mengajukan magang disana harus siap keluar daerah</t>
  </si>
  <si>
    <t>Saran untuk pembimbing lapangan, agar lebih memperhatikan anak magang yang lagi magang di tempat pkl
Saran untuk adik tingkat dan prakerin, jika ingin mencari pkl harus benar2 dengan mensurvey tempat yang ingin di jadikan tetap pkl
Saran untuk Monev, sudah baik untuk memonev pklnya</t>
  </si>
  <si>
    <t>PT. PAMA Persada Nusantara Distrik Aria Kintap</t>
  </si>
  <si>
    <t>Saran dari saya pak, nanti agar diberikan pengarahan dan pengetahuan lebih tentang dunia kerja agar lebih siap untuk melaksanakan praktek kerja lapangan pak. Terima kasih banyak pak.</t>
  </si>
  <si>
    <t>Sarannya untuk panduan laporan dengan templete laporan di samakan karena yang terjadi itu berbeda antara panduan dengan templete. Hal ini menyebabkan ketidak sinkronan karena ada beberapa penguji menyarankan menggunakan panduan sedangkan mahasiswa/i menggunakan templete sehingga mahasiswa/i harus membenarkan lagi mulai awal. Kemudian saat melaksanakan PKL di awal di antar oleh pembimbing karena ada pengalaman saat pertama masuk PKL pegawai disana bingung, walau sudah memberikan informasi sebelumnya. Terima kasih semoga prakerin kedepannya semakin lebih baik</t>
  </si>
  <si>
    <t>Pak tolong untuk matakuliah aplikasi mobile lebih ditekankan karena banyak perusahaan yang minta dibuatkan aplikasi berbasis mobile</t>
  </si>
  <si>
    <t xml:space="preserve">Mohon bagi kampus untuk kedepannya bagi mahasiswa TI di semester 5 nanti lebih atau di ulangi lagi mengenai pembelajaran mengenai software perkantoran dan cara menangani troble pada hardware seperti PC dan lain-lain. Serta mohon diulangi lagi mengenai pembelajaran jaringan atau bisa turun langsung belejar mengenai sistem jaringan yang ada di Kampus kita.
</t>
  </si>
  <si>
    <t xml:space="preserve">Untung pembimbing dari kampus, tolong ketika bimbingan jadwal lebih d manajement. Jika pembelajaran di TI ini diperuntukkan untuk terapan di lapangan, diharafkan pembelajaran kampus diberikan yang mengena dengan lapangan, tidak hanya befokus terhadap modul. Dan juga terutama jaringan diharafkan dapat melakukan praktek pembelajar langsung tidak hanya virtual dalam prakteknya. Dalam bidang IT pasti semakin berkembang, diharafkan dalam pembelajarannya juga berkembang mengikuti teknologi yg ada, karena kemungkinan ada kalanya materi di tempat PKL sesuatu yg tidak dipelajari dari kampus, dan tidak sama sekali tidak tau, </t>
  </si>
  <si>
    <t xml:space="preserve">Semoga kedepannya lebih baik lagi dan sebaiknya yang monev adalah dosen yang sesaui dengam jurusannya misalkan teknik informatika, dosen yang monev adalah dosen teknik informatika juga, terimaksih </t>
  </si>
  <si>
    <t>saran saya adalah ading tingkat yang ingin magang diajarkan jaringan lebih diutamakan.</t>
  </si>
  <si>
    <t>Bagi saya untuk pengarahan dari prakerin maupun koordinator PKL sudah sangat baik.</t>
  </si>
  <si>
    <t>Saran untuk adik tingkat, dipelajari lebih dalam tentang semua bahasa pemrograman yang diajarkan di kampus</t>
  </si>
  <si>
    <t>Semoga politala bisa bekerja sama langsung dengan pltu asam2, agar mahasiswa yg pkl di pltu asam2 yg kompeten (menurut perusahaan) bisa langsung dipekerjakan di pltu asam2</t>
  </si>
  <si>
    <t>pekerjaan diperusahaan untuk jurusan teknik informatika menurut saya kurang karena tidak ada tempat yang pas untuk jurusan teknik informatika seperti ngoding dan instalasi jaringan, sarannya disana untuk di berikan pembelajaran sesuai dengan jurusan anak pkl.</t>
  </si>
  <si>
    <t>Saran untuk adik tingkat yang ingin magang di PT Trio Motor harus memahami pemrograman web, desktop dan mobile untuk divisi IT.
Dan untuk jurusan yang ingin magang disana disarankan untuk TI, TO, dan akuntansi</t>
  </si>
  <si>
    <t>helmity.ty@gmail.com</t>
  </si>
  <si>
    <t>KREDIBILITAS</t>
  </si>
  <si>
    <t>KESESUAIAAN</t>
  </si>
  <si>
    <t>KOMITMEN</t>
  </si>
  <si>
    <t>LINGKUNGAN</t>
  </si>
  <si>
    <t>FASILITAS</t>
  </si>
  <si>
    <t>KESESUAIAN JURUSAN  DAN CORE PERUSAHAAN</t>
  </si>
  <si>
    <t>REKOMENDASI</t>
  </si>
  <si>
    <t>KOMPETENSI</t>
  </si>
  <si>
    <t>KREDIBILITAS PERUSAHAAN</t>
  </si>
  <si>
    <t>KOMITMEN PERUSAHAAN</t>
  </si>
  <si>
    <t>LINGKUNGAN PERUSAHAAN</t>
  </si>
  <si>
    <t>FASILITAS PERUSAHAAN</t>
  </si>
  <si>
    <t>REKOMENDASI PERUSAHAAN</t>
  </si>
  <si>
    <t>KOMPETENSI MAHASISSWA SETELAH PKL DI PERUSAHAAN</t>
  </si>
  <si>
    <t>NAMA PERUSAHAAN</t>
  </si>
  <si>
    <t>MAX</t>
  </si>
  <si>
    <t>PEMEBOBOTAN</t>
  </si>
  <si>
    <t>Ranking</t>
  </si>
  <si>
    <t>Hasil</t>
  </si>
  <si>
    <t>1. Matriks Perbandingan</t>
  </si>
  <si>
    <t>Jumlah</t>
  </si>
  <si>
    <t>2. Normalisasi</t>
  </si>
  <si>
    <t>TPV (RATA_RATA)</t>
  </si>
  <si>
    <t>3. Validasi Nilai TPV</t>
  </si>
  <si>
    <t>JUMLAH</t>
  </si>
  <si>
    <t>HASIL BAGI</t>
  </si>
  <si>
    <t>Menghitung nilai konsistensi (CI)</t>
  </si>
  <si>
    <t>n</t>
  </si>
  <si>
    <t>=</t>
  </si>
  <si>
    <t>Hitung nilai Consistency Ratio (CR) berdasarkan 
nilai Random Index (RI)</t>
  </si>
  <si>
    <t>Kesimpulan</t>
  </si>
  <si>
    <t>SAW</t>
  </si>
  <si>
    <t>WP</t>
  </si>
  <si>
    <t>Apakah perusahaan anda memiliki visi jelas (dilihat dari manajemen dan kinerja kariawan yang optimal setiap harinya) ?</t>
  </si>
  <si>
    <t>Invers Skala Fuzzy</t>
  </si>
  <si>
    <t>Dua elemen mempunyai kepentingan yang sama</t>
  </si>
  <si>
    <t>Satu elemen sedikit lebih penting dari yang lain</t>
  </si>
  <si>
    <t>Satu elemen sangat lebih penting dari yang lain</t>
  </si>
  <si>
    <t>Definisi Variable Linguistik</t>
  </si>
  <si>
    <t>Perbandingan dua kriteria yang sama (diagonal)</t>
  </si>
  <si>
    <t>Perbandingan dua kriteria yang sama (selain diagonal)</t>
  </si>
  <si>
    <t>Satu elemen lebih penting dari yang lain</t>
  </si>
  <si>
    <t>Nilai-nilai di antara dua pertimbangan yang berdekatan</t>
  </si>
  <si>
    <t>C1</t>
  </si>
  <si>
    <t>C2</t>
  </si>
  <si>
    <t>C3</t>
  </si>
  <si>
    <t>C4</t>
  </si>
  <si>
    <t>C5</t>
  </si>
  <si>
    <t>KODE</t>
  </si>
  <si>
    <t>NAMA KRITERIA</t>
  </si>
  <si>
    <r>
      <t xml:space="preserve">Tingkat Skala </t>
    </r>
    <r>
      <rPr>
        <b/>
        <i/>
        <sz val="12"/>
        <color rgb="FF000000"/>
        <rFont val="Arial"/>
        <family val="2"/>
        <scheme val="minor"/>
      </rPr>
      <t>Fuzzy</t>
    </r>
  </si>
  <si>
    <t>L_a_b_c_d</t>
  </si>
  <si>
    <t>U</t>
  </si>
  <si>
    <t>M_a_b_c_d</t>
  </si>
  <si>
    <t>U_a_b_c_d</t>
  </si>
  <si>
    <t>5. Transpose</t>
  </si>
  <si>
    <t>6. Fuzzy Syntetic</t>
  </si>
  <si>
    <t>S1</t>
  </si>
  <si>
    <t>S2</t>
  </si>
  <si>
    <t>S3</t>
  </si>
  <si>
    <t>S4</t>
  </si>
  <si>
    <t>S5</t>
  </si>
  <si>
    <t>L</t>
  </si>
  <si>
    <t>M</t>
  </si>
  <si>
    <t>7. Mengitungkan perbandingan tingkat kemungkinan antar fuzzy syntetic extent</t>
  </si>
  <si>
    <t>4. FUZZY LANGUAGE Extend</t>
  </si>
  <si>
    <t>V</t>
  </si>
  <si>
    <t>&gt;=</t>
  </si>
  <si>
    <t>NO</t>
  </si>
  <si>
    <t>YES</t>
  </si>
  <si>
    <t>d'i</t>
  </si>
  <si>
    <t>wi</t>
  </si>
  <si>
    <t>W_i</t>
  </si>
  <si>
    <t>8. Perbandingan</t>
  </si>
  <si>
    <t>9. Hasil</t>
  </si>
  <si>
    <t>10. Visualisasi Bobot Kriteria</t>
  </si>
  <si>
    <t>Y+</t>
  </si>
  <si>
    <t>Y-</t>
  </si>
  <si>
    <t>No</t>
  </si>
  <si>
    <t>D+</t>
  </si>
  <si>
    <t>D-</t>
  </si>
  <si>
    <t>D+(i)</t>
  </si>
  <si>
    <t>D-i</t>
  </si>
  <si>
    <t>Nama Perusahaan</t>
  </si>
  <si>
    <t>Vi</t>
  </si>
  <si>
    <t>=0,065963998/1,12</t>
  </si>
  <si>
    <t>3. konversi ke nilai Tringular Fuzzy Number</t>
  </si>
  <si>
    <t>TOTAL d_i</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</si>
</sst>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h:mm:ss"/>
    <numFmt numFmtId="165" formatCode="0.000"/>
  </numFmts>
  <fonts count="16" x14ac:knownFonts="1">
    <font>
      <sz val="10"/>
      <color rgb="FF000000"/>
      <name val="Arial"/>
    </font>
    <font>
      <sz val="10"/>
      <color theme="1"/>
      <name val="Arial"/>
    </font>
    <font>
      <b/>
      <sz val="10"/>
      <color theme="1"/>
      <name val="Arial"/>
      <family val="2"/>
    </font>
    <font>
      <sz val="10"/>
      <color rgb="FF000000"/>
      <name val="Arial"/>
      <family val="2"/>
    </font>
    <font>
      <b/>
      <sz val="10"/>
      <color rgb="FF000000"/>
      <name val="Arial"/>
      <family val="2"/>
    </font>
    <font>
      <b/>
      <sz val="10"/>
      <color rgb="FFFF0000"/>
      <name val="Arial"/>
      <family val="2"/>
    </font>
    <font>
      <sz val="10"/>
      <color theme="0"/>
      <name val="Arial"/>
      <family val="2"/>
    </font>
    <font>
      <sz val="10"/>
      <color rgb="FFFF0000"/>
      <name val="Arial"/>
      <family val="2"/>
    </font>
    <font>
      <b/>
      <sz val="10"/>
      <color rgb="FF000000"/>
      <name val="Times New Roman"/>
      <family val="1"/>
    </font>
    <font>
      <b/>
      <sz val="12"/>
      <color rgb="FF000000"/>
      <name val="Arial"/>
      <family val="2"/>
    </font>
    <font>
      <sz val="12"/>
      <color rgb="FF000000"/>
      <name val="Arial"/>
      <family val="2"/>
    </font>
    <font>
      <b/>
      <sz val="12"/>
      <color rgb="FF000000"/>
      <name val="Arial"/>
      <family val="2"/>
      <scheme val="minor"/>
    </font>
    <font>
      <b/>
      <i/>
      <sz val="12"/>
      <color rgb="FF000000"/>
      <name val="Arial"/>
      <family val="2"/>
      <scheme val="minor"/>
    </font>
    <font>
      <sz val="12"/>
      <color rgb="FF000000"/>
      <name val="Arial"/>
      <family val="2"/>
      <scheme val="minor"/>
    </font>
    <font>
      <sz val="18"/>
      <color rgb="FF000000"/>
      <name val="Arial"/>
      <family val="2"/>
    </font>
    <font>
      <b/>
      <sz val="12"/>
      <color rgb="FF000000"/>
      <name val="Times New Roman"/>
      <family val="1"/>
    </font>
  </fonts>
  <fills count="24">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4"/>
        <bgColor indexed="64"/>
      </patternFill>
    </fill>
    <fill>
      <patternFill patternType="solid">
        <fgColor rgb="FFC00000"/>
        <bgColor indexed="64"/>
      </patternFill>
    </fill>
    <fill>
      <patternFill patternType="solid">
        <fgColor theme="9" tint="-0.499984740745262"/>
        <bgColor indexed="64"/>
      </patternFill>
    </fill>
    <fill>
      <patternFill patternType="solid">
        <fgColor rgb="FF92D050"/>
        <bgColor indexed="64"/>
      </patternFill>
    </fill>
    <fill>
      <patternFill patternType="solid">
        <fgColor rgb="FFFFC000"/>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FF0000"/>
        <bgColor indexed="64"/>
      </patternFill>
    </fill>
    <fill>
      <patternFill patternType="solid">
        <fgColor theme="4" tint="0.79998168889431442"/>
        <bgColor indexed="64"/>
      </patternFill>
    </fill>
    <fill>
      <patternFill patternType="solid">
        <fgColor theme="5" tint="-0.249977111117893"/>
        <bgColor indexed="64"/>
      </patternFill>
    </fill>
    <fill>
      <patternFill patternType="solid">
        <fgColor theme="8" tint="0.39997558519241921"/>
        <bgColor indexed="64"/>
      </patternFill>
    </fill>
    <fill>
      <patternFill patternType="solid">
        <fgColor theme="4" tint="0.59999389629810485"/>
        <bgColor indexed="64"/>
      </patternFill>
    </fill>
    <fill>
      <patternFill patternType="solid">
        <fgColor theme="6" tint="-0.249977111117893"/>
        <bgColor indexed="64"/>
      </patternFill>
    </fill>
    <fill>
      <patternFill patternType="solid">
        <fgColor rgb="FF00B050"/>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rgb="FF0070C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top/>
      <bottom style="thin">
        <color indexed="64"/>
      </bottom>
      <diagonal/>
    </border>
    <border>
      <left/>
      <right style="thin">
        <color indexed="64"/>
      </right>
      <top/>
      <bottom/>
      <diagonal/>
    </border>
  </borders>
  <cellStyleXfs count="1">
    <xf numFmtId="0" fontId="0" fillId="0" borderId="0"/>
  </cellStyleXfs>
  <cellXfs count="183">
    <xf numFmtId="0" fontId="0" fillId="0" borderId="0" xfId="0" applyFont="1" applyAlignment="1"/>
    <xf numFmtId="0" fontId="1" fillId="0" borderId="0" xfId="0" applyFont="1"/>
    <xf numFmtId="0" fontId="1" fillId="0" borderId="0" xfId="0" applyFont="1" applyAlignment="1"/>
    <xf numFmtId="164" fontId="1" fillId="0" borderId="0" xfId="0" applyNumberFormat="1" applyFont="1" applyAlignment="1"/>
    <xf numFmtId="0" fontId="1" fillId="0" borderId="0" xfId="0" applyFont="1" applyAlignment="1"/>
    <xf numFmtId="0" fontId="1" fillId="0" borderId="0" xfId="0" applyFont="1" applyAlignment="1">
      <alignment horizontal="center" vertical="center" wrapText="1"/>
    </xf>
    <xf numFmtId="0" fontId="0" fillId="0" borderId="0" xfId="0" applyFont="1" applyAlignment="1">
      <alignment horizontal="center" vertical="center" wrapText="1"/>
    </xf>
    <xf numFmtId="0" fontId="1" fillId="2" borderId="1" xfId="0" applyFont="1" applyFill="1" applyBorder="1" applyAlignment="1">
      <alignment horizontal="center" vertical="center" wrapText="1"/>
    </xf>
    <xf numFmtId="0" fontId="1" fillId="0" borderId="0" xfId="0" applyFont="1" applyAlignment="1">
      <alignment horizontal="center"/>
    </xf>
    <xf numFmtId="0" fontId="0" fillId="0" borderId="0" xfId="0" applyFont="1" applyAlignment="1">
      <alignment horizontal="center"/>
    </xf>
    <xf numFmtId="0" fontId="1" fillId="7" borderId="1"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1" fillId="2" borderId="0" xfId="0" applyFont="1" applyFill="1" applyBorder="1" applyAlignment="1">
      <alignment horizontal="center" vertical="center" wrapText="1"/>
    </xf>
    <xf numFmtId="0" fontId="1" fillId="5" borderId="0" xfId="0" applyFont="1" applyFill="1" applyBorder="1" applyAlignment="1">
      <alignment horizontal="center" vertical="center" wrapText="1"/>
    </xf>
    <xf numFmtId="0" fontId="1" fillId="7" borderId="0" xfId="0" applyFont="1" applyFill="1" applyBorder="1" applyAlignment="1">
      <alignment horizontal="center" vertical="center" wrapText="1"/>
    </xf>
    <xf numFmtId="0" fontId="1" fillId="9" borderId="0" xfId="0" applyFont="1" applyFill="1" applyBorder="1" applyAlignment="1">
      <alignment horizontal="center" vertical="center" wrapText="1"/>
    </xf>
    <xf numFmtId="0" fontId="1" fillId="9" borderId="0" xfId="0" applyFont="1" applyFill="1" applyAlignment="1"/>
    <xf numFmtId="0" fontId="1" fillId="9" borderId="0" xfId="0" applyFont="1" applyFill="1" applyAlignment="1">
      <alignment horizontal="center"/>
    </xf>
    <xf numFmtId="0" fontId="0" fillId="9" borderId="0" xfId="0" applyFont="1" applyFill="1" applyAlignment="1"/>
    <xf numFmtId="0" fontId="1" fillId="10" borderId="0" xfId="0" applyFont="1" applyFill="1" applyAlignment="1"/>
    <xf numFmtId="0" fontId="1" fillId="10" borderId="0" xfId="0" applyFont="1" applyFill="1" applyAlignment="1">
      <alignment horizontal="center"/>
    </xf>
    <xf numFmtId="0" fontId="0" fillId="10" borderId="0" xfId="0" applyFont="1" applyFill="1" applyAlignment="1"/>
    <xf numFmtId="0" fontId="1" fillId="5" borderId="3" xfId="0" applyFont="1" applyFill="1" applyBorder="1" applyAlignment="1">
      <alignment horizontal="center" vertical="center" wrapText="1"/>
    </xf>
    <xf numFmtId="0" fontId="1" fillId="7" borderId="4"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1" fillId="10" borderId="1" xfId="0" applyFont="1" applyFill="1" applyBorder="1" applyAlignment="1">
      <alignment horizontal="center"/>
    </xf>
    <xf numFmtId="0" fontId="1" fillId="2" borderId="3" xfId="0" applyFont="1" applyFill="1" applyBorder="1" applyAlignment="1">
      <alignment horizontal="center" vertical="center" wrapText="1"/>
    </xf>
    <xf numFmtId="0" fontId="1" fillId="8" borderId="2" xfId="0" applyFont="1" applyFill="1" applyBorder="1" applyAlignment="1">
      <alignment horizontal="center" vertical="center" wrapText="1"/>
    </xf>
    <xf numFmtId="0" fontId="1" fillId="10" borderId="1" xfId="0" applyFont="1" applyFill="1" applyBorder="1" applyAlignment="1">
      <alignment horizontal="center" vertical="center"/>
    </xf>
    <xf numFmtId="0" fontId="1" fillId="9" borderId="2" xfId="0" applyFont="1" applyFill="1" applyBorder="1" applyAlignment="1">
      <alignment vertical="center" wrapText="1"/>
    </xf>
    <xf numFmtId="0" fontId="1" fillId="10"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0" fillId="0" borderId="0" xfId="0" applyFont="1" applyAlignment="1">
      <alignment horizontal="center" vertical="center"/>
    </xf>
    <xf numFmtId="0" fontId="1" fillId="6" borderId="4" xfId="0" applyFont="1" applyFill="1" applyBorder="1" applyAlignment="1">
      <alignment horizontal="center" vertical="center" wrapText="1"/>
    </xf>
    <xf numFmtId="0" fontId="0" fillId="0" borderId="0" xfId="0" applyFont="1" applyFill="1" applyAlignment="1">
      <alignment horizontal="center" vertical="center" wrapText="1"/>
    </xf>
    <xf numFmtId="0" fontId="0" fillId="0" borderId="0" xfId="0" applyFont="1" applyFill="1" applyAlignment="1"/>
    <xf numFmtId="0" fontId="1" fillId="5" borderId="1" xfId="0" applyFont="1" applyFill="1" applyBorder="1" applyAlignment="1">
      <alignment vertical="center" wrapText="1"/>
    </xf>
    <xf numFmtId="0" fontId="2" fillId="5"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1" fillId="3" borderId="0" xfId="0" applyFont="1" applyFill="1" applyBorder="1" applyAlignment="1">
      <alignment horizontal="center" vertical="center" wrapText="1"/>
    </xf>
    <xf numFmtId="0" fontId="1" fillId="9" borderId="4" xfId="0" applyFont="1" applyFill="1" applyBorder="1" applyAlignment="1">
      <alignment vertical="center" wrapText="1"/>
    </xf>
    <xf numFmtId="0" fontId="1" fillId="0" borderId="0" xfId="0" applyFont="1" applyAlignment="1">
      <alignment horizontal="center" vertical="center"/>
    </xf>
    <xf numFmtId="0" fontId="1" fillId="9" borderId="0" xfId="0" applyFont="1" applyFill="1" applyAlignment="1">
      <alignment horizontal="center" vertical="center"/>
    </xf>
    <xf numFmtId="0" fontId="1" fillId="10" borderId="0" xfId="0" applyFont="1" applyFill="1" applyAlignment="1">
      <alignment horizontal="center" vertical="center"/>
    </xf>
    <xf numFmtId="0" fontId="1" fillId="5" borderId="8" xfId="0" applyFont="1" applyFill="1" applyBorder="1" applyAlignment="1">
      <alignment horizontal="center" vertical="center" wrapText="1"/>
    </xf>
    <xf numFmtId="0" fontId="1" fillId="0" borderId="1" xfId="0" applyFont="1" applyBorder="1" applyAlignment="1"/>
    <xf numFmtId="0" fontId="1" fillId="9" borderId="1" xfId="0" applyFont="1" applyFill="1" applyBorder="1" applyAlignment="1"/>
    <xf numFmtId="0" fontId="1" fillId="10" borderId="1" xfId="0" applyFont="1" applyFill="1" applyBorder="1" applyAlignment="1"/>
    <xf numFmtId="0" fontId="0" fillId="0" borderId="1" xfId="0" applyFont="1" applyBorder="1" applyAlignment="1">
      <alignment horizontal="center"/>
    </xf>
    <xf numFmtId="165" fontId="0" fillId="0" borderId="1" xfId="0" applyNumberFormat="1" applyFont="1" applyBorder="1" applyAlignment="1">
      <alignment horizontal="center"/>
    </xf>
    <xf numFmtId="0" fontId="2" fillId="2" borderId="1" xfId="0" applyFont="1" applyFill="1" applyBorder="1" applyAlignment="1">
      <alignment vertical="center" wrapText="1"/>
    </xf>
    <xf numFmtId="0" fontId="3" fillId="0" borderId="1" xfId="0" applyFont="1" applyBorder="1" applyAlignment="1"/>
    <xf numFmtId="0" fontId="4" fillId="0" borderId="1" xfId="0" applyFont="1" applyBorder="1" applyAlignment="1">
      <alignment horizontal="center" vertical="center"/>
    </xf>
    <xf numFmtId="0" fontId="2" fillId="2" borderId="5" xfId="0" applyFont="1" applyFill="1" applyBorder="1" applyAlignment="1">
      <alignment horizontal="center" vertical="center" wrapText="1"/>
    </xf>
    <xf numFmtId="0" fontId="3" fillId="0" borderId="1" xfId="0" applyFont="1" applyBorder="1" applyAlignment="1">
      <alignment horizontal="center" vertical="center"/>
    </xf>
    <xf numFmtId="0" fontId="0" fillId="0" borderId="1" xfId="0" applyFont="1" applyBorder="1" applyAlignment="1">
      <alignment horizontal="center" vertical="center"/>
    </xf>
    <xf numFmtId="0" fontId="0" fillId="0" borderId="0" xfId="0" applyFont="1" applyFill="1" applyAlignment="1">
      <alignment horizontal="center"/>
    </xf>
    <xf numFmtId="0" fontId="4" fillId="0" borderId="1" xfId="0" applyFont="1" applyBorder="1" applyAlignment="1">
      <alignment horizontal="center" vertical="center"/>
    </xf>
    <xf numFmtId="0" fontId="0" fillId="0" borderId="1" xfId="0" applyFont="1" applyBorder="1" applyAlignment="1"/>
    <xf numFmtId="12" fontId="4" fillId="0" borderId="1" xfId="0" applyNumberFormat="1" applyFont="1" applyBorder="1" applyAlignment="1">
      <alignment horizontal="center" vertical="center"/>
    </xf>
    <xf numFmtId="0" fontId="3" fillId="0" borderId="0" xfId="0" applyFont="1" applyAlignment="1"/>
    <xf numFmtId="0" fontId="3" fillId="12" borderId="0" xfId="0" applyFont="1" applyFill="1" applyAlignment="1">
      <alignment vertical="center"/>
    </xf>
    <xf numFmtId="0" fontId="0" fillId="12" borderId="0" xfId="0" applyFont="1" applyFill="1" applyAlignment="1"/>
    <xf numFmtId="0" fontId="2" fillId="12" borderId="1" xfId="0" applyFont="1" applyFill="1" applyBorder="1" applyAlignment="1">
      <alignment horizontal="center" vertical="center" wrapText="1"/>
    </xf>
    <xf numFmtId="165" fontId="0" fillId="12" borderId="1" xfId="0" applyNumberFormat="1" applyFont="1" applyFill="1" applyBorder="1" applyAlignment="1">
      <alignment horizontal="center"/>
    </xf>
    <xf numFmtId="0" fontId="5" fillId="12" borderId="1" xfId="0" applyFont="1" applyFill="1" applyBorder="1" applyAlignment="1">
      <alignment horizontal="center" vertical="center"/>
    </xf>
    <xf numFmtId="0" fontId="3" fillId="12" borderId="0" xfId="0" applyFont="1" applyFill="1" applyAlignment="1"/>
    <xf numFmtId="0" fontId="2" fillId="12" borderId="0" xfId="0" quotePrefix="1" applyFont="1" applyFill="1" applyBorder="1" applyAlignment="1">
      <alignment horizontal="left" vertical="center"/>
    </xf>
    <xf numFmtId="0" fontId="0" fillId="0" borderId="0" xfId="0" applyFont="1" applyAlignment="1">
      <alignment vertical="center"/>
    </xf>
    <xf numFmtId="0" fontId="0" fillId="11" borderId="0" xfId="0" applyFill="1"/>
    <xf numFmtId="0" fontId="0" fillId="0" borderId="0" xfId="0"/>
    <xf numFmtId="0" fontId="0" fillId="12" borderId="1" xfId="0" applyFill="1" applyBorder="1" applyAlignment="1">
      <alignment horizontal="center"/>
    </xf>
    <xf numFmtId="0" fontId="0" fillId="12" borderId="1" xfId="0" applyFill="1" applyBorder="1"/>
    <xf numFmtId="0" fontId="0" fillId="0" borderId="0" xfId="0" applyAlignment="1">
      <alignment horizontal="right"/>
    </xf>
    <xf numFmtId="0" fontId="0" fillId="10" borderId="0" xfId="0" applyFill="1" applyAlignment="1"/>
    <xf numFmtId="0" fontId="0" fillId="10" borderId="0" xfId="0" applyFill="1"/>
    <xf numFmtId="9" fontId="0" fillId="0" borderId="0" xfId="0" applyNumberFormat="1"/>
    <xf numFmtId="0" fontId="3" fillId="0" borderId="0" xfId="0" quotePrefix="1" applyFont="1"/>
    <xf numFmtId="165" fontId="0" fillId="10" borderId="0" xfId="0" applyNumberFormat="1" applyFill="1"/>
    <xf numFmtId="0" fontId="6" fillId="13" borderId="1" xfId="0" applyFont="1" applyFill="1" applyBorder="1" applyAlignment="1">
      <alignment horizontal="center"/>
    </xf>
    <xf numFmtId="12" fontId="4" fillId="14" borderId="1" xfId="0" applyNumberFormat="1" applyFont="1" applyFill="1" applyBorder="1" applyAlignment="1">
      <alignment horizontal="center" vertical="center"/>
    </xf>
    <xf numFmtId="0" fontId="0" fillId="14" borderId="1" xfId="0" applyFont="1" applyFill="1" applyBorder="1" applyAlignment="1">
      <alignment horizontal="center" vertical="center"/>
    </xf>
    <xf numFmtId="0" fontId="0" fillId="15" borderId="1" xfId="0" applyFont="1" applyFill="1" applyBorder="1" applyAlignment="1">
      <alignment horizontal="center" vertical="center"/>
    </xf>
    <xf numFmtId="0" fontId="0" fillId="16" borderId="1" xfId="0" applyFont="1" applyFill="1" applyBorder="1" applyAlignment="1">
      <alignment horizontal="center" vertical="center"/>
    </xf>
    <xf numFmtId="0" fontId="0" fillId="2" borderId="1" xfId="0" applyFont="1" applyFill="1" applyBorder="1" applyAlignment="1">
      <alignment horizontal="center" vertical="center"/>
    </xf>
    <xf numFmtId="0" fontId="4" fillId="0" borderId="1" xfId="0" applyFont="1" applyBorder="1" applyAlignment="1">
      <alignment horizontal="center" vertical="center"/>
    </xf>
    <xf numFmtId="0" fontId="7" fillId="0" borderId="1" xfId="0" applyFont="1" applyBorder="1" applyAlignment="1">
      <alignment horizontal="center" vertical="center"/>
    </xf>
    <xf numFmtId="0" fontId="0" fillId="0" borderId="0" xfId="0" applyNumberFormat="1" applyFont="1" applyAlignment="1"/>
    <xf numFmtId="0" fontId="4" fillId="9" borderId="1" xfId="0" applyFont="1" applyFill="1" applyBorder="1" applyAlignment="1">
      <alignment horizontal="center" vertical="center"/>
    </xf>
    <xf numFmtId="0" fontId="8" fillId="0"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3" fillId="0" borderId="1" xfId="0" applyFont="1" applyBorder="1" applyAlignment="1">
      <alignment horizontal="left" vertical="center" wrapText="1"/>
    </xf>
    <xf numFmtId="0" fontId="2" fillId="2" borderId="1" xfId="0" applyFont="1" applyFill="1" applyBorder="1" applyAlignment="1">
      <alignment horizontal="left" vertical="center" wrapText="1"/>
    </xf>
    <xf numFmtId="0" fontId="14" fillId="0" borderId="0" xfId="0" applyFont="1" applyAlignment="1">
      <alignment horizontal="center" vertical="center"/>
    </xf>
    <xf numFmtId="0" fontId="14" fillId="18" borderId="0" xfId="0" applyFont="1" applyFill="1" applyAlignment="1">
      <alignment horizontal="center" vertical="center"/>
    </xf>
    <xf numFmtId="0" fontId="0" fillId="18" borderId="1" xfId="0" applyFont="1" applyFill="1" applyBorder="1" applyAlignment="1">
      <alignment horizontal="center" vertical="center"/>
    </xf>
    <xf numFmtId="0" fontId="10" fillId="13" borderId="1" xfId="0" applyFont="1" applyFill="1" applyBorder="1" applyAlignment="1">
      <alignment horizontal="center" vertical="center"/>
    </xf>
    <xf numFmtId="12" fontId="10" fillId="13" borderId="1" xfId="0" applyNumberFormat="1" applyFont="1" applyFill="1" applyBorder="1" applyAlignment="1">
      <alignment horizontal="center" vertical="center"/>
    </xf>
    <xf numFmtId="0" fontId="0" fillId="19" borderId="1" xfId="0" applyFont="1" applyFill="1" applyBorder="1" applyAlignment="1">
      <alignment horizontal="center" vertical="center"/>
    </xf>
    <xf numFmtId="0" fontId="13" fillId="19" borderId="1" xfId="0" applyFont="1" applyFill="1" applyBorder="1" applyAlignment="1">
      <alignment horizontal="center" vertical="center" wrapText="1"/>
    </xf>
    <xf numFmtId="0" fontId="4" fillId="9" borderId="3" xfId="0" applyFont="1" applyFill="1" applyBorder="1" applyAlignment="1">
      <alignment horizontal="center" vertical="center"/>
    </xf>
    <xf numFmtId="12" fontId="9" fillId="17" borderId="1" xfId="0" applyNumberFormat="1" applyFont="1" applyFill="1" applyBorder="1" applyAlignment="1">
      <alignment horizontal="center" vertical="center"/>
    </xf>
    <xf numFmtId="12" fontId="9" fillId="0" borderId="1" xfId="0" applyNumberFormat="1" applyFont="1" applyBorder="1" applyAlignment="1">
      <alignment horizontal="center" vertical="center"/>
    </xf>
    <xf numFmtId="12" fontId="9" fillId="0" borderId="1" xfId="0" applyNumberFormat="1" applyFont="1" applyFill="1" applyBorder="1" applyAlignment="1">
      <alignment horizontal="center" vertical="center"/>
    </xf>
    <xf numFmtId="0" fontId="4" fillId="0" borderId="1" xfId="0" applyFont="1" applyFill="1" applyBorder="1" applyAlignment="1">
      <alignment horizontal="center" vertical="center"/>
    </xf>
    <xf numFmtId="0" fontId="11" fillId="0" borderId="1" xfId="0" applyFont="1" applyFill="1" applyBorder="1" applyAlignment="1">
      <alignment horizontal="center" vertical="center" wrapText="1"/>
    </xf>
    <xf numFmtId="0" fontId="10" fillId="19" borderId="1" xfId="0" applyFont="1" applyFill="1" applyBorder="1" applyAlignment="1">
      <alignment horizontal="center" vertical="center"/>
    </xf>
    <xf numFmtId="0" fontId="10" fillId="0" borderId="1" xfId="0" applyNumberFormat="1" applyFont="1" applyBorder="1" applyAlignment="1">
      <alignment horizontal="center" vertical="center"/>
    </xf>
    <xf numFmtId="0" fontId="9" fillId="0" borderId="1" xfId="0" applyFont="1" applyBorder="1" applyAlignment="1">
      <alignment horizontal="center" vertical="center"/>
    </xf>
    <xf numFmtId="0" fontId="9" fillId="19" borderId="1" xfId="0" applyFont="1" applyFill="1" applyBorder="1" applyAlignment="1">
      <alignment horizontal="center" vertical="center"/>
    </xf>
    <xf numFmtId="0" fontId="10" fillId="0" borderId="0" xfId="0" applyFont="1" applyAlignment="1">
      <alignment horizontal="center" vertical="center"/>
    </xf>
    <xf numFmtId="0" fontId="9" fillId="0" borderId="0" xfId="0" applyFont="1" applyAlignment="1">
      <alignment horizontal="center" vertical="center"/>
    </xf>
    <xf numFmtId="0" fontId="3" fillId="0" borderId="0" xfId="0" applyFont="1" applyAlignment="1">
      <alignment horizontal="center" vertical="center"/>
    </xf>
    <xf numFmtId="0" fontId="9" fillId="2" borderId="1" xfId="0" applyFont="1" applyFill="1" applyBorder="1" applyAlignment="1">
      <alignment horizontal="center" vertical="center"/>
    </xf>
    <xf numFmtId="0" fontId="10" fillId="0" borderId="0" xfId="0" applyFont="1" applyAlignment="1"/>
    <xf numFmtId="0" fontId="9" fillId="9" borderId="1" xfId="0" applyFont="1" applyFill="1" applyBorder="1" applyAlignment="1">
      <alignment horizontal="center" vertical="center"/>
    </xf>
    <xf numFmtId="0" fontId="4" fillId="0" borderId="0" xfId="0" applyFont="1" applyAlignment="1">
      <alignment horizontal="center" vertical="center"/>
    </xf>
    <xf numFmtId="0" fontId="3" fillId="2" borderId="1" xfId="0" applyFont="1" applyFill="1" applyBorder="1" applyAlignment="1">
      <alignment horizontal="center" vertical="center"/>
    </xf>
    <xf numFmtId="0" fontId="10"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10" fillId="9" borderId="1" xfId="0" applyFont="1" applyFill="1" applyBorder="1" applyAlignment="1">
      <alignment horizontal="center" vertical="center"/>
    </xf>
    <xf numFmtId="0" fontId="9" fillId="21" borderId="1" xfId="0" applyFont="1" applyFill="1" applyBorder="1" applyAlignment="1">
      <alignment horizontal="center" vertical="center"/>
    </xf>
    <xf numFmtId="0" fontId="4" fillId="21" borderId="1" xfId="0" applyFont="1" applyFill="1" applyBorder="1" applyAlignment="1">
      <alignment horizontal="center" vertical="center"/>
    </xf>
    <xf numFmtId="0" fontId="10" fillId="21" borderId="1" xfId="0" applyFont="1" applyFill="1" applyBorder="1" applyAlignment="1">
      <alignment horizontal="center" vertical="center"/>
    </xf>
    <xf numFmtId="0" fontId="9" fillId="0" borderId="1" xfId="0" applyFont="1" applyFill="1" applyBorder="1" applyAlignment="1">
      <alignment horizontal="center" vertical="center"/>
    </xf>
    <xf numFmtId="0" fontId="9" fillId="11" borderId="1" xfId="0" applyFont="1" applyFill="1" applyBorder="1" applyAlignment="1">
      <alignment horizontal="center" vertical="center"/>
    </xf>
    <xf numFmtId="0" fontId="10" fillId="11" borderId="1" xfId="0" applyFont="1" applyFill="1" applyBorder="1" applyAlignment="1">
      <alignment horizontal="center" vertical="center"/>
    </xf>
    <xf numFmtId="0" fontId="10" fillId="0" borderId="1" xfId="0" applyFont="1" applyBorder="1" applyAlignment="1">
      <alignment horizontal="center" vertical="center"/>
    </xf>
    <xf numFmtId="0" fontId="15" fillId="0" borderId="1" xfId="0" applyFont="1" applyFill="1" applyBorder="1" applyAlignment="1">
      <alignment horizontal="center" vertical="center" wrapText="1"/>
    </xf>
    <xf numFmtId="165" fontId="0" fillId="0" borderId="1" xfId="0" applyNumberFormat="1" applyFont="1" applyBorder="1" applyAlignment="1"/>
    <xf numFmtId="165" fontId="0" fillId="10" borderId="1" xfId="0" applyNumberFormat="1" applyFont="1" applyFill="1" applyBorder="1" applyAlignment="1"/>
    <xf numFmtId="165" fontId="0" fillId="0" borderId="1" xfId="0" applyNumberFormat="1" applyFont="1" applyFill="1" applyBorder="1" applyAlignment="1">
      <alignment horizontal="center"/>
    </xf>
    <xf numFmtId="0" fontId="0" fillId="10" borderId="1" xfId="0" applyFont="1" applyFill="1" applyBorder="1" applyAlignment="1">
      <alignment horizontal="center"/>
    </xf>
    <xf numFmtId="0" fontId="0" fillId="10" borderId="7" xfId="0" applyFont="1" applyFill="1" applyBorder="1" applyAlignment="1"/>
    <xf numFmtId="0" fontId="0" fillId="0" borderId="1" xfId="0" applyFont="1" applyFill="1" applyBorder="1" applyAlignment="1"/>
    <xf numFmtId="0" fontId="4" fillId="20" borderId="1" xfId="0" applyFont="1" applyFill="1" applyBorder="1" applyAlignment="1"/>
    <xf numFmtId="0" fontId="0" fillId="23" borderId="1" xfId="0" applyFont="1" applyFill="1" applyBorder="1" applyAlignment="1"/>
    <xf numFmtId="0" fontId="0" fillId="10" borderId="1" xfId="0" applyFont="1" applyFill="1" applyBorder="1" applyAlignment="1"/>
    <xf numFmtId="0" fontId="0" fillId="0" borderId="1" xfId="0" applyFont="1" applyFill="1" applyBorder="1" applyAlignment="1">
      <alignment horizontal="center"/>
    </xf>
    <xf numFmtId="0" fontId="0" fillId="22" borderId="1" xfId="0" applyFont="1" applyFill="1" applyBorder="1" applyAlignment="1"/>
    <xf numFmtId="0" fontId="0" fillId="0" borderId="0" xfId="0" applyFont="1" applyFill="1" applyBorder="1" applyAlignment="1"/>
    <xf numFmtId="0" fontId="0" fillId="0" borderId="10" xfId="0" applyFont="1" applyFill="1" applyBorder="1" applyAlignment="1"/>
    <xf numFmtId="0" fontId="1" fillId="10" borderId="1" xfId="0" applyFont="1" applyFill="1" applyBorder="1" applyAlignment="1">
      <alignment horizontal="center" vertical="center"/>
    </xf>
    <xf numFmtId="0" fontId="1" fillId="10" borderId="5" xfId="0" applyFont="1" applyFill="1" applyBorder="1" applyAlignment="1">
      <alignment horizontal="center" vertical="center"/>
    </xf>
    <xf numFmtId="0" fontId="1" fillId="10" borderId="6" xfId="0" applyFont="1" applyFill="1" applyBorder="1" applyAlignment="1">
      <alignment horizontal="center" vertical="center"/>
    </xf>
    <xf numFmtId="0" fontId="1" fillId="10" borderId="7" xfId="0" applyFont="1" applyFill="1" applyBorder="1" applyAlignment="1">
      <alignment horizontal="center" vertical="center"/>
    </xf>
    <xf numFmtId="0" fontId="1" fillId="10" borderId="1" xfId="0" applyFont="1" applyFill="1" applyBorder="1" applyAlignment="1">
      <alignment horizontal="center"/>
    </xf>
    <xf numFmtId="0" fontId="1" fillId="10" borderId="5" xfId="0" applyFont="1" applyFill="1" applyBorder="1" applyAlignment="1">
      <alignment horizontal="center"/>
    </xf>
    <xf numFmtId="0" fontId="1" fillId="10" borderId="6" xfId="0" applyFont="1" applyFill="1" applyBorder="1" applyAlignment="1">
      <alignment horizontal="center"/>
    </xf>
    <xf numFmtId="0" fontId="1" fillId="10" borderId="7" xfId="0" applyFont="1" applyFill="1" applyBorder="1" applyAlignment="1">
      <alignment horizontal="center"/>
    </xf>
    <xf numFmtId="0" fontId="1" fillId="7"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8" borderId="2"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9" borderId="2" xfId="0" applyFont="1" applyFill="1" applyBorder="1" applyAlignment="1">
      <alignment horizontal="center" vertical="center" wrapText="1"/>
    </xf>
    <xf numFmtId="0" fontId="4" fillId="0" borderId="1" xfId="0" applyFont="1" applyBorder="1" applyAlignment="1">
      <alignment horizontal="center" vertical="center"/>
    </xf>
    <xf numFmtId="0" fontId="9" fillId="0" borderId="1" xfId="0" applyFont="1" applyBorder="1" applyAlignment="1">
      <alignment horizontal="center" vertical="center"/>
    </xf>
    <xf numFmtId="0" fontId="14" fillId="10" borderId="0" xfId="0" applyFont="1" applyFill="1" applyAlignment="1">
      <alignment horizontal="center" vertical="center"/>
    </xf>
    <xf numFmtId="0" fontId="9" fillId="2" borderId="1" xfId="0" applyFont="1" applyFill="1" applyBorder="1" applyAlignment="1">
      <alignment horizontal="center" vertical="center"/>
    </xf>
    <xf numFmtId="0" fontId="4" fillId="9" borderId="1" xfId="0" applyFont="1" applyFill="1" applyBorder="1" applyAlignment="1">
      <alignment horizontal="center" vertical="center"/>
    </xf>
    <xf numFmtId="0" fontId="4" fillId="21" borderId="1" xfId="0" applyFont="1" applyFill="1" applyBorder="1" applyAlignment="1">
      <alignment horizontal="center" vertical="center"/>
    </xf>
    <xf numFmtId="0" fontId="10" fillId="11" borderId="1" xfId="0" applyFont="1" applyFill="1" applyBorder="1" applyAlignment="1">
      <alignment horizontal="center" vertical="center"/>
    </xf>
    <xf numFmtId="0" fontId="0" fillId="9" borderId="1" xfId="0" applyFont="1" applyFill="1" applyBorder="1" applyAlignment="1">
      <alignment horizontal="center" vertical="center"/>
    </xf>
    <xf numFmtId="0" fontId="0" fillId="11" borderId="1" xfId="0" applyFont="1" applyFill="1" applyBorder="1" applyAlignment="1">
      <alignment horizontal="center" vertical="center"/>
    </xf>
    <xf numFmtId="0" fontId="9" fillId="9" borderId="1" xfId="0" applyFont="1" applyFill="1" applyBorder="1" applyAlignment="1">
      <alignment horizontal="center" vertical="center"/>
    </xf>
    <xf numFmtId="0" fontId="10" fillId="2" borderId="1" xfId="0" applyFont="1" applyFill="1" applyBorder="1" applyAlignment="1">
      <alignment horizontal="center" vertical="center"/>
    </xf>
    <xf numFmtId="0" fontId="11" fillId="0" borderId="1" xfId="0" applyFont="1" applyBorder="1" applyAlignment="1">
      <alignment horizontal="center" vertical="center" wrapText="1"/>
    </xf>
    <xf numFmtId="0" fontId="13" fillId="0" borderId="1" xfId="0" applyFont="1" applyBorder="1" applyAlignment="1">
      <alignment horizontal="left" vertical="center" wrapText="1"/>
    </xf>
    <xf numFmtId="0" fontId="14" fillId="18" borderId="0" xfId="0" applyFont="1" applyFill="1" applyAlignment="1">
      <alignment horizontal="center" vertical="center"/>
    </xf>
    <xf numFmtId="0" fontId="4" fillId="19" borderId="3" xfId="0" applyFont="1" applyFill="1" applyBorder="1" applyAlignment="1">
      <alignment horizontal="center" vertical="center"/>
    </xf>
    <xf numFmtId="0" fontId="4" fillId="19" borderId="8" xfId="0" applyFont="1" applyFill="1" applyBorder="1" applyAlignment="1">
      <alignment horizontal="center" vertical="center"/>
    </xf>
    <xf numFmtId="0" fontId="4" fillId="19" borderId="4" xfId="0" applyFont="1" applyFill="1" applyBorder="1" applyAlignment="1">
      <alignment horizontal="center" vertical="center"/>
    </xf>
    <xf numFmtId="0" fontId="14" fillId="10" borderId="0" xfId="0" applyFont="1" applyFill="1" applyAlignment="1">
      <alignment horizontal="left" vertical="center" wrapText="1"/>
    </xf>
    <xf numFmtId="0" fontId="2" fillId="2" borderId="3"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4" fillId="2" borderId="9" xfId="0" applyFont="1" applyFill="1" applyBorder="1" applyAlignment="1">
      <alignment horizontal="center"/>
    </xf>
    <xf numFmtId="0" fontId="0" fillId="19" borderId="1"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id-ID"/>
              <a:t>BOBOT KRITERIA </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id-ID"/>
        </a:p>
      </c:txPr>
    </c:title>
    <c:autoTitleDeleted val="0"/>
    <c:plotArea>
      <c:layout/>
      <c:barChart>
        <c:barDir val="col"/>
        <c:grouping val="clustered"/>
        <c:varyColors val="0"/>
        <c:ser>
          <c:idx val="0"/>
          <c:order val="0"/>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'Fuzzy AHP-Bobot'!$CQ$5:$CQ$9</c:f>
              <c:strCache>
                <c:ptCount val="5"/>
                <c:pt idx="0">
                  <c:v>C1</c:v>
                </c:pt>
                <c:pt idx="1">
                  <c:v>C2</c:v>
                </c:pt>
                <c:pt idx="2">
                  <c:v>C3</c:v>
                </c:pt>
                <c:pt idx="3">
                  <c:v>C4</c:v>
                </c:pt>
                <c:pt idx="4">
                  <c:v>C5</c:v>
                </c:pt>
              </c:strCache>
            </c:strRef>
          </c:cat>
          <c:val>
            <c:numRef>
              <c:f>'Fuzzy AHP-Bobot'!$CS$5:$CS$9</c:f>
              <c:numCache>
                <c:formatCode>General</c:formatCode>
                <c:ptCount val="5"/>
                <c:pt idx="0">
                  <c:v>0.32301221351593506</c:v>
                </c:pt>
                <c:pt idx="1">
                  <c:v>0.2799992464846594</c:v>
                </c:pt>
                <c:pt idx="2">
                  <c:v>0.22983446193272214</c:v>
                </c:pt>
                <c:pt idx="3">
                  <c:v>0.14424367878369709</c:v>
                </c:pt>
                <c:pt idx="4">
                  <c:v>2.2910399282986198E-2</c:v>
                </c:pt>
              </c:numCache>
            </c:numRef>
          </c:val>
        </c:ser>
        <c:dLbls>
          <c:dLblPos val="inEnd"/>
          <c:showLegendKey val="0"/>
          <c:showVal val="1"/>
          <c:showCatName val="0"/>
          <c:showSerName val="0"/>
          <c:showPercent val="0"/>
          <c:showBubbleSize val="0"/>
        </c:dLbls>
        <c:gapWidth val="315"/>
        <c:overlap val="-40"/>
        <c:axId val="216851008"/>
        <c:axId val="216851400"/>
      </c:barChart>
      <c:catAx>
        <c:axId val="2168510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id-ID"/>
          </a:p>
        </c:txPr>
        <c:crossAx val="216851400"/>
        <c:crosses val="autoZero"/>
        <c:auto val="1"/>
        <c:lblAlgn val="ctr"/>
        <c:lblOffset val="100"/>
        <c:noMultiLvlLbl val="0"/>
      </c:catAx>
      <c:valAx>
        <c:axId val="2168514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id-ID"/>
          </a:p>
        </c:txPr>
        <c:crossAx val="216851008"/>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88358</xdr:colOff>
      <xdr:row>36</xdr:row>
      <xdr:rowOff>13375</xdr:rowOff>
    </xdr:from>
    <xdr:ext cx="435825" cy="172227"/>
    <mc:AlternateContent xmlns:mc="http://schemas.openxmlformats.org/markup-compatibility/2006" xmlns:a14="http://schemas.microsoft.com/office/drawing/2010/main">
      <mc:Choice Requires="a14">
        <xdr:sp macro="" textlink="">
          <xdr:nvSpPr>
            <xdr:cNvPr id="2" name="TextBox 1"/>
            <xdr:cNvSpPr txBox="1"/>
          </xdr:nvSpPr>
          <xdr:spPr>
            <a:xfrm>
              <a:off x="4746083" y="8395375"/>
              <a:ext cx="4358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id-ID" sz="1100" i="1">
                        <a:latin typeface="Cambria Math" panose="02040503050406030204" pitchFamily="18" charset="0"/>
                        <a:ea typeface="Cambria Math" panose="02040503050406030204" pitchFamily="18" charset="0"/>
                      </a:rPr>
                      <m:t>𝜆</m:t>
                    </m:r>
                    <m:r>
                      <a:rPr lang="id-ID" sz="1100" b="0" i="1">
                        <a:latin typeface="Cambria Math" panose="02040503050406030204" pitchFamily="18" charset="0"/>
                        <a:ea typeface="Cambria Math" panose="02040503050406030204" pitchFamily="18" charset="0"/>
                      </a:rPr>
                      <m:t>_</m:t>
                    </m:r>
                    <m:r>
                      <a:rPr lang="id-ID" sz="1100" b="0" i="1">
                        <a:latin typeface="Cambria Math" panose="02040503050406030204" pitchFamily="18" charset="0"/>
                        <a:ea typeface="Cambria Math" panose="02040503050406030204" pitchFamily="18" charset="0"/>
                      </a:rPr>
                      <m:t>𝑚𝑎𝑥</m:t>
                    </m:r>
                  </m:oMath>
                </m:oMathPara>
              </a14:m>
              <a:endParaRPr lang="id-ID" sz="1100"/>
            </a:p>
          </xdr:txBody>
        </xdr:sp>
      </mc:Choice>
      <mc:Fallback xmlns="">
        <xdr:sp macro="" textlink="">
          <xdr:nvSpPr>
            <xdr:cNvPr id="2" name="TextBox 1"/>
            <xdr:cNvSpPr txBox="1"/>
          </xdr:nvSpPr>
          <xdr:spPr>
            <a:xfrm>
              <a:off x="4746083" y="8395375"/>
              <a:ext cx="4358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d-ID" sz="1100" i="0">
                  <a:latin typeface="Cambria Math" panose="02040503050406030204" pitchFamily="18" charset="0"/>
                  <a:ea typeface="Cambria Math" panose="02040503050406030204" pitchFamily="18" charset="0"/>
                </a:rPr>
                <a:t>𝜆</a:t>
              </a:r>
              <a:r>
                <a:rPr lang="id-ID" sz="1100" b="0" i="0">
                  <a:latin typeface="Cambria Math" panose="02040503050406030204" pitchFamily="18" charset="0"/>
                  <a:ea typeface="Cambria Math" panose="02040503050406030204" pitchFamily="18" charset="0"/>
                </a:rPr>
                <a:t>_𝑚𝑎𝑥</a:t>
              </a:r>
              <a:endParaRPr lang="id-ID" sz="1100"/>
            </a:p>
          </xdr:txBody>
        </xdr:sp>
      </mc:Fallback>
    </mc:AlternateContent>
    <xdr:clientData/>
  </xdr:oneCellAnchor>
  <xdr:twoCellAnchor editAs="oneCell">
    <xdr:from>
      <xdr:col>4</xdr:col>
      <xdr:colOff>1001138</xdr:colOff>
      <xdr:row>37</xdr:row>
      <xdr:rowOff>125756</xdr:rowOff>
    </xdr:from>
    <xdr:to>
      <xdr:col>5</xdr:col>
      <xdr:colOff>875614</xdr:colOff>
      <xdr:row>40</xdr:row>
      <xdr:rowOff>77618</xdr:rowOff>
    </xdr:to>
    <xdr:pic>
      <xdr:nvPicPr>
        <xdr:cNvPr id="3" name="Picture 2"/>
        <xdr:cNvPicPr>
          <a:picLocks noChangeAspect="1"/>
        </xdr:cNvPicPr>
      </xdr:nvPicPr>
      <xdr:blipFill>
        <a:blip xmlns:r="http://schemas.openxmlformats.org/officeDocument/2006/relationships" r:embed="rId1"/>
        <a:stretch>
          <a:fillRect/>
        </a:stretch>
      </xdr:blipFill>
      <xdr:spPr>
        <a:xfrm>
          <a:off x="4658738" y="8698256"/>
          <a:ext cx="941276" cy="437637"/>
        </a:xfrm>
        <a:prstGeom prst="rect">
          <a:avLst/>
        </a:prstGeom>
      </xdr:spPr>
    </xdr:pic>
    <xdr:clientData/>
  </xdr:twoCellAnchor>
  <xdr:twoCellAnchor editAs="oneCell">
    <xdr:from>
      <xdr:col>4</xdr:col>
      <xdr:colOff>786321</xdr:colOff>
      <xdr:row>42</xdr:row>
      <xdr:rowOff>113489</xdr:rowOff>
    </xdr:from>
    <xdr:to>
      <xdr:col>5</xdr:col>
      <xdr:colOff>537251</xdr:colOff>
      <xdr:row>45</xdr:row>
      <xdr:rowOff>69023</xdr:rowOff>
    </xdr:to>
    <xdr:pic>
      <xdr:nvPicPr>
        <xdr:cNvPr id="4" name="Picture 3"/>
        <xdr:cNvPicPr>
          <a:picLocks noChangeAspect="1"/>
        </xdr:cNvPicPr>
      </xdr:nvPicPr>
      <xdr:blipFill>
        <a:blip xmlns:r="http://schemas.openxmlformats.org/officeDocument/2006/relationships" r:embed="rId2"/>
        <a:stretch>
          <a:fillRect/>
        </a:stretch>
      </xdr:blipFill>
      <xdr:spPr>
        <a:xfrm>
          <a:off x="4443921" y="9638489"/>
          <a:ext cx="817730" cy="441309"/>
        </a:xfrm>
        <a:prstGeom prst="rect">
          <a:avLst/>
        </a:prstGeom>
      </xdr:spPr>
    </xdr:pic>
    <xdr:clientData/>
  </xdr:twoCellAnchor>
  <xdr:twoCellAnchor editAs="oneCell">
    <xdr:from>
      <xdr:col>8</xdr:col>
      <xdr:colOff>376211</xdr:colOff>
      <xdr:row>42</xdr:row>
      <xdr:rowOff>12158</xdr:rowOff>
    </xdr:from>
    <xdr:to>
      <xdr:col>12</xdr:col>
      <xdr:colOff>300849</xdr:colOff>
      <xdr:row>49</xdr:row>
      <xdr:rowOff>106802</xdr:rowOff>
    </xdr:to>
    <xdr:pic>
      <xdr:nvPicPr>
        <xdr:cNvPr id="5" name="Picture 4"/>
        <xdr:cNvPicPr>
          <a:picLocks noChangeAspect="1"/>
        </xdr:cNvPicPr>
      </xdr:nvPicPr>
      <xdr:blipFill>
        <a:blip xmlns:r="http://schemas.openxmlformats.org/officeDocument/2006/relationships" r:embed="rId3"/>
        <a:stretch>
          <a:fillRect/>
        </a:stretch>
      </xdr:blipFill>
      <xdr:spPr>
        <a:xfrm>
          <a:off x="6996086" y="9537158"/>
          <a:ext cx="2363038" cy="1228119"/>
        </a:xfrm>
        <a:prstGeom prst="rect">
          <a:avLst/>
        </a:prstGeom>
      </xdr:spPr>
    </xdr:pic>
    <xdr:clientData/>
  </xdr:twoCellAnchor>
  <xdr:twoCellAnchor>
    <xdr:from>
      <xdr:col>6</xdr:col>
      <xdr:colOff>389107</xdr:colOff>
      <xdr:row>38</xdr:row>
      <xdr:rowOff>125649</xdr:rowOff>
    </xdr:from>
    <xdr:to>
      <xdr:col>7</xdr:col>
      <xdr:colOff>336415</xdr:colOff>
      <xdr:row>43</xdr:row>
      <xdr:rowOff>28372</xdr:rowOff>
    </xdr:to>
    <xdr:cxnSp macro="">
      <xdr:nvCxnSpPr>
        <xdr:cNvPr id="6" name="Straight Arrow Connector 5"/>
        <xdr:cNvCxnSpPr/>
      </xdr:nvCxnSpPr>
      <xdr:spPr>
        <a:xfrm flipH="1">
          <a:off x="5656432" y="8888649"/>
          <a:ext cx="556908" cy="8552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364787</xdr:colOff>
      <xdr:row>43</xdr:row>
      <xdr:rowOff>149968</xdr:rowOff>
    </xdr:from>
    <xdr:to>
      <xdr:col>10</xdr:col>
      <xdr:colOff>328308</xdr:colOff>
      <xdr:row>45</xdr:row>
      <xdr:rowOff>113489</xdr:rowOff>
    </xdr:to>
    <xdr:cxnSp macro="">
      <xdr:nvCxnSpPr>
        <xdr:cNvPr id="7" name="Straight Arrow Connector 6"/>
        <xdr:cNvCxnSpPr/>
      </xdr:nvCxnSpPr>
      <xdr:spPr>
        <a:xfrm flipH="1" flipV="1">
          <a:off x="6241712" y="9865468"/>
          <a:ext cx="1925671" cy="3445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12159</xdr:colOff>
      <xdr:row>48</xdr:row>
      <xdr:rowOff>28371</xdr:rowOff>
    </xdr:from>
    <xdr:to>
      <xdr:col>8</xdr:col>
      <xdr:colOff>4053</xdr:colOff>
      <xdr:row>55</xdr:row>
      <xdr:rowOff>16212</xdr:rowOff>
    </xdr:to>
    <xdr:sp macro="" textlink="">
      <xdr:nvSpPr>
        <xdr:cNvPr id="8" name="TextBox 7"/>
        <xdr:cNvSpPr txBox="1"/>
      </xdr:nvSpPr>
      <xdr:spPr>
        <a:xfrm>
          <a:off x="4669884" y="10696371"/>
          <a:ext cx="1954044" cy="13213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1100" b="0" i="0">
              <a:solidFill>
                <a:schemeClr val="dk1"/>
              </a:solidFill>
              <a:effectLst/>
              <a:latin typeface="+mn-lt"/>
              <a:ea typeface="+mn-ea"/>
              <a:cs typeface="+mn-cs"/>
            </a:rPr>
            <a:t>Nilai 0,056 ini menyatakan bahwa rasio konsistensi dari hasil penilaian pembandingan di atas mempunyai rasio 6%.</a:t>
          </a:r>
          <a:br>
            <a:rPr lang="id-ID" sz="1100" b="0" i="0">
              <a:solidFill>
                <a:schemeClr val="dk1"/>
              </a:solidFill>
              <a:effectLst/>
              <a:latin typeface="+mn-lt"/>
              <a:ea typeface="+mn-ea"/>
              <a:cs typeface="+mn-cs"/>
            </a:rPr>
          </a:br>
          <a:r>
            <a:rPr lang="id-ID" sz="1100" b="0" i="0">
              <a:solidFill>
                <a:schemeClr val="dk1"/>
              </a:solidFill>
              <a:effectLst/>
              <a:latin typeface="+mn-lt"/>
              <a:ea typeface="+mn-ea"/>
              <a:cs typeface="+mn-cs"/>
            </a:rPr>
            <a:t>Sehingga penilaian di atas dapat diterima karena lebih kecil dari 10% atau 0,1 (Saaty).</a:t>
          </a:r>
          <a:r>
            <a:rPr lang="id-ID"/>
            <a:t> </a:t>
          </a:r>
          <a:br>
            <a:rPr lang="id-ID"/>
          </a:br>
          <a:endParaRPr lang="id-ID" sz="1100"/>
        </a:p>
      </xdr:txBody>
    </xdr:sp>
    <xdr:clientData/>
  </xdr:twoCellAnchor>
  <xdr:twoCellAnchor>
    <xdr:from>
      <xdr:col>7</xdr:col>
      <xdr:colOff>228600</xdr:colOff>
      <xdr:row>15</xdr:row>
      <xdr:rowOff>266700</xdr:rowOff>
    </xdr:from>
    <xdr:to>
      <xdr:col>7</xdr:col>
      <xdr:colOff>1200150</xdr:colOff>
      <xdr:row>17</xdr:row>
      <xdr:rowOff>276225</xdr:rowOff>
    </xdr:to>
    <xdr:sp macro="" textlink="">
      <xdr:nvSpPr>
        <xdr:cNvPr id="10" name="Right Arrow 9"/>
        <xdr:cNvSpPr/>
      </xdr:nvSpPr>
      <xdr:spPr>
        <a:xfrm>
          <a:off x="7896225" y="6829425"/>
          <a:ext cx="971550" cy="981075"/>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id-ID"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312964</xdr:colOff>
      <xdr:row>5</xdr:row>
      <xdr:rowOff>244928</xdr:rowOff>
    </xdr:from>
    <xdr:to>
      <xdr:col>12</xdr:col>
      <xdr:colOff>394607</xdr:colOff>
      <xdr:row>7</xdr:row>
      <xdr:rowOff>190500</xdr:rowOff>
    </xdr:to>
    <xdr:sp macro="" textlink="">
      <xdr:nvSpPr>
        <xdr:cNvPr id="160" name="Right Arrow 159"/>
        <xdr:cNvSpPr/>
      </xdr:nvSpPr>
      <xdr:spPr>
        <a:xfrm>
          <a:off x="9443357" y="1660071"/>
          <a:ext cx="693964" cy="1197429"/>
        </a:xfrm>
        <a:prstGeom prst="righ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id-ID" sz="1100"/>
        </a:p>
      </xdr:txBody>
    </xdr:sp>
    <xdr:clientData/>
  </xdr:twoCellAnchor>
  <xdr:twoCellAnchor>
    <xdr:from>
      <xdr:col>19</xdr:col>
      <xdr:colOff>288472</xdr:colOff>
      <xdr:row>5</xdr:row>
      <xdr:rowOff>138792</xdr:rowOff>
    </xdr:from>
    <xdr:to>
      <xdr:col>20</xdr:col>
      <xdr:colOff>370114</xdr:colOff>
      <xdr:row>7</xdr:row>
      <xdr:rowOff>84364</xdr:rowOff>
    </xdr:to>
    <xdr:sp macro="" textlink="">
      <xdr:nvSpPr>
        <xdr:cNvPr id="161" name="Right Arrow 160"/>
        <xdr:cNvSpPr/>
      </xdr:nvSpPr>
      <xdr:spPr>
        <a:xfrm>
          <a:off x="14317436" y="1553935"/>
          <a:ext cx="693964" cy="1197429"/>
        </a:xfrm>
        <a:prstGeom prst="righ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id-ID" sz="1100"/>
        </a:p>
      </xdr:txBody>
    </xdr:sp>
    <xdr:clientData/>
  </xdr:twoCellAnchor>
  <xdr:twoCellAnchor>
    <xdr:from>
      <xdr:col>97</xdr:col>
      <xdr:colOff>489856</xdr:colOff>
      <xdr:row>3</xdr:row>
      <xdr:rowOff>159202</xdr:rowOff>
    </xdr:from>
    <xdr:to>
      <xdr:col>108</xdr:col>
      <xdr:colOff>0</xdr:colOff>
      <xdr:row>9</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114300</xdr:colOff>
      <xdr:row>9</xdr:row>
      <xdr:rowOff>114300</xdr:rowOff>
    </xdr:from>
    <xdr:to>
      <xdr:col>6</xdr:col>
      <xdr:colOff>561975</xdr:colOff>
      <xdr:row>13</xdr:row>
      <xdr:rowOff>57150</xdr:rowOff>
    </xdr:to>
    <xdr:sp macro="" textlink="">
      <xdr:nvSpPr>
        <xdr:cNvPr id="2" name="Right Arrow 1"/>
        <xdr:cNvSpPr/>
      </xdr:nvSpPr>
      <xdr:spPr>
        <a:xfrm>
          <a:off x="7267575" y="2543175"/>
          <a:ext cx="447675" cy="5905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12</xdr:col>
      <xdr:colOff>95250</xdr:colOff>
      <xdr:row>9</xdr:row>
      <xdr:rowOff>142875</xdr:rowOff>
    </xdr:from>
    <xdr:to>
      <xdr:col>12</xdr:col>
      <xdr:colOff>542925</xdr:colOff>
      <xdr:row>13</xdr:row>
      <xdr:rowOff>85725</xdr:rowOff>
    </xdr:to>
    <xdr:sp macro="" textlink="">
      <xdr:nvSpPr>
        <xdr:cNvPr id="3" name="Right Arrow 2"/>
        <xdr:cNvSpPr/>
      </xdr:nvSpPr>
      <xdr:spPr>
        <a:xfrm>
          <a:off x="10906125" y="2571750"/>
          <a:ext cx="447675" cy="5905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18</xdr:col>
      <xdr:colOff>114300</xdr:colOff>
      <xdr:row>10</xdr:row>
      <xdr:rowOff>0</xdr:rowOff>
    </xdr:from>
    <xdr:to>
      <xdr:col>18</xdr:col>
      <xdr:colOff>561975</xdr:colOff>
      <xdr:row>13</xdr:row>
      <xdr:rowOff>104775</xdr:rowOff>
    </xdr:to>
    <xdr:sp macro="" textlink="">
      <xdr:nvSpPr>
        <xdr:cNvPr id="4" name="Right Arrow 3"/>
        <xdr:cNvSpPr/>
      </xdr:nvSpPr>
      <xdr:spPr>
        <a:xfrm>
          <a:off x="14582775" y="2590800"/>
          <a:ext cx="447675" cy="5905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23</xdr:col>
      <xdr:colOff>409575</xdr:colOff>
      <xdr:row>0</xdr:row>
      <xdr:rowOff>723900</xdr:rowOff>
    </xdr:from>
    <xdr:to>
      <xdr:col>24</xdr:col>
      <xdr:colOff>495300</xdr:colOff>
      <xdr:row>1</xdr:row>
      <xdr:rowOff>76200</xdr:rowOff>
    </xdr:to>
    <xdr:cxnSp macro="">
      <xdr:nvCxnSpPr>
        <xdr:cNvPr id="6" name="Straight Arrow Connector 5"/>
        <xdr:cNvCxnSpPr/>
      </xdr:nvCxnSpPr>
      <xdr:spPr>
        <a:xfrm flipV="1">
          <a:off x="17926050" y="723900"/>
          <a:ext cx="695325" cy="4857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0</xdr:colOff>
      <xdr:row>0</xdr:row>
      <xdr:rowOff>438150</xdr:rowOff>
    </xdr:from>
    <xdr:to>
      <xdr:col>26</xdr:col>
      <xdr:colOff>352425</xdr:colOff>
      <xdr:row>0</xdr:row>
      <xdr:rowOff>1038225</xdr:rowOff>
    </xdr:to>
    <xdr:sp macro="" textlink="">
      <xdr:nvSpPr>
        <xdr:cNvPr id="7" name="TextBox 6"/>
        <xdr:cNvSpPr txBox="1"/>
      </xdr:nvSpPr>
      <xdr:spPr>
        <a:xfrm>
          <a:off x="18735675" y="438150"/>
          <a:ext cx="962025" cy="600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1100"/>
            <a:t>Bobot sheet fuzzy AHP</a:t>
          </a:r>
        </a:p>
      </xdr:txBody>
    </xdr:sp>
    <xdr:clientData/>
  </xdr:twoCellAnchor>
  <xdr:twoCellAnchor>
    <xdr:from>
      <xdr:col>24</xdr:col>
      <xdr:colOff>342900</xdr:colOff>
      <xdr:row>10</xdr:row>
      <xdr:rowOff>47625</xdr:rowOff>
    </xdr:from>
    <xdr:to>
      <xdr:col>25</xdr:col>
      <xdr:colOff>180975</xdr:colOff>
      <xdr:row>13</xdr:row>
      <xdr:rowOff>152400</xdr:rowOff>
    </xdr:to>
    <xdr:sp macro="" textlink="">
      <xdr:nvSpPr>
        <xdr:cNvPr id="8" name="Right Arrow 7"/>
        <xdr:cNvSpPr/>
      </xdr:nvSpPr>
      <xdr:spPr>
        <a:xfrm>
          <a:off x="18468975" y="2638425"/>
          <a:ext cx="447675" cy="5905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G86"/>
  <sheetViews>
    <sheetView zoomScaleNormal="100" workbookViewId="0">
      <pane ySplit="1" topLeftCell="A2" activePane="bottomLeft" state="frozen"/>
      <selection pane="bottomLeft" activeCell="A2" sqref="A2"/>
    </sheetView>
  </sheetViews>
  <sheetFormatPr defaultColWidth="14.42578125" defaultRowHeight="15.75" customHeight="1" x14ac:dyDescent="0.2"/>
  <cols>
    <col min="1" max="2" width="21.5703125" customWidth="1"/>
    <col min="3" max="3" width="48" customWidth="1"/>
    <col min="4" max="31" width="21.5703125" customWidth="1"/>
    <col min="32" max="32" width="173.140625" customWidth="1"/>
    <col min="33" max="39" width="21.5703125" customWidth="1"/>
  </cols>
  <sheetData>
    <row r="1" spans="1:33"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2" t="s">
        <v>32</v>
      </c>
    </row>
    <row r="2" spans="1:33" x14ac:dyDescent="0.2">
      <c r="A2" s="3">
        <v>43900.425208125002</v>
      </c>
      <c r="B2" s="2" t="s">
        <v>33</v>
      </c>
      <c r="C2" s="2" t="s">
        <v>39</v>
      </c>
      <c r="G2" s="2" t="s">
        <v>40</v>
      </c>
      <c r="H2" s="2" t="s">
        <v>41</v>
      </c>
      <c r="I2" s="2">
        <v>4</v>
      </c>
      <c r="J2" s="2">
        <v>4</v>
      </c>
      <c r="K2" s="2">
        <v>5</v>
      </c>
      <c r="L2" s="2">
        <v>5</v>
      </c>
      <c r="M2" s="2">
        <v>4</v>
      </c>
      <c r="N2" s="2">
        <v>4</v>
      </c>
      <c r="O2" s="2">
        <v>5</v>
      </c>
      <c r="P2" s="2">
        <v>5</v>
      </c>
      <c r="Q2" s="2">
        <v>5</v>
      </c>
      <c r="R2" s="2">
        <v>5</v>
      </c>
      <c r="S2" s="2" t="s">
        <v>38</v>
      </c>
      <c r="T2" s="2">
        <v>4</v>
      </c>
      <c r="U2" s="2">
        <v>5</v>
      </c>
      <c r="V2" s="2">
        <v>5</v>
      </c>
      <c r="W2" s="2">
        <v>5</v>
      </c>
      <c r="X2" s="2">
        <v>4</v>
      </c>
      <c r="Y2" s="2">
        <v>5</v>
      </c>
      <c r="Z2" s="2" t="s">
        <v>33</v>
      </c>
      <c r="AA2" s="2">
        <v>3</v>
      </c>
      <c r="AB2" s="2">
        <v>4</v>
      </c>
      <c r="AC2" s="2">
        <v>3</v>
      </c>
      <c r="AD2" s="2">
        <v>4</v>
      </c>
      <c r="AE2" s="2">
        <v>3</v>
      </c>
      <c r="AF2" s="2" t="s">
        <v>42</v>
      </c>
      <c r="AG2" s="4"/>
    </row>
    <row r="3" spans="1:33" x14ac:dyDescent="0.2">
      <c r="A3" s="3">
        <v>43900.425759861115</v>
      </c>
      <c r="B3" s="2" t="s">
        <v>33</v>
      </c>
      <c r="C3" s="2" t="s">
        <v>43</v>
      </c>
      <c r="G3" s="2" t="s">
        <v>40</v>
      </c>
      <c r="H3" s="2" t="s">
        <v>44</v>
      </c>
      <c r="I3" s="2">
        <v>4</v>
      </c>
      <c r="J3" s="2">
        <v>4</v>
      </c>
      <c r="K3" s="2">
        <v>4</v>
      </c>
      <c r="L3" s="2">
        <v>4</v>
      </c>
      <c r="M3" s="2">
        <v>4</v>
      </c>
      <c r="N3" s="2">
        <v>5</v>
      </c>
      <c r="O3" s="2">
        <v>5</v>
      </c>
      <c r="P3" s="2">
        <v>5</v>
      </c>
      <c r="Q3" s="2">
        <v>4</v>
      </c>
      <c r="R3" s="2">
        <v>5</v>
      </c>
      <c r="S3" s="2" t="s">
        <v>38</v>
      </c>
      <c r="T3" s="2">
        <v>4</v>
      </c>
      <c r="U3" s="2">
        <v>5</v>
      </c>
      <c r="V3" s="2">
        <v>4</v>
      </c>
      <c r="W3" s="2">
        <v>4</v>
      </c>
      <c r="X3" s="2">
        <v>5</v>
      </c>
      <c r="Y3" s="2">
        <v>5</v>
      </c>
      <c r="Z3" s="2" t="s">
        <v>33</v>
      </c>
      <c r="AA3" s="2">
        <v>3</v>
      </c>
      <c r="AB3" s="2">
        <v>3</v>
      </c>
      <c r="AC3" s="2">
        <v>2</v>
      </c>
      <c r="AD3" s="2">
        <v>3</v>
      </c>
      <c r="AE3" s="2">
        <v>3</v>
      </c>
      <c r="AF3" s="2" t="s">
        <v>45</v>
      </c>
      <c r="AG3" s="4"/>
    </row>
    <row r="4" spans="1:33" x14ac:dyDescent="0.2">
      <c r="A4" s="3">
        <v>43900.426988171297</v>
      </c>
      <c r="B4" s="2" t="s">
        <v>33</v>
      </c>
      <c r="C4" s="2" t="s">
        <v>46</v>
      </c>
      <c r="G4" s="2" t="s">
        <v>47</v>
      </c>
      <c r="H4" s="2" t="s">
        <v>44</v>
      </c>
      <c r="I4" s="2">
        <v>3</v>
      </c>
      <c r="J4" s="2">
        <v>3</v>
      </c>
      <c r="K4" s="2">
        <v>4</v>
      </c>
      <c r="L4" s="2">
        <v>3</v>
      </c>
      <c r="M4" s="2">
        <v>3</v>
      </c>
      <c r="N4" s="2">
        <v>5</v>
      </c>
      <c r="O4" s="2">
        <v>4</v>
      </c>
      <c r="P4" s="2">
        <v>3</v>
      </c>
      <c r="Q4" s="2">
        <v>4</v>
      </c>
      <c r="R4" s="2">
        <v>4</v>
      </c>
      <c r="S4" s="2" t="s">
        <v>48</v>
      </c>
      <c r="T4" s="2">
        <v>3</v>
      </c>
      <c r="U4" s="2">
        <v>5</v>
      </c>
      <c r="V4" s="2">
        <v>3</v>
      </c>
      <c r="W4" s="2">
        <v>2</v>
      </c>
      <c r="X4" s="2">
        <v>5</v>
      </c>
      <c r="Y4" s="2">
        <v>3</v>
      </c>
      <c r="Z4" s="2" t="s">
        <v>33</v>
      </c>
      <c r="AA4" s="2">
        <v>4</v>
      </c>
      <c r="AB4" s="2">
        <v>4</v>
      </c>
      <c r="AC4" s="2">
        <v>4</v>
      </c>
      <c r="AD4" s="2">
        <v>4</v>
      </c>
      <c r="AE4" s="2">
        <v>3</v>
      </c>
      <c r="AF4" s="2" t="s">
        <v>49</v>
      </c>
      <c r="AG4" s="4"/>
    </row>
    <row r="5" spans="1:33" x14ac:dyDescent="0.2">
      <c r="A5" s="3">
        <v>43900.427271435183</v>
      </c>
      <c r="B5" s="2" t="s">
        <v>33</v>
      </c>
      <c r="C5" s="2" t="s">
        <v>50</v>
      </c>
      <c r="G5" s="2" t="s">
        <v>36</v>
      </c>
      <c r="H5" s="2" t="s">
        <v>51</v>
      </c>
      <c r="I5" s="2">
        <v>3</v>
      </c>
      <c r="J5" s="2">
        <v>4</v>
      </c>
      <c r="K5" s="2">
        <v>4</v>
      </c>
      <c r="L5" s="2">
        <v>4</v>
      </c>
      <c r="M5" s="2">
        <v>4</v>
      </c>
      <c r="N5" s="2">
        <v>4</v>
      </c>
      <c r="O5" s="2">
        <v>3</v>
      </c>
      <c r="P5" s="2">
        <v>3</v>
      </c>
      <c r="Q5" s="2">
        <v>2</v>
      </c>
      <c r="R5" s="2">
        <v>3</v>
      </c>
      <c r="S5" s="2" t="s">
        <v>48</v>
      </c>
      <c r="T5" s="2">
        <v>3</v>
      </c>
      <c r="U5" s="2">
        <v>5</v>
      </c>
      <c r="V5" s="2">
        <v>5</v>
      </c>
      <c r="W5" s="2">
        <v>4</v>
      </c>
      <c r="X5" s="2">
        <v>3</v>
      </c>
      <c r="Y5" s="2">
        <v>3</v>
      </c>
      <c r="Z5" s="2" t="s">
        <v>33</v>
      </c>
      <c r="AA5" s="2">
        <v>3</v>
      </c>
      <c r="AB5" s="2">
        <v>4</v>
      </c>
      <c r="AC5" s="2">
        <v>3</v>
      </c>
      <c r="AD5" s="2">
        <v>3</v>
      </c>
      <c r="AE5" s="2">
        <v>3</v>
      </c>
      <c r="AF5" s="2" t="s">
        <v>52</v>
      </c>
      <c r="AG5" s="4"/>
    </row>
    <row r="6" spans="1:33" x14ac:dyDescent="0.2">
      <c r="A6" s="3">
        <v>43900.427585937505</v>
      </c>
      <c r="B6" s="2" t="s">
        <v>33</v>
      </c>
      <c r="C6" s="2" t="s">
        <v>53</v>
      </c>
      <c r="G6" s="2" t="s">
        <v>40</v>
      </c>
      <c r="H6" s="2" t="s">
        <v>37</v>
      </c>
      <c r="I6" s="2">
        <v>4</v>
      </c>
      <c r="J6" s="2">
        <v>4</v>
      </c>
      <c r="K6" s="2">
        <v>5</v>
      </c>
      <c r="L6" s="2">
        <v>3</v>
      </c>
      <c r="M6" s="2">
        <v>4</v>
      </c>
      <c r="N6" s="2">
        <v>4</v>
      </c>
      <c r="O6" s="2">
        <v>4</v>
      </c>
      <c r="P6" s="2">
        <v>4</v>
      </c>
      <c r="Q6" s="2">
        <v>5</v>
      </c>
      <c r="R6" s="2">
        <v>4</v>
      </c>
      <c r="S6" s="2" t="s">
        <v>38</v>
      </c>
      <c r="T6" s="2">
        <v>4</v>
      </c>
      <c r="U6" s="2">
        <v>4</v>
      </c>
      <c r="V6" s="2">
        <v>4</v>
      </c>
      <c r="W6" s="2">
        <v>3</v>
      </c>
      <c r="X6" s="2">
        <v>3</v>
      </c>
      <c r="Y6" s="2">
        <v>4</v>
      </c>
      <c r="Z6" s="2" t="s">
        <v>33</v>
      </c>
      <c r="AA6" s="2">
        <v>4</v>
      </c>
      <c r="AB6" s="2">
        <v>3</v>
      </c>
      <c r="AC6" s="2">
        <v>3</v>
      </c>
      <c r="AD6" s="2">
        <v>3</v>
      </c>
      <c r="AE6" s="2">
        <v>4</v>
      </c>
      <c r="AF6" s="2" t="s">
        <v>54</v>
      </c>
      <c r="AG6" s="4"/>
    </row>
    <row r="7" spans="1:33" x14ac:dyDescent="0.2">
      <c r="A7" s="3">
        <v>43900.42782297454</v>
      </c>
      <c r="B7" s="2" t="s">
        <v>33</v>
      </c>
      <c r="C7" s="2" t="s">
        <v>55</v>
      </c>
      <c r="G7" s="2" t="s">
        <v>56</v>
      </c>
      <c r="H7" s="2" t="s">
        <v>37</v>
      </c>
      <c r="I7" s="2">
        <v>3</v>
      </c>
      <c r="J7" s="2">
        <v>3</v>
      </c>
      <c r="K7" s="2">
        <v>4</v>
      </c>
      <c r="L7" s="2">
        <v>4</v>
      </c>
      <c r="M7" s="2">
        <v>3</v>
      </c>
      <c r="N7" s="2">
        <v>5</v>
      </c>
      <c r="O7" s="2">
        <v>3</v>
      </c>
      <c r="P7" s="2">
        <v>4</v>
      </c>
      <c r="Q7" s="2">
        <v>3</v>
      </c>
      <c r="R7" s="2">
        <v>4</v>
      </c>
      <c r="S7" s="2" t="s">
        <v>48</v>
      </c>
      <c r="T7" s="2">
        <v>3</v>
      </c>
      <c r="U7" s="2">
        <v>4</v>
      </c>
      <c r="V7" s="2">
        <v>3</v>
      </c>
      <c r="W7" s="2">
        <v>3</v>
      </c>
      <c r="X7" s="2">
        <v>4</v>
      </c>
      <c r="Y7" s="2">
        <v>2</v>
      </c>
      <c r="Z7" s="2" t="s">
        <v>33</v>
      </c>
      <c r="AA7" s="2">
        <v>3</v>
      </c>
      <c r="AB7" s="2">
        <v>4</v>
      </c>
      <c r="AC7" s="2">
        <v>3</v>
      </c>
      <c r="AD7" s="2">
        <v>3</v>
      </c>
      <c r="AE7" s="2">
        <v>2</v>
      </c>
      <c r="AF7" s="2" t="s">
        <v>57</v>
      </c>
      <c r="AG7" s="4"/>
    </row>
    <row r="8" spans="1:33" x14ac:dyDescent="0.2">
      <c r="A8" s="3">
        <v>43900.427929733793</v>
      </c>
      <c r="B8" s="2" t="s">
        <v>33</v>
      </c>
      <c r="C8" s="2" t="s">
        <v>58</v>
      </c>
      <c r="G8" s="2" t="s">
        <v>59</v>
      </c>
      <c r="H8" s="2" t="s">
        <v>51</v>
      </c>
      <c r="I8" s="2">
        <v>3</v>
      </c>
      <c r="J8" s="2">
        <v>5</v>
      </c>
      <c r="K8" s="2">
        <v>5</v>
      </c>
      <c r="L8" s="2">
        <v>5</v>
      </c>
      <c r="M8" s="2">
        <v>5</v>
      </c>
      <c r="N8" s="2">
        <v>5</v>
      </c>
      <c r="O8" s="2">
        <v>5</v>
      </c>
      <c r="P8" s="2">
        <v>5</v>
      </c>
      <c r="Q8" s="2">
        <v>4</v>
      </c>
      <c r="R8" s="2">
        <v>5</v>
      </c>
      <c r="S8" s="2" t="s">
        <v>48</v>
      </c>
      <c r="T8" s="2">
        <v>4</v>
      </c>
      <c r="U8" s="2">
        <v>5</v>
      </c>
      <c r="V8" s="2">
        <v>5</v>
      </c>
      <c r="W8" s="2">
        <v>5</v>
      </c>
      <c r="X8" s="2">
        <v>5</v>
      </c>
      <c r="Y8" s="2">
        <v>5</v>
      </c>
      <c r="Z8" s="2" t="s">
        <v>33</v>
      </c>
      <c r="AA8" s="2">
        <v>4</v>
      </c>
      <c r="AB8" s="2">
        <v>4</v>
      </c>
      <c r="AC8" s="2">
        <v>4</v>
      </c>
      <c r="AD8" s="2">
        <v>4</v>
      </c>
      <c r="AE8" s="2">
        <v>3</v>
      </c>
      <c r="AF8" s="2" t="s">
        <v>60</v>
      </c>
      <c r="AG8" s="4"/>
    </row>
    <row r="9" spans="1:33" x14ac:dyDescent="0.2">
      <c r="A9" s="3">
        <v>43900.428002916669</v>
      </c>
      <c r="B9" s="2" t="s">
        <v>33</v>
      </c>
      <c r="C9" s="2" t="s">
        <v>61</v>
      </c>
      <c r="G9" s="2" t="s">
        <v>36</v>
      </c>
      <c r="H9" s="2" t="s">
        <v>37</v>
      </c>
      <c r="I9" s="2">
        <v>4</v>
      </c>
      <c r="J9" s="2">
        <v>4</v>
      </c>
      <c r="K9" s="2">
        <v>4</v>
      </c>
      <c r="L9" s="2">
        <v>4</v>
      </c>
      <c r="M9" s="2">
        <v>4</v>
      </c>
      <c r="N9" s="2">
        <v>4</v>
      </c>
      <c r="O9" s="2">
        <v>5</v>
      </c>
      <c r="P9" s="2">
        <v>4</v>
      </c>
      <c r="Q9" s="2">
        <v>3</v>
      </c>
      <c r="R9" s="2">
        <v>4</v>
      </c>
      <c r="S9" s="2" t="s">
        <v>48</v>
      </c>
      <c r="T9" s="2">
        <v>4</v>
      </c>
      <c r="U9" s="2">
        <v>5</v>
      </c>
      <c r="V9" s="2">
        <v>5</v>
      </c>
      <c r="W9" s="2">
        <v>5</v>
      </c>
      <c r="X9" s="2">
        <v>3</v>
      </c>
      <c r="Y9" s="2">
        <v>5</v>
      </c>
      <c r="Z9" s="2" t="s">
        <v>33</v>
      </c>
      <c r="AA9" s="2">
        <v>4</v>
      </c>
      <c r="AB9" s="2">
        <v>4</v>
      </c>
      <c r="AC9" s="2">
        <v>4</v>
      </c>
      <c r="AD9" s="2">
        <v>4</v>
      </c>
      <c r="AE9" s="2">
        <v>3</v>
      </c>
      <c r="AF9" s="2" t="s">
        <v>62</v>
      </c>
      <c r="AG9" s="4"/>
    </row>
    <row r="10" spans="1:33" x14ac:dyDescent="0.2">
      <c r="A10" s="3">
        <v>43900.428009502313</v>
      </c>
      <c r="B10" s="2" t="s">
        <v>33</v>
      </c>
      <c r="C10" s="2" t="s">
        <v>63</v>
      </c>
      <c r="G10" s="2" t="s">
        <v>36</v>
      </c>
      <c r="H10" s="2" t="s">
        <v>64</v>
      </c>
      <c r="I10" s="2">
        <v>5</v>
      </c>
      <c r="J10" s="2">
        <v>4</v>
      </c>
      <c r="K10" s="2">
        <v>4</v>
      </c>
      <c r="L10" s="2">
        <v>4</v>
      </c>
      <c r="M10" s="2">
        <v>4</v>
      </c>
      <c r="N10" s="2">
        <v>4</v>
      </c>
      <c r="O10" s="2">
        <v>4</v>
      </c>
      <c r="P10" s="2">
        <v>4</v>
      </c>
      <c r="Q10" s="2">
        <v>4</v>
      </c>
      <c r="R10" s="2">
        <v>4</v>
      </c>
      <c r="S10" s="2" t="s">
        <v>48</v>
      </c>
      <c r="T10" s="2">
        <v>4</v>
      </c>
      <c r="U10" s="2">
        <v>4</v>
      </c>
      <c r="V10" s="2">
        <v>4</v>
      </c>
      <c r="W10" s="2">
        <v>3</v>
      </c>
      <c r="X10" s="2">
        <v>4</v>
      </c>
      <c r="Y10" s="2">
        <v>4</v>
      </c>
      <c r="Z10" s="2" t="s">
        <v>33</v>
      </c>
      <c r="AA10" s="2">
        <v>3</v>
      </c>
      <c r="AB10" s="2">
        <v>3</v>
      </c>
      <c r="AC10" s="2">
        <v>3</v>
      </c>
      <c r="AD10" s="2">
        <v>3</v>
      </c>
      <c r="AE10" s="2">
        <v>1</v>
      </c>
      <c r="AF10" s="2" t="s">
        <v>65</v>
      </c>
      <c r="AG10" s="4"/>
    </row>
    <row r="11" spans="1:33" x14ac:dyDescent="0.2">
      <c r="A11" s="3">
        <v>43900.428196018518</v>
      </c>
      <c r="B11" s="2" t="s">
        <v>33</v>
      </c>
      <c r="C11" s="2" t="s">
        <v>66</v>
      </c>
      <c r="G11" s="2" t="s">
        <v>47</v>
      </c>
      <c r="H11" s="2" t="s">
        <v>37</v>
      </c>
      <c r="I11" s="2">
        <v>4</v>
      </c>
      <c r="J11" s="2">
        <v>4</v>
      </c>
      <c r="K11" s="2">
        <v>3</v>
      </c>
      <c r="L11" s="2">
        <v>4</v>
      </c>
      <c r="M11" s="2">
        <v>4</v>
      </c>
      <c r="N11" s="2">
        <v>4</v>
      </c>
      <c r="O11" s="2">
        <v>5</v>
      </c>
      <c r="P11" s="2">
        <v>5</v>
      </c>
      <c r="Q11" s="2">
        <v>4</v>
      </c>
      <c r="R11" s="2">
        <v>4</v>
      </c>
      <c r="S11" s="2" t="s">
        <v>38</v>
      </c>
      <c r="T11" s="2">
        <v>5</v>
      </c>
      <c r="U11" s="2">
        <v>5</v>
      </c>
      <c r="V11" s="2">
        <v>4</v>
      </c>
      <c r="W11" s="2">
        <v>3</v>
      </c>
      <c r="X11" s="2">
        <v>3</v>
      </c>
      <c r="Y11" s="2">
        <v>4</v>
      </c>
      <c r="Z11" s="2" t="s">
        <v>33</v>
      </c>
      <c r="AA11" s="2">
        <v>3</v>
      </c>
      <c r="AB11" s="2">
        <v>4</v>
      </c>
      <c r="AC11" s="2">
        <v>4</v>
      </c>
      <c r="AD11" s="2">
        <v>4</v>
      </c>
      <c r="AE11" s="2">
        <v>3</v>
      </c>
      <c r="AF11" s="2" t="s">
        <v>67</v>
      </c>
      <c r="AG11" s="4"/>
    </row>
    <row r="12" spans="1:33" x14ac:dyDescent="0.2">
      <c r="A12" s="3">
        <v>43900.428198009264</v>
      </c>
      <c r="B12" s="2" t="s">
        <v>33</v>
      </c>
      <c r="C12" s="2" t="s">
        <v>68</v>
      </c>
      <c r="G12" s="2" t="s">
        <v>47</v>
      </c>
      <c r="H12" s="2" t="s">
        <v>44</v>
      </c>
      <c r="I12" s="2">
        <v>3</v>
      </c>
      <c r="J12" s="2">
        <v>4</v>
      </c>
      <c r="K12" s="2">
        <v>4</v>
      </c>
      <c r="L12" s="2">
        <v>4</v>
      </c>
      <c r="M12" s="2">
        <v>4</v>
      </c>
      <c r="N12" s="2">
        <v>5</v>
      </c>
      <c r="O12" s="2">
        <v>4</v>
      </c>
      <c r="P12" s="2">
        <v>3</v>
      </c>
      <c r="Q12" s="2">
        <v>3</v>
      </c>
      <c r="R12" s="2">
        <v>3</v>
      </c>
      <c r="S12" s="2" t="s">
        <v>48</v>
      </c>
      <c r="T12" s="2">
        <v>3</v>
      </c>
      <c r="U12" s="2">
        <v>4</v>
      </c>
      <c r="V12" s="2">
        <v>4</v>
      </c>
      <c r="W12" s="2">
        <v>3</v>
      </c>
      <c r="X12" s="2">
        <v>2</v>
      </c>
      <c r="Y12" s="2">
        <v>1</v>
      </c>
      <c r="Z12" s="2" t="s">
        <v>33</v>
      </c>
      <c r="AA12" s="2">
        <v>3</v>
      </c>
      <c r="AB12" s="2">
        <v>4</v>
      </c>
      <c r="AC12" s="2">
        <v>3</v>
      </c>
      <c r="AD12" s="2">
        <v>4</v>
      </c>
      <c r="AE12" s="2">
        <v>2</v>
      </c>
      <c r="AF12" s="2" t="s">
        <v>69</v>
      </c>
      <c r="AG12" s="4"/>
    </row>
    <row r="13" spans="1:33" x14ac:dyDescent="0.2">
      <c r="A13" s="3">
        <v>43900.428274247686</v>
      </c>
      <c r="B13" s="2" t="s">
        <v>33</v>
      </c>
      <c r="C13" s="2" t="s">
        <v>70</v>
      </c>
      <c r="G13" s="2" t="s">
        <v>59</v>
      </c>
      <c r="H13" s="2" t="s">
        <v>37</v>
      </c>
      <c r="I13" s="2">
        <v>4</v>
      </c>
      <c r="J13" s="2">
        <v>4</v>
      </c>
      <c r="K13" s="2">
        <v>5</v>
      </c>
      <c r="L13" s="2">
        <v>5</v>
      </c>
      <c r="M13" s="2">
        <v>4</v>
      </c>
      <c r="N13" s="2">
        <v>3</v>
      </c>
      <c r="O13" s="2">
        <v>4</v>
      </c>
      <c r="P13" s="2">
        <v>3</v>
      </c>
      <c r="Q13" s="2">
        <v>3</v>
      </c>
      <c r="R13" s="2">
        <v>3</v>
      </c>
      <c r="S13" s="2" t="s">
        <v>38</v>
      </c>
      <c r="T13" s="2">
        <v>5</v>
      </c>
      <c r="U13" s="2">
        <v>4</v>
      </c>
      <c r="V13" s="2">
        <v>3</v>
      </c>
      <c r="W13" s="2">
        <v>3</v>
      </c>
      <c r="X13" s="2">
        <v>3</v>
      </c>
      <c r="Y13" s="2">
        <v>4</v>
      </c>
      <c r="Z13" s="2" t="s">
        <v>33</v>
      </c>
      <c r="AA13" s="2">
        <v>2</v>
      </c>
      <c r="AB13" s="2">
        <v>3</v>
      </c>
      <c r="AC13" s="2">
        <v>3</v>
      </c>
      <c r="AD13" s="2">
        <v>3</v>
      </c>
      <c r="AE13" s="2">
        <v>1</v>
      </c>
      <c r="AF13" s="2" t="s">
        <v>71</v>
      </c>
      <c r="AG13" s="4"/>
    </row>
    <row r="14" spans="1:33" x14ac:dyDescent="0.2">
      <c r="A14" s="3">
        <v>43900.42827556713</v>
      </c>
      <c r="B14" s="2" t="s">
        <v>33</v>
      </c>
      <c r="C14" s="2" t="s">
        <v>72</v>
      </c>
      <c r="G14" s="2" t="s">
        <v>56</v>
      </c>
      <c r="H14" s="2" t="s">
        <v>73</v>
      </c>
      <c r="I14" s="2">
        <v>5</v>
      </c>
      <c r="J14" s="2">
        <v>4</v>
      </c>
      <c r="K14" s="2">
        <v>5</v>
      </c>
      <c r="L14" s="2">
        <v>5</v>
      </c>
      <c r="M14" s="2">
        <v>4</v>
      </c>
      <c r="N14" s="2">
        <v>5</v>
      </c>
      <c r="O14" s="2">
        <v>5</v>
      </c>
      <c r="P14" s="2">
        <v>5</v>
      </c>
      <c r="Q14" s="2">
        <v>5</v>
      </c>
      <c r="R14" s="2">
        <v>5</v>
      </c>
      <c r="S14" s="2" t="s">
        <v>38</v>
      </c>
      <c r="T14" s="2">
        <v>5</v>
      </c>
      <c r="U14" s="2">
        <v>5</v>
      </c>
      <c r="V14" s="2">
        <v>5</v>
      </c>
      <c r="W14" s="2">
        <v>5</v>
      </c>
      <c r="X14" s="2">
        <v>5</v>
      </c>
      <c r="Y14" s="2">
        <v>5</v>
      </c>
      <c r="Z14" s="2" t="s">
        <v>33</v>
      </c>
      <c r="AA14" s="2">
        <v>4</v>
      </c>
      <c r="AB14" s="2">
        <v>5</v>
      </c>
      <c r="AC14" s="2">
        <v>4</v>
      </c>
      <c r="AD14" s="2">
        <v>4</v>
      </c>
      <c r="AE14" s="2">
        <v>3</v>
      </c>
      <c r="AF14" s="2" t="s">
        <v>74</v>
      </c>
      <c r="AG14" s="4"/>
    </row>
    <row r="15" spans="1:33" x14ac:dyDescent="0.2">
      <c r="A15" s="3">
        <v>43900.428406724532</v>
      </c>
      <c r="B15" s="2" t="s">
        <v>33</v>
      </c>
      <c r="C15" s="2" t="s">
        <v>68</v>
      </c>
      <c r="G15" s="2" t="s">
        <v>47</v>
      </c>
      <c r="H15" s="2" t="s">
        <v>44</v>
      </c>
      <c r="I15" s="2">
        <v>3</v>
      </c>
      <c r="J15" s="2">
        <v>4</v>
      </c>
      <c r="K15" s="2">
        <v>4</v>
      </c>
      <c r="L15" s="2">
        <v>4</v>
      </c>
      <c r="M15" s="2">
        <v>3</v>
      </c>
      <c r="N15" s="2">
        <v>4</v>
      </c>
      <c r="O15" s="2">
        <v>5</v>
      </c>
      <c r="P15" s="2">
        <v>4</v>
      </c>
      <c r="Q15" s="2">
        <v>3</v>
      </c>
      <c r="R15" s="2">
        <v>5</v>
      </c>
      <c r="S15" s="2" t="s">
        <v>48</v>
      </c>
      <c r="T15" s="2">
        <v>3</v>
      </c>
      <c r="U15" s="2">
        <v>4</v>
      </c>
      <c r="V15" s="2">
        <v>4</v>
      </c>
      <c r="W15" s="2">
        <v>3</v>
      </c>
      <c r="X15" s="2">
        <v>2</v>
      </c>
      <c r="Y15" s="2">
        <v>2</v>
      </c>
      <c r="Z15" s="2" t="s">
        <v>33</v>
      </c>
      <c r="AA15" s="2">
        <v>3</v>
      </c>
      <c r="AB15" s="2">
        <v>3</v>
      </c>
      <c r="AC15" s="2">
        <v>3</v>
      </c>
      <c r="AD15" s="2">
        <v>3</v>
      </c>
      <c r="AE15" s="2">
        <v>2</v>
      </c>
      <c r="AF15" s="2" t="s">
        <v>75</v>
      </c>
      <c r="AG15" s="4"/>
    </row>
    <row r="16" spans="1:33" x14ac:dyDescent="0.2">
      <c r="A16" s="3">
        <v>43900.428497847221</v>
      </c>
      <c r="B16" s="2" t="s">
        <v>33</v>
      </c>
      <c r="C16" s="2" t="s">
        <v>55</v>
      </c>
      <c r="G16" s="2" t="s">
        <v>56</v>
      </c>
      <c r="H16" s="2" t="s">
        <v>37</v>
      </c>
      <c r="I16" s="2">
        <v>2</v>
      </c>
      <c r="J16" s="2">
        <v>3</v>
      </c>
      <c r="K16" s="2">
        <v>4</v>
      </c>
      <c r="L16" s="2">
        <v>4</v>
      </c>
      <c r="M16" s="2">
        <v>3</v>
      </c>
      <c r="N16" s="2">
        <v>5</v>
      </c>
      <c r="O16" s="2">
        <v>3</v>
      </c>
      <c r="P16" s="2">
        <v>3</v>
      </c>
      <c r="Q16" s="2">
        <v>3</v>
      </c>
      <c r="R16" s="2">
        <v>4</v>
      </c>
      <c r="S16" s="2" t="s">
        <v>48</v>
      </c>
      <c r="T16" s="2">
        <v>3</v>
      </c>
      <c r="U16" s="2">
        <v>4</v>
      </c>
      <c r="V16" s="2">
        <v>2</v>
      </c>
      <c r="W16" s="2">
        <v>3</v>
      </c>
      <c r="X16" s="2">
        <v>4</v>
      </c>
      <c r="Y16" s="2">
        <v>2</v>
      </c>
      <c r="Z16" s="2" t="s">
        <v>33</v>
      </c>
      <c r="AA16" s="2">
        <v>3</v>
      </c>
      <c r="AB16" s="2">
        <v>3</v>
      </c>
      <c r="AC16" s="2">
        <v>3</v>
      </c>
      <c r="AD16" s="2">
        <v>3</v>
      </c>
      <c r="AE16" s="2">
        <v>2</v>
      </c>
      <c r="AF16" s="2" t="s">
        <v>76</v>
      </c>
      <c r="AG16" s="4"/>
    </row>
    <row r="17" spans="1:33" x14ac:dyDescent="0.2">
      <c r="A17" s="3">
        <v>43900.428514826388</v>
      </c>
      <c r="B17" s="2" t="s">
        <v>33</v>
      </c>
      <c r="C17" s="2" t="s">
        <v>77</v>
      </c>
      <c r="G17" s="2" t="s">
        <v>56</v>
      </c>
      <c r="H17" s="2" t="s">
        <v>64</v>
      </c>
      <c r="I17" s="2">
        <v>3</v>
      </c>
      <c r="J17" s="2">
        <v>3</v>
      </c>
      <c r="K17" s="2">
        <v>4</v>
      </c>
      <c r="L17" s="2">
        <v>3</v>
      </c>
      <c r="M17" s="2">
        <v>3</v>
      </c>
      <c r="N17" s="2">
        <v>4</v>
      </c>
      <c r="O17" s="2">
        <v>4</v>
      </c>
      <c r="P17" s="2">
        <v>4</v>
      </c>
      <c r="Q17" s="2">
        <v>4</v>
      </c>
      <c r="R17" s="2">
        <v>3</v>
      </c>
      <c r="S17" s="2" t="s">
        <v>38</v>
      </c>
      <c r="T17" s="2">
        <v>4</v>
      </c>
      <c r="U17" s="2">
        <v>4</v>
      </c>
      <c r="V17" s="2">
        <v>3</v>
      </c>
      <c r="W17" s="2">
        <v>2</v>
      </c>
      <c r="X17" s="2">
        <v>2</v>
      </c>
      <c r="Y17" s="2">
        <v>4</v>
      </c>
      <c r="Z17" s="2" t="s">
        <v>33</v>
      </c>
      <c r="AA17" s="2">
        <v>3</v>
      </c>
      <c r="AB17" s="2">
        <v>3</v>
      </c>
      <c r="AC17" s="2">
        <v>3</v>
      </c>
      <c r="AD17" s="2">
        <v>3</v>
      </c>
      <c r="AE17" s="2">
        <v>2</v>
      </c>
      <c r="AF17" s="2" t="s">
        <v>78</v>
      </c>
      <c r="AG17" s="4"/>
    </row>
    <row r="18" spans="1:33" x14ac:dyDescent="0.2">
      <c r="A18" s="3">
        <v>43900.428607870374</v>
      </c>
      <c r="B18" s="2" t="s">
        <v>33</v>
      </c>
      <c r="C18" s="2" t="s">
        <v>79</v>
      </c>
      <c r="G18" s="2" t="s">
        <v>40</v>
      </c>
      <c r="H18" s="2" t="s">
        <v>37</v>
      </c>
      <c r="I18" s="2">
        <v>4</v>
      </c>
      <c r="J18" s="2">
        <v>4</v>
      </c>
      <c r="K18" s="2">
        <v>5</v>
      </c>
      <c r="L18" s="2">
        <v>5</v>
      </c>
      <c r="M18" s="2">
        <v>5</v>
      </c>
      <c r="N18" s="2">
        <v>3</v>
      </c>
      <c r="O18" s="2">
        <v>5</v>
      </c>
      <c r="P18" s="2">
        <v>4</v>
      </c>
      <c r="Q18" s="2">
        <v>3</v>
      </c>
      <c r="R18" s="2">
        <v>4</v>
      </c>
      <c r="S18" s="2" t="s">
        <v>38</v>
      </c>
      <c r="T18" s="2">
        <v>5</v>
      </c>
      <c r="U18" s="2">
        <v>5</v>
      </c>
      <c r="V18" s="2">
        <v>4</v>
      </c>
      <c r="W18" s="2">
        <v>4</v>
      </c>
      <c r="X18" s="2">
        <v>5</v>
      </c>
      <c r="Y18" s="2">
        <v>4</v>
      </c>
      <c r="Z18" s="2" t="s">
        <v>33</v>
      </c>
      <c r="AA18" s="2">
        <v>5</v>
      </c>
      <c r="AB18" s="2">
        <v>4</v>
      </c>
      <c r="AC18" s="2">
        <v>5</v>
      </c>
      <c r="AD18" s="2">
        <v>5</v>
      </c>
      <c r="AE18" s="2">
        <v>3</v>
      </c>
      <c r="AF18" s="2" t="s">
        <v>80</v>
      </c>
      <c r="AG18" s="4"/>
    </row>
    <row r="19" spans="1:33" x14ac:dyDescent="0.2">
      <c r="A19" s="3">
        <v>43900.428648749999</v>
      </c>
      <c r="B19" s="2" t="s">
        <v>33</v>
      </c>
      <c r="C19" s="2" t="s">
        <v>77</v>
      </c>
      <c r="G19" s="2" t="s">
        <v>56</v>
      </c>
      <c r="H19" s="2" t="s">
        <v>64</v>
      </c>
      <c r="I19" s="2">
        <v>4</v>
      </c>
      <c r="J19" s="2">
        <v>3</v>
      </c>
      <c r="K19" s="2">
        <v>4</v>
      </c>
      <c r="L19" s="2">
        <v>4</v>
      </c>
      <c r="M19" s="2">
        <v>4</v>
      </c>
      <c r="N19" s="2">
        <v>5</v>
      </c>
      <c r="O19" s="2">
        <v>5</v>
      </c>
      <c r="P19" s="2">
        <v>4</v>
      </c>
      <c r="Q19" s="2">
        <v>3</v>
      </c>
      <c r="R19" s="2">
        <v>4</v>
      </c>
      <c r="S19" s="2" t="s">
        <v>38</v>
      </c>
      <c r="T19" s="2">
        <v>4</v>
      </c>
      <c r="U19" s="2">
        <v>4</v>
      </c>
      <c r="V19" s="2">
        <v>4</v>
      </c>
      <c r="W19" s="2">
        <v>3</v>
      </c>
      <c r="X19" s="2">
        <v>4</v>
      </c>
      <c r="Y19" s="2">
        <v>4</v>
      </c>
      <c r="Z19" s="2" t="s">
        <v>33</v>
      </c>
      <c r="AA19" s="2">
        <v>3</v>
      </c>
      <c r="AB19" s="2">
        <v>3</v>
      </c>
      <c r="AC19" s="2">
        <v>2</v>
      </c>
      <c r="AD19" s="2">
        <v>3</v>
      </c>
      <c r="AE19" s="2">
        <v>2</v>
      </c>
      <c r="AF19" s="2" t="s">
        <v>81</v>
      </c>
      <c r="AG19" s="4"/>
    </row>
    <row r="20" spans="1:33" x14ac:dyDescent="0.2">
      <c r="A20" s="3">
        <v>43900.428750729166</v>
      </c>
      <c r="B20" s="2" t="s">
        <v>33</v>
      </c>
      <c r="C20" s="2" t="s">
        <v>82</v>
      </c>
      <c r="G20" s="2" t="s">
        <v>56</v>
      </c>
      <c r="H20" s="2" t="s">
        <v>44</v>
      </c>
      <c r="I20" s="2">
        <v>4</v>
      </c>
      <c r="J20" s="2">
        <v>4</v>
      </c>
      <c r="K20" s="2">
        <v>4</v>
      </c>
      <c r="L20" s="2">
        <v>4</v>
      </c>
      <c r="M20" s="2">
        <v>4</v>
      </c>
      <c r="N20" s="2">
        <v>4</v>
      </c>
      <c r="O20" s="2">
        <v>4</v>
      </c>
      <c r="P20" s="2">
        <v>3</v>
      </c>
      <c r="Q20" s="2">
        <v>3</v>
      </c>
      <c r="R20" s="2">
        <v>3</v>
      </c>
      <c r="S20" s="2" t="s">
        <v>38</v>
      </c>
      <c r="T20" s="2">
        <v>4</v>
      </c>
      <c r="U20" s="2">
        <v>4</v>
      </c>
      <c r="V20" s="2">
        <v>3</v>
      </c>
      <c r="W20" s="2">
        <v>3</v>
      </c>
      <c r="X20" s="2">
        <v>3</v>
      </c>
      <c r="Y20" s="2">
        <v>4</v>
      </c>
      <c r="Z20" s="2" t="s">
        <v>33</v>
      </c>
      <c r="AA20" s="2">
        <v>4</v>
      </c>
      <c r="AB20" s="2">
        <v>4</v>
      </c>
      <c r="AC20" s="2">
        <v>3</v>
      </c>
      <c r="AD20" s="2">
        <v>4</v>
      </c>
      <c r="AE20" s="2">
        <v>2</v>
      </c>
      <c r="AF20" s="2" t="s">
        <v>83</v>
      </c>
      <c r="AG20" s="4"/>
    </row>
    <row r="21" spans="1:33" x14ac:dyDescent="0.2">
      <c r="A21" s="3">
        <v>43900.428787789351</v>
      </c>
      <c r="B21" s="2" t="s">
        <v>33</v>
      </c>
      <c r="C21" s="2" t="s">
        <v>84</v>
      </c>
      <c r="G21" s="2" t="s">
        <v>36</v>
      </c>
      <c r="H21" s="2" t="s">
        <v>64</v>
      </c>
      <c r="I21" s="2">
        <v>4</v>
      </c>
      <c r="J21" s="2">
        <v>4</v>
      </c>
      <c r="K21" s="2">
        <v>5</v>
      </c>
      <c r="L21" s="2">
        <v>3</v>
      </c>
      <c r="M21" s="2">
        <v>4</v>
      </c>
      <c r="N21" s="2">
        <v>3</v>
      </c>
      <c r="O21" s="2">
        <v>4</v>
      </c>
      <c r="P21" s="2">
        <v>4</v>
      </c>
      <c r="Q21" s="2">
        <v>3</v>
      </c>
      <c r="R21" s="2">
        <v>1</v>
      </c>
      <c r="S21" s="2" t="s">
        <v>48</v>
      </c>
      <c r="T21" s="2">
        <v>3</v>
      </c>
      <c r="U21" s="2">
        <v>3</v>
      </c>
      <c r="V21" s="2">
        <v>2</v>
      </c>
      <c r="W21" s="2">
        <v>3</v>
      </c>
      <c r="X21" s="2">
        <v>3</v>
      </c>
      <c r="Y21" s="2">
        <v>4</v>
      </c>
      <c r="Z21" s="2" t="s">
        <v>33</v>
      </c>
      <c r="AA21" s="2">
        <v>2</v>
      </c>
      <c r="AB21" s="2">
        <v>3</v>
      </c>
      <c r="AC21" s="2">
        <v>3</v>
      </c>
      <c r="AD21" s="2">
        <v>3</v>
      </c>
      <c r="AE21" s="2">
        <v>2</v>
      </c>
      <c r="AF21" s="2" t="s">
        <v>85</v>
      </c>
      <c r="AG21" s="4"/>
    </row>
    <row r="22" spans="1:33" x14ac:dyDescent="0.2">
      <c r="A22" s="3">
        <v>43900.428938935183</v>
      </c>
      <c r="B22" s="2" t="s">
        <v>33</v>
      </c>
      <c r="C22" s="2" t="s">
        <v>46</v>
      </c>
      <c r="G22" s="2" t="s">
        <v>47</v>
      </c>
      <c r="H22" s="2" t="s">
        <v>44</v>
      </c>
      <c r="I22" s="2">
        <v>4</v>
      </c>
      <c r="J22" s="2">
        <v>3</v>
      </c>
      <c r="K22" s="2">
        <v>4</v>
      </c>
      <c r="L22" s="2">
        <v>3</v>
      </c>
      <c r="M22" s="2">
        <v>4</v>
      </c>
      <c r="N22" s="2">
        <v>4</v>
      </c>
      <c r="O22" s="2">
        <v>4</v>
      </c>
      <c r="P22" s="2">
        <v>4</v>
      </c>
      <c r="Q22" s="2">
        <v>3</v>
      </c>
      <c r="R22" s="2">
        <v>5</v>
      </c>
      <c r="S22" s="2" t="s">
        <v>48</v>
      </c>
      <c r="T22" s="2">
        <v>4</v>
      </c>
      <c r="U22" s="2">
        <v>4</v>
      </c>
      <c r="V22" s="2">
        <v>4</v>
      </c>
      <c r="W22" s="2">
        <v>3</v>
      </c>
      <c r="X22" s="2">
        <v>2</v>
      </c>
      <c r="Y22" s="2">
        <v>4</v>
      </c>
      <c r="Z22" s="2" t="s">
        <v>33</v>
      </c>
      <c r="AA22" s="2">
        <v>3</v>
      </c>
      <c r="AB22" s="2">
        <v>4</v>
      </c>
      <c r="AC22" s="2">
        <v>4</v>
      </c>
      <c r="AD22" s="2">
        <v>5</v>
      </c>
      <c r="AE22" s="2">
        <v>2</v>
      </c>
      <c r="AF22" s="2" t="s">
        <v>86</v>
      </c>
      <c r="AG22" s="4"/>
    </row>
    <row r="23" spans="1:33" x14ac:dyDescent="0.2">
      <c r="A23" s="3">
        <v>43900.428984305559</v>
      </c>
      <c r="B23" s="2" t="s">
        <v>33</v>
      </c>
      <c r="C23" s="2" t="s">
        <v>39</v>
      </c>
      <c r="G23" s="2" t="s">
        <v>40</v>
      </c>
      <c r="H23" s="2" t="s">
        <v>41</v>
      </c>
      <c r="I23" s="2">
        <v>4</v>
      </c>
      <c r="J23" s="2">
        <v>4</v>
      </c>
      <c r="K23" s="2">
        <v>4</v>
      </c>
      <c r="L23" s="2">
        <v>5</v>
      </c>
      <c r="M23" s="2">
        <v>5</v>
      </c>
      <c r="N23" s="2">
        <v>5</v>
      </c>
      <c r="O23" s="2">
        <v>5</v>
      </c>
      <c r="P23" s="2">
        <v>5</v>
      </c>
      <c r="Q23" s="2">
        <v>5</v>
      </c>
      <c r="R23" s="2">
        <v>5</v>
      </c>
      <c r="S23" s="2" t="s">
        <v>38</v>
      </c>
      <c r="T23" s="2">
        <v>5</v>
      </c>
      <c r="U23" s="2">
        <v>5</v>
      </c>
      <c r="V23" s="2">
        <v>5</v>
      </c>
      <c r="W23" s="2">
        <v>5</v>
      </c>
      <c r="X23" s="2">
        <v>4</v>
      </c>
      <c r="Y23" s="2">
        <v>5</v>
      </c>
      <c r="Z23" s="2" t="s">
        <v>33</v>
      </c>
      <c r="AA23" s="2">
        <v>4</v>
      </c>
      <c r="AB23" s="2">
        <v>4</v>
      </c>
      <c r="AC23" s="2">
        <v>4</v>
      </c>
      <c r="AD23" s="2">
        <v>4</v>
      </c>
      <c r="AE23" s="2">
        <v>3</v>
      </c>
      <c r="AF23" s="2" t="s">
        <v>87</v>
      </c>
      <c r="AG23" s="4"/>
    </row>
    <row r="24" spans="1:33" x14ac:dyDescent="0.2">
      <c r="A24" s="3">
        <v>43900.429063159725</v>
      </c>
      <c r="B24" s="2" t="s">
        <v>33</v>
      </c>
      <c r="C24" s="2" t="s">
        <v>43</v>
      </c>
      <c r="G24" s="2" t="s">
        <v>40</v>
      </c>
      <c r="H24" s="2" t="s">
        <v>44</v>
      </c>
      <c r="I24" s="2">
        <v>4</v>
      </c>
      <c r="J24" s="2">
        <v>4</v>
      </c>
      <c r="K24" s="2">
        <v>4</v>
      </c>
      <c r="L24" s="2">
        <v>4</v>
      </c>
      <c r="M24" s="2">
        <v>4</v>
      </c>
      <c r="N24" s="2">
        <v>4</v>
      </c>
      <c r="O24" s="2">
        <v>5</v>
      </c>
      <c r="P24" s="2">
        <v>4</v>
      </c>
      <c r="Q24" s="2">
        <v>3</v>
      </c>
      <c r="R24" s="2">
        <v>5</v>
      </c>
      <c r="S24" s="2" t="s">
        <v>38</v>
      </c>
      <c r="T24" s="2">
        <v>4</v>
      </c>
      <c r="U24" s="2">
        <v>4</v>
      </c>
      <c r="V24" s="2">
        <v>4</v>
      </c>
      <c r="W24" s="2">
        <v>3</v>
      </c>
      <c r="X24" s="2">
        <v>4</v>
      </c>
      <c r="Y24" s="2">
        <v>4</v>
      </c>
      <c r="Z24" s="2" t="s">
        <v>33</v>
      </c>
      <c r="AA24" s="2">
        <v>3</v>
      </c>
      <c r="AB24" s="2">
        <v>3</v>
      </c>
      <c r="AC24" s="2">
        <v>3</v>
      </c>
      <c r="AD24" s="2">
        <v>3</v>
      </c>
      <c r="AE24" s="2">
        <v>2</v>
      </c>
      <c r="AF24" s="2" t="s">
        <v>88</v>
      </c>
      <c r="AG24" s="4"/>
    </row>
    <row r="25" spans="1:33" x14ac:dyDescent="0.2">
      <c r="A25" s="3">
        <v>43900.429102592592</v>
      </c>
      <c r="B25" s="2" t="s">
        <v>33</v>
      </c>
      <c r="C25" s="2" t="s">
        <v>55</v>
      </c>
      <c r="G25" s="2" t="s">
        <v>56</v>
      </c>
      <c r="H25" s="2" t="s">
        <v>37</v>
      </c>
      <c r="I25" s="2">
        <v>3</v>
      </c>
      <c r="J25" s="2">
        <v>4</v>
      </c>
      <c r="K25" s="2">
        <v>4</v>
      </c>
      <c r="L25" s="2">
        <v>4</v>
      </c>
      <c r="M25" s="2">
        <v>4</v>
      </c>
      <c r="N25" s="2">
        <v>4</v>
      </c>
      <c r="O25" s="2">
        <v>4</v>
      </c>
      <c r="P25" s="2">
        <v>4</v>
      </c>
      <c r="Q25" s="2">
        <v>3</v>
      </c>
      <c r="R25" s="2">
        <v>4</v>
      </c>
      <c r="S25" s="2" t="s">
        <v>48</v>
      </c>
      <c r="T25" s="2">
        <v>3</v>
      </c>
      <c r="U25" s="2">
        <v>5</v>
      </c>
      <c r="V25" s="2">
        <v>4</v>
      </c>
      <c r="W25" s="2">
        <v>3</v>
      </c>
      <c r="X25" s="2">
        <v>5</v>
      </c>
      <c r="Y25" s="2">
        <v>4</v>
      </c>
      <c r="Z25" s="2" t="s">
        <v>33</v>
      </c>
      <c r="AA25" s="2">
        <v>3</v>
      </c>
      <c r="AB25" s="2">
        <v>3</v>
      </c>
      <c r="AC25" s="2">
        <v>3</v>
      </c>
      <c r="AD25" s="2">
        <v>3</v>
      </c>
      <c r="AE25" s="2">
        <v>3</v>
      </c>
      <c r="AF25" s="2" t="s">
        <v>89</v>
      </c>
      <c r="AG25" s="4"/>
    </row>
    <row r="26" spans="1:33" x14ac:dyDescent="0.2">
      <c r="A26" s="3">
        <v>43900.429292430556</v>
      </c>
      <c r="B26" s="2" t="s">
        <v>33</v>
      </c>
      <c r="C26" s="2" t="s">
        <v>90</v>
      </c>
      <c r="G26" s="2" t="s">
        <v>56</v>
      </c>
      <c r="H26" s="2" t="s">
        <v>44</v>
      </c>
      <c r="I26" s="2">
        <v>4</v>
      </c>
      <c r="J26" s="2">
        <v>3</v>
      </c>
      <c r="K26" s="2">
        <v>4</v>
      </c>
      <c r="L26" s="2">
        <v>5</v>
      </c>
      <c r="M26" s="2">
        <v>5</v>
      </c>
      <c r="N26" s="2">
        <v>5</v>
      </c>
      <c r="O26" s="2">
        <v>5</v>
      </c>
      <c r="P26" s="2">
        <v>5</v>
      </c>
      <c r="Q26" s="2">
        <v>3</v>
      </c>
      <c r="R26" s="2">
        <v>4</v>
      </c>
      <c r="S26" s="2" t="s">
        <v>38</v>
      </c>
      <c r="T26" s="2">
        <v>4</v>
      </c>
      <c r="U26" s="2">
        <v>5</v>
      </c>
      <c r="V26" s="2">
        <v>5</v>
      </c>
      <c r="W26" s="2">
        <v>3</v>
      </c>
      <c r="X26" s="2">
        <v>5</v>
      </c>
      <c r="Y26" s="2">
        <v>4</v>
      </c>
      <c r="Z26" s="2" t="s">
        <v>33</v>
      </c>
      <c r="AA26" s="2">
        <v>4</v>
      </c>
      <c r="AB26" s="2">
        <v>4</v>
      </c>
      <c r="AC26" s="2">
        <v>4</v>
      </c>
      <c r="AD26" s="2">
        <v>4</v>
      </c>
      <c r="AE26" s="2">
        <v>3</v>
      </c>
      <c r="AF26" s="2" t="s">
        <v>91</v>
      </c>
      <c r="AG26" s="4"/>
    </row>
    <row r="27" spans="1:33" x14ac:dyDescent="0.2">
      <c r="A27" s="3">
        <v>43900.429311747685</v>
      </c>
      <c r="B27" s="2" t="s">
        <v>33</v>
      </c>
      <c r="C27" s="2" t="s">
        <v>70</v>
      </c>
      <c r="G27" s="2" t="s">
        <v>59</v>
      </c>
      <c r="H27" s="2" t="s">
        <v>37</v>
      </c>
      <c r="I27" s="2">
        <v>4</v>
      </c>
      <c r="J27" s="2">
        <v>4</v>
      </c>
      <c r="K27" s="2">
        <v>5</v>
      </c>
      <c r="L27" s="2">
        <v>5</v>
      </c>
      <c r="M27" s="2">
        <v>4</v>
      </c>
      <c r="N27" s="2">
        <v>3</v>
      </c>
      <c r="O27" s="2">
        <v>4</v>
      </c>
      <c r="P27" s="2">
        <v>4</v>
      </c>
      <c r="Q27" s="2">
        <v>3</v>
      </c>
      <c r="R27" s="2">
        <v>3</v>
      </c>
      <c r="S27" s="2" t="s">
        <v>38</v>
      </c>
      <c r="T27" s="2">
        <v>4</v>
      </c>
      <c r="U27" s="2">
        <v>5</v>
      </c>
      <c r="V27" s="2">
        <v>4</v>
      </c>
      <c r="W27" s="2">
        <v>3</v>
      </c>
      <c r="X27" s="2">
        <v>3</v>
      </c>
      <c r="Y27" s="2">
        <v>4</v>
      </c>
      <c r="Z27" s="2" t="s">
        <v>33</v>
      </c>
      <c r="AA27" s="2">
        <v>4</v>
      </c>
      <c r="AB27" s="2">
        <v>4</v>
      </c>
      <c r="AC27" s="2">
        <v>4</v>
      </c>
      <c r="AD27" s="2">
        <v>4</v>
      </c>
      <c r="AE27" s="2">
        <v>3</v>
      </c>
      <c r="AF27" s="2" t="s">
        <v>92</v>
      </c>
      <c r="AG27" s="4"/>
    </row>
    <row r="28" spans="1:33" x14ac:dyDescent="0.2">
      <c r="A28" s="3">
        <v>43900.429335879628</v>
      </c>
      <c r="B28" s="2" t="s">
        <v>33</v>
      </c>
      <c r="C28" s="2" t="s">
        <v>93</v>
      </c>
      <c r="G28" s="2" t="s">
        <v>47</v>
      </c>
      <c r="H28" s="2" t="s">
        <v>73</v>
      </c>
      <c r="I28" s="2">
        <v>5</v>
      </c>
      <c r="J28" s="2">
        <v>4</v>
      </c>
      <c r="K28" s="2">
        <v>5</v>
      </c>
      <c r="L28" s="2">
        <v>3</v>
      </c>
      <c r="M28" s="2">
        <v>4</v>
      </c>
      <c r="N28" s="2">
        <v>5</v>
      </c>
      <c r="O28" s="2">
        <v>5</v>
      </c>
      <c r="P28" s="2">
        <v>5</v>
      </c>
      <c r="Q28" s="2">
        <v>3</v>
      </c>
      <c r="R28" s="2">
        <v>3</v>
      </c>
      <c r="S28" s="2" t="s">
        <v>38</v>
      </c>
      <c r="T28" s="2">
        <v>5</v>
      </c>
      <c r="U28" s="2">
        <v>5</v>
      </c>
      <c r="V28" s="2">
        <v>4</v>
      </c>
      <c r="W28" s="2">
        <v>3</v>
      </c>
      <c r="X28" s="2">
        <v>3</v>
      </c>
      <c r="Y28" s="2">
        <v>4</v>
      </c>
      <c r="Z28" s="2" t="s">
        <v>33</v>
      </c>
      <c r="AA28" s="2">
        <v>3</v>
      </c>
      <c r="AB28" s="2">
        <v>3</v>
      </c>
      <c r="AC28" s="2">
        <v>3</v>
      </c>
      <c r="AD28" s="2">
        <v>3</v>
      </c>
      <c r="AE28" s="2">
        <v>2</v>
      </c>
      <c r="AF28" s="2" t="s">
        <v>94</v>
      </c>
      <c r="AG28" s="4"/>
    </row>
    <row r="29" spans="1:33" x14ac:dyDescent="0.2">
      <c r="A29" s="3">
        <v>43900.42937356481</v>
      </c>
      <c r="B29" s="2" t="s">
        <v>33</v>
      </c>
      <c r="C29" s="2" t="s">
        <v>95</v>
      </c>
      <c r="G29" s="2" t="s">
        <v>40</v>
      </c>
      <c r="H29" s="2" t="s">
        <v>44</v>
      </c>
      <c r="I29" s="2">
        <v>4</v>
      </c>
      <c r="J29" s="2">
        <v>4</v>
      </c>
      <c r="K29" s="2">
        <v>4</v>
      </c>
      <c r="L29" s="2">
        <v>5</v>
      </c>
      <c r="M29" s="2">
        <v>4</v>
      </c>
      <c r="N29" s="2">
        <v>4</v>
      </c>
      <c r="O29" s="2">
        <v>4</v>
      </c>
      <c r="P29" s="2">
        <v>3</v>
      </c>
      <c r="Q29" s="2">
        <v>3</v>
      </c>
      <c r="R29" s="2">
        <v>5</v>
      </c>
      <c r="S29" s="2" t="s">
        <v>38</v>
      </c>
      <c r="T29" s="2">
        <v>4</v>
      </c>
      <c r="U29" s="2">
        <v>5</v>
      </c>
      <c r="V29" s="2">
        <v>5</v>
      </c>
      <c r="W29" s="2">
        <v>3</v>
      </c>
      <c r="X29" s="2">
        <v>4</v>
      </c>
      <c r="Y29" s="2">
        <v>4</v>
      </c>
      <c r="Z29" s="2" t="s">
        <v>33</v>
      </c>
      <c r="AA29" s="2">
        <v>4</v>
      </c>
      <c r="AB29" s="2">
        <v>4</v>
      </c>
      <c r="AC29" s="2">
        <v>3</v>
      </c>
      <c r="AD29" s="2">
        <v>4</v>
      </c>
      <c r="AE29" s="2">
        <v>3</v>
      </c>
      <c r="AF29" s="2" t="s">
        <v>96</v>
      </c>
      <c r="AG29" s="4"/>
    </row>
    <row r="30" spans="1:33" x14ac:dyDescent="0.2">
      <c r="A30" s="3">
        <v>43900.429456469908</v>
      </c>
      <c r="B30" s="2" t="s">
        <v>33</v>
      </c>
      <c r="C30" s="2" t="s">
        <v>97</v>
      </c>
      <c r="G30" s="2" t="s">
        <v>36</v>
      </c>
      <c r="H30" s="2" t="s">
        <v>98</v>
      </c>
      <c r="I30" s="2">
        <v>5</v>
      </c>
      <c r="J30" s="2">
        <v>4</v>
      </c>
      <c r="K30" s="2">
        <v>5</v>
      </c>
      <c r="L30" s="2">
        <v>5</v>
      </c>
      <c r="M30" s="2">
        <v>5</v>
      </c>
      <c r="N30" s="2">
        <v>4</v>
      </c>
      <c r="O30" s="2">
        <v>5</v>
      </c>
      <c r="P30" s="2">
        <v>4</v>
      </c>
      <c r="Q30" s="2">
        <v>4</v>
      </c>
      <c r="R30" s="2">
        <v>3</v>
      </c>
      <c r="S30" s="2" t="s">
        <v>38</v>
      </c>
      <c r="T30" s="2">
        <v>4</v>
      </c>
      <c r="U30" s="2">
        <v>4</v>
      </c>
      <c r="V30" s="2">
        <v>5</v>
      </c>
      <c r="W30" s="2">
        <v>4</v>
      </c>
      <c r="X30" s="2">
        <v>2</v>
      </c>
      <c r="Y30" s="2">
        <v>4</v>
      </c>
      <c r="Z30" s="2" t="s">
        <v>33</v>
      </c>
      <c r="AA30" s="2">
        <v>3</v>
      </c>
      <c r="AB30" s="2">
        <v>3</v>
      </c>
      <c r="AC30" s="2">
        <v>3</v>
      </c>
      <c r="AD30" s="2">
        <v>4</v>
      </c>
      <c r="AE30" s="2">
        <v>2</v>
      </c>
      <c r="AF30" s="2" t="s">
        <v>99</v>
      </c>
      <c r="AG30" s="4"/>
    </row>
    <row r="31" spans="1:33" x14ac:dyDescent="0.2">
      <c r="A31" s="3">
        <v>43900.429480729166</v>
      </c>
      <c r="B31" s="2" t="s">
        <v>33</v>
      </c>
      <c r="C31" s="2" t="s">
        <v>100</v>
      </c>
      <c r="G31" s="2" t="s">
        <v>56</v>
      </c>
      <c r="H31" s="2" t="s">
        <v>98</v>
      </c>
      <c r="I31" s="2">
        <v>2</v>
      </c>
      <c r="J31" s="2">
        <v>3</v>
      </c>
      <c r="K31" s="2">
        <v>3</v>
      </c>
      <c r="L31" s="2">
        <v>3</v>
      </c>
      <c r="M31" s="2">
        <v>3</v>
      </c>
      <c r="N31" s="2">
        <v>5</v>
      </c>
      <c r="O31" s="2">
        <v>2</v>
      </c>
      <c r="P31" s="2">
        <v>3</v>
      </c>
      <c r="Q31" s="2">
        <v>2</v>
      </c>
      <c r="R31" s="2">
        <v>3</v>
      </c>
      <c r="S31" s="2" t="s">
        <v>38</v>
      </c>
      <c r="T31" s="2">
        <v>3</v>
      </c>
      <c r="U31" s="2">
        <v>4</v>
      </c>
      <c r="V31" s="2">
        <v>4</v>
      </c>
      <c r="W31" s="2">
        <v>2</v>
      </c>
      <c r="X31" s="2">
        <v>3</v>
      </c>
      <c r="Y31" s="2">
        <v>1</v>
      </c>
      <c r="Z31" s="2" t="s">
        <v>33</v>
      </c>
      <c r="AA31" s="2">
        <v>3</v>
      </c>
      <c r="AB31" s="2">
        <v>3</v>
      </c>
      <c r="AC31" s="2">
        <v>2</v>
      </c>
      <c r="AD31" s="2">
        <v>3</v>
      </c>
      <c r="AE31" s="2">
        <v>1</v>
      </c>
      <c r="AF31" s="2" t="s">
        <v>101</v>
      </c>
      <c r="AG31" s="4"/>
    </row>
    <row r="32" spans="1:33" x14ac:dyDescent="0.2">
      <c r="A32" s="3">
        <v>43900.429504108797</v>
      </c>
      <c r="B32" s="2" t="s">
        <v>33</v>
      </c>
      <c r="C32" s="2" t="s">
        <v>102</v>
      </c>
      <c r="G32" s="2" t="s">
        <v>59</v>
      </c>
      <c r="H32" s="2" t="s">
        <v>37</v>
      </c>
      <c r="I32" s="2">
        <v>3</v>
      </c>
      <c r="J32" s="2">
        <v>4</v>
      </c>
      <c r="K32" s="2">
        <v>4</v>
      </c>
      <c r="L32" s="2">
        <v>5</v>
      </c>
      <c r="M32" s="2">
        <v>4</v>
      </c>
      <c r="N32" s="2">
        <v>5</v>
      </c>
      <c r="O32" s="2">
        <v>4</v>
      </c>
      <c r="P32" s="2">
        <v>3</v>
      </c>
      <c r="Q32" s="2">
        <v>2</v>
      </c>
      <c r="R32" s="2">
        <v>2</v>
      </c>
      <c r="S32" s="2" t="s">
        <v>48</v>
      </c>
      <c r="T32" s="2">
        <v>4</v>
      </c>
      <c r="U32" s="2">
        <v>5</v>
      </c>
      <c r="V32" s="2">
        <v>5</v>
      </c>
      <c r="W32" s="2">
        <v>4</v>
      </c>
      <c r="X32" s="2">
        <v>5</v>
      </c>
      <c r="Y32" s="2">
        <v>4</v>
      </c>
      <c r="Z32" s="2" t="s">
        <v>33</v>
      </c>
      <c r="AA32" s="2">
        <v>3</v>
      </c>
      <c r="AB32" s="2">
        <v>3</v>
      </c>
      <c r="AC32" s="2">
        <v>3</v>
      </c>
      <c r="AD32" s="2">
        <v>3</v>
      </c>
      <c r="AE32" s="2">
        <v>2</v>
      </c>
      <c r="AF32" s="2" t="s">
        <v>103</v>
      </c>
      <c r="AG32" s="4"/>
    </row>
    <row r="33" spans="1:33" x14ac:dyDescent="0.2">
      <c r="A33" s="3">
        <v>43900.429538680561</v>
      </c>
      <c r="B33" s="2" t="s">
        <v>33</v>
      </c>
      <c r="C33" s="2" t="s">
        <v>66</v>
      </c>
      <c r="G33" s="2" t="s">
        <v>47</v>
      </c>
      <c r="H33" s="2" t="s">
        <v>37</v>
      </c>
      <c r="I33" s="2">
        <v>4</v>
      </c>
      <c r="J33" s="2">
        <v>4</v>
      </c>
      <c r="K33" s="2">
        <v>3</v>
      </c>
      <c r="L33" s="2">
        <v>4</v>
      </c>
      <c r="M33" s="2">
        <v>3</v>
      </c>
      <c r="N33" s="2">
        <v>3</v>
      </c>
      <c r="O33" s="2">
        <v>3</v>
      </c>
      <c r="P33" s="2">
        <v>5</v>
      </c>
      <c r="Q33" s="2">
        <v>4</v>
      </c>
      <c r="R33" s="2">
        <v>3</v>
      </c>
      <c r="S33" s="2" t="s">
        <v>38</v>
      </c>
      <c r="T33" s="2">
        <v>4</v>
      </c>
      <c r="U33" s="2">
        <v>5</v>
      </c>
      <c r="V33" s="2">
        <v>3</v>
      </c>
      <c r="W33" s="2">
        <v>2</v>
      </c>
      <c r="X33" s="2">
        <v>3</v>
      </c>
      <c r="Y33" s="2">
        <v>4</v>
      </c>
      <c r="Z33" s="2" t="s">
        <v>33</v>
      </c>
      <c r="AA33" s="2">
        <v>4</v>
      </c>
      <c r="AB33" s="2">
        <v>3</v>
      </c>
      <c r="AC33" s="2">
        <v>4</v>
      </c>
      <c r="AD33" s="2">
        <v>4</v>
      </c>
      <c r="AE33" s="2">
        <v>2</v>
      </c>
      <c r="AF33" s="2" t="s">
        <v>104</v>
      </c>
      <c r="AG33" s="4"/>
    </row>
    <row r="34" spans="1:33" x14ac:dyDescent="0.2">
      <c r="A34" s="3">
        <v>43900.429562604171</v>
      </c>
      <c r="B34" s="2" t="s">
        <v>33</v>
      </c>
      <c r="C34" s="2" t="s">
        <v>84</v>
      </c>
      <c r="G34" s="2" t="s">
        <v>36</v>
      </c>
      <c r="H34" s="2" t="s">
        <v>64</v>
      </c>
      <c r="I34" s="2">
        <v>4</v>
      </c>
      <c r="J34" s="2">
        <v>5</v>
      </c>
      <c r="K34" s="2">
        <v>5</v>
      </c>
      <c r="L34" s="2">
        <v>5</v>
      </c>
      <c r="M34" s="2">
        <v>5</v>
      </c>
      <c r="N34" s="2">
        <v>5</v>
      </c>
      <c r="O34" s="2">
        <v>4</v>
      </c>
      <c r="P34" s="2">
        <v>4</v>
      </c>
      <c r="Q34" s="2">
        <v>4</v>
      </c>
      <c r="R34" s="2">
        <v>3</v>
      </c>
      <c r="S34" s="2" t="s">
        <v>48</v>
      </c>
      <c r="T34" s="2">
        <v>4</v>
      </c>
      <c r="U34" s="2">
        <v>4</v>
      </c>
      <c r="V34" s="2">
        <v>5</v>
      </c>
      <c r="W34" s="2">
        <v>3</v>
      </c>
      <c r="X34" s="2">
        <v>3</v>
      </c>
      <c r="Y34" s="2">
        <v>4</v>
      </c>
      <c r="Z34" s="2" t="s">
        <v>33</v>
      </c>
      <c r="AA34" s="2">
        <v>4</v>
      </c>
      <c r="AB34" s="2">
        <v>4</v>
      </c>
      <c r="AC34" s="2">
        <v>3</v>
      </c>
      <c r="AD34" s="2">
        <v>4</v>
      </c>
      <c r="AE34" s="2">
        <v>3</v>
      </c>
      <c r="AF34" s="2" t="s">
        <v>105</v>
      </c>
      <c r="AG34" s="4"/>
    </row>
    <row r="35" spans="1:33" x14ac:dyDescent="0.2">
      <c r="A35" s="3">
        <v>43900.429582916666</v>
      </c>
      <c r="B35" s="2" t="s">
        <v>33</v>
      </c>
      <c r="C35" s="2" t="s">
        <v>43</v>
      </c>
      <c r="G35" s="2" t="s">
        <v>40</v>
      </c>
      <c r="H35" s="2" t="s">
        <v>44</v>
      </c>
      <c r="I35" s="2">
        <v>4</v>
      </c>
      <c r="J35" s="2">
        <v>4</v>
      </c>
      <c r="K35" s="2">
        <v>4</v>
      </c>
      <c r="L35" s="2">
        <v>4</v>
      </c>
      <c r="M35" s="2">
        <v>3</v>
      </c>
      <c r="N35" s="2">
        <v>4</v>
      </c>
      <c r="O35" s="2">
        <v>5</v>
      </c>
      <c r="P35" s="2">
        <v>4</v>
      </c>
      <c r="Q35" s="2">
        <v>4</v>
      </c>
      <c r="R35" s="2">
        <v>5</v>
      </c>
      <c r="S35" s="2" t="s">
        <v>38</v>
      </c>
      <c r="T35" s="2">
        <v>5</v>
      </c>
      <c r="U35" s="2">
        <v>5</v>
      </c>
      <c r="V35" s="2">
        <v>4</v>
      </c>
      <c r="W35" s="2">
        <v>4</v>
      </c>
      <c r="X35" s="2">
        <v>4</v>
      </c>
      <c r="Y35" s="2">
        <v>5</v>
      </c>
      <c r="Z35" s="2" t="s">
        <v>33</v>
      </c>
      <c r="AA35" s="2">
        <v>4</v>
      </c>
      <c r="AB35" s="2">
        <v>4</v>
      </c>
      <c r="AC35" s="2">
        <v>3</v>
      </c>
      <c r="AD35" s="2">
        <v>3</v>
      </c>
      <c r="AE35" s="2">
        <v>4</v>
      </c>
      <c r="AF35" s="2" t="s">
        <v>106</v>
      </c>
      <c r="AG35" s="4"/>
    </row>
    <row r="36" spans="1:33" x14ac:dyDescent="0.2">
      <c r="A36" s="3">
        <v>43900.429591655091</v>
      </c>
      <c r="B36" s="2" t="s">
        <v>33</v>
      </c>
      <c r="C36" s="2" t="s">
        <v>63</v>
      </c>
      <c r="G36" s="2" t="s">
        <v>36</v>
      </c>
      <c r="H36" s="2" t="s">
        <v>64</v>
      </c>
      <c r="I36" s="2">
        <v>4</v>
      </c>
      <c r="J36" s="2">
        <v>4</v>
      </c>
      <c r="K36" s="2">
        <v>5</v>
      </c>
      <c r="L36" s="2">
        <v>5</v>
      </c>
      <c r="M36" s="2">
        <v>5</v>
      </c>
      <c r="N36" s="2">
        <v>5</v>
      </c>
      <c r="O36" s="2">
        <v>5</v>
      </c>
      <c r="P36" s="2">
        <v>4</v>
      </c>
      <c r="Q36" s="2">
        <v>4</v>
      </c>
      <c r="R36" s="2">
        <v>4</v>
      </c>
      <c r="S36" s="2" t="s">
        <v>48</v>
      </c>
      <c r="T36" s="2">
        <v>4</v>
      </c>
      <c r="U36" s="2">
        <v>4</v>
      </c>
      <c r="V36" s="2">
        <v>4</v>
      </c>
      <c r="W36" s="2">
        <v>3</v>
      </c>
      <c r="X36" s="2">
        <v>4</v>
      </c>
      <c r="Y36" s="2">
        <v>4</v>
      </c>
      <c r="Z36" s="2" t="s">
        <v>33</v>
      </c>
      <c r="AA36" s="2">
        <v>4</v>
      </c>
      <c r="AB36" s="2">
        <v>4</v>
      </c>
      <c r="AC36" s="2">
        <v>4</v>
      </c>
      <c r="AD36" s="2">
        <v>4</v>
      </c>
      <c r="AE36" s="2">
        <v>2</v>
      </c>
      <c r="AF36" s="2" t="s">
        <v>107</v>
      </c>
      <c r="AG36" s="4"/>
    </row>
    <row r="37" spans="1:33" x14ac:dyDescent="0.2">
      <c r="A37" s="3">
        <v>43900.429673449078</v>
      </c>
      <c r="B37" s="2" t="s">
        <v>33</v>
      </c>
      <c r="C37" s="2" t="s">
        <v>108</v>
      </c>
      <c r="G37" s="2" t="s">
        <v>59</v>
      </c>
      <c r="H37" s="2" t="s">
        <v>37</v>
      </c>
      <c r="I37" s="2">
        <v>5</v>
      </c>
      <c r="J37" s="2">
        <v>4</v>
      </c>
      <c r="K37" s="2">
        <v>4</v>
      </c>
      <c r="L37" s="2">
        <v>4</v>
      </c>
      <c r="M37" s="2">
        <v>4</v>
      </c>
      <c r="N37" s="2">
        <v>4</v>
      </c>
      <c r="O37" s="2">
        <v>4</v>
      </c>
      <c r="P37" s="2">
        <v>3</v>
      </c>
      <c r="Q37" s="2">
        <v>3</v>
      </c>
      <c r="R37" s="2">
        <v>4</v>
      </c>
      <c r="S37" s="2" t="s">
        <v>38</v>
      </c>
      <c r="T37" s="2">
        <v>4</v>
      </c>
      <c r="U37" s="2">
        <v>4</v>
      </c>
      <c r="V37" s="2">
        <v>3</v>
      </c>
      <c r="W37" s="2">
        <v>3</v>
      </c>
      <c r="X37" s="2">
        <v>3</v>
      </c>
      <c r="Y37" s="2">
        <v>4</v>
      </c>
      <c r="Z37" s="2" t="s">
        <v>33</v>
      </c>
      <c r="AA37" s="2">
        <v>3</v>
      </c>
      <c r="AB37" s="2">
        <v>4</v>
      </c>
      <c r="AC37" s="2">
        <v>4</v>
      </c>
      <c r="AD37" s="2">
        <v>4</v>
      </c>
      <c r="AE37" s="2">
        <v>2</v>
      </c>
      <c r="AF37" s="2" t="s">
        <v>109</v>
      </c>
      <c r="AG37" s="4"/>
    </row>
    <row r="38" spans="1:33" x14ac:dyDescent="0.2">
      <c r="A38" s="3">
        <v>43900.429832615744</v>
      </c>
      <c r="B38" s="2" t="s">
        <v>33</v>
      </c>
      <c r="C38" s="2" t="s">
        <v>110</v>
      </c>
      <c r="G38" s="2" t="s">
        <v>40</v>
      </c>
      <c r="H38" s="2" t="s">
        <v>44</v>
      </c>
      <c r="I38" s="2">
        <v>3</v>
      </c>
      <c r="J38" s="2">
        <v>4</v>
      </c>
      <c r="K38" s="2">
        <v>4</v>
      </c>
      <c r="L38" s="2">
        <v>4</v>
      </c>
      <c r="M38" s="2">
        <v>4</v>
      </c>
      <c r="N38" s="2">
        <v>4</v>
      </c>
      <c r="O38" s="2">
        <v>4</v>
      </c>
      <c r="P38" s="2">
        <v>4</v>
      </c>
      <c r="Q38" s="2">
        <v>3</v>
      </c>
      <c r="R38" s="2">
        <v>5</v>
      </c>
      <c r="S38" s="2" t="s">
        <v>38</v>
      </c>
      <c r="T38" s="2">
        <v>4</v>
      </c>
      <c r="U38" s="2">
        <v>5</v>
      </c>
      <c r="V38" s="2">
        <v>5</v>
      </c>
      <c r="W38" s="2">
        <v>4</v>
      </c>
      <c r="X38" s="2">
        <v>4</v>
      </c>
      <c r="Y38" s="2">
        <v>4</v>
      </c>
      <c r="Z38" s="2" t="s">
        <v>33</v>
      </c>
      <c r="AA38" s="2">
        <v>4</v>
      </c>
      <c r="AB38" s="2">
        <v>4</v>
      </c>
      <c r="AC38" s="2">
        <v>4</v>
      </c>
      <c r="AD38" s="2">
        <v>4</v>
      </c>
      <c r="AE38" s="2">
        <v>2</v>
      </c>
      <c r="AF38" s="2" t="s">
        <v>111</v>
      </c>
      <c r="AG38" s="4"/>
    </row>
    <row r="39" spans="1:33" x14ac:dyDescent="0.2">
      <c r="A39" s="3">
        <v>43900.429868622683</v>
      </c>
      <c r="B39" s="2" t="s">
        <v>33</v>
      </c>
      <c r="C39" s="2" t="s">
        <v>112</v>
      </c>
      <c r="G39" s="2" t="s">
        <v>40</v>
      </c>
      <c r="H39" s="2" t="s">
        <v>44</v>
      </c>
      <c r="I39" s="2">
        <v>4</v>
      </c>
      <c r="J39" s="2">
        <v>4</v>
      </c>
      <c r="K39" s="2">
        <v>4</v>
      </c>
      <c r="L39" s="2">
        <v>4</v>
      </c>
      <c r="M39" s="2">
        <v>4</v>
      </c>
      <c r="N39" s="2">
        <v>4</v>
      </c>
      <c r="O39" s="2">
        <v>4</v>
      </c>
      <c r="P39" s="2">
        <v>5</v>
      </c>
      <c r="Q39" s="2">
        <v>4</v>
      </c>
      <c r="R39" s="2">
        <v>5</v>
      </c>
      <c r="S39" s="2" t="s">
        <v>48</v>
      </c>
      <c r="T39" s="2">
        <v>5</v>
      </c>
      <c r="U39" s="2">
        <v>5</v>
      </c>
      <c r="V39" s="2">
        <v>5</v>
      </c>
      <c r="W39" s="2">
        <v>4</v>
      </c>
      <c r="X39" s="2">
        <v>3</v>
      </c>
      <c r="Y39" s="2">
        <v>4</v>
      </c>
      <c r="Z39" s="2" t="s">
        <v>33</v>
      </c>
      <c r="AA39" s="2">
        <v>4</v>
      </c>
      <c r="AB39" s="2">
        <v>3</v>
      </c>
      <c r="AC39" s="2">
        <v>4</v>
      </c>
      <c r="AD39" s="2">
        <v>4</v>
      </c>
      <c r="AE39" s="2">
        <v>2</v>
      </c>
      <c r="AF39" s="2" t="s">
        <v>113</v>
      </c>
      <c r="AG39" s="4"/>
    </row>
    <row r="40" spans="1:33" x14ac:dyDescent="0.2">
      <c r="A40" s="3">
        <v>43900.4299215625</v>
      </c>
      <c r="B40" s="2" t="s">
        <v>33</v>
      </c>
      <c r="C40" s="2" t="s">
        <v>114</v>
      </c>
      <c r="G40" s="2" t="s">
        <v>40</v>
      </c>
      <c r="H40" s="2" t="s">
        <v>98</v>
      </c>
      <c r="I40" s="2">
        <v>4</v>
      </c>
      <c r="J40" s="2">
        <v>4</v>
      </c>
      <c r="K40" s="2">
        <v>4</v>
      </c>
      <c r="L40" s="2">
        <v>4</v>
      </c>
      <c r="M40" s="2">
        <v>5</v>
      </c>
      <c r="N40" s="2">
        <v>5</v>
      </c>
      <c r="O40" s="2">
        <v>4</v>
      </c>
      <c r="P40" s="2">
        <v>5</v>
      </c>
      <c r="Q40" s="2">
        <v>3</v>
      </c>
      <c r="R40" s="2">
        <v>4</v>
      </c>
      <c r="S40" s="2" t="s">
        <v>48</v>
      </c>
      <c r="T40" s="2">
        <v>4</v>
      </c>
      <c r="U40" s="2">
        <v>5</v>
      </c>
      <c r="V40" s="2">
        <v>5</v>
      </c>
      <c r="W40" s="2">
        <v>3</v>
      </c>
      <c r="X40" s="2">
        <v>4</v>
      </c>
      <c r="Y40" s="2">
        <v>4</v>
      </c>
      <c r="Z40" s="2" t="s">
        <v>33</v>
      </c>
      <c r="AA40" s="2">
        <v>3</v>
      </c>
      <c r="AB40" s="2">
        <v>4</v>
      </c>
      <c r="AC40" s="2">
        <v>4</v>
      </c>
      <c r="AD40" s="2">
        <v>3</v>
      </c>
      <c r="AE40" s="2">
        <v>3</v>
      </c>
      <c r="AF40" s="2" t="s">
        <v>115</v>
      </c>
      <c r="AG40" s="4"/>
    </row>
    <row r="41" spans="1:33" x14ac:dyDescent="0.2">
      <c r="A41" s="3">
        <v>43900.429976412037</v>
      </c>
      <c r="B41" s="2" t="s">
        <v>33</v>
      </c>
      <c r="C41" s="2" t="s">
        <v>110</v>
      </c>
      <c r="G41" s="2" t="s">
        <v>40</v>
      </c>
      <c r="H41" s="2" t="s">
        <v>44</v>
      </c>
      <c r="I41" s="2">
        <v>3</v>
      </c>
      <c r="J41" s="2">
        <v>4</v>
      </c>
      <c r="K41" s="2">
        <v>4</v>
      </c>
      <c r="L41" s="2">
        <v>4</v>
      </c>
      <c r="M41" s="2">
        <v>4</v>
      </c>
      <c r="N41" s="2">
        <v>4</v>
      </c>
      <c r="O41" s="2">
        <v>4</v>
      </c>
      <c r="P41" s="2">
        <v>4</v>
      </c>
      <c r="Q41" s="2">
        <v>3</v>
      </c>
      <c r="R41" s="2">
        <v>5</v>
      </c>
      <c r="S41" s="2" t="s">
        <v>38</v>
      </c>
      <c r="T41" s="2">
        <v>4</v>
      </c>
      <c r="U41" s="2">
        <v>5</v>
      </c>
      <c r="V41" s="2">
        <v>5</v>
      </c>
      <c r="W41" s="2">
        <v>4</v>
      </c>
      <c r="X41" s="2">
        <v>4</v>
      </c>
      <c r="Y41" s="2">
        <v>4</v>
      </c>
      <c r="Z41" s="2" t="s">
        <v>33</v>
      </c>
      <c r="AA41" s="2">
        <v>3</v>
      </c>
      <c r="AB41" s="2">
        <v>3</v>
      </c>
      <c r="AC41" s="2">
        <v>3</v>
      </c>
      <c r="AD41" s="2">
        <v>3</v>
      </c>
      <c r="AE41" s="2">
        <v>2</v>
      </c>
      <c r="AF41" s="2" t="s">
        <v>116</v>
      </c>
      <c r="AG41" s="4"/>
    </row>
    <row r="42" spans="1:33" x14ac:dyDescent="0.2">
      <c r="A42" s="3">
        <v>43900.430048923612</v>
      </c>
      <c r="B42" s="2" t="s">
        <v>33</v>
      </c>
      <c r="C42" s="2" t="s">
        <v>114</v>
      </c>
      <c r="G42" s="2" t="s">
        <v>40</v>
      </c>
      <c r="H42" s="2" t="s">
        <v>98</v>
      </c>
      <c r="I42" s="2">
        <v>4</v>
      </c>
      <c r="J42" s="2">
        <v>4</v>
      </c>
      <c r="K42" s="2">
        <v>5</v>
      </c>
      <c r="L42" s="2">
        <v>5</v>
      </c>
      <c r="M42" s="2">
        <v>5</v>
      </c>
      <c r="N42" s="2">
        <v>5</v>
      </c>
      <c r="O42" s="2">
        <v>5</v>
      </c>
      <c r="P42" s="2">
        <v>5</v>
      </c>
      <c r="Q42" s="2">
        <v>4</v>
      </c>
      <c r="R42" s="2">
        <v>4</v>
      </c>
      <c r="S42" s="2" t="s">
        <v>38</v>
      </c>
      <c r="T42" s="2">
        <v>5</v>
      </c>
      <c r="U42" s="2">
        <v>5</v>
      </c>
      <c r="V42" s="2">
        <v>5</v>
      </c>
      <c r="W42" s="2">
        <v>5</v>
      </c>
      <c r="X42" s="2">
        <v>5</v>
      </c>
      <c r="Y42" s="2">
        <v>5</v>
      </c>
      <c r="Z42" s="2" t="s">
        <v>33</v>
      </c>
      <c r="AA42" s="2">
        <v>4</v>
      </c>
      <c r="AB42" s="2">
        <v>4</v>
      </c>
      <c r="AC42" s="2">
        <v>4</v>
      </c>
      <c r="AD42" s="2">
        <v>4</v>
      </c>
      <c r="AE42" s="2">
        <v>4</v>
      </c>
      <c r="AF42" s="2" t="s">
        <v>117</v>
      </c>
      <c r="AG42" s="4"/>
    </row>
    <row r="43" spans="1:33" x14ac:dyDescent="0.2">
      <c r="A43" s="3">
        <v>43900.430059282407</v>
      </c>
      <c r="B43" s="2" t="s">
        <v>33</v>
      </c>
      <c r="C43" s="2" t="s">
        <v>118</v>
      </c>
      <c r="G43" s="2" t="s">
        <v>59</v>
      </c>
      <c r="H43" s="2" t="s">
        <v>44</v>
      </c>
      <c r="I43" s="2">
        <v>3</v>
      </c>
      <c r="J43" s="2">
        <v>4</v>
      </c>
      <c r="K43" s="2">
        <v>5</v>
      </c>
      <c r="L43" s="2">
        <v>4</v>
      </c>
      <c r="M43" s="2">
        <v>5</v>
      </c>
      <c r="N43" s="2">
        <v>5</v>
      </c>
      <c r="O43" s="2">
        <v>5</v>
      </c>
      <c r="P43" s="2">
        <v>4</v>
      </c>
      <c r="Q43" s="2">
        <v>3</v>
      </c>
      <c r="R43" s="2">
        <v>4</v>
      </c>
      <c r="S43" s="2" t="s">
        <v>48</v>
      </c>
      <c r="T43" s="2">
        <v>4</v>
      </c>
      <c r="U43" s="2">
        <v>5</v>
      </c>
      <c r="V43" s="2">
        <v>5</v>
      </c>
      <c r="W43" s="2">
        <v>4</v>
      </c>
      <c r="X43" s="2">
        <v>5</v>
      </c>
      <c r="Y43" s="2">
        <v>5</v>
      </c>
      <c r="Z43" s="2" t="s">
        <v>33</v>
      </c>
      <c r="AA43" s="2">
        <v>3</v>
      </c>
      <c r="AB43" s="2">
        <v>3</v>
      </c>
      <c r="AC43" s="2">
        <v>3</v>
      </c>
      <c r="AD43" s="2">
        <v>4</v>
      </c>
      <c r="AE43" s="2">
        <v>2</v>
      </c>
      <c r="AF43" s="2" t="s">
        <v>119</v>
      </c>
      <c r="AG43" s="4"/>
    </row>
    <row r="44" spans="1:33" x14ac:dyDescent="0.2">
      <c r="A44" s="3">
        <v>43900.430184108794</v>
      </c>
      <c r="B44" s="2" t="s">
        <v>33</v>
      </c>
      <c r="C44" s="2" t="s">
        <v>50</v>
      </c>
      <c r="G44" s="2" t="s">
        <v>36</v>
      </c>
      <c r="H44" s="2" t="s">
        <v>51</v>
      </c>
      <c r="I44" s="2">
        <v>4</v>
      </c>
      <c r="J44" s="2">
        <v>4</v>
      </c>
      <c r="K44" s="2">
        <v>4</v>
      </c>
      <c r="L44" s="2">
        <v>5</v>
      </c>
      <c r="M44" s="2">
        <v>4</v>
      </c>
      <c r="N44" s="2">
        <v>4</v>
      </c>
      <c r="O44" s="2">
        <v>4</v>
      </c>
      <c r="P44" s="2">
        <v>3</v>
      </c>
      <c r="Q44" s="2">
        <v>3</v>
      </c>
      <c r="R44" s="2">
        <v>3</v>
      </c>
      <c r="S44" s="2" t="s">
        <v>38</v>
      </c>
      <c r="T44" s="2">
        <v>3</v>
      </c>
      <c r="U44" s="2">
        <v>5</v>
      </c>
      <c r="V44" s="2">
        <v>4</v>
      </c>
      <c r="W44" s="2">
        <v>4</v>
      </c>
      <c r="X44" s="2">
        <v>3</v>
      </c>
      <c r="Y44" s="2">
        <v>4</v>
      </c>
      <c r="Z44" s="2" t="s">
        <v>33</v>
      </c>
      <c r="AA44" s="2">
        <v>3</v>
      </c>
      <c r="AB44" s="2">
        <v>3</v>
      </c>
      <c r="AC44" s="2">
        <v>3</v>
      </c>
      <c r="AD44" s="2">
        <v>3</v>
      </c>
      <c r="AE44" s="2">
        <v>3</v>
      </c>
      <c r="AF44" s="2" t="s">
        <v>120</v>
      </c>
      <c r="AG44" s="4"/>
    </row>
    <row r="45" spans="1:33" x14ac:dyDescent="0.2">
      <c r="A45" s="3">
        <v>43900.430347442132</v>
      </c>
      <c r="B45" s="2" t="s">
        <v>33</v>
      </c>
      <c r="C45" s="2" t="s">
        <v>121</v>
      </c>
      <c r="G45" s="2" t="s">
        <v>36</v>
      </c>
      <c r="H45" s="2" t="s">
        <v>64</v>
      </c>
      <c r="I45" s="2">
        <v>4</v>
      </c>
      <c r="J45" s="2">
        <v>4</v>
      </c>
      <c r="K45" s="2">
        <v>5</v>
      </c>
      <c r="L45" s="2">
        <v>4</v>
      </c>
      <c r="M45" s="2">
        <v>5</v>
      </c>
      <c r="N45" s="2">
        <v>5</v>
      </c>
      <c r="O45" s="2">
        <v>4</v>
      </c>
      <c r="P45" s="2">
        <v>4</v>
      </c>
      <c r="Q45" s="2">
        <v>4</v>
      </c>
      <c r="R45" s="2">
        <v>5</v>
      </c>
      <c r="S45" s="2" t="s">
        <v>38</v>
      </c>
      <c r="T45" s="2">
        <v>5</v>
      </c>
      <c r="U45" s="2">
        <v>5</v>
      </c>
      <c r="V45" s="2">
        <v>5</v>
      </c>
      <c r="W45" s="2">
        <v>5</v>
      </c>
      <c r="X45" s="2">
        <v>5</v>
      </c>
      <c r="Y45" s="2">
        <v>4</v>
      </c>
      <c r="Z45" s="2" t="s">
        <v>33</v>
      </c>
      <c r="AA45" s="2">
        <v>4</v>
      </c>
      <c r="AB45" s="2">
        <v>4</v>
      </c>
      <c r="AC45" s="2">
        <v>4</v>
      </c>
      <c r="AD45" s="2">
        <v>5</v>
      </c>
      <c r="AE45" s="2">
        <v>3</v>
      </c>
      <c r="AF45" s="2" t="s">
        <v>122</v>
      </c>
      <c r="AG45" s="4"/>
    </row>
    <row r="46" spans="1:33" x14ac:dyDescent="0.2">
      <c r="A46" s="3">
        <v>43900.430383993051</v>
      </c>
      <c r="B46" s="2" t="s">
        <v>33</v>
      </c>
      <c r="C46" s="2" t="s">
        <v>97</v>
      </c>
      <c r="G46" s="2" t="s">
        <v>36</v>
      </c>
      <c r="H46" s="2" t="s">
        <v>98</v>
      </c>
      <c r="I46" s="2">
        <v>4</v>
      </c>
      <c r="J46" s="2">
        <v>4</v>
      </c>
      <c r="K46" s="2">
        <v>4</v>
      </c>
      <c r="L46" s="2">
        <v>4</v>
      </c>
      <c r="M46" s="2">
        <v>4</v>
      </c>
      <c r="N46" s="2">
        <v>4</v>
      </c>
      <c r="O46" s="2">
        <v>3</v>
      </c>
      <c r="P46" s="2">
        <v>4</v>
      </c>
      <c r="Q46" s="2">
        <v>4</v>
      </c>
      <c r="R46" s="2">
        <v>4</v>
      </c>
      <c r="S46" s="2" t="s">
        <v>38</v>
      </c>
      <c r="T46" s="2">
        <v>4</v>
      </c>
      <c r="U46" s="2">
        <v>4</v>
      </c>
      <c r="V46" s="2">
        <v>3</v>
      </c>
      <c r="W46" s="2">
        <v>4</v>
      </c>
      <c r="X46" s="2">
        <v>3</v>
      </c>
      <c r="Y46" s="2">
        <v>4</v>
      </c>
      <c r="Z46" s="2" t="s">
        <v>33</v>
      </c>
      <c r="AA46" s="2">
        <v>4</v>
      </c>
      <c r="AB46" s="2">
        <v>4</v>
      </c>
      <c r="AC46" s="2">
        <v>3</v>
      </c>
      <c r="AD46" s="2">
        <v>3</v>
      </c>
      <c r="AE46" s="2">
        <v>2</v>
      </c>
      <c r="AF46" s="2" t="s">
        <v>123</v>
      </c>
      <c r="AG46" s="4"/>
    </row>
    <row r="47" spans="1:33" x14ac:dyDescent="0.2">
      <c r="A47" s="3">
        <v>43900.430425625003</v>
      </c>
      <c r="B47" s="2" t="s">
        <v>33</v>
      </c>
      <c r="C47" s="2" t="s">
        <v>124</v>
      </c>
      <c r="G47" s="2" t="s">
        <v>36</v>
      </c>
      <c r="H47" s="2" t="s">
        <v>37</v>
      </c>
      <c r="I47" s="2">
        <v>4</v>
      </c>
      <c r="J47" s="2">
        <v>4</v>
      </c>
      <c r="K47" s="2">
        <v>4</v>
      </c>
      <c r="L47" s="2">
        <v>4</v>
      </c>
      <c r="M47" s="2">
        <v>4</v>
      </c>
      <c r="N47" s="2">
        <v>4</v>
      </c>
      <c r="O47" s="2">
        <v>5</v>
      </c>
      <c r="P47" s="2">
        <v>5</v>
      </c>
      <c r="Q47" s="2">
        <v>4</v>
      </c>
      <c r="R47" s="2">
        <v>4</v>
      </c>
      <c r="S47" s="2" t="s">
        <v>38</v>
      </c>
      <c r="T47" s="2">
        <v>4</v>
      </c>
      <c r="U47" s="2">
        <v>5</v>
      </c>
      <c r="V47" s="2">
        <v>4</v>
      </c>
      <c r="W47" s="2">
        <v>3</v>
      </c>
      <c r="X47" s="2">
        <v>3</v>
      </c>
      <c r="Y47" s="2">
        <v>4</v>
      </c>
      <c r="Z47" s="2" t="s">
        <v>33</v>
      </c>
      <c r="AA47" s="2">
        <v>3</v>
      </c>
      <c r="AB47" s="2">
        <v>3</v>
      </c>
      <c r="AC47" s="2">
        <v>3</v>
      </c>
      <c r="AD47" s="2">
        <v>3</v>
      </c>
      <c r="AE47" s="2">
        <v>2</v>
      </c>
      <c r="AF47" s="2" t="s">
        <v>125</v>
      </c>
      <c r="AG47" s="4"/>
    </row>
    <row r="48" spans="1:33" x14ac:dyDescent="0.2">
      <c r="A48" s="3">
        <v>43900.430447905092</v>
      </c>
      <c r="B48" s="2" t="s">
        <v>33</v>
      </c>
      <c r="C48" s="2" t="s">
        <v>126</v>
      </c>
      <c r="G48" s="2" t="s">
        <v>47</v>
      </c>
      <c r="H48" s="2" t="s">
        <v>37</v>
      </c>
      <c r="I48" s="2">
        <v>2</v>
      </c>
      <c r="J48" s="2">
        <v>4</v>
      </c>
      <c r="K48" s="2">
        <v>4</v>
      </c>
      <c r="L48" s="2">
        <v>5</v>
      </c>
      <c r="M48" s="2">
        <v>4</v>
      </c>
      <c r="N48" s="2">
        <v>5</v>
      </c>
      <c r="O48" s="2">
        <v>5</v>
      </c>
      <c r="P48" s="2">
        <v>5</v>
      </c>
      <c r="Q48" s="2">
        <v>4</v>
      </c>
      <c r="R48" s="2">
        <v>3</v>
      </c>
      <c r="S48" s="2" t="s">
        <v>38</v>
      </c>
      <c r="T48" s="2">
        <v>3</v>
      </c>
      <c r="U48" s="2">
        <v>5</v>
      </c>
      <c r="V48" s="2">
        <v>5</v>
      </c>
      <c r="W48" s="2">
        <v>3</v>
      </c>
      <c r="X48" s="2">
        <v>5</v>
      </c>
      <c r="Y48" s="2">
        <v>1</v>
      </c>
      <c r="Z48" s="2" t="s">
        <v>33</v>
      </c>
      <c r="AA48" s="2">
        <v>4</v>
      </c>
      <c r="AB48" s="2">
        <v>3</v>
      </c>
      <c r="AC48" s="2">
        <v>3</v>
      </c>
      <c r="AD48" s="2">
        <v>4</v>
      </c>
      <c r="AE48" s="2">
        <v>3</v>
      </c>
      <c r="AF48" s="2" t="s">
        <v>127</v>
      </c>
      <c r="AG48" s="4"/>
    </row>
    <row r="49" spans="1:33" x14ac:dyDescent="0.2">
      <c r="A49" s="3">
        <v>43900.430512789353</v>
      </c>
      <c r="B49" s="2" t="s">
        <v>33</v>
      </c>
      <c r="C49" s="2" t="s">
        <v>128</v>
      </c>
      <c r="G49" s="2" t="s">
        <v>40</v>
      </c>
      <c r="H49" s="2" t="s">
        <v>37</v>
      </c>
      <c r="I49" s="2">
        <v>4</v>
      </c>
      <c r="J49" s="2">
        <v>4</v>
      </c>
      <c r="K49" s="2">
        <v>4</v>
      </c>
      <c r="L49" s="2">
        <v>4</v>
      </c>
      <c r="M49" s="2">
        <v>3</v>
      </c>
      <c r="N49" s="2">
        <v>3</v>
      </c>
      <c r="O49" s="2">
        <v>4</v>
      </c>
      <c r="P49" s="2">
        <v>3</v>
      </c>
      <c r="Q49" s="2">
        <v>3</v>
      </c>
      <c r="R49" s="2">
        <v>2</v>
      </c>
      <c r="S49" s="2" t="s">
        <v>48</v>
      </c>
      <c r="T49" s="2">
        <v>4</v>
      </c>
      <c r="U49" s="2">
        <v>5</v>
      </c>
      <c r="V49" s="2">
        <v>4</v>
      </c>
      <c r="W49" s="2">
        <v>3</v>
      </c>
      <c r="X49" s="2">
        <v>5</v>
      </c>
      <c r="Y49" s="2">
        <v>3</v>
      </c>
      <c r="Z49" s="2" t="s">
        <v>33</v>
      </c>
      <c r="AA49" s="2">
        <v>4</v>
      </c>
      <c r="AB49" s="2">
        <v>4</v>
      </c>
      <c r="AC49" s="2">
        <v>4</v>
      </c>
      <c r="AD49" s="2">
        <v>3</v>
      </c>
      <c r="AE49" s="2">
        <v>2</v>
      </c>
      <c r="AF49" s="2" t="s">
        <v>129</v>
      </c>
      <c r="AG49" s="4"/>
    </row>
    <row r="50" spans="1:33" x14ac:dyDescent="0.2">
      <c r="A50" s="3">
        <v>43900.430530590282</v>
      </c>
      <c r="B50" s="2" t="s">
        <v>33</v>
      </c>
      <c r="C50" s="2" t="s">
        <v>130</v>
      </c>
      <c r="G50" s="2" t="s">
        <v>36</v>
      </c>
      <c r="H50" s="2" t="s">
        <v>64</v>
      </c>
      <c r="I50" s="2">
        <v>4</v>
      </c>
      <c r="J50" s="2">
        <v>5</v>
      </c>
      <c r="K50" s="2">
        <v>4</v>
      </c>
      <c r="L50" s="2">
        <v>4</v>
      </c>
      <c r="M50" s="2">
        <v>4</v>
      </c>
      <c r="N50" s="2">
        <v>4</v>
      </c>
      <c r="O50" s="2">
        <v>4</v>
      </c>
      <c r="P50" s="2">
        <v>4</v>
      </c>
      <c r="Q50" s="2">
        <v>3</v>
      </c>
      <c r="R50" s="2">
        <v>4</v>
      </c>
      <c r="S50" s="2" t="s">
        <v>38</v>
      </c>
      <c r="T50" s="2">
        <v>4</v>
      </c>
      <c r="U50" s="2">
        <v>4</v>
      </c>
      <c r="V50" s="2">
        <v>4</v>
      </c>
      <c r="W50" s="2">
        <v>4</v>
      </c>
      <c r="X50" s="2">
        <v>4</v>
      </c>
      <c r="Y50" s="2">
        <v>4</v>
      </c>
      <c r="Z50" s="2" t="s">
        <v>33</v>
      </c>
      <c r="AA50" s="2">
        <v>3</v>
      </c>
      <c r="AB50" s="2">
        <v>3</v>
      </c>
      <c r="AC50" s="2">
        <v>4</v>
      </c>
      <c r="AD50" s="2">
        <v>4</v>
      </c>
      <c r="AE50" s="2">
        <v>2</v>
      </c>
      <c r="AF50" s="2" t="s">
        <v>131</v>
      </c>
      <c r="AG50" s="4"/>
    </row>
    <row r="51" spans="1:33" x14ac:dyDescent="0.2">
      <c r="A51" s="3">
        <v>43900.43126247685</v>
      </c>
      <c r="B51" s="2" t="s">
        <v>33</v>
      </c>
      <c r="C51" s="2" t="s">
        <v>43</v>
      </c>
      <c r="G51" s="2" t="s">
        <v>40</v>
      </c>
      <c r="H51" s="2" t="s">
        <v>44</v>
      </c>
      <c r="I51" s="2">
        <v>5</v>
      </c>
      <c r="J51" s="2">
        <v>4</v>
      </c>
      <c r="K51" s="2">
        <v>5</v>
      </c>
      <c r="L51" s="2">
        <v>5</v>
      </c>
      <c r="M51" s="2">
        <v>5</v>
      </c>
      <c r="N51" s="2">
        <v>5</v>
      </c>
      <c r="O51" s="2">
        <v>5</v>
      </c>
      <c r="P51" s="2">
        <v>5</v>
      </c>
      <c r="Q51" s="2">
        <v>5</v>
      </c>
      <c r="R51" s="2">
        <v>5</v>
      </c>
      <c r="S51" s="2" t="s">
        <v>38</v>
      </c>
      <c r="T51" s="2">
        <v>5</v>
      </c>
      <c r="U51" s="2">
        <v>5</v>
      </c>
      <c r="V51" s="2">
        <v>5</v>
      </c>
      <c r="W51" s="2">
        <v>3</v>
      </c>
      <c r="X51" s="2">
        <v>3</v>
      </c>
      <c r="Y51" s="2">
        <v>5</v>
      </c>
      <c r="Z51" s="2" t="s">
        <v>33</v>
      </c>
      <c r="AA51" s="2">
        <v>4</v>
      </c>
      <c r="AB51" s="2">
        <v>4</v>
      </c>
      <c r="AC51" s="2">
        <v>4</v>
      </c>
      <c r="AD51" s="2">
        <v>4</v>
      </c>
      <c r="AE51" s="2">
        <v>5</v>
      </c>
      <c r="AF51" s="2" t="s">
        <v>132</v>
      </c>
      <c r="AG51" s="4"/>
    </row>
    <row r="52" spans="1:33" x14ac:dyDescent="0.2">
      <c r="A52" s="3">
        <v>43900.457789907407</v>
      </c>
      <c r="B52" s="2" t="s">
        <v>33</v>
      </c>
      <c r="C52" s="2" t="s">
        <v>39</v>
      </c>
      <c r="G52" s="2" t="s">
        <v>40</v>
      </c>
      <c r="H52" s="2" t="s">
        <v>41</v>
      </c>
      <c r="I52" s="2">
        <v>3</v>
      </c>
      <c r="J52" s="2">
        <v>4</v>
      </c>
      <c r="K52" s="2">
        <v>4</v>
      </c>
      <c r="L52" s="2">
        <v>4</v>
      </c>
      <c r="M52" s="2">
        <v>5</v>
      </c>
      <c r="N52" s="2">
        <v>5</v>
      </c>
      <c r="O52" s="2">
        <v>5</v>
      </c>
      <c r="P52" s="2">
        <v>5</v>
      </c>
      <c r="Q52" s="2">
        <v>5</v>
      </c>
      <c r="R52" s="2">
        <v>5</v>
      </c>
      <c r="S52" s="2" t="s">
        <v>38</v>
      </c>
      <c r="T52" s="2">
        <v>4</v>
      </c>
      <c r="U52" s="2">
        <v>5</v>
      </c>
      <c r="V52" s="2">
        <v>5</v>
      </c>
      <c r="W52" s="2">
        <v>5</v>
      </c>
      <c r="X52" s="2">
        <v>4</v>
      </c>
      <c r="Y52" s="2">
        <v>5</v>
      </c>
      <c r="Z52" s="2" t="s">
        <v>33</v>
      </c>
      <c r="AA52" s="2">
        <v>4</v>
      </c>
      <c r="AB52" s="2">
        <v>4</v>
      </c>
      <c r="AC52" s="2">
        <v>4</v>
      </c>
      <c r="AD52" s="2">
        <v>4</v>
      </c>
      <c r="AE52" s="2">
        <v>3</v>
      </c>
      <c r="AF52" s="2" t="s">
        <v>133</v>
      </c>
      <c r="AG52" s="4"/>
    </row>
    <row r="53" spans="1:33" x14ac:dyDescent="0.2">
      <c r="A53" s="3">
        <v>43900.457852256943</v>
      </c>
      <c r="B53" s="2" t="s">
        <v>33</v>
      </c>
      <c r="C53" s="2" t="s">
        <v>82</v>
      </c>
      <c r="G53" s="2" t="s">
        <v>56</v>
      </c>
      <c r="H53" s="2" t="s">
        <v>44</v>
      </c>
      <c r="I53" s="2">
        <v>5</v>
      </c>
      <c r="J53" s="2">
        <v>3</v>
      </c>
      <c r="K53" s="2">
        <v>3</v>
      </c>
      <c r="L53" s="2">
        <v>4</v>
      </c>
      <c r="M53" s="2">
        <v>5</v>
      </c>
      <c r="N53" s="2">
        <v>5</v>
      </c>
      <c r="O53" s="2">
        <v>5</v>
      </c>
      <c r="P53" s="2">
        <v>4</v>
      </c>
      <c r="Q53" s="2">
        <v>4</v>
      </c>
      <c r="R53" s="2">
        <v>4</v>
      </c>
      <c r="S53" s="2" t="s">
        <v>38</v>
      </c>
      <c r="T53" s="2">
        <v>5</v>
      </c>
      <c r="U53" s="2">
        <v>3</v>
      </c>
      <c r="V53" s="2">
        <v>4</v>
      </c>
      <c r="W53" s="2">
        <v>4</v>
      </c>
      <c r="X53" s="2">
        <v>5</v>
      </c>
      <c r="Y53" s="2">
        <v>4</v>
      </c>
      <c r="Z53" s="2" t="s">
        <v>33</v>
      </c>
      <c r="AA53" s="2">
        <v>4</v>
      </c>
      <c r="AB53" s="2">
        <v>5</v>
      </c>
      <c r="AC53" s="2">
        <v>4</v>
      </c>
      <c r="AD53" s="2">
        <v>5</v>
      </c>
      <c r="AE53" s="2">
        <v>3</v>
      </c>
      <c r="AF53" s="2" t="s">
        <v>134</v>
      </c>
      <c r="AG53" s="4"/>
    </row>
    <row r="54" spans="1:33" x14ac:dyDescent="0.2">
      <c r="A54" s="3">
        <v>43900.457991944444</v>
      </c>
      <c r="B54" s="2" t="s">
        <v>33</v>
      </c>
      <c r="C54" s="2" t="s">
        <v>135</v>
      </c>
      <c r="G54" s="2" t="s">
        <v>40</v>
      </c>
      <c r="H54" s="2" t="s">
        <v>44</v>
      </c>
      <c r="I54" s="2">
        <v>3</v>
      </c>
      <c r="J54" s="2">
        <v>4</v>
      </c>
      <c r="K54" s="2">
        <v>5</v>
      </c>
      <c r="L54" s="2">
        <v>5</v>
      </c>
      <c r="M54" s="2">
        <v>5</v>
      </c>
      <c r="N54" s="2">
        <v>3</v>
      </c>
      <c r="O54" s="2">
        <v>4</v>
      </c>
      <c r="P54" s="2">
        <v>3</v>
      </c>
      <c r="Q54" s="2">
        <v>2</v>
      </c>
      <c r="R54" s="2">
        <v>5</v>
      </c>
      <c r="S54" s="2" t="s">
        <v>38</v>
      </c>
      <c r="T54" s="2">
        <v>3</v>
      </c>
      <c r="U54" s="2">
        <v>2</v>
      </c>
      <c r="V54" s="2">
        <v>4</v>
      </c>
      <c r="W54" s="2">
        <v>3</v>
      </c>
      <c r="X54" s="2">
        <v>3</v>
      </c>
      <c r="Y54" s="2">
        <v>1</v>
      </c>
      <c r="Z54" s="2" t="s">
        <v>33</v>
      </c>
      <c r="AA54" s="2">
        <v>3</v>
      </c>
      <c r="AB54" s="2">
        <v>3</v>
      </c>
      <c r="AC54" s="2">
        <v>3</v>
      </c>
      <c r="AD54" s="2">
        <v>3</v>
      </c>
      <c r="AE54" s="2">
        <v>3</v>
      </c>
      <c r="AF54" s="2" t="s">
        <v>136</v>
      </c>
      <c r="AG54" s="4"/>
    </row>
    <row r="55" spans="1:33" x14ac:dyDescent="0.2">
      <c r="A55" s="3">
        <v>43900.458059016208</v>
      </c>
      <c r="B55" s="2" t="s">
        <v>33</v>
      </c>
      <c r="C55" s="2" t="s">
        <v>135</v>
      </c>
      <c r="G55" s="2" t="s">
        <v>40</v>
      </c>
      <c r="H55" s="2" t="s">
        <v>44</v>
      </c>
      <c r="I55" s="2">
        <v>3</v>
      </c>
      <c r="J55" s="2">
        <v>4</v>
      </c>
      <c r="K55" s="2">
        <v>5</v>
      </c>
      <c r="L55" s="2">
        <v>5</v>
      </c>
      <c r="M55" s="2">
        <v>5</v>
      </c>
      <c r="N55" s="2">
        <v>3</v>
      </c>
      <c r="O55" s="2">
        <v>4</v>
      </c>
      <c r="P55" s="2">
        <v>3</v>
      </c>
      <c r="Q55" s="2">
        <v>2</v>
      </c>
      <c r="R55" s="2">
        <v>4</v>
      </c>
      <c r="S55" s="2" t="s">
        <v>38</v>
      </c>
      <c r="T55" s="2">
        <v>3</v>
      </c>
      <c r="U55" s="2">
        <v>2</v>
      </c>
      <c r="V55" s="2">
        <v>4</v>
      </c>
      <c r="W55" s="2">
        <v>3</v>
      </c>
      <c r="X55" s="2">
        <v>3</v>
      </c>
      <c r="Y55" s="2">
        <v>1</v>
      </c>
      <c r="Z55" s="2" t="s">
        <v>33</v>
      </c>
      <c r="AA55" s="2">
        <v>4</v>
      </c>
      <c r="AB55" s="2">
        <v>4</v>
      </c>
      <c r="AC55" s="2">
        <v>4</v>
      </c>
      <c r="AD55" s="2">
        <v>4</v>
      </c>
      <c r="AE55" s="2">
        <v>3</v>
      </c>
      <c r="AF55" s="2" t="s">
        <v>137</v>
      </c>
      <c r="AG55" s="4"/>
    </row>
    <row r="56" spans="1:33" x14ac:dyDescent="0.2">
      <c r="A56" s="3">
        <v>43900.458185856478</v>
      </c>
      <c r="B56" s="2" t="s">
        <v>33</v>
      </c>
      <c r="C56" s="2" t="s">
        <v>118</v>
      </c>
      <c r="G56" s="2" t="s">
        <v>59</v>
      </c>
      <c r="H56" s="2" t="s">
        <v>37</v>
      </c>
      <c r="I56" s="2">
        <v>2</v>
      </c>
      <c r="J56" s="2">
        <v>5</v>
      </c>
      <c r="K56" s="2">
        <v>5</v>
      </c>
      <c r="L56" s="2">
        <v>5</v>
      </c>
      <c r="M56" s="2">
        <v>5</v>
      </c>
      <c r="N56" s="2">
        <v>5</v>
      </c>
      <c r="O56" s="2">
        <v>5</v>
      </c>
      <c r="P56" s="2">
        <v>5</v>
      </c>
      <c r="Q56" s="2">
        <v>3</v>
      </c>
      <c r="R56" s="2">
        <v>3</v>
      </c>
      <c r="S56" s="2" t="s">
        <v>48</v>
      </c>
      <c r="T56" s="2">
        <v>4</v>
      </c>
      <c r="U56" s="2">
        <v>5</v>
      </c>
      <c r="V56" s="2">
        <v>4</v>
      </c>
      <c r="W56" s="2">
        <v>4</v>
      </c>
      <c r="X56" s="2">
        <v>5</v>
      </c>
      <c r="Y56" s="2">
        <v>4</v>
      </c>
      <c r="Z56" s="2" t="s">
        <v>33</v>
      </c>
      <c r="AA56" s="2">
        <v>3</v>
      </c>
      <c r="AB56" s="2">
        <v>3</v>
      </c>
      <c r="AC56" s="2">
        <v>3</v>
      </c>
      <c r="AD56" s="2">
        <v>3</v>
      </c>
      <c r="AE56" s="2">
        <v>3</v>
      </c>
      <c r="AF56" s="2" t="s">
        <v>138</v>
      </c>
      <c r="AG56" s="4"/>
    </row>
    <row r="57" spans="1:33" x14ac:dyDescent="0.2">
      <c r="A57" s="3">
        <v>43900.4582194213</v>
      </c>
      <c r="B57" s="2" t="s">
        <v>33</v>
      </c>
      <c r="C57" s="2" t="s">
        <v>53</v>
      </c>
      <c r="G57" s="2" t="s">
        <v>40</v>
      </c>
      <c r="H57" s="2" t="s">
        <v>37</v>
      </c>
      <c r="I57" s="2">
        <v>4</v>
      </c>
      <c r="J57" s="2">
        <v>4</v>
      </c>
      <c r="K57" s="2">
        <v>4</v>
      </c>
      <c r="L57" s="2">
        <v>4</v>
      </c>
      <c r="M57" s="2">
        <v>4</v>
      </c>
      <c r="N57" s="2">
        <v>5</v>
      </c>
      <c r="O57" s="2">
        <v>4</v>
      </c>
      <c r="P57" s="2">
        <v>3</v>
      </c>
      <c r="Q57" s="2">
        <v>3</v>
      </c>
      <c r="R57" s="2">
        <v>5</v>
      </c>
      <c r="S57" s="2" t="s">
        <v>48</v>
      </c>
      <c r="T57" s="2">
        <v>5</v>
      </c>
      <c r="U57" s="2">
        <v>5</v>
      </c>
      <c r="V57" s="2">
        <v>5</v>
      </c>
      <c r="W57" s="2">
        <v>3</v>
      </c>
      <c r="X57" s="2">
        <v>5</v>
      </c>
      <c r="Y57" s="2">
        <v>1</v>
      </c>
      <c r="Z57" s="2" t="s">
        <v>33</v>
      </c>
      <c r="AA57" s="2">
        <v>3</v>
      </c>
      <c r="AB57" s="2">
        <v>3</v>
      </c>
      <c r="AC57" s="2">
        <v>3</v>
      </c>
      <c r="AD57" s="2">
        <v>3</v>
      </c>
      <c r="AE57" s="2">
        <v>2</v>
      </c>
      <c r="AF57" s="2" t="s">
        <v>139</v>
      </c>
      <c r="AG57" s="4"/>
    </row>
    <row r="58" spans="1:33" x14ac:dyDescent="0.2">
      <c r="A58" s="3">
        <v>43900.458246238428</v>
      </c>
      <c r="B58" s="2" t="s">
        <v>33</v>
      </c>
      <c r="C58" s="2" t="s">
        <v>126</v>
      </c>
      <c r="G58" s="2" t="s">
        <v>47</v>
      </c>
      <c r="H58" s="2" t="s">
        <v>41</v>
      </c>
      <c r="I58" s="2">
        <v>3</v>
      </c>
      <c r="J58" s="2">
        <v>4</v>
      </c>
      <c r="K58" s="2">
        <v>5</v>
      </c>
      <c r="L58" s="2">
        <v>5</v>
      </c>
      <c r="M58" s="2">
        <v>5</v>
      </c>
      <c r="N58" s="2">
        <v>5</v>
      </c>
      <c r="O58" s="2">
        <v>5</v>
      </c>
      <c r="P58" s="2">
        <v>4</v>
      </c>
      <c r="Q58" s="2">
        <v>4</v>
      </c>
      <c r="R58" s="2">
        <v>5</v>
      </c>
      <c r="S58" s="2" t="s">
        <v>48</v>
      </c>
      <c r="T58" s="2">
        <v>5</v>
      </c>
      <c r="U58" s="2">
        <v>5</v>
      </c>
      <c r="V58" s="2">
        <v>5</v>
      </c>
      <c r="W58" s="2">
        <v>4</v>
      </c>
      <c r="X58" s="2">
        <v>3</v>
      </c>
      <c r="Y58" s="2">
        <v>4</v>
      </c>
      <c r="Z58" s="2" t="s">
        <v>33</v>
      </c>
      <c r="AA58" s="2">
        <v>3</v>
      </c>
      <c r="AB58" s="2">
        <v>3</v>
      </c>
      <c r="AC58" s="2">
        <v>2</v>
      </c>
      <c r="AD58" s="2">
        <v>3</v>
      </c>
      <c r="AE58" s="2">
        <v>2</v>
      </c>
      <c r="AF58" s="2" t="s">
        <v>140</v>
      </c>
      <c r="AG58" s="4"/>
    </row>
    <row r="59" spans="1:33" x14ac:dyDescent="0.2">
      <c r="A59" s="3">
        <v>43900.458305821754</v>
      </c>
      <c r="B59" s="2" t="s">
        <v>33</v>
      </c>
      <c r="C59" s="2" t="s">
        <v>121</v>
      </c>
      <c r="G59" s="2" t="s">
        <v>36</v>
      </c>
      <c r="H59" s="2" t="s">
        <v>64</v>
      </c>
      <c r="I59" s="2">
        <v>4</v>
      </c>
      <c r="J59" s="2">
        <v>5</v>
      </c>
      <c r="K59" s="2">
        <v>5</v>
      </c>
      <c r="L59" s="2">
        <v>5</v>
      </c>
      <c r="M59" s="2">
        <v>5</v>
      </c>
      <c r="N59" s="2">
        <v>4</v>
      </c>
      <c r="O59" s="2">
        <v>5</v>
      </c>
      <c r="P59" s="2">
        <v>4</v>
      </c>
      <c r="Q59" s="2">
        <v>3</v>
      </c>
      <c r="R59" s="2">
        <v>5</v>
      </c>
      <c r="S59" s="2" t="s">
        <v>48</v>
      </c>
      <c r="T59" s="2">
        <v>4</v>
      </c>
      <c r="U59" s="2">
        <v>5</v>
      </c>
      <c r="V59" s="2">
        <v>5</v>
      </c>
      <c r="W59" s="2">
        <v>5</v>
      </c>
      <c r="X59" s="2">
        <v>4</v>
      </c>
      <c r="Y59" s="2">
        <v>5</v>
      </c>
      <c r="Z59" s="2" t="s">
        <v>33</v>
      </c>
      <c r="AA59" s="2">
        <v>4</v>
      </c>
      <c r="AB59" s="2">
        <v>4</v>
      </c>
      <c r="AC59" s="2">
        <v>3</v>
      </c>
      <c r="AD59" s="2">
        <v>4</v>
      </c>
      <c r="AE59" s="2">
        <v>1</v>
      </c>
      <c r="AF59" s="2" t="s">
        <v>141</v>
      </c>
      <c r="AG59" s="4"/>
    </row>
    <row r="60" spans="1:33" x14ac:dyDescent="0.2">
      <c r="A60" s="3">
        <v>43900.458518113424</v>
      </c>
      <c r="B60" s="2" t="s">
        <v>33</v>
      </c>
      <c r="C60" s="2" t="s">
        <v>95</v>
      </c>
      <c r="G60" s="2" t="s">
        <v>40</v>
      </c>
      <c r="H60" s="2" t="s">
        <v>44</v>
      </c>
      <c r="I60" s="2">
        <v>5</v>
      </c>
      <c r="J60" s="2">
        <v>4</v>
      </c>
      <c r="K60" s="2">
        <v>5</v>
      </c>
      <c r="L60" s="2">
        <v>4</v>
      </c>
      <c r="M60" s="2">
        <v>5</v>
      </c>
      <c r="N60" s="2">
        <v>4</v>
      </c>
      <c r="O60" s="2">
        <v>5</v>
      </c>
      <c r="P60" s="2">
        <v>4</v>
      </c>
      <c r="Q60" s="2">
        <v>4</v>
      </c>
      <c r="R60" s="2">
        <v>4</v>
      </c>
      <c r="S60" s="2" t="s">
        <v>48</v>
      </c>
      <c r="T60" s="2">
        <v>5</v>
      </c>
      <c r="U60" s="2">
        <v>5</v>
      </c>
      <c r="V60" s="2">
        <v>4</v>
      </c>
      <c r="W60" s="2">
        <v>3</v>
      </c>
      <c r="X60" s="2">
        <v>5</v>
      </c>
      <c r="Y60" s="2">
        <v>4</v>
      </c>
      <c r="Z60" s="2" t="s">
        <v>33</v>
      </c>
      <c r="AA60" s="2">
        <v>4</v>
      </c>
      <c r="AB60" s="2">
        <v>3</v>
      </c>
      <c r="AC60" s="2">
        <v>4</v>
      </c>
      <c r="AD60" s="2">
        <v>3</v>
      </c>
      <c r="AE60" s="2">
        <v>3</v>
      </c>
      <c r="AF60" s="2" t="s">
        <v>142</v>
      </c>
      <c r="AG60" s="4"/>
    </row>
    <row r="61" spans="1:33" x14ac:dyDescent="0.2">
      <c r="A61" s="3">
        <v>43900.45857920139</v>
      </c>
      <c r="B61" s="2" t="s">
        <v>33</v>
      </c>
      <c r="C61" s="2" t="s">
        <v>34</v>
      </c>
      <c r="G61" s="2" t="s">
        <v>36</v>
      </c>
      <c r="H61" s="2" t="s">
        <v>41</v>
      </c>
      <c r="I61" s="2">
        <v>4</v>
      </c>
      <c r="J61" s="2">
        <v>5</v>
      </c>
      <c r="K61" s="2">
        <v>5</v>
      </c>
      <c r="L61" s="2">
        <v>5</v>
      </c>
      <c r="M61" s="2">
        <v>4</v>
      </c>
      <c r="N61" s="2">
        <v>5</v>
      </c>
      <c r="O61" s="2">
        <v>5</v>
      </c>
      <c r="P61" s="2">
        <v>4</v>
      </c>
      <c r="Q61" s="2">
        <v>4</v>
      </c>
      <c r="R61" s="2">
        <v>4</v>
      </c>
      <c r="S61" s="2" t="s">
        <v>38</v>
      </c>
      <c r="T61" s="2">
        <v>4</v>
      </c>
      <c r="U61" s="2">
        <v>4</v>
      </c>
      <c r="V61" s="2">
        <v>5</v>
      </c>
      <c r="W61" s="2">
        <v>4</v>
      </c>
      <c r="X61" s="2">
        <v>4</v>
      </c>
      <c r="Y61" s="2">
        <v>4</v>
      </c>
      <c r="Z61" s="2" t="s">
        <v>33</v>
      </c>
      <c r="AA61" s="2">
        <v>4</v>
      </c>
      <c r="AB61" s="2">
        <v>4</v>
      </c>
      <c r="AC61" s="2">
        <v>3</v>
      </c>
      <c r="AD61" s="2">
        <v>4</v>
      </c>
      <c r="AE61" s="2">
        <v>2</v>
      </c>
      <c r="AF61" s="2" t="s">
        <v>143</v>
      </c>
      <c r="AG61" s="4"/>
    </row>
    <row r="62" spans="1:33" x14ac:dyDescent="0.2">
      <c r="A62" s="3">
        <v>43900.458650763889</v>
      </c>
      <c r="B62" s="2" t="s">
        <v>33</v>
      </c>
      <c r="C62" s="2" t="s">
        <v>93</v>
      </c>
      <c r="G62" s="2" t="s">
        <v>47</v>
      </c>
      <c r="H62" s="2" t="s">
        <v>73</v>
      </c>
      <c r="I62" s="2">
        <v>5</v>
      </c>
      <c r="J62" s="2">
        <v>3</v>
      </c>
      <c r="K62" s="2">
        <v>5</v>
      </c>
      <c r="L62" s="2">
        <v>4</v>
      </c>
      <c r="M62" s="2">
        <v>5</v>
      </c>
      <c r="N62" s="2">
        <v>5</v>
      </c>
      <c r="O62" s="2">
        <v>5</v>
      </c>
      <c r="P62" s="2">
        <v>4</v>
      </c>
      <c r="Q62" s="2">
        <v>5</v>
      </c>
      <c r="R62" s="2">
        <v>5</v>
      </c>
      <c r="S62" s="2" t="s">
        <v>38</v>
      </c>
      <c r="T62" s="2">
        <v>4</v>
      </c>
      <c r="U62" s="2">
        <v>4</v>
      </c>
      <c r="V62" s="2">
        <v>4</v>
      </c>
      <c r="W62" s="2">
        <v>4</v>
      </c>
      <c r="X62" s="2">
        <v>4</v>
      </c>
      <c r="Y62" s="2">
        <v>5</v>
      </c>
      <c r="Z62" s="2" t="s">
        <v>33</v>
      </c>
      <c r="AA62" s="2">
        <v>4</v>
      </c>
      <c r="AB62" s="2">
        <v>3</v>
      </c>
      <c r="AC62" s="2">
        <v>4</v>
      </c>
      <c r="AD62" s="2">
        <v>4</v>
      </c>
      <c r="AE62" s="2">
        <v>3</v>
      </c>
      <c r="AF62" s="2" t="s">
        <v>144</v>
      </c>
      <c r="AG62" s="4"/>
    </row>
    <row r="63" spans="1:33" x14ac:dyDescent="0.2">
      <c r="A63" s="3">
        <v>43900.459246388884</v>
      </c>
      <c r="B63" s="2" t="s">
        <v>33</v>
      </c>
      <c r="C63" s="2" t="s">
        <v>72</v>
      </c>
      <c r="G63" s="2" t="s">
        <v>56</v>
      </c>
      <c r="H63" s="2" t="s">
        <v>73</v>
      </c>
      <c r="I63" s="2">
        <v>3</v>
      </c>
      <c r="J63" s="2">
        <v>3</v>
      </c>
      <c r="K63" s="2">
        <v>4</v>
      </c>
      <c r="L63" s="2">
        <v>4</v>
      </c>
      <c r="M63" s="2">
        <v>4</v>
      </c>
      <c r="N63" s="2">
        <v>4</v>
      </c>
      <c r="O63" s="2">
        <v>4</v>
      </c>
      <c r="P63" s="2">
        <v>5</v>
      </c>
      <c r="Q63" s="2">
        <v>3</v>
      </c>
      <c r="R63" s="2">
        <v>4</v>
      </c>
      <c r="S63" s="2" t="s">
        <v>38</v>
      </c>
      <c r="T63" s="2">
        <v>4</v>
      </c>
      <c r="U63" s="2">
        <v>4</v>
      </c>
      <c r="V63" s="2">
        <v>4</v>
      </c>
      <c r="W63" s="2">
        <v>4</v>
      </c>
      <c r="X63" s="2">
        <v>4</v>
      </c>
      <c r="Y63" s="2">
        <v>4</v>
      </c>
      <c r="Z63" s="2" t="s">
        <v>33</v>
      </c>
      <c r="AA63" s="2">
        <v>4</v>
      </c>
      <c r="AB63" s="2">
        <v>3</v>
      </c>
      <c r="AC63" s="2">
        <v>3</v>
      </c>
      <c r="AD63" s="2">
        <v>3</v>
      </c>
      <c r="AE63" s="2">
        <v>2</v>
      </c>
      <c r="AF63" s="2" t="s">
        <v>145</v>
      </c>
      <c r="AG63" s="4"/>
    </row>
    <row r="64" spans="1:33" x14ac:dyDescent="0.2">
      <c r="A64" s="3">
        <v>43900.459313043983</v>
      </c>
      <c r="B64" s="2" t="s">
        <v>33</v>
      </c>
      <c r="C64" s="2" t="s">
        <v>53</v>
      </c>
      <c r="G64" s="2" t="s">
        <v>47</v>
      </c>
      <c r="H64" s="2" t="s">
        <v>37</v>
      </c>
      <c r="I64" s="2">
        <v>3</v>
      </c>
      <c r="J64" s="2">
        <v>4</v>
      </c>
      <c r="K64" s="2">
        <v>4</v>
      </c>
      <c r="L64" s="2">
        <v>4</v>
      </c>
      <c r="M64" s="2">
        <v>3</v>
      </c>
      <c r="N64" s="2">
        <v>4</v>
      </c>
      <c r="O64" s="2">
        <v>3</v>
      </c>
      <c r="P64" s="2">
        <v>4</v>
      </c>
      <c r="Q64" s="2">
        <v>3</v>
      </c>
      <c r="R64" s="2">
        <v>2</v>
      </c>
      <c r="S64" s="2" t="s">
        <v>48</v>
      </c>
      <c r="T64" s="2">
        <v>3</v>
      </c>
      <c r="U64" s="2">
        <v>5</v>
      </c>
      <c r="V64" s="2">
        <v>4</v>
      </c>
      <c r="W64" s="2">
        <v>3</v>
      </c>
      <c r="X64" s="2">
        <v>2</v>
      </c>
      <c r="Y64" s="2">
        <v>2</v>
      </c>
      <c r="Z64" s="2" t="s">
        <v>33</v>
      </c>
      <c r="AA64" s="2">
        <v>4</v>
      </c>
      <c r="AB64" s="2">
        <v>3</v>
      </c>
      <c r="AC64" s="2">
        <v>3</v>
      </c>
      <c r="AD64" s="2">
        <v>3</v>
      </c>
      <c r="AE64" s="2">
        <v>2</v>
      </c>
      <c r="AF64" s="2" t="s">
        <v>146</v>
      </c>
      <c r="AG64" s="4"/>
    </row>
    <row r="65" spans="1:33" x14ac:dyDescent="0.2">
      <c r="A65" s="3">
        <v>43900.459411851851</v>
      </c>
      <c r="B65" s="2" t="s">
        <v>33</v>
      </c>
      <c r="C65" s="2" t="s">
        <v>110</v>
      </c>
      <c r="G65" s="2" t="s">
        <v>40</v>
      </c>
      <c r="H65" s="2" t="s">
        <v>44</v>
      </c>
      <c r="I65" s="2">
        <v>4</v>
      </c>
      <c r="J65" s="2">
        <v>5</v>
      </c>
      <c r="K65" s="2">
        <v>5</v>
      </c>
      <c r="L65" s="2">
        <v>5</v>
      </c>
      <c r="M65" s="2">
        <v>5</v>
      </c>
      <c r="N65" s="2">
        <v>5</v>
      </c>
      <c r="O65" s="2">
        <v>5</v>
      </c>
      <c r="P65" s="2">
        <v>5</v>
      </c>
      <c r="Q65" s="2">
        <v>4</v>
      </c>
      <c r="R65" s="2">
        <v>5</v>
      </c>
      <c r="S65" s="2" t="s">
        <v>38</v>
      </c>
      <c r="T65" s="2">
        <v>5</v>
      </c>
      <c r="U65" s="2">
        <v>5</v>
      </c>
      <c r="V65" s="2">
        <v>5</v>
      </c>
      <c r="W65" s="2">
        <v>4</v>
      </c>
      <c r="X65" s="2">
        <v>4</v>
      </c>
      <c r="Y65" s="2">
        <v>1</v>
      </c>
      <c r="Z65" s="2" t="s">
        <v>33</v>
      </c>
      <c r="AA65" s="2">
        <v>4</v>
      </c>
      <c r="AB65" s="2">
        <v>4</v>
      </c>
      <c r="AC65" s="2">
        <v>3</v>
      </c>
      <c r="AD65" s="2">
        <v>4</v>
      </c>
      <c r="AE65" s="2">
        <v>1</v>
      </c>
      <c r="AF65" s="2" t="s">
        <v>147</v>
      </c>
      <c r="AG65" s="4"/>
    </row>
    <row r="66" spans="1:33" x14ac:dyDescent="0.2">
      <c r="A66" s="3">
        <v>43900.459510810186</v>
      </c>
      <c r="B66" s="2" t="s">
        <v>33</v>
      </c>
      <c r="C66" s="2" t="s">
        <v>63</v>
      </c>
      <c r="G66" s="2" t="s">
        <v>36</v>
      </c>
      <c r="H66" s="2" t="s">
        <v>64</v>
      </c>
      <c r="I66" s="2">
        <v>4</v>
      </c>
      <c r="J66" s="2">
        <v>4</v>
      </c>
      <c r="K66" s="2">
        <v>4</v>
      </c>
      <c r="L66" s="2">
        <v>5</v>
      </c>
      <c r="M66" s="2">
        <v>4</v>
      </c>
      <c r="N66" s="2">
        <v>4</v>
      </c>
      <c r="O66" s="2">
        <v>4</v>
      </c>
      <c r="P66" s="2">
        <v>4</v>
      </c>
      <c r="Q66" s="2">
        <v>4</v>
      </c>
      <c r="R66" s="2">
        <v>5</v>
      </c>
      <c r="S66" s="2" t="s">
        <v>48</v>
      </c>
      <c r="T66" s="2">
        <v>4</v>
      </c>
      <c r="U66" s="2">
        <v>4</v>
      </c>
      <c r="V66" s="2">
        <v>4</v>
      </c>
      <c r="W66" s="2">
        <v>4</v>
      </c>
      <c r="X66" s="2">
        <v>5</v>
      </c>
      <c r="Y66" s="2">
        <v>4</v>
      </c>
      <c r="Z66" s="2" t="s">
        <v>33</v>
      </c>
      <c r="AA66" s="2">
        <v>4</v>
      </c>
      <c r="AB66" s="2">
        <v>4</v>
      </c>
      <c r="AC66" s="2">
        <v>3</v>
      </c>
      <c r="AD66" s="2">
        <v>2</v>
      </c>
      <c r="AE66" s="2">
        <v>2</v>
      </c>
      <c r="AF66" s="2" t="s">
        <v>148</v>
      </c>
      <c r="AG66" s="4"/>
    </row>
    <row r="67" spans="1:33" x14ac:dyDescent="0.2">
      <c r="A67" s="3">
        <v>43900.45952329861</v>
      </c>
      <c r="B67" s="2" t="s">
        <v>33</v>
      </c>
      <c r="C67" s="2" t="s">
        <v>46</v>
      </c>
      <c r="G67" s="2" t="s">
        <v>47</v>
      </c>
      <c r="H67" s="2" t="s">
        <v>44</v>
      </c>
      <c r="I67" s="2">
        <v>5</v>
      </c>
      <c r="J67" s="2">
        <v>3</v>
      </c>
      <c r="K67" s="2">
        <v>5</v>
      </c>
      <c r="L67" s="2">
        <v>5</v>
      </c>
      <c r="M67" s="2">
        <v>4</v>
      </c>
      <c r="N67" s="2">
        <v>5</v>
      </c>
      <c r="O67" s="2">
        <v>4</v>
      </c>
      <c r="P67" s="2">
        <v>4</v>
      </c>
      <c r="Q67" s="2">
        <v>4</v>
      </c>
      <c r="R67" s="2">
        <v>5</v>
      </c>
      <c r="S67" s="2" t="s">
        <v>48</v>
      </c>
      <c r="T67" s="2">
        <v>5</v>
      </c>
      <c r="U67" s="2">
        <v>5</v>
      </c>
      <c r="V67" s="2">
        <v>4</v>
      </c>
      <c r="W67" s="2">
        <v>4</v>
      </c>
      <c r="X67" s="2">
        <v>4</v>
      </c>
      <c r="Y67" s="2">
        <v>5</v>
      </c>
      <c r="Z67" s="2" t="s">
        <v>33</v>
      </c>
      <c r="AA67" s="2">
        <v>3</v>
      </c>
      <c r="AB67" s="2">
        <v>4</v>
      </c>
      <c r="AC67" s="2">
        <v>3</v>
      </c>
      <c r="AD67" s="2">
        <v>3</v>
      </c>
      <c r="AE67" s="2">
        <v>2</v>
      </c>
      <c r="AF67" s="2" t="s">
        <v>149</v>
      </c>
      <c r="AG67" s="4"/>
    </row>
    <row r="68" spans="1:33" x14ac:dyDescent="0.2">
      <c r="A68" s="3">
        <v>43900.459541643519</v>
      </c>
      <c r="B68" s="2" t="s">
        <v>33</v>
      </c>
      <c r="C68" s="2" t="s">
        <v>43</v>
      </c>
      <c r="G68" s="2" t="s">
        <v>47</v>
      </c>
      <c r="H68" s="2" t="s">
        <v>44</v>
      </c>
      <c r="I68" s="2">
        <v>5</v>
      </c>
      <c r="J68" s="2">
        <v>4</v>
      </c>
      <c r="K68" s="2">
        <v>5</v>
      </c>
      <c r="L68" s="2">
        <v>5</v>
      </c>
      <c r="M68" s="2">
        <v>5</v>
      </c>
      <c r="N68" s="2">
        <v>5</v>
      </c>
      <c r="O68" s="2">
        <v>5</v>
      </c>
      <c r="P68" s="2">
        <v>5</v>
      </c>
      <c r="Q68" s="2">
        <v>5</v>
      </c>
      <c r="R68" s="2">
        <v>5</v>
      </c>
      <c r="S68" s="2" t="s">
        <v>38</v>
      </c>
      <c r="T68" s="2">
        <v>5</v>
      </c>
      <c r="U68" s="2">
        <v>5</v>
      </c>
      <c r="V68" s="2">
        <v>5</v>
      </c>
      <c r="W68" s="2">
        <v>5</v>
      </c>
      <c r="X68" s="2">
        <v>5</v>
      </c>
      <c r="Y68" s="2">
        <v>5</v>
      </c>
      <c r="Z68" s="2" t="s">
        <v>33</v>
      </c>
      <c r="AA68" s="2">
        <v>4</v>
      </c>
      <c r="AB68" s="2">
        <v>4</v>
      </c>
      <c r="AC68" s="2">
        <v>5</v>
      </c>
      <c r="AD68" s="2">
        <v>5</v>
      </c>
      <c r="AE68" s="2">
        <v>5</v>
      </c>
      <c r="AF68" s="2" t="s">
        <v>150</v>
      </c>
      <c r="AG68" s="4"/>
    </row>
    <row r="69" spans="1:33" x14ac:dyDescent="0.2">
      <c r="A69" s="3">
        <v>43900.459554791669</v>
      </c>
      <c r="B69" s="2" t="s">
        <v>33</v>
      </c>
      <c r="C69" s="2" t="s">
        <v>135</v>
      </c>
      <c r="G69" s="2" t="s">
        <v>40</v>
      </c>
      <c r="H69" s="2" t="s">
        <v>44</v>
      </c>
      <c r="I69" s="2">
        <v>4</v>
      </c>
      <c r="J69" s="2">
        <v>4</v>
      </c>
      <c r="K69" s="2">
        <v>4</v>
      </c>
      <c r="L69" s="2">
        <v>5</v>
      </c>
      <c r="M69" s="2">
        <v>5</v>
      </c>
      <c r="N69" s="2">
        <v>4</v>
      </c>
      <c r="O69" s="2">
        <v>3</v>
      </c>
      <c r="P69" s="2">
        <v>3</v>
      </c>
      <c r="Q69" s="2">
        <v>4</v>
      </c>
      <c r="R69" s="2">
        <v>4</v>
      </c>
      <c r="S69" s="2" t="s">
        <v>48</v>
      </c>
      <c r="T69" s="2">
        <v>3</v>
      </c>
      <c r="U69" s="2">
        <v>4</v>
      </c>
      <c r="V69" s="2">
        <v>5</v>
      </c>
      <c r="W69" s="2">
        <v>2</v>
      </c>
      <c r="X69" s="2">
        <v>2</v>
      </c>
      <c r="Y69" s="2">
        <v>1</v>
      </c>
      <c r="Z69" s="2" t="s">
        <v>33</v>
      </c>
      <c r="AA69" s="2">
        <v>3</v>
      </c>
      <c r="AB69" s="2">
        <v>3</v>
      </c>
      <c r="AC69" s="2">
        <v>3</v>
      </c>
      <c r="AD69" s="2">
        <v>3</v>
      </c>
      <c r="AE69" s="2">
        <v>3</v>
      </c>
      <c r="AF69" s="2" t="s">
        <v>151</v>
      </c>
      <c r="AG69" s="4"/>
    </row>
    <row r="70" spans="1:33" x14ac:dyDescent="0.2">
      <c r="A70" s="3">
        <v>43900.459685682872</v>
      </c>
      <c r="B70" s="2" t="s">
        <v>33</v>
      </c>
      <c r="C70" s="2" t="s">
        <v>90</v>
      </c>
      <c r="G70" s="2" t="s">
        <v>56</v>
      </c>
      <c r="H70" s="2" t="s">
        <v>44</v>
      </c>
      <c r="I70" s="2">
        <v>5</v>
      </c>
      <c r="J70" s="2">
        <v>3</v>
      </c>
      <c r="K70" s="2">
        <v>4</v>
      </c>
      <c r="L70" s="2">
        <v>3</v>
      </c>
      <c r="M70" s="2">
        <v>4</v>
      </c>
      <c r="N70" s="2">
        <v>5</v>
      </c>
      <c r="O70" s="2">
        <v>5</v>
      </c>
      <c r="P70" s="2">
        <v>4</v>
      </c>
      <c r="Q70" s="2">
        <v>3</v>
      </c>
      <c r="R70" s="2">
        <v>5</v>
      </c>
      <c r="S70" s="2" t="s">
        <v>38</v>
      </c>
      <c r="T70" s="2">
        <v>5</v>
      </c>
      <c r="U70" s="2">
        <v>5</v>
      </c>
      <c r="V70" s="2">
        <v>4</v>
      </c>
      <c r="W70" s="2">
        <v>3</v>
      </c>
      <c r="X70" s="2">
        <v>4</v>
      </c>
      <c r="Y70" s="2">
        <v>5</v>
      </c>
      <c r="Z70" s="2" t="s">
        <v>33</v>
      </c>
      <c r="AA70" s="2">
        <v>4</v>
      </c>
      <c r="AB70" s="2">
        <v>3</v>
      </c>
      <c r="AC70" s="2">
        <v>3</v>
      </c>
      <c r="AD70" s="2">
        <v>4</v>
      </c>
      <c r="AE70" s="2">
        <v>1</v>
      </c>
      <c r="AF70" s="2" t="s">
        <v>152</v>
      </c>
      <c r="AG70" s="4"/>
    </row>
    <row r="71" spans="1:33" x14ac:dyDescent="0.2">
      <c r="A71" s="3">
        <v>43900.459715740741</v>
      </c>
      <c r="B71" s="2" t="s">
        <v>33</v>
      </c>
      <c r="C71" s="2" t="s">
        <v>72</v>
      </c>
      <c r="G71" s="2" t="s">
        <v>47</v>
      </c>
      <c r="H71" s="2" t="s">
        <v>73</v>
      </c>
      <c r="I71" s="2">
        <v>4</v>
      </c>
      <c r="J71" s="2">
        <v>3</v>
      </c>
      <c r="K71" s="2">
        <v>5</v>
      </c>
      <c r="L71" s="2">
        <v>4</v>
      </c>
      <c r="M71" s="2">
        <v>4</v>
      </c>
      <c r="N71" s="2">
        <v>5</v>
      </c>
      <c r="O71" s="2">
        <v>5</v>
      </c>
      <c r="P71" s="2">
        <v>4</v>
      </c>
      <c r="Q71" s="2">
        <v>4</v>
      </c>
      <c r="R71" s="2">
        <v>4</v>
      </c>
      <c r="S71" s="2" t="s">
        <v>38</v>
      </c>
      <c r="T71" s="2">
        <v>4</v>
      </c>
      <c r="U71" s="2">
        <v>4</v>
      </c>
      <c r="V71" s="2">
        <v>4</v>
      </c>
      <c r="W71" s="2">
        <v>3</v>
      </c>
      <c r="X71" s="2">
        <v>4</v>
      </c>
      <c r="Y71" s="2">
        <v>4</v>
      </c>
      <c r="Z71" s="2" t="s">
        <v>33</v>
      </c>
      <c r="AA71" s="2">
        <v>4</v>
      </c>
      <c r="AB71" s="2">
        <v>3</v>
      </c>
      <c r="AC71" s="2">
        <v>3</v>
      </c>
      <c r="AD71" s="2">
        <v>4</v>
      </c>
      <c r="AE71" s="2">
        <v>4</v>
      </c>
      <c r="AF71" s="2" t="s">
        <v>153</v>
      </c>
      <c r="AG71" s="4"/>
    </row>
    <row r="72" spans="1:33" x14ac:dyDescent="0.2">
      <c r="A72" s="3">
        <v>43900.459926099538</v>
      </c>
      <c r="B72" s="2" t="s">
        <v>33</v>
      </c>
      <c r="C72" s="2" t="s">
        <v>66</v>
      </c>
      <c r="G72" s="2" t="s">
        <v>47</v>
      </c>
      <c r="H72" s="2" t="s">
        <v>37</v>
      </c>
      <c r="I72" s="2">
        <v>5</v>
      </c>
      <c r="J72" s="2">
        <v>4</v>
      </c>
      <c r="K72" s="2">
        <v>4</v>
      </c>
      <c r="L72" s="2">
        <v>4</v>
      </c>
      <c r="M72" s="2">
        <v>5</v>
      </c>
      <c r="N72" s="2">
        <v>4</v>
      </c>
      <c r="O72" s="2">
        <v>5</v>
      </c>
      <c r="P72" s="2">
        <v>5</v>
      </c>
      <c r="Q72" s="2">
        <v>4</v>
      </c>
      <c r="R72" s="2">
        <v>5</v>
      </c>
      <c r="S72" s="2" t="s">
        <v>38</v>
      </c>
      <c r="T72" s="2">
        <v>5</v>
      </c>
      <c r="U72" s="2">
        <v>5</v>
      </c>
      <c r="V72" s="2">
        <v>4</v>
      </c>
      <c r="W72" s="2">
        <v>3</v>
      </c>
      <c r="X72" s="2">
        <v>3</v>
      </c>
      <c r="Y72" s="2">
        <v>4</v>
      </c>
      <c r="Z72" s="2" t="s">
        <v>33</v>
      </c>
      <c r="AA72" s="2">
        <v>4</v>
      </c>
      <c r="AB72" s="2">
        <v>4</v>
      </c>
      <c r="AC72" s="2">
        <v>4</v>
      </c>
      <c r="AD72" s="2">
        <v>3</v>
      </c>
      <c r="AE72" s="2">
        <v>3</v>
      </c>
      <c r="AF72" s="2" t="s">
        <v>154</v>
      </c>
      <c r="AG72" s="4"/>
    </row>
    <row r="73" spans="1:33" x14ac:dyDescent="0.2">
      <c r="A73" s="3">
        <v>43900.459951712968</v>
      </c>
      <c r="B73" s="2" t="s">
        <v>33</v>
      </c>
      <c r="C73" s="2" t="s">
        <v>77</v>
      </c>
      <c r="G73" s="2" t="s">
        <v>56</v>
      </c>
      <c r="H73" s="2" t="s">
        <v>64</v>
      </c>
      <c r="I73" s="2">
        <v>4</v>
      </c>
      <c r="J73" s="2">
        <v>3</v>
      </c>
      <c r="K73" s="2">
        <v>4</v>
      </c>
      <c r="L73" s="2">
        <v>4</v>
      </c>
      <c r="M73" s="2">
        <v>3</v>
      </c>
      <c r="N73" s="2">
        <v>3</v>
      </c>
      <c r="O73" s="2">
        <v>3</v>
      </c>
      <c r="P73" s="2">
        <v>3</v>
      </c>
      <c r="Q73" s="2">
        <v>3</v>
      </c>
      <c r="R73" s="2">
        <v>4</v>
      </c>
      <c r="S73" s="2" t="s">
        <v>38</v>
      </c>
      <c r="T73" s="2">
        <v>3</v>
      </c>
      <c r="U73" s="2">
        <v>3</v>
      </c>
      <c r="V73" s="2">
        <v>3</v>
      </c>
      <c r="W73" s="2">
        <v>3</v>
      </c>
      <c r="X73" s="2">
        <v>3</v>
      </c>
      <c r="Y73" s="2">
        <v>3</v>
      </c>
      <c r="Z73" s="2" t="s">
        <v>33</v>
      </c>
      <c r="AA73" s="2">
        <v>4</v>
      </c>
      <c r="AB73" s="2">
        <v>4</v>
      </c>
      <c r="AC73" s="2">
        <v>4</v>
      </c>
      <c r="AD73" s="2">
        <v>4</v>
      </c>
      <c r="AE73" s="2">
        <v>3</v>
      </c>
      <c r="AF73" s="2" t="s">
        <v>155</v>
      </c>
      <c r="AG73" s="4"/>
    </row>
    <row r="74" spans="1:33" x14ac:dyDescent="0.2">
      <c r="A74" s="3">
        <v>43900.460007094909</v>
      </c>
      <c r="B74" s="2" t="s">
        <v>33</v>
      </c>
      <c r="C74" s="2" t="s">
        <v>156</v>
      </c>
      <c r="G74" s="2" t="s">
        <v>36</v>
      </c>
      <c r="H74" s="2" t="s">
        <v>98</v>
      </c>
      <c r="I74" s="2">
        <v>4</v>
      </c>
      <c r="J74" s="2">
        <v>4</v>
      </c>
      <c r="K74" s="2">
        <v>4</v>
      </c>
      <c r="L74" s="2">
        <v>4</v>
      </c>
      <c r="M74" s="2">
        <v>4</v>
      </c>
      <c r="N74" s="2">
        <v>4</v>
      </c>
      <c r="O74" s="2">
        <v>4</v>
      </c>
      <c r="P74" s="2">
        <v>3</v>
      </c>
      <c r="Q74" s="2">
        <v>3</v>
      </c>
      <c r="R74" s="2">
        <v>4</v>
      </c>
      <c r="S74" s="2" t="s">
        <v>48</v>
      </c>
      <c r="T74" s="2">
        <v>4</v>
      </c>
      <c r="U74" s="2">
        <v>5</v>
      </c>
      <c r="V74" s="2">
        <v>5</v>
      </c>
      <c r="W74" s="2">
        <v>5</v>
      </c>
      <c r="X74" s="2">
        <v>4</v>
      </c>
      <c r="Y74" s="2">
        <v>4</v>
      </c>
      <c r="Z74" s="2" t="s">
        <v>33</v>
      </c>
      <c r="AA74" s="2">
        <v>4</v>
      </c>
      <c r="AB74" s="2">
        <v>4</v>
      </c>
      <c r="AC74" s="2">
        <v>3</v>
      </c>
      <c r="AD74" s="2">
        <v>4</v>
      </c>
      <c r="AE74" s="2">
        <v>3</v>
      </c>
      <c r="AF74" s="2" t="s">
        <v>157</v>
      </c>
      <c r="AG74" s="4"/>
    </row>
    <row r="75" spans="1:33" x14ac:dyDescent="0.2">
      <c r="A75" s="3">
        <v>43900.4603731713</v>
      </c>
      <c r="B75" s="2" t="s">
        <v>33</v>
      </c>
      <c r="C75" s="2" t="s">
        <v>130</v>
      </c>
      <c r="G75" s="2" t="s">
        <v>47</v>
      </c>
      <c r="H75" s="2" t="s">
        <v>64</v>
      </c>
      <c r="I75" s="2">
        <v>3</v>
      </c>
      <c r="J75" s="2">
        <v>5</v>
      </c>
      <c r="K75" s="2">
        <v>4</v>
      </c>
      <c r="L75" s="2">
        <v>4</v>
      </c>
      <c r="M75" s="2">
        <v>4</v>
      </c>
      <c r="N75" s="2">
        <v>5</v>
      </c>
      <c r="O75" s="2">
        <v>4</v>
      </c>
      <c r="P75" s="2">
        <v>4</v>
      </c>
      <c r="Q75" s="2">
        <v>3</v>
      </c>
      <c r="R75" s="2">
        <v>3</v>
      </c>
      <c r="S75" s="2" t="s">
        <v>38</v>
      </c>
      <c r="T75" s="2">
        <v>4</v>
      </c>
      <c r="U75" s="2">
        <v>3</v>
      </c>
      <c r="V75" s="2">
        <v>4</v>
      </c>
      <c r="W75" s="2">
        <v>3</v>
      </c>
      <c r="X75" s="2">
        <v>3</v>
      </c>
      <c r="Y75" s="2">
        <v>3</v>
      </c>
      <c r="Z75" s="2" t="s">
        <v>33</v>
      </c>
      <c r="AA75" s="2">
        <v>4</v>
      </c>
      <c r="AB75" s="2">
        <v>4</v>
      </c>
      <c r="AC75" s="2">
        <v>3</v>
      </c>
      <c r="AD75" s="2">
        <v>4</v>
      </c>
      <c r="AE75" s="2">
        <v>3</v>
      </c>
      <c r="AF75" s="2" t="s">
        <v>158</v>
      </c>
      <c r="AG75" s="4"/>
    </row>
    <row r="76" spans="1:33" x14ac:dyDescent="0.2">
      <c r="A76" s="3">
        <v>43900.461091342593</v>
      </c>
      <c r="B76" s="2" t="s">
        <v>33</v>
      </c>
      <c r="C76" s="2" t="s">
        <v>102</v>
      </c>
      <c r="G76" s="2" t="s">
        <v>59</v>
      </c>
      <c r="H76" s="2" t="s">
        <v>37</v>
      </c>
      <c r="I76" s="2">
        <v>3</v>
      </c>
      <c r="J76" s="2">
        <v>3</v>
      </c>
      <c r="K76" s="2">
        <v>4</v>
      </c>
      <c r="L76" s="2">
        <v>3</v>
      </c>
      <c r="M76" s="2">
        <v>4</v>
      </c>
      <c r="N76" s="2">
        <v>5</v>
      </c>
      <c r="O76" s="2">
        <v>5</v>
      </c>
      <c r="P76" s="2">
        <v>3</v>
      </c>
      <c r="Q76" s="2">
        <v>3</v>
      </c>
      <c r="R76" s="2">
        <v>3</v>
      </c>
      <c r="S76" s="2" t="s">
        <v>48</v>
      </c>
      <c r="T76" s="2">
        <v>3</v>
      </c>
      <c r="U76" s="2">
        <v>4</v>
      </c>
      <c r="V76" s="2">
        <v>3</v>
      </c>
      <c r="W76" s="2">
        <v>3</v>
      </c>
      <c r="X76" s="2">
        <v>4</v>
      </c>
      <c r="Y76" s="2">
        <v>3</v>
      </c>
      <c r="Z76" s="2" t="s">
        <v>33</v>
      </c>
      <c r="AA76" s="2">
        <v>4</v>
      </c>
      <c r="AB76" s="2">
        <v>4</v>
      </c>
      <c r="AC76" s="2">
        <v>4</v>
      </c>
      <c r="AD76" s="2">
        <v>4</v>
      </c>
      <c r="AE76" s="2">
        <v>3</v>
      </c>
      <c r="AF76" s="2" t="s">
        <v>159</v>
      </c>
      <c r="AG76" s="4"/>
    </row>
    <row r="77" spans="1:33" x14ac:dyDescent="0.2">
      <c r="A77" s="3">
        <v>43900.461698194442</v>
      </c>
      <c r="B77" s="2" t="s">
        <v>33</v>
      </c>
      <c r="C77" s="2" t="s">
        <v>61</v>
      </c>
      <c r="G77" s="2" t="s">
        <v>36</v>
      </c>
      <c r="H77" s="2" t="s">
        <v>37</v>
      </c>
      <c r="I77" s="2">
        <v>4</v>
      </c>
      <c r="J77" s="2">
        <v>4</v>
      </c>
      <c r="K77" s="2">
        <v>5</v>
      </c>
      <c r="L77" s="2">
        <v>5</v>
      </c>
      <c r="M77" s="2">
        <v>4</v>
      </c>
      <c r="N77" s="2">
        <v>5</v>
      </c>
      <c r="O77" s="2">
        <v>3</v>
      </c>
      <c r="P77" s="2">
        <v>4</v>
      </c>
      <c r="Q77" s="2">
        <v>3</v>
      </c>
      <c r="R77" s="2">
        <v>5</v>
      </c>
      <c r="S77" s="2" t="s">
        <v>48</v>
      </c>
      <c r="T77" s="2">
        <v>3</v>
      </c>
      <c r="U77" s="2">
        <v>4</v>
      </c>
      <c r="V77" s="2">
        <v>5</v>
      </c>
      <c r="W77" s="2">
        <v>5</v>
      </c>
      <c r="X77" s="2">
        <v>2</v>
      </c>
      <c r="Y77" s="2">
        <v>4</v>
      </c>
      <c r="Z77" s="2" t="s">
        <v>33</v>
      </c>
      <c r="AA77" s="2">
        <v>4</v>
      </c>
      <c r="AB77" s="2">
        <v>3</v>
      </c>
      <c r="AC77" s="2">
        <v>4</v>
      </c>
      <c r="AD77" s="2">
        <v>2</v>
      </c>
      <c r="AE77" s="2">
        <v>2</v>
      </c>
      <c r="AF77" s="2" t="s">
        <v>160</v>
      </c>
      <c r="AG77" s="4"/>
    </row>
    <row r="78" spans="1:33" x14ac:dyDescent="0.2">
      <c r="A78" s="3">
        <v>43900.462694236106</v>
      </c>
      <c r="B78" s="2" t="s">
        <v>33</v>
      </c>
      <c r="C78" s="2" t="s">
        <v>114</v>
      </c>
      <c r="G78" s="2" t="s">
        <v>40</v>
      </c>
      <c r="H78" s="2" t="s">
        <v>98</v>
      </c>
      <c r="I78" s="2">
        <v>4</v>
      </c>
      <c r="J78" s="2">
        <v>4</v>
      </c>
      <c r="K78" s="2">
        <v>3</v>
      </c>
      <c r="L78" s="2">
        <v>5</v>
      </c>
      <c r="M78" s="2">
        <v>4</v>
      </c>
      <c r="N78" s="2">
        <v>4</v>
      </c>
      <c r="O78" s="2">
        <v>4</v>
      </c>
      <c r="P78" s="2">
        <v>4</v>
      </c>
      <c r="Q78" s="2">
        <v>4</v>
      </c>
      <c r="R78" s="2">
        <v>4</v>
      </c>
      <c r="S78" s="2" t="s">
        <v>38</v>
      </c>
      <c r="T78" s="2">
        <v>5</v>
      </c>
      <c r="U78" s="2">
        <v>4</v>
      </c>
      <c r="V78" s="2">
        <v>5</v>
      </c>
      <c r="W78" s="2">
        <v>4</v>
      </c>
      <c r="X78" s="2">
        <v>4</v>
      </c>
      <c r="Y78" s="2">
        <v>4</v>
      </c>
      <c r="Z78" s="2" t="s">
        <v>33</v>
      </c>
      <c r="AA78" s="2">
        <v>4</v>
      </c>
      <c r="AB78" s="2">
        <v>3</v>
      </c>
      <c r="AC78" s="2">
        <v>3</v>
      </c>
      <c r="AD78" s="2">
        <v>3</v>
      </c>
      <c r="AE78" s="2">
        <v>4</v>
      </c>
      <c r="AF78" s="2" t="s">
        <v>161</v>
      </c>
      <c r="AG78" s="4"/>
    </row>
    <row r="79" spans="1:33" x14ac:dyDescent="0.2">
      <c r="A79" s="3">
        <v>43900.463672557875</v>
      </c>
      <c r="B79" s="2" t="s">
        <v>33</v>
      </c>
      <c r="C79" s="2" t="s">
        <v>112</v>
      </c>
      <c r="G79" s="2" t="s">
        <v>40</v>
      </c>
      <c r="H79" s="2" t="s">
        <v>44</v>
      </c>
      <c r="I79" s="2">
        <v>4</v>
      </c>
      <c r="J79" s="2">
        <v>4</v>
      </c>
      <c r="K79" s="2">
        <v>4</v>
      </c>
      <c r="L79" s="2">
        <v>4</v>
      </c>
      <c r="M79" s="2">
        <v>4</v>
      </c>
      <c r="N79" s="2">
        <v>4</v>
      </c>
      <c r="O79" s="2">
        <v>5</v>
      </c>
      <c r="P79" s="2">
        <v>4</v>
      </c>
      <c r="Q79" s="2">
        <v>4</v>
      </c>
      <c r="R79" s="2">
        <v>4</v>
      </c>
      <c r="S79" s="2" t="s">
        <v>48</v>
      </c>
      <c r="T79" s="2">
        <v>4</v>
      </c>
      <c r="U79" s="2">
        <v>4</v>
      </c>
      <c r="V79" s="2">
        <v>4</v>
      </c>
      <c r="W79" s="2">
        <v>5</v>
      </c>
      <c r="X79" s="2">
        <v>4</v>
      </c>
      <c r="Y79" s="2">
        <v>5</v>
      </c>
      <c r="Z79" s="2" t="s">
        <v>33</v>
      </c>
      <c r="AA79" s="2">
        <v>4</v>
      </c>
      <c r="AB79" s="2">
        <v>4</v>
      </c>
      <c r="AC79" s="2">
        <v>4</v>
      </c>
      <c r="AD79" s="2">
        <v>4</v>
      </c>
      <c r="AE79" s="2">
        <v>3</v>
      </c>
      <c r="AF79" s="2" t="s">
        <v>162</v>
      </c>
      <c r="AG79" s="4"/>
    </row>
    <row r="80" spans="1:33" x14ac:dyDescent="0.2">
      <c r="A80" s="3">
        <v>43900.473710254635</v>
      </c>
      <c r="B80" s="2" t="s">
        <v>33</v>
      </c>
      <c r="C80" s="2" t="s">
        <v>58</v>
      </c>
      <c r="G80" s="2" t="s">
        <v>36</v>
      </c>
      <c r="H80" s="2" t="s">
        <v>51</v>
      </c>
      <c r="I80" s="2">
        <v>5</v>
      </c>
      <c r="J80" s="2">
        <v>5</v>
      </c>
      <c r="K80" s="2">
        <v>5</v>
      </c>
      <c r="L80" s="2">
        <v>5</v>
      </c>
      <c r="M80" s="2">
        <v>5</v>
      </c>
      <c r="N80" s="2">
        <v>5</v>
      </c>
      <c r="O80" s="2">
        <v>5</v>
      </c>
      <c r="P80" s="2">
        <v>4</v>
      </c>
      <c r="Q80" s="2">
        <v>3</v>
      </c>
      <c r="R80" s="2">
        <v>3</v>
      </c>
      <c r="S80" s="2" t="s">
        <v>38</v>
      </c>
      <c r="T80" s="2">
        <v>5</v>
      </c>
      <c r="U80" s="2">
        <v>5</v>
      </c>
      <c r="V80" s="2">
        <v>5</v>
      </c>
      <c r="W80" s="2">
        <v>5</v>
      </c>
      <c r="X80" s="2">
        <v>4</v>
      </c>
      <c r="Y80" s="2">
        <v>5</v>
      </c>
      <c r="Z80" s="2" t="s">
        <v>33</v>
      </c>
      <c r="AA80" s="2">
        <v>3</v>
      </c>
      <c r="AB80" s="2">
        <v>3</v>
      </c>
      <c r="AC80" s="2">
        <v>3</v>
      </c>
      <c r="AD80" s="2">
        <v>3</v>
      </c>
      <c r="AE80" s="2">
        <v>2</v>
      </c>
      <c r="AF80" s="2" t="s">
        <v>163</v>
      </c>
      <c r="AG80" s="4"/>
    </row>
    <row r="81" spans="1:33" x14ac:dyDescent="0.2">
      <c r="A81" s="3">
        <v>43900.597746550928</v>
      </c>
      <c r="B81" s="2" t="s">
        <v>33</v>
      </c>
      <c r="C81" s="2" t="s">
        <v>124</v>
      </c>
      <c r="G81" s="2" t="s">
        <v>36</v>
      </c>
      <c r="H81" s="2" t="s">
        <v>37</v>
      </c>
      <c r="I81" s="2">
        <v>5</v>
      </c>
      <c r="J81" s="2">
        <v>4</v>
      </c>
      <c r="K81" s="2">
        <v>5</v>
      </c>
      <c r="L81" s="2">
        <v>5</v>
      </c>
      <c r="M81" s="2">
        <v>4</v>
      </c>
      <c r="N81" s="2">
        <v>4</v>
      </c>
      <c r="O81" s="2">
        <v>5</v>
      </c>
      <c r="P81" s="2">
        <v>4</v>
      </c>
      <c r="Q81" s="2">
        <v>3</v>
      </c>
      <c r="R81" s="2">
        <v>3</v>
      </c>
      <c r="S81" s="2" t="s">
        <v>38</v>
      </c>
      <c r="T81" s="2">
        <v>4</v>
      </c>
      <c r="U81" s="2">
        <v>5</v>
      </c>
      <c r="V81" s="2">
        <v>4</v>
      </c>
      <c r="W81" s="2">
        <v>3</v>
      </c>
      <c r="X81" s="2">
        <v>3</v>
      </c>
      <c r="Y81" s="2">
        <v>3</v>
      </c>
      <c r="Z81" s="2" t="s">
        <v>33</v>
      </c>
      <c r="AA81" s="2">
        <v>3</v>
      </c>
      <c r="AB81" s="2">
        <v>4</v>
      </c>
      <c r="AC81" s="2">
        <v>4</v>
      </c>
      <c r="AD81" s="2">
        <v>4</v>
      </c>
      <c r="AE81" s="2">
        <v>3</v>
      </c>
      <c r="AF81" s="2" t="s">
        <v>164</v>
      </c>
      <c r="AG81" s="4"/>
    </row>
    <row r="82" spans="1:33" x14ac:dyDescent="0.2">
      <c r="A82" s="3">
        <v>43900.597904479167</v>
      </c>
      <c r="B82" s="2" t="s">
        <v>33</v>
      </c>
      <c r="C82" s="2" t="s">
        <v>84</v>
      </c>
      <c r="G82" s="2" t="s">
        <v>36</v>
      </c>
      <c r="H82" s="2" t="s">
        <v>64</v>
      </c>
      <c r="I82" s="2">
        <v>4</v>
      </c>
      <c r="J82" s="2">
        <v>4</v>
      </c>
      <c r="K82" s="2">
        <v>5</v>
      </c>
      <c r="L82" s="2">
        <v>5</v>
      </c>
      <c r="M82" s="2">
        <v>5</v>
      </c>
      <c r="N82" s="2">
        <v>4</v>
      </c>
      <c r="O82" s="2">
        <v>5</v>
      </c>
      <c r="P82" s="2">
        <v>3</v>
      </c>
      <c r="Q82" s="2">
        <v>3</v>
      </c>
      <c r="R82" s="2">
        <v>3</v>
      </c>
      <c r="S82" s="2" t="s">
        <v>48</v>
      </c>
      <c r="T82" s="2">
        <v>4</v>
      </c>
      <c r="U82" s="2">
        <v>5</v>
      </c>
      <c r="V82" s="2">
        <v>5</v>
      </c>
      <c r="W82" s="2">
        <v>5</v>
      </c>
      <c r="X82" s="2">
        <v>5</v>
      </c>
      <c r="Y82" s="2">
        <v>4</v>
      </c>
      <c r="Z82" s="2" t="s">
        <v>33</v>
      </c>
      <c r="AA82" s="2">
        <v>3</v>
      </c>
      <c r="AB82" s="2">
        <v>3</v>
      </c>
      <c r="AC82" s="2">
        <v>3</v>
      </c>
      <c r="AD82" s="2">
        <v>4</v>
      </c>
      <c r="AE82" s="2">
        <v>2</v>
      </c>
      <c r="AF82" s="2" t="s">
        <v>165</v>
      </c>
      <c r="AG82" s="4"/>
    </row>
    <row r="83" spans="1:33" x14ac:dyDescent="0.2">
      <c r="A83" s="3">
        <v>43900.714843321759</v>
      </c>
      <c r="B83" s="2" t="s">
        <v>33</v>
      </c>
      <c r="C83" s="2" t="s">
        <v>114</v>
      </c>
      <c r="G83" s="2" t="s">
        <v>40</v>
      </c>
      <c r="H83" s="2" t="s">
        <v>98</v>
      </c>
      <c r="I83" s="2">
        <v>4</v>
      </c>
      <c r="J83" s="2">
        <v>4</v>
      </c>
      <c r="K83" s="2">
        <v>5</v>
      </c>
      <c r="L83" s="2">
        <v>5</v>
      </c>
      <c r="M83" s="2">
        <v>5</v>
      </c>
      <c r="N83" s="2">
        <v>5</v>
      </c>
      <c r="O83" s="2">
        <v>5</v>
      </c>
      <c r="P83" s="2">
        <v>4</v>
      </c>
      <c r="Q83" s="2">
        <v>5</v>
      </c>
      <c r="R83" s="2">
        <v>5</v>
      </c>
      <c r="S83" s="2" t="s">
        <v>38</v>
      </c>
      <c r="T83" s="2">
        <v>5</v>
      </c>
      <c r="U83" s="2">
        <v>5</v>
      </c>
      <c r="V83" s="2">
        <v>5</v>
      </c>
      <c r="W83" s="2">
        <v>3</v>
      </c>
      <c r="X83" s="2">
        <v>5</v>
      </c>
      <c r="Y83" s="2">
        <v>5</v>
      </c>
      <c r="Z83" s="2" t="s">
        <v>33</v>
      </c>
      <c r="AA83" s="2">
        <v>5</v>
      </c>
      <c r="AB83" s="2">
        <v>5</v>
      </c>
      <c r="AC83" s="2">
        <v>5</v>
      </c>
      <c r="AD83" s="2">
        <v>5</v>
      </c>
      <c r="AE83" s="2">
        <v>5</v>
      </c>
      <c r="AF83" s="2" t="s">
        <v>166</v>
      </c>
      <c r="AG83" s="4"/>
    </row>
    <row r="84" spans="1:33" x14ac:dyDescent="0.2">
      <c r="A84" s="3">
        <v>43901.564165995369</v>
      </c>
      <c r="B84" s="2" t="s">
        <v>33</v>
      </c>
      <c r="C84" s="2" t="s">
        <v>35</v>
      </c>
      <c r="G84" s="2" t="s">
        <v>36</v>
      </c>
      <c r="H84" s="2" t="s">
        <v>98</v>
      </c>
      <c r="I84" s="2">
        <v>4</v>
      </c>
      <c r="J84" s="2">
        <v>5</v>
      </c>
      <c r="K84" s="2">
        <v>5</v>
      </c>
      <c r="L84" s="2">
        <v>4</v>
      </c>
      <c r="M84" s="2">
        <v>4</v>
      </c>
      <c r="N84" s="2">
        <v>4</v>
      </c>
      <c r="O84" s="2">
        <v>4</v>
      </c>
      <c r="P84" s="2">
        <v>3</v>
      </c>
      <c r="Q84" s="2">
        <v>3</v>
      </c>
      <c r="R84" s="2">
        <v>4</v>
      </c>
      <c r="S84" s="2" t="s">
        <v>38</v>
      </c>
      <c r="T84" s="2">
        <v>3</v>
      </c>
      <c r="U84" s="2">
        <v>5</v>
      </c>
      <c r="V84" s="2">
        <v>5</v>
      </c>
      <c r="W84" s="2">
        <v>4</v>
      </c>
      <c r="X84" s="2">
        <v>3</v>
      </c>
      <c r="Y84" s="2">
        <v>4</v>
      </c>
      <c r="Z84" s="2" t="s">
        <v>33</v>
      </c>
      <c r="AA84" s="2">
        <v>4</v>
      </c>
      <c r="AB84" s="2">
        <v>4</v>
      </c>
      <c r="AC84" s="2">
        <v>4</v>
      </c>
      <c r="AD84" s="2">
        <v>4</v>
      </c>
      <c r="AE84" s="2">
        <v>4</v>
      </c>
    </row>
    <row r="85" spans="1:33" x14ac:dyDescent="0.2">
      <c r="A85" s="3">
        <v>43901.672535358797</v>
      </c>
      <c r="B85" s="2" t="s">
        <v>33</v>
      </c>
      <c r="C85" s="2" t="s">
        <v>34</v>
      </c>
      <c r="G85" s="2" t="s">
        <v>36</v>
      </c>
      <c r="H85" s="2" t="s">
        <v>37</v>
      </c>
      <c r="I85" s="2">
        <v>3</v>
      </c>
      <c r="J85" s="2">
        <v>5</v>
      </c>
      <c r="K85" s="2">
        <v>5</v>
      </c>
      <c r="L85" s="2">
        <v>5</v>
      </c>
      <c r="M85" s="2">
        <v>5</v>
      </c>
      <c r="N85" s="2">
        <v>5</v>
      </c>
      <c r="O85" s="2">
        <v>5</v>
      </c>
      <c r="P85" s="2">
        <v>5</v>
      </c>
      <c r="Q85" s="2">
        <v>5</v>
      </c>
      <c r="R85" s="2">
        <v>5</v>
      </c>
      <c r="S85" s="2" t="s">
        <v>38</v>
      </c>
      <c r="T85" s="2">
        <v>5</v>
      </c>
      <c r="U85" s="2">
        <v>5</v>
      </c>
      <c r="V85" s="2">
        <v>5</v>
      </c>
      <c r="W85" s="2">
        <v>5</v>
      </c>
      <c r="X85" s="2">
        <v>5</v>
      </c>
      <c r="Y85" s="2">
        <v>5</v>
      </c>
      <c r="Z85" s="2" t="s">
        <v>33</v>
      </c>
      <c r="AA85" s="2">
        <v>4</v>
      </c>
      <c r="AB85" s="2">
        <v>4</v>
      </c>
      <c r="AC85" s="2">
        <v>4</v>
      </c>
      <c r="AD85" s="2">
        <v>4</v>
      </c>
      <c r="AE85" s="2">
        <v>4</v>
      </c>
      <c r="AF85" s="2" t="s">
        <v>167</v>
      </c>
      <c r="AG85" s="4"/>
    </row>
    <row r="86" spans="1:33" x14ac:dyDescent="0.2">
      <c r="A86" s="3">
        <v>43902.597830381943</v>
      </c>
      <c r="B86" s="2" t="s">
        <v>33</v>
      </c>
      <c r="C86" s="2" t="s">
        <v>108</v>
      </c>
      <c r="G86" s="2" t="s">
        <v>59</v>
      </c>
      <c r="H86" s="2" t="s">
        <v>37</v>
      </c>
      <c r="I86" s="2">
        <v>5</v>
      </c>
      <c r="J86" s="2">
        <v>4</v>
      </c>
      <c r="K86" s="2">
        <v>4</v>
      </c>
      <c r="L86" s="2">
        <v>4</v>
      </c>
      <c r="M86" s="2">
        <v>4</v>
      </c>
      <c r="N86" s="2">
        <v>5</v>
      </c>
      <c r="O86" s="2">
        <v>5</v>
      </c>
      <c r="P86" s="2">
        <v>4</v>
      </c>
      <c r="Q86" s="2">
        <v>4</v>
      </c>
      <c r="R86" s="2">
        <v>5</v>
      </c>
      <c r="S86" s="2" t="s">
        <v>38</v>
      </c>
      <c r="T86" s="2">
        <v>5</v>
      </c>
      <c r="U86" s="2">
        <v>5</v>
      </c>
      <c r="V86" s="2">
        <v>5</v>
      </c>
      <c r="W86" s="2">
        <v>4</v>
      </c>
      <c r="X86" s="2">
        <v>4</v>
      </c>
      <c r="Y86" s="2">
        <v>5</v>
      </c>
      <c r="Z86" s="2" t="s">
        <v>33</v>
      </c>
      <c r="AA86" s="2">
        <v>4</v>
      </c>
      <c r="AB86" s="2">
        <v>4</v>
      </c>
      <c r="AC86" s="2">
        <v>4</v>
      </c>
      <c r="AD86" s="2">
        <v>4</v>
      </c>
      <c r="AE86" s="2">
        <v>3</v>
      </c>
      <c r="AF86" s="2" t="s">
        <v>168</v>
      </c>
      <c r="AG86" s="2" t="s">
        <v>169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3"/>
  <sheetViews>
    <sheetView topLeftCell="C41" zoomScale="85" zoomScaleNormal="85" workbookViewId="0">
      <selection activeCell="L47" sqref="L47"/>
    </sheetView>
  </sheetViews>
  <sheetFormatPr defaultColWidth="37.42578125" defaultRowHeight="12.75" x14ac:dyDescent="0.2"/>
  <cols>
    <col min="1" max="1" width="57" customWidth="1"/>
    <col min="2" max="6" width="16.28515625" style="9" customWidth="1"/>
    <col min="8" max="8" width="21.7109375" style="9" customWidth="1"/>
    <col min="9" max="9" width="19.42578125" style="9" customWidth="1"/>
    <col min="10" max="10" width="18.140625" style="9" customWidth="1"/>
    <col min="11" max="12" width="18.42578125" style="9" customWidth="1"/>
    <col min="13" max="13" width="15.42578125" style="9" bestFit="1" customWidth="1"/>
  </cols>
  <sheetData>
    <row r="1" spans="1:13" ht="57" customHeight="1" x14ac:dyDescent="0.2">
      <c r="A1" s="41" t="s">
        <v>184</v>
      </c>
      <c r="B1" s="41" t="s">
        <v>175</v>
      </c>
      <c r="C1" s="41" t="s">
        <v>178</v>
      </c>
      <c r="D1" s="41" t="s">
        <v>179</v>
      </c>
      <c r="E1" s="41" t="s">
        <v>180</v>
      </c>
      <c r="F1" s="41" t="s">
        <v>181</v>
      </c>
      <c r="H1" s="41" t="s">
        <v>175</v>
      </c>
      <c r="I1" s="41" t="s">
        <v>178</v>
      </c>
      <c r="J1" s="41" t="s">
        <v>179</v>
      </c>
      <c r="K1" s="41" t="s">
        <v>180</v>
      </c>
      <c r="L1" s="41" t="s">
        <v>181</v>
      </c>
      <c r="M1" s="160" t="s">
        <v>186</v>
      </c>
    </row>
    <row r="2" spans="1:13" ht="18" customHeight="1" x14ac:dyDescent="0.2">
      <c r="A2" s="55"/>
      <c r="B2" s="55"/>
      <c r="C2" s="55"/>
      <c r="D2" s="55"/>
      <c r="E2" s="55"/>
      <c r="F2" s="55"/>
      <c r="H2" s="70">
        <v>0.43101484090465114</v>
      </c>
      <c r="I2" s="70">
        <v>0.25594214503584989</v>
      </c>
      <c r="J2" s="70">
        <v>0.16331625459124166</v>
      </c>
      <c r="K2" s="70">
        <v>8.9934992466398578E-2</v>
      </c>
      <c r="L2" s="70">
        <v>5.9791767001858745E-2</v>
      </c>
      <c r="M2" s="160"/>
    </row>
    <row r="3" spans="1:13" x14ac:dyDescent="0.2">
      <c r="A3" s="50" t="s">
        <v>112</v>
      </c>
      <c r="B3" s="54">
        <v>4</v>
      </c>
      <c r="C3" s="54">
        <v>4</v>
      </c>
      <c r="D3" s="54">
        <v>4.375</v>
      </c>
      <c r="E3" s="54">
        <v>4.5</v>
      </c>
      <c r="F3" s="54">
        <v>4</v>
      </c>
      <c r="H3" s="54">
        <f>B3/$B$41</f>
        <v>0.8</v>
      </c>
      <c r="I3" s="54">
        <f>C3/$C$41</f>
        <v>0.8</v>
      </c>
      <c r="J3" s="54">
        <f>D3/$D$41</f>
        <v>0.875</v>
      </c>
      <c r="K3" s="54">
        <f>E3/$E$41</f>
        <v>0.93103448275862077</v>
      </c>
      <c r="L3" s="54">
        <f>F3/$F$41</f>
        <v>0.84210526315789469</v>
      </c>
      <c r="M3" s="53">
        <f>(H3^$H$2)*(I3^$I$2)*(J3^$J$2)*(K3^$K$2)*(L3^$L$2)</f>
        <v>0.82547214426681437</v>
      </c>
    </row>
    <row r="4" spans="1:13" x14ac:dyDescent="0.2">
      <c r="A4" s="51" t="s">
        <v>55</v>
      </c>
      <c r="B4" s="54">
        <v>2.6666666666666665</v>
      </c>
      <c r="C4" s="54">
        <v>3.8666666666666667</v>
      </c>
      <c r="D4" s="54">
        <v>3.5</v>
      </c>
      <c r="E4" s="54">
        <v>3.4444444444444446</v>
      </c>
      <c r="F4" s="54">
        <v>3.6666666666666665</v>
      </c>
      <c r="H4" s="54">
        <f t="shared" ref="H4:H39" si="0">B4/$B$41</f>
        <v>0.53333333333333333</v>
      </c>
      <c r="I4" s="54">
        <f t="shared" ref="I4:I39" si="1">C4/$C$41</f>
        <v>0.77333333333333332</v>
      </c>
      <c r="J4" s="54">
        <f t="shared" ref="J4:J39" si="2">D4/$D$41</f>
        <v>0.7</v>
      </c>
      <c r="K4" s="54">
        <f t="shared" ref="K4:K39" si="3">E4/$E$41</f>
        <v>0.71264367816091967</v>
      </c>
      <c r="L4" s="54">
        <f t="shared" ref="L4:L39" si="4">F4/$F$41</f>
        <v>0.77192982456140347</v>
      </c>
      <c r="M4" s="53">
        <f t="shared" ref="M4:M39" si="5">(H4^$H$2)*(I4^$I$2)*(J4^$J$2)*(K4^$K$2)*(L4^$L$2)</f>
        <v>0.64344124595357566</v>
      </c>
    </row>
    <row r="5" spans="1:13" x14ac:dyDescent="0.2">
      <c r="A5" s="50" t="s">
        <v>46</v>
      </c>
      <c r="B5" s="54">
        <v>4</v>
      </c>
      <c r="C5" s="54">
        <v>3.8666666666666667</v>
      </c>
      <c r="D5" s="54">
        <v>4</v>
      </c>
      <c r="E5" s="54">
        <v>4.1111111111111107</v>
      </c>
      <c r="F5" s="54">
        <v>3.3333333333333335</v>
      </c>
      <c r="H5" s="54">
        <f t="shared" si="0"/>
        <v>0.8</v>
      </c>
      <c r="I5" s="54">
        <f t="shared" si="1"/>
        <v>0.77333333333333332</v>
      </c>
      <c r="J5" s="54">
        <f t="shared" si="2"/>
        <v>0.8</v>
      </c>
      <c r="K5" s="54">
        <f t="shared" si="3"/>
        <v>0.85057471264367812</v>
      </c>
      <c r="L5" s="54">
        <f t="shared" si="4"/>
        <v>0.70175438596491235</v>
      </c>
      <c r="M5" s="53">
        <f t="shared" si="5"/>
        <v>0.7912496592473971</v>
      </c>
    </row>
    <row r="6" spans="1:13" x14ac:dyDescent="0.2">
      <c r="A6" s="51" t="s">
        <v>90</v>
      </c>
      <c r="B6" s="54">
        <v>4.5</v>
      </c>
      <c r="C6" s="54">
        <v>4.0999999999999996</v>
      </c>
      <c r="D6" s="54">
        <v>4.25</v>
      </c>
      <c r="E6" s="54">
        <v>4.666666666666667</v>
      </c>
      <c r="F6" s="54">
        <v>3.75</v>
      </c>
      <c r="H6" s="54">
        <f t="shared" si="0"/>
        <v>0.9</v>
      </c>
      <c r="I6" s="54">
        <f t="shared" si="1"/>
        <v>0.82</v>
      </c>
      <c r="J6" s="54">
        <f t="shared" si="2"/>
        <v>0.85</v>
      </c>
      <c r="K6" s="54">
        <f t="shared" si="3"/>
        <v>0.9655172413793105</v>
      </c>
      <c r="L6" s="54">
        <f t="shared" si="4"/>
        <v>0.78947368421052633</v>
      </c>
      <c r="M6" s="53">
        <f t="shared" si="5"/>
        <v>0.86932700163657728</v>
      </c>
    </row>
    <row r="7" spans="1:13" x14ac:dyDescent="0.2">
      <c r="A7" s="50" t="s">
        <v>82</v>
      </c>
      <c r="B7" s="54">
        <v>4.5</v>
      </c>
      <c r="C7" s="54">
        <v>4</v>
      </c>
      <c r="D7" s="54">
        <v>3.75</v>
      </c>
      <c r="E7" s="54">
        <v>3.8333333333333335</v>
      </c>
      <c r="F7" s="54">
        <v>3.75</v>
      </c>
      <c r="H7" s="54">
        <f t="shared" si="0"/>
        <v>0.9</v>
      </c>
      <c r="I7" s="54">
        <f t="shared" si="1"/>
        <v>0.8</v>
      </c>
      <c r="J7" s="54">
        <f t="shared" si="2"/>
        <v>0.75</v>
      </c>
      <c r="K7" s="54">
        <f t="shared" si="3"/>
        <v>0.7931034482758621</v>
      </c>
      <c r="L7" s="54">
        <f t="shared" si="4"/>
        <v>0.78947368421052633</v>
      </c>
      <c r="M7" s="53">
        <f t="shared" si="5"/>
        <v>0.83152981608015542</v>
      </c>
    </row>
    <row r="8" spans="1:13" x14ac:dyDescent="0.2">
      <c r="A8" s="51" t="s">
        <v>77</v>
      </c>
      <c r="B8" s="54">
        <v>3.6666666666666665</v>
      </c>
      <c r="C8" s="54">
        <v>3.6</v>
      </c>
      <c r="D8" s="54">
        <v>3.6666666666666665</v>
      </c>
      <c r="E8" s="54">
        <v>3.5555555555555554</v>
      </c>
      <c r="F8" s="54">
        <v>2.8333333333333335</v>
      </c>
      <c r="H8" s="54">
        <f t="shared" si="0"/>
        <v>0.73333333333333328</v>
      </c>
      <c r="I8" s="54">
        <f t="shared" si="1"/>
        <v>0.72</v>
      </c>
      <c r="J8" s="54">
        <f t="shared" si="2"/>
        <v>0.73333333333333328</v>
      </c>
      <c r="K8" s="54">
        <f t="shared" si="3"/>
        <v>0.73563218390804597</v>
      </c>
      <c r="L8" s="54">
        <f t="shared" si="4"/>
        <v>0.59649122807017552</v>
      </c>
      <c r="M8" s="53">
        <f t="shared" si="5"/>
        <v>0.72114222483320145</v>
      </c>
    </row>
    <row r="9" spans="1:13" x14ac:dyDescent="0.2">
      <c r="A9" s="50" t="s">
        <v>72</v>
      </c>
      <c r="B9" s="54">
        <v>4</v>
      </c>
      <c r="C9" s="54">
        <v>4.2</v>
      </c>
      <c r="D9" s="54">
        <v>4.416666666666667</v>
      </c>
      <c r="E9" s="54">
        <v>4.333333333333333</v>
      </c>
      <c r="F9" s="54">
        <v>4.166666666666667</v>
      </c>
      <c r="H9" s="54">
        <f t="shared" si="0"/>
        <v>0.8</v>
      </c>
      <c r="I9" s="54">
        <f t="shared" si="1"/>
        <v>0.84000000000000008</v>
      </c>
      <c r="J9" s="54">
        <f t="shared" si="2"/>
        <v>0.88333333333333341</v>
      </c>
      <c r="K9" s="54">
        <f t="shared" si="3"/>
        <v>0.89655172413793105</v>
      </c>
      <c r="L9" s="54">
        <f t="shared" si="4"/>
        <v>0.87719298245614041</v>
      </c>
      <c r="M9" s="53">
        <f t="shared" si="5"/>
        <v>0.83634202817213821</v>
      </c>
    </row>
    <row r="10" spans="1:13" x14ac:dyDescent="0.2">
      <c r="A10" s="51" t="s">
        <v>93</v>
      </c>
      <c r="B10" s="54">
        <v>5</v>
      </c>
      <c r="C10" s="54">
        <v>4.3</v>
      </c>
      <c r="D10" s="54">
        <v>4.375</v>
      </c>
      <c r="E10" s="54">
        <v>4.333333333333333</v>
      </c>
      <c r="F10" s="54">
        <v>3.5</v>
      </c>
      <c r="H10" s="54">
        <f t="shared" si="0"/>
        <v>1</v>
      </c>
      <c r="I10" s="54">
        <f t="shared" si="1"/>
        <v>0.86</v>
      </c>
      <c r="J10" s="54">
        <f t="shared" si="2"/>
        <v>0.875</v>
      </c>
      <c r="K10" s="54">
        <f t="shared" si="3"/>
        <v>0.89655172413793105</v>
      </c>
      <c r="L10" s="54">
        <f t="shared" si="4"/>
        <v>0.73684210526315785</v>
      </c>
      <c r="M10" s="53">
        <f t="shared" si="5"/>
        <v>0.91531233084139152</v>
      </c>
    </row>
    <row r="11" spans="1:13" x14ac:dyDescent="0.2">
      <c r="A11" s="50" t="s">
        <v>128</v>
      </c>
      <c r="B11" s="54">
        <v>4</v>
      </c>
      <c r="C11" s="54">
        <v>3.6</v>
      </c>
      <c r="D11" s="54">
        <v>3</v>
      </c>
      <c r="E11" s="54">
        <v>4.333333333333333</v>
      </c>
      <c r="F11" s="54">
        <v>4</v>
      </c>
      <c r="H11" s="54">
        <f t="shared" si="0"/>
        <v>0.8</v>
      </c>
      <c r="I11" s="54">
        <f t="shared" si="1"/>
        <v>0.72</v>
      </c>
      <c r="J11" s="54">
        <f t="shared" si="2"/>
        <v>0.6</v>
      </c>
      <c r="K11" s="54">
        <f t="shared" si="3"/>
        <v>0.89655172413793105</v>
      </c>
      <c r="L11" s="54">
        <f t="shared" si="4"/>
        <v>0.84210526315789469</v>
      </c>
      <c r="M11" s="53">
        <f t="shared" si="5"/>
        <v>0.75293346613939816</v>
      </c>
    </row>
    <row r="12" spans="1:13" x14ac:dyDescent="0.2">
      <c r="A12" s="51" t="s">
        <v>34</v>
      </c>
      <c r="B12" s="54">
        <v>3.5</v>
      </c>
      <c r="C12" s="54">
        <v>4.9000000000000004</v>
      </c>
      <c r="D12" s="54">
        <v>4.625</v>
      </c>
      <c r="E12" s="54">
        <v>4.666666666666667</v>
      </c>
      <c r="F12" s="54">
        <v>4.5</v>
      </c>
      <c r="H12" s="54">
        <f t="shared" si="0"/>
        <v>0.7</v>
      </c>
      <c r="I12" s="54">
        <f t="shared" si="1"/>
        <v>0.98000000000000009</v>
      </c>
      <c r="J12" s="54">
        <f t="shared" si="2"/>
        <v>0.92500000000000004</v>
      </c>
      <c r="K12" s="54">
        <f t="shared" si="3"/>
        <v>0.9655172413793105</v>
      </c>
      <c r="L12" s="54">
        <f t="shared" si="4"/>
        <v>0.94736842105263153</v>
      </c>
      <c r="M12" s="53">
        <f t="shared" si="5"/>
        <v>0.83692232230038355</v>
      </c>
    </row>
    <row r="13" spans="1:13" x14ac:dyDescent="0.2">
      <c r="A13" s="50" t="s">
        <v>61</v>
      </c>
      <c r="B13" s="54">
        <v>4</v>
      </c>
      <c r="C13" s="54">
        <v>4.3</v>
      </c>
      <c r="D13" s="54">
        <v>3.875</v>
      </c>
      <c r="E13" s="54">
        <v>4.333333333333333</v>
      </c>
      <c r="F13" s="54">
        <v>3.75</v>
      </c>
      <c r="H13" s="54">
        <f t="shared" si="0"/>
        <v>0.8</v>
      </c>
      <c r="I13" s="54">
        <f t="shared" si="1"/>
        <v>0.86</v>
      </c>
      <c r="J13" s="54">
        <f t="shared" si="2"/>
        <v>0.77500000000000002</v>
      </c>
      <c r="K13" s="54">
        <f t="shared" si="3"/>
        <v>0.89655172413793105</v>
      </c>
      <c r="L13" s="54">
        <f t="shared" si="4"/>
        <v>0.78947368421052633</v>
      </c>
      <c r="M13" s="53">
        <f t="shared" si="5"/>
        <v>0.81843352266412783</v>
      </c>
    </row>
    <row r="14" spans="1:13" x14ac:dyDescent="0.2">
      <c r="A14" s="51" t="s">
        <v>35</v>
      </c>
      <c r="B14" s="54">
        <v>4</v>
      </c>
      <c r="C14" s="54">
        <v>4.4000000000000004</v>
      </c>
      <c r="D14" s="54">
        <v>3.5</v>
      </c>
      <c r="E14" s="54">
        <v>4.333333333333333</v>
      </c>
      <c r="F14" s="54">
        <v>3.5</v>
      </c>
      <c r="H14" s="54">
        <f t="shared" si="0"/>
        <v>0.8</v>
      </c>
      <c r="I14" s="54">
        <f t="shared" si="1"/>
        <v>0.88000000000000012</v>
      </c>
      <c r="J14" s="54">
        <f t="shared" si="2"/>
        <v>0.7</v>
      </c>
      <c r="K14" s="54">
        <f t="shared" si="3"/>
        <v>0.89655172413793105</v>
      </c>
      <c r="L14" s="54">
        <f t="shared" si="4"/>
        <v>0.73684210526315785</v>
      </c>
      <c r="M14" s="53">
        <f t="shared" si="5"/>
        <v>0.8063583022934484</v>
      </c>
    </row>
    <row r="15" spans="1:13" x14ac:dyDescent="0.2">
      <c r="A15" s="50" t="s">
        <v>126</v>
      </c>
      <c r="B15" s="54">
        <v>2.5</v>
      </c>
      <c r="C15" s="54">
        <v>4.5999999999999996</v>
      </c>
      <c r="D15" s="54">
        <v>4.375</v>
      </c>
      <c r="E15" s="54">
        <v>4.666666666666667</v>
      </c>
      <c r="F15" s="54">
        <v>3.75</v>
      </c>
      <c r="H15" s="54">
        <f t="shared" si="0"/>
        <v>0.5</v>
      </c>
      <c r="I15" s="54">
        <f t="shared" si="1"/>
        <v>0.91999999999999993</v>
      </c>
      <c r="J15" s="54">
        <f t="shared" si="2"/>
        <v>0.875</v>
      </c>
      <c r="K15" s="54">
        <f t="shared" si="3"/>
        <v>0.9655172413793105</v>
      </c>
      <c r="L15" s="54">
        <f t="shared" si="4"/>
        <v>0.78947368421052633</v>
      </c>
      <c r="M15" s="53">
        <f t="shared" si="5"/>
        <v>0.69823784868398642</v>
      </c>
    </row>
    <row r="16" spans="1:13" x14ac:dyDescent="0.2">
      <c r="A16" s="51" t="s">
        <v>97</v>
      </c>
      <c r="B16" s="54">
        <v>4.5</v>
      </c>
      <c r="C16" s="54">
        <v>4.3</v>
      </c>
      <c r="D16" s="54">
        <v>3.875</v>
      </c>
      <c r="E16" s="54">
        <v>4</v>
      </c>
      <c r="F16" s="54">
        <v>3.25</v>
      </c>
      <c r="H16" s="54">
        <f t="shared" si="0"/>
        <v>0.9</v>
      </c>
      <c r="I16" s="54">
        <f t="shared" si="1"/>
        <v>0.86</v>
      </c>
      <c r="J16" s="54">
        <f t="shared" si="2"/>
        <v>0.77500000000000002</v>
      </c>
      <c r="K16" s="54">
        <f t="shared" si="3"/>
        <v>0.82758620689655182</v>
      </c>
      <c r="L16" s="54">
        <f t="shared" si="4"/>
        <v>0.68421052631578949</v>
      </c>
      <c r="M16" s="53">
        <f t="shared" si="5"/>
        <v>0.84759550128068395</v>
      </c>
    </row>
    <row r="17" spans="1:13" x14ac:dyDescent="0.2">
      <c r="A17" s="50" t="s">
        <v>124</v>
      </c>
      <c r="B17" s="54">
        <v>4.5</v>
      </c>
      <c r="C17" s="54">
        <v>4.2</v>
      </c>
      <c r="D17" s="54">
        <v>4.125</v>
      </c>
      <c r="E17" s="54">
        <v>4.333333333333333</v>
      </c>
      <c r="F17" s="54">
        <v>3</v>
      </c>
      <c r="H17" s="54">
        <f t="shared" si="0"/>
        <v>0.9</v>
      </c>
      <c r="I17" s="54">
        <f t="shared" si="1"/>
        <v>0.84000000000000008</v>
      </c>
      <c r="J17" s="54">
        <f t="shared" si="2"/>
        <v>0.82499999999999996</v>
      </c>
      <c r="K17" s="54">
        <f t="shared" si="3"/>
        <v>0.89655172413793105</v>
      </c>
      <c r="L17" s="54">
        <f t="shared" si="4"/>
        <v>0.63157894736842102</v>
      </c>
      <c r="M17" s="53">
        <f t="shared" si="5"/>
        <v>0.85320889220502205</v>
      </c>
    </row>
    <row r="18" spans="1:13" x14ac:dyDescent="0.2">
      <c r="A18" s="51" t="s">
        <v>66</v>
      </c>
      <c r="B18" s="54">
        <v>4.333333333333333</v>
      </c>
      <c r="C18" s="54">
        <v>3.8</v>
      </c>
      <c r="D18" s="54">
        <v>4.333333333333333</v>
      </c>
      <c r="E18" s="54">
        <v>4.4444444444444446</v>
      </c>
      <c r="F18" s="54">
        <v>2.8333333333333335</v>
      </c>
      <c r="H18" s="54">
        <f t="shared" si="0"/>
        <v>0.86666666666666659</v>
      </c>
      <c r="I18" s="54">
        <f t="shared" si="1"/>
        <v>0.76</v>
      </c>
      <c r="J18" s="54">
        <f t="shared" si="2"/>
        <v>0.86666666666666659</v>
      </c>
      <c r="K18" s="54">
        <f t="shared" si="3"/>
        <v>0.91954022988505757</v>
      </c>
      <c r="L18" s="54">
        <f t="shared" si="4"/>
        <v>0.59649122807017552</v>
      </c>
      <c r="M18" s="53">
        <f t="shared" si="5"/>
        <v>0.82388281887096393</v>
      </c>
    </row>
    <row r="19" spans="1:13" x14ac:dyDescent="0.2">
      <c r="A19" s="50" t="s">
        <v>43</v>
      </c>
      <c r="B19" s="54">
        <v>4.4000000000000004</v>
      </c>
      <c r="C19" s="54">
        <v>4.32</v>
      </c>
      <c r="D19" s="54">
        <v>4.7</v>
      </c>
      <c r="E19" s="54">
        <v>4.5999999999999996</v>
      </c>
      <c r="F19" s="54">
        <v>4</v>
      </c>
      <c r="H19" s="54">
        <f t="shared" si="0"/>
        <v>0.88000000000000012</v>
      </c>
      <c r="I19" s="54">
        <f t="shared" si="1"/>
        <v>0.8640000000000001</v>
      </c>
      <c r="J19" s="54">
        <f t="shared" si="2"/>
        <v>0.94000000000000006</v>
      </c>
      <c r="K19" s="54">
        <f t="shared" si="3"/>
        <v>0.9517241379310345</v>
      </c>
      <c r="L19" s="54">
        <f t="shared" si="4"/>
        <v>0.84210526315789469</v>
      </c>
      <c r="M19" s="53">
        <f t="shared" si="5"/>
        <v>0.88928027446520841</v>
      </c>
    </row>
    <row r="20" spans="1:13" x14ac:dyDescent="0.2">
      <c r="A20" s="51" t="s">
        <v>63</v>
      </c>
      <c r="B20" s="54">
        <v>4.333333333333333</v>
      </c>
      <c r="C20" s="54">
        <v>4.333333333333333</v>
      </c>
      <c r="D20" s="54">
        <v>4.166666666666667</v>
      </c>
      <c r="E20" s="54">
        <v>4</v>
      </c>
      <c r="F20" s="54">
        <v>3.8333333333333335</v>
      </c>
      <c r="H20" s="54">
        <f t="shared" si="0"/>
        <v>0.86666666666666659</v>
      </c>
      <c r="I20" s="54">
        <f t="shared" si="1"/>
        <v>0.86666666666666659</v>
      </c>
      <c r="J20" s="54">
        <f t="shared" si="2"/>
        <v>0.83333333333333337</v>
      </c>
      <c r="K20" s="54">
        <f t="shared" si="3"/>
        <v>0.82758620689655182</v>
      </c>
      <c r="L20" s="54">
        <f t="shared" si="4"/>
        <v>0.80701754385964919</v>
      </c>
      <c r="M20" s="53">
        <f t="shared" si="5"/>
        <v>0.85391841640215438</v>
      </c>
    </row>
    <row r="21" spans="1:13" x14ac:dyDescent="0.2">
      <c r="A21" s="50" t="s">
        <v>50</v>
      </c>
      <c r="B21" s="54">
        <v>3.5</v>
      </c>
      <c r="C21" s="54">
        <v>4.0999999999999996</v>
      </c>
      <c r="D21" s="54">
        <v>3</v>
      </c>
      <c r="E21" s="54">
        <v>4.166666666666667</v>
      </c>
      <c r="F21" s="54">
        <v>3.5</v>
      </c>
      <c r="H21" s="54">
        <f t="shared" si="0"/>
        <v>0.7</v>
      </c>
      <c r="I21" s="54">
        <f t="shared" si="1"/>
        <v>0.82</v>
      </c>
      <c r="J21" s="54">
        <f t="shared" si="2"/>
        <v>0.6</v>
      </c>
      <c r="K21" s="54">
        <f t="shared" si="3"/>
        <v>0.86206896551724155</v>
      </c>
      <c r="L21" s="54">
        <f t="shared" si="4"/>
        <v>0.73684210526315785</v>
      </c>
      <c r="M21" s="53">
        <f t="shared" si="5"/>
        <v>0.7264702538576433</v>
      </c>
    </row>
    <row r="22" spans="1:13" x14ac:dyDescent="0.2">
      <c r="A22" s="51" t="s">
        <v>70</v>
      </c>
      <c r="B22" s="54">
        <v>4</v>
      </c>
      <c r="C22" s="54">
        <v>4.2</v>
      </c>
      <c r="D22" s="54">
        <v>3.375</v>
      </c>
      <c r="E22" s="54">
        <v>4.166666666666667</v>
      </c>
      <c r="F22" s="54">
        <v>3</v>
      </c>
      <c r="H22" s="54">
        <f t="shared" si="0"/>
        <v>0.8</v>
      </c>
      <c r="I22" s="54">
        <f t="shared" si="1"/>
        <v>0.84000000000000008</v>
      </c>
      <c r="J22" s="54">
        <f t="shared" si="2"/>
        <v>0.67500000000000004</v>
      </c>
      <c r="K22" s="54">
        <f t="shared" si="3"/>
        <v>0.86206896551724155</v>
      </c>
      <c r="L22" s="54">
        <f t="shared" si="4"/>
        <v>0.63157894736842102</v>
      </c>
      <c r="M22" s="53">
        <f t="shared" si="5"/>
        <v>0.78206516745790378</v>
      </c>
    </row>
    <row r="23" spans="1:13" x14ac:dyDescent="0.2">
      <c r="A23" s="50" t="s">
        <v>156</v>
      </c>
      <c r="B23" s="54">
        <v>4</v>
      </c>
      <c r="C23" s="54">
        <v>4</v>
      </c>
      <c r="D23" s="54">
        <v>3.5</v>
      </c>
      <c r="E23" s="54">
        <v>4.666666666666667</v>
      </c>
      <c r="F23" s="54">
        <v>4.5</v>
      </c>
      <c r="H23" s="54">
        <f t="shared" si="0"/>
        <v>0.8</v>
      </c>
      <c r="I23" s="54">
        <f t="shared" si="1"/>
        <v>0.8</v>
      </c>
      <c r="J23" s="54">
        <f t="shared" si="2"/>
        <v>0.7</v>
      </c>
      <c r="K23" s="54">
        <f t="shared" si="3"/>
        <v>0.9655172413793105</v>
      </c>
      <c r="L23" s="54">
        <f t="shared" si="4"/>
        <v>0.94736842105263153</v>
      </c>
      <c r="M23" s="53">
        <f t="shared" si="5"/>
        <v>0.80418209456247691</v>
      </c>
    </row>
    <row r="24" spans="1:13" x14ac:dyDescent="0.2">
      <c r="A24" s="52" t="s">
        <v>95</v>
      </c>
      <c r="B24" s="54">
        <v>4.5</v>
      </c>
      <c r="C24" s="54">
        <v>4.3</v>
      </c>
      <c r="D24" s="54">
        <v>4</v>
      </c>
      <c r="E24" s="54">
        <v>4.666666666666667</v>
      </c>
      <c r="F24" s="54">
        <v>3.75</v>
      </c>
      <c r="H24" s="54">
        <f t="shared" si="0"/>
        <v>0.9</v>
      </c>
      <c r="I24" s="54">
        <f t="shared" si="1"/>
        <v>0.86</v>
      </c>
      <c r="J24" s="54">
        <f t="shared" si="2"/>
        <v>0.8</v>
      </c>
      <c r="K24" s="54">
        <f t="shared" si="3"/>
        <v>0.9655172413793105</v>
      </c>
      <c r="L24" s="54">
        <f t="shared" si="4"/>
        <v>0.78947368421052633</v>
      </c>
      <c r="M24" s="53">
        <f t="shared" si="5"/>
        <v>0.87131920416225572</v>
      </c>
    </row>
    <row r="25" spans="1:13" x14ac:dyDescent="0.2">
      <c r="A25" s="51" t="s">
        <v>110</v>
      </c>
      <c r="B25" s="54">
        <v>3.3333333333333335</v>
      </c>
      <c r="C25" s="54">
        <v>4.333333333333333</v>
      </c>
      <c r="D25" s="54">
        <v>4.25</v>
      </c>
      <c r="E25" s="54">
        <v>4.7777777777777777</v>
      </c>
      <c r="F25" s="54">
        <v>4</v>
      </c>
      <c r="H25" s="54">
        <f t="shared" si="0"/>
        <v>0.66666666666666674</v>
      </c>
      <c r="I25" s="54">
        <f t="shared" si="1"/>
        <v>0.86666666666666659</v>
      </c>
      <c r="J25" s="54">
        <f t="shared" si="2"/>
        <v>0.85</v>
      </c>
      <c r="K25" s="54">
        <f t="shared" si="3"/>
        <v>0.9885057471264368</v>
      </c>
      <c r="L25" s="54">
        <f t="shared" si="4"/>
        <v>0.84210526315789469</v>
      </c>
      <c r="M25" s="53">
        <f t="shared" si="5"/>
        <v>0.77938981663921292</v>
      </c>
    </row>
    <row r="26" spans="1:13" x14ac:dyDescent="0.2">
      <c r="A26" s="50" t="s">
        <v>114</v>
      </c>
      <c r="B26" s="54">
        <v>4</v>
      </c>
      <c r="C26" s="54">
        <v>4.5</v>
      </c>
      <c r="D26" s="54">
        <v>4.3125</v>
      </c>
      <c r="E26" s="54">
        <v>4.833333333333333</v>
      </c>
      <c r="F26" s="54">
        <v>4.125</v>
      </c>
      <c r="H26" s="54">
        <f t="shared" si="0"/>
        <v>0.8</v>
      </c>
      <c r="I26" s="54">
        <f t="shared" si="1"/>
        <v>0.9</v>
      </c>
      <c r="J26" s="54">
        <f t="shared" si="2"/>
        <v>0.86250000000000004</v>
      </c>
      <c r="K26" s="54">
        <f t="shared" si="3"/>
        <v>1</v>
      </c>
      <c r="L26" s="54">
        <f t="shared" si="4"/>
        <v>0.86842105263157898</v>
      </c>
      <c r="M26" s="53">
        <f t="shared" si="5"/>
        <v>0.85578382215456728</v>
      </c>
    </row>
    <row r="27" spans="1:13" x14ac:dyDescent="0.2">
      <c r="A27" s="51" t="s">
        <v>39</v>
      </c>
      <c r="B27" s="54">
        <v>3.5</v>
      </c>
      <c r="C27" s="54">
        <v>4.5</v>
      </c>
      <c r="D27" s="54">
        <v>5</v>
      </c>
      <c r="E27" s="54">
        <v>4.833333333333333</v>
      </c>
      <c r="F27" s="54">
        <v>4.5</v>
      </c>
      <c r="H27" s="54">
        <f t="shared" si="0"/>
        <v>0.7</v>
      </c>
      <c r="I27" s="54">
        <f t="shared" si="1"/>
        <v>0.9</v>
      </c>
      <c r="J27" s="54">
        <f t="shared" si="2"/>
        <v>1</v>
      </c>
      <c r="K27" s="54">
        <f t="shared" si="3"/>
        <v>1</v>
      </c>
      <c r="L27" s="54">
        <f t="shared" si="4"/>
        <v>0.94736842105263153</v>
      </c>
      <c r="M27" s="53">
        <f t="shared" si="5"/>
        <v>0.83199307185529048</v>
      </c>
    </row>
    <row r="28" spans="1:13" x14ac:dyDescent="0.2">
      <c r="A28" s="50" t="s">
        <v>121</v>
      </c>
      <c r="B28" s="54">
        <v>4</v>
      </c>
      <c r="C28" s="54">
        <v>4.7</v>
      </c>
      <c r="D28" s="54">
        <v>4.25</v>
      </c>
      <c r="E28" s="54">
        <v>4.833333333333333</v>
      </c>
      <c r="F28" s="54">
        <v>4.75</v>
      </c>
      <c r="H28" s="54">
        <f t="shared" si="0"/>
        <v>0.8</v>
      </c>
      <c r="I28" s="54">
        <f t="shared" si="1"/>
        <v>0.94000000000000006</v>
      </c>
      <c r="J28" s="54">
        <f t="shared" si="2"/>
        <v>0.85</v>
      </c>
      <c r="K28" s="54">
        <f t="shared" si="3"/>
        <v>1</v>
      </c>
      <c r="L28" s="54">
        <f t="shared" si="4"/>
        <v>1</v>
      </c>
      <c r="M28" s="53">
        <f t="shared" si="5"/>
        <v>0.87061389591161598</v>
      </c>
    </row>
    <row r="29" spans="1:13" x14ac:dyDescent="0.2">
      <c r="A29" s="51" t="s">
        <v>79</v>
      </c>
      <c r="B29" s="54">
        <v>4</v>
      </c>
      <c r="C29" s="54">
        <v>4.4000000000000004</v>
      </c>
      <c r="D29" s="54">
        <v>4</v>
      </c>
      <c r="E29" s="54">
        <v>4.666666666666667</v>
      </c>
      <c r="F29" s="54">
        <v>4.5</v>
      </c>
      <c r="H29" s="54">
        <f t="shared" si="0"/>
        <v>0.8</v>
      </c>
      <c r="I29" s="54">
        <f t="shared" si="1"/>
        <v>0.88000000000000012</v>
      </c>
      <c r="J29" s="54">
        <f t="shared" si="2"/>
        <v>0.8</v>
      </c>
      <c r="K29" s="54">
        <f t="shared" si="3"/>
        <v>0.9655172413793105</v>
      </c>
      <c r="L29" s="54">
        <f t="shared" si="4"/>
        <v>0.94736842105263153</v>
      </c>
      <c r="M29" s="53">
        <f t="shared" si="5"/>
        <v>0.84220838191761238</v>
      </c>
    </row>
    <row r="30" spans="1:13" x14ac:dyDescent="0.2">
      <c r="A30" s="50" t="s">
        <v>102</v>
      </c>
      <c r="B30" s="54">
        <v>3</v>
      </c>
      <c r="C30" s="54">
        <v>4.0999999999999996</v>
      </c>
      <c r="D30" s="54">
        <v>3.125</v>
      </c>
      <c r="E30" s="54">
        <v>4</v>
      </c>
      <c r="F30" s="54">
        <v>4</v>
      </c>
      <c r="H30" s="54">
        <f t="shared" si="0"/>
        <v>0.6</v>
      </c>
      <c r="I30" s="54">
        <f t="shared" si="1"/>
        <v>0.82</v>
      </c>
      <c r="J30" s="54">
        <f t="shared" si="2"/>
        <v>0.625</v>
      </c>
      <c r="K30" s="54">
        <f t="shared" si="3"/>
        <v>0.82758620689655182</v>
      </c>
      <c r="L30" s="54">
        <f t="shared" si="4"/>
        <v>0.84210526315789469</v>
      </c>
      <c r="M30" s="53">
        <f t="shared" si="5"/>
        <v>0.68727599732563061</v>
      </c>
    </row>
    <row r="31" spans="1:13" x14ac:dyDescent="0.2">
      <c r="A31" s="51" t="s">
        <v>108</v>
      </c>
      <c r="B31" s="54">
        <v>5</v>
      </c>
      <c r="C31" s="54">
        <v>4.0999999999999996</v>
      </c>
      <c r="D31" s="54">
        <v>4</v>
      </c>
      <c r="E31" s="54">
        <v>4.333333333333333</v>
      </c>
      <c r="F31" s="54">
        <v>3.5</v>
      </c>
      <c r="H31" s="54">
        <f t="shared" si="0"/>
        <v>1</v>
      </c>
      <c r="I31" s="54">
        <f t="shared" si="1"/>
        <v>0.82</v>
      </c>
      <c r="J31" s="54">
        <f t="shared" si="2"/>
        <v>0.8</v>
      </c>
      <c r="K31" s="54">
        <f t="shared" si="3"/>
        <v>0.89655172413793105</v>
      </c>
      <c r="L31" s="54">
        <f t="shared" si="4"/>
        <v>0.73684210526315785</v>
      </c>
      <c r="M31" s="53">
        <f t="shared" si="5"/>
        <v>0.89108534192518707</v>
      </c>
    </row>
    <row r="32" spans="1:13" x14ac:dyDescent="0.2">
      <c r="A32" s="50" t="s">
        <v>58</v>
      </c>
      <c r="B32" s="54">
        <v>4</v>
      </c>
      <c r="C32" s="54">
        <v>5</v>
      </c>
      <c r="D32" s="54">
        <v>4.25</v>
      </c>
      <c r="E32" s="54">
        <v>4.833333333333333</v>
      </c>
      <c r="F32" s="54">
        <v>4.75</v>
      </c>
      <c r="H32" s="54">
        <f t="shared" si="0"/>
        <v>0.8</v>
      </c>
      <c r="I32" s="54">
        <f t="shared" si="1"/>
        <v>1</v>
      </c>
      <c r="J32" s="54">
        <f t="shared" si="2"/>
        <v>0.85</v>
      </c>
      <c r="K32" s="54">
        <f t="shared" si="3"/>
        <v>1</v>
      </c>
      <c r="L32" s="54">
        <f t="shared" si="4"/>
        <v>1</v>
      </c>
      <c r="M32" s="53">
        <f t="shared" si="5"/>
        <v>0.88451114498952599</v>
      </c>
    </row>
    <row r="33" spans="1:13" x14ac:dyDescent="0.2">
      <c r="A33" s="52" t="s">
        <v>130</v>
      </c>
      <c r="B33" s="54">
        <v>3.5</v>
      </c>
      <c r="C33" s="54">
        <v>4.3</v>
      </c>
      <c r="D33" s="54">
        <v>3.625</v>
      </c>
      <c r="E33" s="54">
        <v>3.8333333333333335</v>
      </c>
      <c r="F33" s="54">
        <v>3.5</v>
      </c>
      <c r="H33" s="54">
        <f t="shared" si="0"/>
        <v>0.7</v>
      </c>
      <c r="I33" s="54">
        <f t="shared" si="1"/>
        <v>0.86</v>
      </c>
      <c r="J33" s="54">
        <f t="shared" si="2"/>
        <v>0.72499999999999998</v>
      </c>
      <c r="K33" s="54">
        <f t="shared" si="3"/>
        <v>0.7931034482758621</v>
      </c>
      <c r="L33" s="54">
        <f t="shared" si="4"/>
        <v>0.73684210526315785</v>
      </c>
      <c r="M33" s="53">
        <f t="shared" si="5"/>
        <v>0.75279649549412975</v>
      </c>
    </row>
    <row r="34" spans="1:13" x14ac:dyDescent="0.2">
      <c r="A34" s="51" t="s">
        <v>84</v>
      </c>
      <c r="B34" s="54">
        <v>4</v>
      </c>
      <c r="C34" s="54">
        <v>4.4666666666666668</v>
      </c>
      <c r="D34" s="54">
        <v>3.4166666666666665</v>
      </c>
      <c r="E34" s="54">
        <v>3.8888888888888888</v>
      </c>
      <c r="F34" s="54">
        <v>3.6666666666666665</v>
      </c>
      <c r="H34" s="54">
        <f t="shared" si="0"/>
        <v>0.8</v>
      </c>
      <c r="I34" s="54">
        <f t="shared" si="1"/>
        <v>0.89333333333333331</v>
      </c>
      <c r="J34" s="54">
        <f t="shared" si="2"/>
        <v>0.68333333333333335</v>
      </c>
      <c r="K34" s="54">
        <f t="shared" si="3"/>
        <v>0.8045977011494253</v>
      </c>
      <c r="L34" s="54">
        <f t="shared" si="4"/>
        <v>0.77192982456140347</v>
      </c>
      <c r="M34" s="53">
        <f t="shared" si="5"/>
        <v>0.80070358167783962</v>
      </c>
    </row>
    <row r="35" spans="1:13" x14ac:dyDescent="0.2">
      <c r="A35" s="50" t="s">
        <v>68</v>
      </c>
      <c r="B35" s="54">
        <v>3</v>
      </c>
      <c r="C35" s="54">
        <v>4</v>
      </c>
      <c r="D35" s="54">
        <v>3.75</v>
      </c>
      <c r="E35" s="54">
        <v>3.6666666666666665</v>
      </c>
      <c r="F35" s="54">
        <v>2.5</v>
      </c>
      <c r="H35" s="54">
        <f t="shared" si="0"/>
        <v>0.6</v>
      </c>
      <c r="I35" s="54">
        <f t="shared" si="1"/>
        <v>0.8</v>
      </c>
      <c r="J35" s="54">
        <f t="shared" si="2"/>
        <v>0.75</v>
      </c>
      <c r="K35" s="54">
        <f t="shared" si="3"/>
        <v>0.75862068965517238</v>
      </c>
      <c r="L35" s="54">
        <f t="shared" si="4"/>
        <v>0.52631578947368418</v>
      </c>
      <c r="M35" s="53">
        <f t="shared" si="5"/>
        <v>0.67875784752154644</v>
      </c>
    </row>
    <row r="36" spans="1:13" x14ac:dyDescent="0.2">
      <c r="A36" s="51" t="s">
        <v>100</v>
      </c>
      <c r="B36" s="54">
        <v>2</v>
      </c>
      <c r="C36" s="54">
        <v>3.4</v>
      </c>
      <c r="D36" s="54">
        <v>2.5</v>
      </c>
      <c r="E36" s="54">
        <v>3.6666666666666665</v>
      </c>
      <c r="F36" s="54">
        <v>2.5</v>
      </c>
      <c r="H36" s="54">
        <f t="shared" si="0"/>
        <v>0.4</v>
      </c>
      <c r="I36" s="54">
        <f t="shared" si="1"/>
        <v>0.67999999999999994</v>
      </c>
      <c r="J36" s="54">
        <f t="shared" si="2"/>
        <v>0.5</v>
      </c>
      <c r="K36" s="54">
        <f t="shared" si="3"/>
        <v>0.75862068965517238</v>
      </c>
      <c r="L36" s="54">
        <f t="shared" si="4"/>
        <v>0.52631578947368418</v>
      </c>
      <c r="M36" s="53">
        <f t="shared" si="5"/>
        <v>0.51167439096893708</v>
      </c>
    </row>
    <row r="37" spans="1:13" x14ac:dyDescent="0.2">
      <c r="A37" s="50" t="s">
        <v>53</v>
      </c>
      <c r="B37" s="54">
        <v>3.6666666666666665</v>
      </c>
      <c r="C37" s="54">
        <v>4</v>
      </c>
      <c r="D37" s="54">
        <v>3.6666666666666665</v>
      </c>
      <c r="E37" s="54">
        <v>4.333333333333333</v>
      </c>
      <c r="F37" s="54">
        <v>3</v>
      </c>
      <c r="H37" s="54">
        <f t="shared" si="0"/>
        <v>0.73333333333333328</v>
      </c>
      <c r="I37" s="54">
        <f t="shared" si="1"/>
        <v>0.8</v>
      </c>
      <c r="J37" s="54">
        <f t="shared" si="2"/>
        <v>0.73333333333333328</v>
      </c>
      <c r="K37" s="54">
        <f t="shared" si="3"/>
        <v>0.89655172413793105</v>
      </c>
      <c r="L37" s="54">
        <f t="shared" si="4"/>
        <v>0.63157894736842102</v>
      </c>
      <c r="M37" s="53">
        <f t="shared" si="5"/>
        <v>0.75673387089738764</v>
      </c>
    </row>
    <row r="38" spans="1:13" x14ac:dyDescent="0.2">
      <c r="A38" s="51" t="s">
        <v>118</v>
      </c>
      <c r="B38" s="54">
        <v>2.5</v>
      </c>
      <c r="C38" s="54">
        <v>4.8</v>
      </c>
      <c r="D38" s="54">
        <v>4</v>
      </c>
      <c r="E38" s="54">
        <v>4.5</v>
      </c>
      <c r="F38" s="54">
        <v>4.5</v>
      </c>
      <c r="H38" s="54">
        <f t="shared" si="0"/>
        <v>0.5</v>
      </c>
      <c r="I38" s="54">
        <f t="shared" si="1"/>
        <v>0.96</v>
      </c>
      <c r="J38" s="54">
        <f t="shared" si="2"/>
        <v>0.8</v>
      </c>
      <c r="K38" s="54">
        <f t="shared" si="3"/>
        <v>0.93103448275862077</v>
      </c>
      <c r="L38" s="54">
        <f t="shared" si="4"/>
        <v>0.94736842105263153</v>
      </c>
      <c r="M38" s="53">
        <f t="shared" si="5"/>
        <v>0.70095807881216166</v>
      </c>
    </row>
    <row r="39" spans="1:13" x14ac:dyDescent="0.2">
      <c r="A39" s="50" t="s">
        <v>135</v>
      </c>
      <c r="B39" s="54">
        <v>3.3333333333333335</v>
      </c>
      <c r="C39" s="54">
        <v>4.4000000000000004</v>
      </c>
      <c r="D39" s="54">
        <v>3.4166666666666665</v>
      </c>
      <c r="E39" s="54">
        <v>3.3333333333333335</v>
      </c>
      <c r="F39" s="54">
        <v>2.6666666666666665</v>
      </c>
      <c r="H39" s="54">
        <f t="shared" si="0"/>
        <v>0.66666666666666674</v>
      </c>
      <c r="I39" s="54">
        <f t="shared" si="1"/>
        <v>0.88000000000000012</v>
      </c>
      <c r="J39" s="54">
        <f t="shared" si="2"/>
        <v>0.68333333333333335</v>
      </c>
      <c r="K39" s="54">
        <f t="shared" si="3"/>
        <v>0.68965517241379315</v>
      </c>
      <c r="L39" s="54">
        <f t="shared" si="4"/>
        <v>0.56140350877192979</v>
      </c>
      <c r="M39" s="53">
        <f t="shared" si="5"/>
        <v>0.71347988417108132</v>
      </c>
    </row>
    <row r="41" spans="1:13" x14ac:dyDescent="0.2">
      <c r="A41" s="56" t="s">
        <v>185</v>
      </c>
      <c r="B41" s="54">
        <f>MAX(B3:B39)</f>
        <v>5</v>
      </c>
      <c r="C41" s="54">
        <f>MAX(C3:C39)</f>
        <v>5</v>
      </c>
      <c r="D41" s="54">
        <f t="shared" ref="D41:F41" si="6">MAX(D3:D39)</f>
        <v>5</v>
      </c>
      <c r="E41" s="54">
        <f t="shared" si="6"/>
        <v>4.833333333333333</v>
      </c>
      <c r="F41" s="54">
        <f t="shared" si="6"/>
        <v>4.75</v>
      </c>
    </row>
    <row r="44" spans="1:13" x14ac:dyDescent="0.2">
      <c r="A44" s="181" t="s">
        <v>201</v>
      </c>
      <c r="B44" s="181"/>
      <c r="C44" s="181"/>
      <c r="G44" s="181" t="s">
        <v>202</v>
      </c>
      <c r="H44" s="181"/>
      <c r="I44" s="181"/>
    </row>
    <row r="45" spans="1:13" x14ac:dyDescent="0.2">
      <c r="A45" s="58" t="s">
        <v>184</v>
      </c>
      <c r="B45" s="59" t="s">
        <v>188</v>
      </c>
      <c r="C45" s="59" t="s">
        <v>187</v>
      </c>
      <c r="G45" s="58" t="s">
        <v>184</v>
      </c>
      <c r="H45" s="59" t="s">
        <v>188</v>
      </c>
      <c r="I45" s="59" t="s">
        <v>187</v>
      </c>
      <c r="L45" s="90" t="s">
        <v>253</v>
      </c>
      <c r="M45" s="90" t="s">
        <v>254</v>
      </c>
    </row>
    <row r="46" spans="1:13" x14ac:dyDescent="0.2">
      <c r="A46" s="51" t="s">
        <v>93</v>
      </c>
      <c r="B46" s="86">
        <v>0.91871527243395368</v>
      </c>
      <c r="C46" s="60">
        <v>1</v>
      </c>
      <c r="E46" s="9">
        <v>1</v>
      </c>
      <c r="G46" s="51" t="s">
        <v>93</v>
      </c>
      <c r="H46" s="53">
        <v>0.91531233084139152</v>
      </c>
      <c r="I46" s="9">
        <v>1</v>
      </c>
      <c r="L46" s="51" t="s">
        <v>93</v>
      </c>
      <c r="M46" s="63">
        <v>0.82009806413369202</v>
      </c>
    </row>
    <row r="47" spans="1:13" x14ac:dyDescent="0.2">
      <c r="A47" s="51" t="s">
        <v>108</v>
      </c>
      <c r="B47" s="86">
        <v>0.89622886753817665</v>
      </c>
      <c r="C47" s="60">
        <v>2</v>
      </c>
      <c r="E47" s="9">
        <v>1</v>
      </c>
      <c r="G47" s="51" t="s">
        <v>108</v>
      </c>
      <c r="H47" s="53">
        <v>0.89108534192518707</v>
      </c>
      <c r="I47" s="9">
        <v>2</v>
      </c>
      <c r="L47" s="50" t="s">
        <v>43</v>
      </c>
      <c r="M47" s="63">
        <v>0.78054887113147808</v>
      </c>
    </row>
    <row r="48" spans="1:13" x14ac:dyDescent="0.2">
      <c r="A48" s="50" t="s">
        <v>43</v>
      </c>
      <c r="B48" s="86">
        <v>0.88988861748352766</v>
      </c>
      <c r="C48" s="60">
        <v>3</v>
      </c>
      <c r="E48" s="9">
        <v>1</v>
      </c>
      <c r="G48" s="50" t="s">
        <v>43</v>
      </c>
      <c r="H48" s="53">
        <v>0.88928027446520841</v>
      </c>
      <c r="I48" s="9">
        <v>3</v>
      </c>
      <c r="L48" s="51" t="s">
        <v>108</v>
      </c>
      <c r="M48" s="63">
        <v>0.76051591921414607</v>
      </c>
    </row>
    <row r="49" spans="1:13" x14ac:dyDescent="0.2">
      <c r="A49" s="50" t="s">
        <v>58</v>
      </c>
      <c r="B49" s="86">
        <v>0.88929959363038358</v>
      </c>
      <c r="C49" s="60">
        <v>4</v>
      </c>
      <c r="E49" s="9">
        <v>1</v>
      </c>
      <c r="G49" s="50" t="s">
        <v>58</v>
      </c>
      <c r="H49" s="53">
        <v>0.88451114498952599</v>
      </c>
      <c r="I49" s="9">
        <v>4</v>
      </c>
      <c r="L49" s="51" t="s">
        <v>90</v>
      </c>
      <c r="M49" s="63">
        <v>0.73874567056084306</v>
      </c>
    </row>
    <row r="50" spans="1:13" x14ac:dyDescent="0.2">
      <c r="A50" s="50" t="s">
        <v>121</v>
      </c>
      <c r="B50" s="86">
        <v>0.87394306492823259</v>
      </c>
      <c r="C50" s="60">
        <v>5</v>
      </c>
      <c r="E50" s="9">
        <v>0</v>
      </c>
      <c r="G50" s="52" t="s">
        <v>95</v>
      </c>
      <c r="H50" s="53">
        <v>0.87131920416225572</v>
      </c>
      <c r="I50" s="9">
        <v>5</v>
      </c>
      <c r="L50" s="52" t="s">
        <v>95</v>
      </c>
      <c r="M50" s="63">
        <v>0.735162473626783</v>
      </c>
    </row>
    <row r="51" spans="1:13" x14ac:dyDescent="0.2">
      <c r="A51" s="52" t="s">
        <v>95</v>
      </c>
      <c r="B51" s="86">
        <v>0.87271441762805124</v>
      </c>
      <c r="C51" s="60">
        <v>6</v>
      </c>
      <c r="E51" s="9">
        <v>0</v>
      </c>
      <c r="G51" s="50" t="s">
        <v>121</v>
      </c>
      <c r="H51" s="53">
        <v>0.87061389591161598</v>
      </c>
      <c r="I51" s="9">
        <v>6</v>
      </c>
      <c r="L51" s="50" t="s">
        <v>124</v>
      </c>
      <c r="M51" s="63">
        <v>0.73219230459389384</v>
      </c>
    </row>
    <row r="52" spans="1:13" x14ac:dyDescent="0.2">
      <c r="A52" s="51" t="s">
        <v>90</v>
      </c>
      <c r="B52" s="86">
        <v>0.8706425445561794</v>
      </c>
      <c r="C52" s="60">
        <v>7</v>
      </c>
      <c r="E52" s="9">
        <v>1</v>
      </c>
      <c r="G52" s="51" t="s">
        <v>90</v>
      </c>
      <c r="H52" s="53">
        <v>0.86932700163657728</v>
      </c>
      <c r="I52" s="9">
        <v>7</v>
      </c>
      <c r="L52" s="51" t="s">
        <v>63</v>
      </c>
      <c r="M52" s="63">
        <v>0.71499852446194778</v>
      </c>
    </row>
    <row r="53" spans="1:13" x14ac:dyDescent="0.2">
      <c r="A53" s="50" t="s">
        <v>114</v>
      </c>
      <c r="B53" s="86">
        <v>0.8578794945457866</v>
      </c>
      <c r="C53" s="60">
        <v>8</v>
      </c>
      <c r="E53" s="9">
        <v>1</v>
      </c>
      <c r="G53" s="50" t="s">
        <v>114</v>
      </c>
      <c r="H53" s="53">
        <v>0.85578382215456728</v>
      </c>
      <c r="I53" s="9">
        <v>8</v>
      </c>
      <c r="L53" s="51" t="s">
        <v>97</v>
      </c>
      <c r="M53" s="63">
        <v>0.70928802348194042</v>
      </c>
    </row>
    <row r="54" spans="1:13" x14ac:dyDescent="0.2">
      <c r="A54" s="50" t="s">
        <v>124</v>
      </c>
      <c r="B54" s="86">
        <v>0.85603526250248752</v>
      </c>
      <c r="C54" s="60">
        <v>9</v>
      </c>
      <c r="E54" s="9">
        <v>0</v>
      </c>
      <c r="G54" s="51" t="s">
        <v>63</v>
      </c>
      <c r="H54" s="53">
        <v>0.85391841640215438</v>
      </c>
      <c r="I54" s="9">
        <v>9</v>
      </c>
      <c r="L54" s="50" t="s">
        <v>58</v>
      </c>
      <c r="M54" s="63">
        <v>0.70802150854608215</v>
      </c>
    </row>
    <row r="55" spans="1:13" x14ac:dyDescent="0.2">
      <c r="A55" s="51" t="s">
        <v>63</v>
      </c>
      <c r="B55" s="86">
        <v>0.85414156420587406</v>
      </c>
      <c r="C55" s="60">
        <v>10</v>
      </c>
      <c r="E55" s="9">
        <v>0</v>
      </c>
      <c r="G55" s="50" t="s">
        <v>124</v>
      </c>
      <c r="H55" s="53">
        <v>0.85320889220502205</v>
      </c>
      <c r="I55" s="9">
        <v>10</v>
      </c>
      <c r="L55" s="50" t="s">
        <v>121</v>
      </c>
      <c r="M55" s="63">
        <v>0.69556635348202345</v>
      </c>
    </row>
    <row r="56" spans="1:13" x14ac:dyDescent="0.2">
      <c r="A56" s="51" t="s">
        <v>97</v>
      </c>
      <c r="B56" s="86">
        <v>0.84993281450545877</v>
      </c>
      <c r="C56" s="60">
        <v>11</v>
      </c>
      <c r="E56" s="9">
        <v>1</v>
      </c>
      <c r="G56" s="51" t="s">
        <v>97</v>
      </c>
      <c r="H56" s="53">
        <v>0.84759550128068395</v>
      </c>
      <c r="I56" s="9">
        <v>11</v>
      </c>
      <c r="L56" s="50" t="s">
        <v>114</v>
      </c>
      <c r="M56" s="63">
        <v>0.68778496401155731</v>
      </c>
    </row>
    <row r="57" spans="1:13" x14ac:dyDescent="0.2">
      <c r="A57" s="51" t="s">
        <v>34</v>
      </c>
      <c r="B57" s="86">
        <v>0.84707984399141112</v>
      </c>
      <c r="C57" s="60">
        <v>12</v>
      </c>
      <c r="E57" s="9">
        <v>0</v>
      </c>
      <c r="G57" s="51" t="s">
        <v>79</v>
      </c>
      <c r="H57" s="53">
        <v>0.84220838191761238</v>
      </c>
      <c r="I57" s="9">
        <v>12</v>
      </c>
      <c r="L57" s="51" t="s">
        <v>66</v>
      </c>
      <c r="M57" s="63">
        <v>0.68171570713430418</v>
      </c>
    </row>
    <row r="58" spans="1:13" x14ac:dyDescent="0.2">
      <c r="A58" s="51" t="s">
        <v>79</v>
      </c>
      <c r="B58" s="86">
        <v>0.84417258175438614</v>
      </c>
      <c r="C58" s="60">
        <v>13</v>
      </c>
      <c r="E58" s="9">
        <v>0</v>
      </c>
      <c r="G58" s="51" t="s">
        <v>34</v>
      </c>
      <c r="H58" s="53">
        <v>0.83692232230038355</v>
      </c>
      <c r="I58" s="9">
        <v>13</v>
      </c>
      <c r="L58" s="50" t="s">
        <v>82</v>
      </c>
      <c r="M58" s="63">
        <v>0.66727954741989826</v>
      </c>
    </row>
    <row r="59" spans="1:13" x14ac:dyDescent="0.2">
      <c r="A59" s="51" t="s">
        <v>39</v>
      </c>
      <c r="B59" s="86">
        <v>0.84195439811965866</v>
      </c>
      <c r="C59" s="60">
        <v>14</v>
      </c>
      <c r="E59" s="9">
        <v>0</v>
      </c>
      <c r="G59" s="50" t="s">
        <v>72</v>
      </c>
      <c r="H59" s="53">
        <v>0.83634202817213821</v>
      </c>
      <c r="I59" s="9">
        <v>14</v>
      </c>
      <c r="L59" s="50" t="s">
        <v>72</v>
      </c>
      <c r="M59" s="63">
        <v>0.6655629210634828</v>
      </c>
    </row>
    <row r="60" spans="1:13" x14ac:dyDescent="0.2">
      <c r="A60" s="50" t="s">
        <v>72</v>
      </c>
      <c r="B60" s="87">
        <v>0.83714625708819612</v>
      </c>
      <c r="C60" s="60">
        <v>15</v>
      </c>
      <c r="E60" s="9">
        <v>0</v>
      </c>
      <c r="G60" s="51" t="s">
        <v>39</v>
      </c>
      <c r="H60" s="53">
        <v>0.83199307185529048</v>
      </c>
      <c r="I60" s="9">
        <v>15</v>
      </c>
      <c r="L60" s="51" t="s">
        <v>79</v>
      </c>
      <c r="M60" s="63">
        <v>0.65195048234609954</v>
      </c>
    </row>
    <row r="61" spans="1:13" x14ac:dyDescent="0.2">
      <c r="A61" s="50" t="s">
        <v>82</v>
      </c>
      <c r="B61" s="87">
        <v>0.83368604301247651</v>
      </c>
      <c r="C61" s="60">
        <v>16</v>
      </c>
      <c r="E61" s="9">
        <v>1</v>
      </c>
      <c r="G61" s="50" t="s">
        <v>82</v>
      </c>
      <c r="H61" s="53">
        <v>0.83152981608015542</v>
      </c>
      <c r="I61" s="9">
        <v>16</v>
      </c>
      <c r="L61" s="50" t="s">
        <v>112</v>
      </c>
      <c r="M61" s="63">
        <v>0.64698078646546708</v>
      </c>
    </row>
    <row r="62" spans="1:13" s="37" customFormat="1" x14ac:dyDescent="0.2">
      <c r="A62" s="51" t="s">
        <v>66</v>
      </c>
      <c r="B62" s="87">
        <v>0.82796708783170714</v>
      </c>
      <c r="C62" s="60">
        <v>17</v>
      </c>
      <c r="D62" s="61"/>
      <c r="E62" s="61">
        <v>0</v>
      </c>
      <c r="F62" s="61"/>
      <c r="G62" s="50" t="s">
        <v>112</v>
      </c>
      <c r="H62" s="53">
        <v>0.82547214426681437</v>
      </c>
      <c r="I62" s="9">
        <v>17</v>
      </c>
      <c r="J62" s="61"/>
      <c r="K62" s="61"/>
      <c r="L62" s="50" t="s">
        <v>61</v>
      </c>
      <c r="M62" s="63">
        <v>0.62754559185354497</v>
      </c>
    </row>
    <row r="63" spans="1:13" x14ac:dyDescent="0.2">
      <c r="A63" s="50" t="s">
        <v>112</v>
      </c>
      <c r="B63" s="87">
        <v>0.82655085239836701</v>
      </c>
      <c r="C63" s="60">
        <v>18</v>
      </c>
      <c r="E63" s="9">
        <v>0</v>
      </c>
      <c r="G63" s="51" t="s">
        <v>66</v>
      </c>
      <c r="H63" s="53">
        <v>0.82388281887096393</v>
      </c>
      <c r="I63" s="9">
        <v>18</v>
      </c>
      <c r="L63" s="51" t="s">
        <v>39</v>
      </c>
      <c r="M63" s="63">
        <v>0.62103459826052909</v>
      </c>
    </row>
    <row r="64" spans="1:13" x14ac:dyDescent="0.2">
      <c r="A64" s="50" t="s">
        <v>61</v>
      </c>
      <c r="B64" s="87">
        <v>0.81932761389926023</v>
      </c>
      <c r="C64" s="60">
        <v>19</v>
      </c>
      <c r="E64" s="9">
        <v>1</v>
      </c>
      <c r="G64" s="50" t="s">
        <v>61</v>
      </c>
      <c r="H64" s="53">
        <v>0.81843352266412783</v>
      </c>
      <c r="I64" s="9">
        <v>19</v>
      </c>
      <c r="L64" s="51" t="s">
        <v>34</v>
      </c>
      <c r="M64" s="63">
        <v>0.61977242009107125</v>
      </c>
    </row>
    <row r="65" spans="1:13" x14ac:dyDescent="0.2">
      <c r="A65" s="51" t="s">
        <v>35</v>
      </c>
      <c r="B65" s="87">
        <v>0.80905080260027318</v>
      </c>
      <c r="C65" s="60">
        <v>20</v>
      </c>
      <c r="E65" s="9">
        <v>1</v>
      </c>
      <c r="G65" s="51" t="s">
        <v>35</v>
      </c>
      <c r="H65" s="53">
        <v>0.8063583022934484</v>
      </c>
      <c r="I65" s="9">
        <v>20</v>
      </c>
      <c r="L65" s="50" t="s">
        <v>46</v>
      </c>
      <c r="M65" s="63">
        <v>0.59905120672724421</v>
      </c>
    </row>
    <row r="66" spans="1:13" x14ac:dyDescent="0.2">
      <c r="A66" s="50" t="s">
        <v>156</v>
      </c>
      <c r="B66" s="87">
        <v>0.80736558469239394</v>
      </c>
      <c r="C66" s="60">
        <v>21</v>
      </c>
      <c r="E66" s="9">
        <v>1</v>
      </c>
      <c r="G66" s="50" t="s">
        <v>156</v>
      </c>
      <c r="H66" s="53">
        <v>0.80418209456247691</v>
      </c>
      <c r="I66" s="9">
        <v>21</v>
      </c>
      <c r="L66" s="51" t="s">
        <v>35</v>
      </c>
      <c r="M66" s="63">
        <v>0.59845740413969806</v>
      </c>
    </row>
    <row r="67" spans="1:13" x14ac:dyDescent="0.2">
      <c r="A67" s="51" t="s">
        <v>84</v>
      </c>
      <c r="B67" s="87">
        <v>0.80356949932974497</v>
      </c>
      <c r="C67" s="60">
        <v>22</v>
      </c>
      <c r="E67" s="9">
        <v>1</v>
      </c>
      <c r="G67" s="51" t="s">
        <v>84</v>
      </c>
      <c r="H67" s="53">
        <v>0.80070358167783962</v>
      </c>
      <c r="I67" s="9">
        <v>22</v>
      </c>
      <c r="L67" s="51" t="s">
        <v>84</v>
      </c>
      <c r="M67" s="63">
        <v>0.58729376681088108</v>
      </c>
    </row>
    <row r="68" spans="1:13" x14ac:dyDescent="0.2">
      <c r="A68" s="50" t="s">
        <v>46</v>
      </c>
      <c r="B68" s="87">
        <v>0.79184903366963644</v>
      </c>
      <c r="C68" s="60">
        <v>23</v>
      </c>
      <c r="E68" s="9">
        <v>1</v>
      </c>
      <c r="G68" s="50" t="s">
        <v>46</v>
      </c>
      <c r="H68" s="53">
        <v>0.7912496592473971</v>
      </c>
      <c r="I68" s="9">
        <v>23</v>
      </c>
      <c r="L68" s="50" t="s">
        <v>156</v>
      </c>
      <c r="M68" s="63">
        <v>0.57534396841873547</v>
      </c>
    </row>
    <row r="69" spans="1:13" x14ac:dyDescent="0.2">
      <c r="A69" s="51" t="s">
        <v>110</v>
      </c>
      <c r="B69" s="87">
        <v>0.78723078797664303</v>
      </c>
      <c r="C69" s="60">
        <v>24</v>
      </c>
      <c r="E69" s="9">
        <v>0</v>
      </c>
      <c r="G69" s="51" t="s">
        <v>70</v>
      </c>
      <c r="H69" s="53">
        <v>0.78206516745790378</v>
      </c>
      <c r="I69" s="9">
        <v>24</v>
      </c>
      <c r="L69" s="51" t="s">
        <v>70</v>
      </c>
      <c r="M69" s="63">
        <v>0.56984760528963518</v>
      </c>
    </row>
    <row r="70" spans="1:13" x14ac:dyDescent="0.2">
      <c r="A70" s="51" t="s">
        <v>70</v>
      </c>
      <c r="B70" s="87">
        <v>0.78533513358656393</v>
      </c>
      <c r="C70" s="60">
        <v>25</v>
      </c>
      <c r="E70" s="9">
        <v>0</v>
      </c>
      <c r="G70" s="51" t="s">
        <v>110</v>
      </c>
      <c r="H70" s="53">
        <v>0.77938981663921292</v>
      </c>
      <c r="I70" s="9">
        <v>25</v>
      </c>
      <c r="L70" s="51" t="s">
        <v>110</v>
      </c>
      <c r="M70" s="63">
        <v>0.5280969969645426</v>
      </c>
    </row>
    <row r="71" spans="1:13" x14ac:dyDescent="0.2">
      <c r="A71" s="50" t="s">
        <v>53</v>
      </c>
      <c r="B71" s="87">
        <v>0.75899111321274793</v>
      </c>
      <c r="C71" s="60">
        <v>26</v>
      </c>
      <c r="E71" s="9">
        <v>1</v>
      </c>
      <c r="G71" s="50" t="s">
        <v>53</v>
      </c>
      <c r="H71" s="53">
        <v>0.75673387089738764</v>
      </c>
      <c r="I71" s="9">
        <v>26</v>
      </c>
      <c r="L71" s="50" t="s">
        <v>53</v>
      </c>
      <c r="M71" s="63">
        <v>0.51742325223691354</v>
      </c>
    </row>
    <row r="72" spans="1:13" x14ac:dyDescent="0.2">
      <c r="A72" s="50" t="s">
        <v>128</v>
      </c>
      <c r="B72" s="87">
        <v>0.75806230414613507</v>
      </c>
      <c r="C72" s="60">
        <v>27</v>
      </c>
      <c r="E72" s="9">
        <v>1</v>
      </c>
      <c r="G72" s="50" t="s">
        <v>128</v>
      </c>
      <c r="H72" s="53">
        <v>0.75293346613939816</v>
      </c>
      <c r="I72" s="9">
        <v>27</v>
      </c>
      <c r="L72" s="50" t="s">
        <v>128</v>
      </c>
      <c r="M72" s="63">
        <v>0.5023937486950073</v>
      </c>
    </row>
    <row r="73" spans="1:13" x14ac:dyDescent="0.2">
      <c r="A73" s="52" t="s">
        <v>130</v>
      </c>
      <c r="B73" s="87">
        <v>0.75560976206355501</v>
      </c>
      <c r="C73" s="60">
        <v>28</v>
      </c>
      <c r="E73" s="9">
        <v>1</v>
      </c>
      <c r="G73" s="52" t="s">
        <v>130</v>
      </c>
      <c r="H73" s="53">
        <v>0.75279649549412975</v>
      </c>
      <c r="I73" s="9">
        <v>28</v>
      </c>
      <c r="L73" s="52" t="s">
        <v>130</v>
      </c>
      <c r="M73" s="63">
        <v>0.49187527307648071</v>
      </c>
    </row>
    <row r="74" spans="1:13" x14ac:dyDescent="0.2">
      <c r="A74" s="51" t="s">
        <v>118</v>
      </c>
      <c r="B74" s="88">
        <v>0.73224229444908639</v>
      </c>
      <c r="C74" s="60">
        <v>29</v>
      </c>
      <c r="E74" s="9">
        <v>0</v>
      </c>
      <c r="G74" s="50" t="s">
        <v>50</v>
      </c>
      <c r="H74" s="53">
        <v>0.7264702538576433</v>
      </c>
      <c r="I74" s="9">
        <v>29</v>
      </c>
      <c r="L74" s="51" t="s">
        <v>77</v>
      </c>
      <c r="M74" s="63">
        <v>0.47749683209182547</v>
      </c>
    </row>
    <row r="75" spans="1:13" x14ac:dyDescent="0.2">
      <c r="A75" s="50" t="s">
        <v>50</v>
      </c>
      <c r="B75" s="88">
        <v>0.73115995771176057</v>
      </c>
      <c r="C75" s="60">
        <v>30</v>
      </c>
      <c r="E75" s="9">
        <v>0</v>
      </c>
      <c r="G75" s="51" t="s">
        <v>77</v>
      </c>
      <c r="H75" s="53">
        <v>0.72114222483320145</v>
      </c>
      <c r="I75" s="9">
        <v>30</v>
      </c>
      <c r="L75" s="50" t="s">
        <v>135</v>
      </c>
      <c r="M75" s="63">
        <v>0.43849907427917928</v>
      </c>
    </row>
    <row r="76" spans="1:13" x14ac:dyDescent="0.2">
      <c r="A76" s="50" t="s">
        <v>126</v>
      </c>
      <c r="B76" s="88">
        <v>0.72791372906268492</v>
      </c>
      <c r="C76" s="60">
        <v>31</v>
      </c>
      <c r="E76" s="9">
        <v>0</v>
      </c>
      <c r="G76" s="50" t="s">
        <v>135</v>
      </c>
      <c r="H76" s="53">
        <v>0.71347988417108132</v>
      </c>
      <c r="I76" s="9">
        <v>31</v>
      </c>
      <c r="L76" s="50" t="s">
        <v>50</v>
      </c>
      <c r="M76" s="63">
        <v>0.43286838674577316</v>
      </c>
    </row>
    <row r="77" spans="1:13" x14ac:dyDescent="0.2">
      <c r="A77" s="51" t="s">
        <v>77</v>
      </c>
      <c r="B77" s="88">
        <v>0.72194548723470164</v>
      </c>
      <c r="C77" s="60">
        <v>32</v>
      </c>
      <c r="E77" s="9">
        <v>0</v>
      </c>
      <c r="G77" s="51" t="s">
        <v>118</v>
      </c>
      <c r="H77" s="53">
        <v>0.70095807881216166</v>
      </c>
      <c r="I77" s="9">
        <v>32</v>
      </c>
      <c r="L77" s="50" t="s">
        <v>126</v>
      </c>
      <c r="M77" s="63">
        <v>0.41051575138914864</v>
      </c>
    </row>
    <row r="78" spans="1:13" x14ac:dyDescent="0.2">
      <c r="A78" s="50" t="s">
        <v>135</v>
      </c>
      <c r="B78" s="89">
        <v>0.71976319606462835</v>
      </c>
      <c r="C78" s="60">
        <v>33</v>
      </c>
      <c r="E78" s="9">
        <v>0</v>
      </c>
      <c r="G78" s="50" t="s">
        <v>126</v>
      </c>
      <c r="H78" s="53">
        <v>0.69823784868398642</v>
      </c>
      <c r="I78" s="9">
        <v>33</v>
      </c>
      <c r="L78" s="51" t="s">
        <v>118</v>
      </c>
      <c r="M78" s="63">
        <v>0.39236041339252548</v>
      </c>
    </row>
    <row r="79" spans="1:13" x14ac:dyDescent="0.2">
      <c r="A79" s="50" t="s">
        <v>102</v>
      </c>
      <c r="B79" s="89">
        <v>0.69533404356002615</v>
      </c>
      <c r="C79" s="60">
        <v>34</v>
      </c>
      <c r="E79" s="9">
        <v>1</v>
      </c>
      <c r="G79" s="50" t="s">
        <v>102</v>
      </c>
      <c r="H79" s="53">
        <v>0.68727599732563061</v>
      </c>
      <c r="I79" s="9">
        <v>34</v>
      </c>
      <c r="L79" s="50" t="s">
        <v>68</v>
      </c>
      <c r="M79" s="63">
        <v>0.37383822629121627</v>
      </c>
    </row>
    <row r="80" spans="1:13" x14ac:dyDescent="0.2">
      <c r="A80" s="50" t="s">
        <v>68</v>
      </c>
      <c r="B80" s="89">
        <v>0.68554570857750363</v>
      </c>
      <c r="C80" s="60">
        <v>35</v>
      </c>
      <c r="E80" s="9">
        <v>1</v>
      </c>
      <c r="G80" s="50" t="s">
        <v>68</v>
      </c>
      <c r="H80" s="53">
        <v>0.67875784752154644</v>
      </c>
      <c r="I80" s="9">
        <v>35</v>
      </c>
      <c r="L80" s="50" t="s">
        <v>102</v>
      </c>
      <c r="M80" s="63">
        <v>0.33306285642926137</v>
      </c>
    </row>
    <row r="81" spans="1:13" x14ac:dyDescent="0.2">
      <c r="A81" s="51" t="s">
        <v>55</v>
      </c>
      <c r="B81" s="89">
        <v>0.65237120422933037</v>
      </c>
      <c r="C81" s="60">
        <v>36</v>
      </c>
      <c r="E81" s="9">
        <v>1</v>
      </c>
      <c r="G81" s="51" t="s">
        <v>55</v>
      </c>
      <c r="H81" s="53">
        <v>0.64344124595357566</v>
      </c>
      <c r="I81" s="9">
        <v>36</v>
      </c>
      <c r="L81" s="51" t="s">
        <v>55</v>
      </c>
      <c r="M81" s="63">
        <v>0.27295100580067266</v>
      </c>
    </row>
    <row r="82" spans="1:13" x14ac:dyDescent="0.2">
      <c r="A82" s="51" t="s">
        <v>100</v>
      </c>
      <c r="B82" s="89">
        <v>0.5278006193444611</v>
      </c>
      <c r="C82" s="60">
        <v>37</v>
      </c>
      <c r="E82" s="9">
        <v>1</v>
      </c>
      <c r="G82" s="51" t="s">
        <v>100</v>
      </c>
      <c r="H82" s="53">
        <v>0.51167439096893708</v>
      </c>
      <c r="I82" s="9">
        <v>37</v>
      </c>
      <c r="L82" s="51" t="s">
        <v>100</v>
      </c>
      <c r="M82" s="63">
        <v>3.4681230112545813E-2</v>
      </c>
    </row>
    <row r="86" spans="1:13" x14ac:dyDescent="0.2">
      <c r="A86" s="58" t="s">
        <v>184</v>
      </c>
      <c r="B86" s="59" t="s">
        <v>188</v>
      </c>
      <c r="C86" s="59" t="s">
        <v>187</v>
      </c>
    </row>
    <row r="87" spans="1:13" x14ac:dyDescent="0.2">
      <c r="A87" s="51" t="s">
        <v>93</v>
      </c>
      <c r="B87" s="53">
        <v>0.91531233084139152</v>
      </c>
      <c r="C87" s="9">
        <v>1</v>
      </c>
    </row>
    <row r="88" spans="1:13" x14ac:dyDescent="0.2">
      <c r="A88" s="51" t="s">
        <v>108</v>
      </c>
      <c r="B88" s="53">
        <v>0.89108534192518707</v>
      </c>
      <c r="C88" s="9">
        <v>2</v>
      </c>
    </row>
    <row r="89" spans="1:13" x14ac:dyDescent="0.2">
      <c r="A89" s="50" t="s">
        <v>43</v>
      </c>
      <c r="B89" s="53">
        <v>0.88928027446520841</v>
      </c>
      <c r="C89" s="9">
        <v>3</v>
      </c>
    </row>
    <row r="90" spans="1:13" x14ac:dyDescent="0.2">
      <c r="A90" s="50" t="s">
        <v>58</v>
      </c>
      <c r="B90" s="53">
        <v>0.88451114498952599</v>
      </c>
      <c r="C90" s="9">
        <v>4</v>
      </c>
    </row>
    <row r="91" spans="1:13" x14ac:dyDescent="0.2">
      <c r="A91" s="52" t="s">
        <v>95</v>
      </c>
      <c r="B91" s="53">
        <v>0.87131920416225572</v>
      </c>
      <c r="C91" s="9">
        <v>5</v>
      </c>
    </row>
    <row r="92" spans="1:13" x14ac:dyDescent="0.2">
      <c r="A92" s="50" t="s">
        <v>121</v>
      </c>
      <c r="B92" s="53">
        <v>0.87061389591161598</v>
      </c>
      <c r="C92" s="9">
        <v>6</v>
      </c>
    </row>
    <row r="93" spans="1:13" x14ac:dyDescent="0.2">
      <c r="A93" s="51" t="s">
        <v>90</v>
      </c>
      <c r="B93" s="53">
        <v>0.86932700163657728</v>
      </c>
      <c r="C93" s="9">
        <v>7</v>
      </c>
    </row>
    <row r="94" spans="1:13" x14ac:dyDescent="0.2">
      <c r="A94" s="50" t="s">
        <v>114</v>
      </c>
      <c r="B94" s="53">
        <v>0.85578382215456728</v>
      </c>
      <c r="C94" s="9">
        <v>8</v>
      </c>
    </row>
    <row r="95" spans="1:13" x14ac:dyDescent="0.2">
      <c r="A95" s="51" t="s">
        <v>63</v>
      </c>
      <c r="B95" s="53">
        <v>0.85391841640215438</v>
      </c>
      <c r="C95" s="9">
        <v>9</v>
      </c>
    </row>
    <row r="96" spans="1:13" x14ac:dyDescent="0.2">
      <c r="A96" s="50" t="s">
        <v>124</v>
      </c>
      <c r="B96" s="53">
        <v>0.85320889220502205</v>
      </c>
      <c r="C96" s="9">
        <v>10</v>
      </c>
    </row>
    <row r="97" spans="1:3" x14ac:dyDescent="0.2">
      <c r="A97" s="51" t="s">
        <v>97</v>
      </c>
      <c r="B97" s="53">
        <v>0.84759550128068395</v>
      </c>
      <c r="C97" s="9">
        <v>11</v>
      </c>
    </row>
    <row r="98" spans="1:3" x14ac:dyDescent="0.2">
      <c r="A98" s="51" t="s">
        <v>79</v>
      </c>
      <c r="B98" s="53">
        <v>0.84220838191761238</v>
      </c>
      <c r="C98" s="9">
        <v>12</v>
      </c>
    </row>
    <row r="99" spans="1:3" x14ac:dyDescent="0.2">
      <c r="A99" s="51" t="s">
        <v>34</v>
      </c>
      <c r="B99" s="53">
        <v>0.83692232230038355</v>
      </c>
      <c r="C99" s="9">
        <v>13</v>
      </c>
    </row>
    <row r="100" spans="1:3" x14ac:dyDescent="0.2">
      <c r="A100" s="50" t="s">
        <v>72</v>
      </c>
      <c r="B100" s="53">
        <v>0.83634202817213821</v>
      </c>
      <c r="C100" s="9">
        <v>14</v>
      </c>
    </row>
    <row r="101" spans="1:3" x14ac:dyDescent="0.2">
      <c r="A101" s="51" t="s">
        <v>39</v>
      </c>
      <c r="B101" s="53">
        <v>0.83199307185529048</v>
      </c>
      <c r="C101" s="9">
        <v>15</v>
      </c>
    </row>
    <row r="102" spans="1:3" x14ac:dyDescent="0.2">
      <c r="A102" s="50" t="s">
        <v>82</v>
      </c>
      <c r="B102" s="53">
        <v>0.83152981608015542</v>
      </c>
      <c r="C102" s="9">
        <v>16</v>
      </c>
    </row>
    <row r="103" spans="1:3" x14ac:dyDescent="0.2">
      <c r="A103" s="50" t="s">
        <v>112</v>
      </c>
      <c r="B103" s="53">
        <v>0.82547214426681437</v>
      </c>
      <c r="C103" s="9">
        <v>17</v>
      </c>
    </row>
    <row r="104" spans="1:3" x14ac:dyDescent="0.2">
      <c r="A104" s="51" t="s">
        <v>66</v>
      </c>
      <c r="B104" s="53">
        <v>0.82388281887096393</v>
      </c>
      <c r="C104" s="9">
        <v>18</v>
      </c>
    </row>
    <row r="105" spans="1:3" x14ac:dyDescent="0.2">
      <c r="A105" s="50" t="s">
        <v>61</v>
      </c>
      <c r="B105" s="53">
        <v>0.81843352266412783</v>
      </c>
      <c r="C105" s="9">
        <v>19</v>
      </c>
    </row>
    <row r="106" spans="1:3" x14ac:dyDescent="0.2">
      <c r="A106" s="51" t="s">
        <v>35</v>
      </c>
      <c r="B106" s="53">
        <v>0.8063583022934484</v>
      </c>
      <c r="C106" s="9">
        <v>20</v>
      </c>
    </row>
    <row r="107" spans="1:3" x14ac:dyDescent="0.2">
      <c r="A107" s="50" t="s">
        <v>156</v>
      </c>
      <c r="B107" s="53">
        <v>0.80418209456247691</v>
      </c>
      <c r="C107" s="9">
        <v>21</v>
      </c>
    </row>
    <row r="108" spans="1:3" x14ac:dyDescent="0.2">
      <c r="A108" s="51" t="s">
        <v>84</v>
      </c>
      <c r="B108" s="53">
        <v>0.80070358167783962</v>
      </c>
      <c r="C108" s="9">
        <v>22</v>
      </c>
    </row>
    <row r="109" spans="1:3" x14ac:dyDescent="0.2">
      <c r="A109" s="50" t="s">
        <v>46</v>
      </c>
      <c r="B109" s="53">
        <v>0.7912496592473971</v>
      </c>
      <c r="C109" s="9">
        <v>23</v>
      </c>
    </row>
    <row r="110" spans="1:3" x14ac:dyDescent="0.2">
      <c r="A110" s="51" t="s">
        <v>70</v>
      </c>
      <c r="B110" s="53">
        <v>0.78206516745790378</v>
      </c>
      <c r="C110" s="9">
        <v>24</v>
      </c>
    </row>
    <row r="111" spans="1:3" x14ac:dyDescent="0.2">
      <c r="A111" s="51" t="s">
        <v>110</v>
      </c>
      <c r="B111" s="53">
        <v>0.77938981663921292</v>
      </c>
      <c r="C111" s="9">
        <v>25</v>
      </c>
    </row>
    <row r="112" spans="1:3" x14ac:dyDescent="0.2">
      <c r="A112" s="50" t="s">
        <v>53</v>
      </c>
      <c r="B112" s="53">
        <v>0.75673387089738764</v>
      </c>
      <c r="C112" s="9">
        <v>26</v>
      </c>
    </row>
    <row r="113" spans="1:3" x14ac:dyDescent="0.2">
      <c r="A113" s="50" t="s">
        <v>128</v>
      </c>
      <c r="B113" s="53">
        <v>0.75293346613939816</v>
      </c>
      <c r="C113" s="9">
        <v>27</v>
      </c>
    </row>
    <row r="114" spans="1:3" x14ac:dyDescent="0.2">
      <c r="A114" s="52" t="s">
        <v>130</v>
      </c>
      <c r="B114" s="53">
        <v>0.75279649549412975</v>
      </c>
      <c r="C114" s="9">
        <v>28</v>
      </c>
    </row>
    <row r="115" spans="1:3" x14ac:dyDescent="0.2">
      <c r="A115" s="50" t="s">
        <v>50</v>
      </c>
      <c r="B115" s="53">
        <v>0.7264702538576433</v>
      </c>
      <c r="C115" s="9">
        <v>29</v>
      </c>
    </row>
    <row r="116" spans="1:3" x14ac:dyDescent="0.2">
      <c r="A116" s="51" t="s">
        <v>77</v>
      </c>
      <c r="B116" s="53">
        <v>0.72114222483320145</v>
      </c>
      <c r="C116" s="9">
        <v>30</v>
      </c>
    </row>
    <row r="117" spans="1:3" x14ac:dyDescent="0.2">
      <c r="A117" s="50" t="s">
        <v>135</v>
      </c>
      <c r="B117" s="53">
        <v>0.71347988417108132</v>
      </c>
      <c r="C117" s="9">
        <v>31</v>
      </c>
    </row>
    <row r="118" spans="1:3" x14ac:dyDescent="0.2">
      <c r="A118" s="51" t="s">
        <v>118</v>
      </c>
      <c r="B118" s="53">
        <v>0.70095807881216166</v>
      </c>
      <c r="C118" s="9">
        <v>32</v>
      </c>
    </row>
    <row r="119" spans="1:3" x14ac:dyDescent="0.2">
      <c r="A119" s="50" t="s">
        <v>126</v>
      </c>
      <c r="B119" s="53">
        <v>0.69823784868398642</v>
      </c>
      <c r="C119" s="9">
        <v>33</v>
      </c>
    </row>
    <row r="120" spans="1:3" x14ac:dyDescent="0.2">
      <c r="A120" s="50" t="s">
        <v>102</v>
      </c>
      <c r="B120" s="53">
        <v>0.68727599732563061</v>
      </c>
      <c r="C120" s="9">
        <v>34</v>
      </c>
    </row>
    <row r="121" spans="1:3" x14ac:dyDescent="0.2">
      <c r="A121" s="50" t="s">
        <v>68</v>
      </c>
      <c r="B121" s="53">
        <v>0.67875784752154644</v>
      </c>
      <c r="C121" s="9">
        <v>35</v>
      </c>
    </row>
    <row r="122" spans="1:3" x14ac:dyDescent="0.2">
      <c r="A122" s="51" t="s">
        <v>55</v>
      </c>
      <c r="B122" s="53">
        <v>0.64344124595357566</v>
      </c>
      <c r="C122" s="9">
        <v>36</v>
      </c>
    </row>
    <row r="123" spans="1:3" x14ac:dyDescent="0.2">
      <c r="A123" s="51" t="s">
        <v>100</v>
      </c>
      <c r="B123" s="53">
        <v>0.51167439096893708</v>
      </c>
      <c r="C123" s="9">
        <v>37</v>
      </c>
    </row>
  </sheetData>
  <sortState ref="A87:C123">
    <sortCondition descending="1" ref="B87"/>
  </sortState>
  <mergeCells count="3">
    <mergeCell ref="M1:M2"/>
    <mergeCell ref="A44:C44"/>
    <mergeCell ref="G44:I44"/>
  </mergeCells>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87"/>
  <sheetViews>
    <sheetView topLeftCell="X1" workbookViewId="0">
      <selection activeCell="AC4" sqref="AC4"/>
    </sheetView>
  </sheetViews>
  <sheetFormatPr defaultColWidth="14.42578125" defaultRowHeight="12.75" x14ac:dyDescent="0.2"/>
  <cols>
    <col min="1" max="1" width="21.5703125" customWidth="1"/>
    <col min="2" max="2" width="57" customWidth="1"/>
    <col min="3" max="3" width="27.85546875" customWidth="1"/>
    <col min="4" max="4" width="21.5703125" customWidth="1"/>
    <col min="5" max="33" width="21.5703125" style="9" customWidth="1"/>
    <col min="34" max="34" width="173.140625" customWidth="1"/>
    <col min="35" max="41" width="21.5703125" customWidth="1"/>
  </cols>
  <sheetData>
    <row r="1" spans="1:35" s="6" customFormat="1" ht="127.5" x14ac:dyDescent="0.2">
      <c r="A1" s="7" t="s">
        <v>1</v>
      </c>
      <c r="B1" s="7" t="s">
        <v>2</v>
      </c>
      <c r="C1" s="7" t="s">
        <v>6</v>
      </c>
      <c r="D1" s="7" t="s">
        <v>7</v>
      </c>
      <c r="E1" s="23" t="s">
        <v>8</v>
      </c>
      <c r="F1" s="158" t="s">
        <v>175</v>
      </c>
      <c r="G1" s="24" t="s">
        <v>9</v>
      </c>
      <c r="H1" s="10" t="s">
        <v>203</v>
      </c>
      <c r="I1" s="10" t="s">
        <v>11</v>
      </c>
      <c r="J1" s="10" t="s">
        <v>12</v>
      </c>
      <c r="K1" s="10" t="s">
        <v>13</v>
      </c>
      <c r="L1" s="10" t="s">
        <v>170</v>
      </c>
      <c r="M1" s="7" t="s">
        <v>14</v>
      </c>
      <c r="N1" s="7" t="s">
        <v>15</v>
      </c>
      <c r="O1" s="7" t="s">
        <v>16</v>
      </c>
      <c r="P1" s="27" t="s">
        <v>17</v>
      </c>
      <c r="Q1" s="7" t="s">
        <v>172</v>
      </c>
      <c r="R1" s="24" t="s">
        <v>18</v>
      </c>
      <c r="S1" s="11" t="s">
        <v>19</v>
      </c>
      <c r="T1" s="11" t="s">
        <v>20</v>
      </c>
      <c r="U1" s="11" t="s">
        <v>21</v>
      </c>
      <c r="V1" s="11" t="s">
        <v>173</v>
      </c>
      <c r="W1" s="12" t="s">
        <v>22</v>
      </c>
      <c r="X1" s="12" t="s">
        <v>23</v>
      </c>
      <c r="Y1" s="31" t="s">
        <v>174</v>
      </c>
      <c r="Z1" s="12" t="s">
        <v>24</v>
      </c>
      <c r="AA1" s="12" t="s">
        <v>176</v>
      </c>
      <c r="AB1" s="7" t="s">
        <v>25</v>
      </c>
      <c r="AC1" s="7" t="s">
        <v>26</v>
      </c>
      <c r="AD1" s="7" t="s">
        <v>27</v>
      </c>
      <c r="AE1" s="7" t="s">
        <v>28</v>
      </c>
      <c r="AF1" s="7" t="s">
        <v>29</v>
      </c>
      <c r="AG1" s="7" t="s">
        <v>30</v>
      </c>
      <c r="AH1" s="5" t="s">
        <v>31</v>
      </c>
      <c r="AI1" s="5" t="s">
        <v>32</v>
      </c>
    </row>
    <row r="2" spans="1:35" s="6" customFormat="1" ht="18" customHeight="1" x14ac:dyDescent="0.2">
      <c r="A2" s="13"/>
      <c r="B2" s="13"/>
      <c r="C2" s="13"/>
      <c r="D2" s="13"/>
      <c r="E2" s="14" t="s">
        <v>171</v>
      </c>
      <c r="F2" s="158"/>
      <c r="G2" s="155" t="s">
        <v>170</v>
      </c>
      <c r="H2" s="155"/>
      <c r="I2" s="155"/>
      <c r="J2" s="155"/>
      <c r="K2" s="155"/>
      <c r="L2" s="25"/>
      <c r="M2" s="156" t="s">
        <v>172</v>
      </c>
      <c r="N2" s="156"/>
      <c r="O2" s="156"/>
      <c r="P2" s="156"/>
      <c r="Q2" s="7"/>
      <c r="R2" s="15"/>
      <c r="S2" s="157" t="s">
        <v>173</v>
      </c>
      <c r="T2" s="157"/>
      <c r="U2" s="157"/>
      <c r="V2" s="28"/>
      <c r="W2" s="159" t="s">
        <v>174</v>
      </c>
      <c r="X2" s="159"/>
      <c r="Y2" s="30"/>
      <c r="Z2" s="30"/>
      <c r="AA2" s="16"/>
      <c r="AB2" s="13"/>
      <c r="AC2" s="13"/>
      <c r="AD2" s="13"/>
      <c r="AE2" s="13"/>
      <c r="AF2" s="13"/>
      <c r="AG2" s="13"/>
      <c r="AH2" s="5"/>
      <c r="AI2" s="5"/>
    </row>
    <row r="3" spans="1:35" x14ac:dyDescent="0.2">
      <c r="A3" s="4" t="s">
        <v>33</v>
      </c>
      <c r="B3" s="4" t="s">
        <v>112</v>
      </c>
      <c r="C3" s="4" t="s">
        <v>40</v>
      </c>
      <c r="D3" s="4" t="s">
        <v>44</v>
      </c>
      <c r="E3" s="8">
        <v>4</v>
      </c>
      <c r="F3" s="147">
        <f>AVERAGE(E3:E4)</f>
        <v>4</v>
      </c>
      <c r="G3" s="8">
        <v>4</v>
      </c>
      <c r="H3" s="8">
        <v>4</v>
      </c>
      <c r="I3" s="8">
        <v>4</v>
      </c>
      <c r="J3" s="8">
        <v>4</v>
      </c>
      <c r="K3" s="8">
        <v>4</v>
      </c>
      <c r="L3" s="151">
        <f>AVERAGE(G3:K4)</f>
        <v>4</v>
      </c>
      <c r="M3" s="8">
        <v>4</v>
      </c>
      <c r="N3" s="8">
        <v>5</v>
      </c>
      <c r="O3" s="8">
        <v>4</v>
      </c>
      <c r="P3" s="8">
        <v>5</v>
      </c>
      <c r="Q3" s="147">
        <f>AVERAGE(M3:P4)</f>
        <v>4.375</v>
      </c>
      <c r="R3" s="8" t="s">
        <v>48</v>
      </c>
      <c r="S3" s="8">
        <v>5</v>
      </c>
      <c r="T3" s="8">
        <v>5</v>
      </c>
      <c r="U3" s="8">
        <v>5</v>
      </c>
      <c r="V3" s="147">
        <f>AVERAGE(S3:U4)</f>
        <v>4.5</v>
      </c>
      <c r="W3" s="8">
        <v>4</v>
      </c>
      <c r="X3" s="8">
        <v>3</v>
      </c>
      <c r="Y3" s="147">
        <f>AVERAGE(W3:X4)</f>
        <v>4</v>
      </c>
      <c r="Z3" s="8">
        <v>4</v>
      </c>
      <c r="AA3" s="151"/>
      <c r="AB3" s="8" t="s">
        <v>33</v>
      </c>
      <c r="AC3" s="8">
        <v>4</v>
      </c>
      <c r="AD3" s="8">
        <v>3</v>
      </c>
      <c r="AE3" s="8">
        <v>4</v>
      </c>
      <c r="AF3" s="8">
        <v>4</v>
      </c>
      <c r="AG3" s="8">
        <v>2</v>
      </c>
      <c r="AH3" s="4" t="s">
        <v>113</v>
      </c>
      <c r="AI3" s="4"/>
    </row>
    <row r="4" spans="1:35" x14ac:dyDescent="0.2">
      <c r="A4" s="4" t="s">
        <v>33</v>
      </c>
      <c r="B4" s="4" t="s">
        <v>112</v>
      </c>
      <c r="C4" s="4" t="s">
        <v>40</v>
      </c>
      <c r="D4" s="4" t="s">
        <v>44</v>
      </c>
      <c r="E4" s="8">
        <v>4</v>
      </c>
      <c r="F4" s="147"/>
      <c r="G4" s="8">
        <v>4</v>
      </c>
      <c r="H4" s="8">
        <v>4</v>
      </c>
      <c r="I4" s="8">
        <v>4</v>
      </c>
      <c r="J4" s="8">
        <v>4</v>
      </c>
      <c r="K4" s="8">
        <v>4</v>
      </c>
      <c r="L4" s="151"/>
      <c r="M4" s="8">
        <v>5</v>
      </c>
      <c r="N4" s="8">
        <v>4</v>
      </c>
      <c r="O4" s="8">
        <v>4</v>
      </c>
      <c r="P4" s="8">
        <v>4</v>
      </c>
      <c r="Q4" s="147"/>
      <c r="R4" s="8" t="s">
        <v>48</v>
      </c>
      <c r="S4" s="8">
        <v>4</v>
      </c>
      <c r="T4" s="8">
        <v>4</v>
      </c>
      <c r="U4" s="8">
        <v>4</v>
      </c>
      <c r="V4" s="147"/>
      <c r="W4" s="8">
        <v>5</v>
      </c>
      <c r="X4" s="8">
        <v>4</v>
      </c>
      <c r="Y4" s="147"/>
      <c r="Z4" s="8">
        <v>5</v>
      </c>
      <c r="AA4" s="151"/>
      <c r="AB4" s="8" t="s">
        <v>33</v>
      </c>
      <c r="AC4" s="8">
        <v>4</v>
      </c>
      <c r="AD4" s="8">
        <v>4</v>
      </c>
      <c r="AE4" s="8">
        <v>4</v>
      </c>
      <c r="AF4" s="8">
        <v>4</v>
      </c>
      <c r="AG4" s="8">
        <v>3</v>
      </c>
      <c r="AH4" s="4" t="s">
        <v>162</v>
      </c>
      <c r="AI4" s="4"/>
    </row>
    <row r="5" spans="1:35" s="19" customFormat="1" x14ac:dyDescent="0.2">
      <c r="A5" s="17" t="s">
        <v>33</v>
      </c>
      <c r="B5" s="17" t="s">
        <v>55</v>
      </c>
      <c r="C5" s="17" t="s">
        <v>56</v>
      </c>
      <c r="D5" s="17" t="s">
        <v>37</v>
      </c>
      <c r="E5" s="18">
        <v>3</v>
      </c>
      <c r="F5" s="147">
        <f>AVERAGE(E5:E7)</f>
        <v>2.6666666666666665</v>
      </c>
      <c r="G5" s="18">
        <v>3</v>
      </c>
      <c r="H5" s="18">
        <v>4</v>
      </c>
      <c r="I5" s="18">
        <v>4</v>
      </c>
      <c r="J5" s="18">
        <v>3</v>
      </c>
      <c r="K5" s="18">
        <v>5</v>
      </c>
      <c r="L5" s="151">
        <f>AVERAGE(G5:K7)</f>
        <v>3.8666666666666667</v>
      </c>
      <c r="M5" s="18">
        <v>3</v>
      </c>
      <c r="N5" s="18">
        <v>4</v>
      </c>
      <c r="O5" s="18">
        <v>3</v>
      </c>
      <c r="P5" s="18">
        <v>4</v>
      </c>
      <c r="Q5" s="147">
        <f>AVERAGE(M5:P7)</f>
        <v>3.5</v>
      </c>
      <c r="R5" s="18" t="s">
        <v>48</v>
      </c>
      <c r="S5" s="18">
        <v>3</v>
      </c>
      <c r="T5" s="18">
        <v>4</v>
      </c>
      <c r="U5" s="18">
        <v>3</v>
      </c>
      <c r="V5" s="147">
        <f>AVERAGE(S5:U7)</f>
        <v>3.4444444444444446</v>
      </c>
      <c r="W5" s="18">
        <v>3</v>
      </c>
      <c r="X5" s="18">
        <v>4</v>
      </c>
      <c r="Y5" s="147">
        <f>AVERAGE(W5:X7)</f>
        <v>3.6666666666666665</v>
      </c>
      <c r="Z5" s="18">
        <v>2</v>
      </c>
      <c r="AA5" s="151"/>
      <c r="AB5" s="18" t="s">
        <v>33</v>
      </c>
      <c r="AC5" s="18">
        <v>3</v>
      </c>
      <c r="AD5" s="18">
        <v>4</v>
      </c>
      <c r="AE5" s="18">
        <v>3</v>
      </c>
      <c r="AF5" s="18">
        <v>3</v>
      </c>
      <c r="AG5" s="18">
        <v>2</v>
      </c>
      <c r="AH5" s="17" t="s">
        <v>57</v>
      </c>
      <c r="AI5" s="17"/>
    </row>
    <row r="6" spans="1:35" s="19" customFormat="1" x14ac:dyDescent="0.2">
      <c r="A6" s="17" t="s">
        <v>33</v>
      </c>
      <c r="B6" s="17" t="s">
        <v>55</v>
      </c>
      <c r="C6" s="17" t="s">
        <v>56</v>
      </c>
      <c r="D6" s="17" t="s">
        <v>37</v>
      </c>
      <c r="E6" s="18">
        <v>2</v>
      </c>
      <c r="F6" s="147"/>
      <c r="G6" s="18">
        <v>3</v>
      </c>
      <c r="H6" s="18">
        <v>4</v>
      </c>
      <c r="I6" s="18">
        <v>4</v>
      </c>
      <c r="J6" s="18">
        <v>3</v>
      </c>
      <c r="K6" s="18">
        <v>5</v>
      </c>
      <c r="L6" s="151"/>
      <c r="M6" s="18">
        <v>3</v>
      </c>
      <c r="N6" s="18">
        <v>3</v>
      </c>
      <c r="O6" s="18">
        <v>3</v>
      </c>
      <c r="P6" s="18">
        <v>4</v>
      </c>
      <c r="Q6" s="147"/>
      <c r="R6" s="18" t="s">
        <v>48</v>
      </c>
      <c r="S6" s="18">
        <v>3</v>
      </c>
      <c r="T6" s="18">
        <v>4</v>
      </c>
      <c r="U6" s="18">
        <v>2</v>
      </c>
      <c r="V6" s="147"/>
      <c r="W6" s="18">
        <v>3</v>
      </c>
      <c r="X6" s="18">
        <v>4</v>
      </c>
      <c r="Y6" s="147"/>
      <c r="Z6" s="18">
        <v>2</v>
      </c>
      <c r="AA6" s="151"/>
      <c r="AB6" s="18" t="s">
        <v>33</v>
      </c>
      <c r="AC6" s="18">
        <v>3</v>
      </c>
      <c r="AD6" s="18">
        <v>3</v>
      </c>
      <c r="AE6" s="18">
        <v>3</v>
      </c>
      <c r="AF6" s="18">
        <v>3</v>
      </c>
      <c r="AG6" s="18">
        <v>2</v>
      </c>
      <c r="AH6" s="17" t="s">
        <v>76</v>
      </c>
      <c r="AI6" s="17"/>
    </row>
    <row r="7" spans="1:35" s="19" customFormat="1" x14ac:dyDescent="0.2">
      <c r="A7" s="17" t="s">
        <v>33</v>
      </c>
      <c r="B7" s="17" t="s">
        <v>55</v>
      </c>
      <c r="C7" s="17" t="s">
        <v>56</v>
      </c>
      <c r="D7" s="17" t="s">
        <v>37</v>
      </c>
      <c r="E7" s="18">
        <v>3</v>
      </c>
      <c r="F7" s="147"/>
      <c r="G7" s="18">
        <v>4</v>
      </c>
      <c r="H7" s="18">
        <v>4</v>
      </c>
      <c r="I7" s="18">
        <v>4</v>
      </c>
      <c r="J7" s="18">
        <v>4</v>
      </c>
      <c r="K7" s="18">
        <v>4</v>
      </c>
      <c r="L7" s="151"/>
      <c r="M7" s="18">
        <v>4</v>
      </c>
      <c r="N7" s="18">
        <v>4</v>
      </c>
      <c r="O7" s="18">
        <v>3</v>
      </c>
      <c r="P7" s="18">
        <v>4</v>
      </c>
      <c r="Q7" s="147"/>
      <c r="R7" s="18" t="s">
        <v>48</v>
      </c>
      <c r="S7" s="18">
        <v>3</v>
      </c>
      <c r="T7" s="18">
        <v>5</v>
      </c>
      <c r="U7" s="18">
        <v>4</v>
      </c>
      <c r="V7" s="147"/>
      <c r="W7" s="18">
        <v>3</v>
      </c>
      <c r="X7" s="18">
        <v>5</v>
      </c>
      <c r="Y7" s="147"/>
      <c r="Z7" s="18">
        <v>4</v>
      </c>
      <c r="AA7" s="151"/>
      <c r="AB7" s="18" t="s">
        <v>33</v>
      </c>
      <c r="AC7" s="18">
        <v>3</v>
      </c>
      <c r="AD7" s="18">
        <v>3</v>
      </c>
      <c r="AE7" s="18">
        <v>3</v>
      </c>
      <c r="AF7" s="18">
        <v>3</v>
      </c>
      <c r="AG7" s="18">
        <v>3</v>
      </c>
      <c r="AH7" s="17" t="s">
        <v>89</v>
      </c>
      <c r="AI7" s="17"/>
    </row>
    <row r="8" spans="1:35" x14ac:dyDescent="0.2">
      <c r="A8" s="4" t="s">
        <v>33</v>
      </c>
      <c r="B8" s="4" t="s">
        <v>46</v>
      </c>
      <c r="C8" s="4" t="s">
        <v>47</v>
      </c>
      <c r="D8" s="4" t="s">
        <v>44</v>
      </c>
      <c r="E8" s="8">
        <v>3</v>
      </c>
      <c r="F8" s="147">
        <f>AVERAGE(E8:E10)</f>
        <v>4</v>
      </c>
      <c r="G8" s="8">
        <v>3</v>
      </c>
      <c r="H8" s="8">
        <v>4</v>
      </c>
      <c r="I8" s="8">
        <v>3</v>
      </c>
      <c r="J8" s="8">
        <v>3</v>
      </c>
      <c r="K8" s="8">
        <v>5</v>
      </c>
      <c r="L8" s="151">
        <f>AVERAGE(G8:K10)</f>
        <v>3.8666666666666667</v>
      </c>
      <c r="M8" s="8">
        <v>4</v>
      </c>
      <c r="N8" s="8">
        <v>3</v>
      </c>
      <c r="O8" s="8">
        <v>4</v>
      </c>
      <c r="P8" s="8">
        <v>4</v>
      </c>
      <c r="Q8" s="147">
        <f>AVERAGE(M8:P10)</f>
        <v>4</v>
      </c>
      <c r="R8" s="8" t="s">
        <v>48</v>
      </c>
      <c r="S8" s="8">
        <v>3</v>
      </c>
      <c r="T8" s="8">
        <v>5</v>
      </c>
      <c r="U8" s="8">
        <v>3</v>
      </c>
      <c r="V8" s="147">
        <f>AVERAGE(S8:U10)</f>
        <v>4.1111111111111107</v>
      </c>
      <c r="W8" s="8">
        <v>2</v>
      </c>
      <c r="X8" s="8">
        <v>5</v>
      </c>
      <c r="Y8" s="147">
        <f>AVERAGE(W8:X10)</f>
        <v>3.3333333333333335</v>
      </c>
      <c r="Z8" s="8">
        <v>3</v>
      </c>
      <c r="AA8" s="151"/>
      <c r="AB8" s="8" t="s">
        <v>33</v>
      </c>
      <c r="AC8" s="8">
        <v>4</v>
      </c>
      <c r="AD8" s="8">
        <v>4</v>
      </c>
      <c r="AE8" s="8">
        <v>4</v>
      </c>
      <c r="AF8" s="8">
        <v>4</v>
      </c>
      <c r="AG8" s="8">
        <v>3</v>
      </c>
      <c r="AH8" s="4" t="s">
        <v>49</v>
      </c>
      <c r="AI8" s="4"/>
    </row>
    <row r="9" spans="1:35" x14ac:dyDescent="0.2">
      <c r="A9" s="4" t="s">
        <v>33</v>
      </c>
      <c r="B9" s="4" t="s">
        <v>46</v>
      </c>
      <c r="C9" s="4" t="s">
        <v>47</v>
      </c>
      <c r="D9" s="4" t="s">
        <v>44</v>
      </c>
      <c r="E9" s="8">
        <v>4</v>
      </c>
      <c r="F9" s="147"/>
      <c r="G9" s="8">
        <v>3</v>
      </c>
      <c r="H9" s="8">
        <v>4</v>
      </c>
      <c r="I9" s="8">
        <v>3</v>
      </c>
      <c r="J9" s="8">
        <v>4</v>
      </c>
      <c r="K9" s="8">
        <v>4</v>
      </c>
      <c r="L9" s="151"/>
      <c r="M9" s="8">
        <v>4</v>
      </c>
      <c r="N9" s="8">
        <v>4</v>
      </c>
      <c r="O9" s="8">
        <v>3</v>
      </c>
      <c r="P9" s="8">
        <v>5</v>
      </c>
      <c r="Q9" s="147"/>
      <c r="R9" s="8" t="s">
        <v>48</v>
      </c>
      <c r="S9" s="8">
        <v>4</v>
      </c>
      <c r="T9" s="8">
        <v>4</v>
      </c>
      <c r="U9" s="8">
        <v>4</v>
      </c>
      <c r="V9" s="147"/>
      <c r="W9" s="8">
        <v>3</v>
      </c>
      <c r="X9" s="8">
        <v>2</v>
      </c>
      <c r="Y9" s="147"/>
      <c r="Z9" s="8">
        <v>4</v>
      </c>
      <c r="AA9" s="151"/>
      <c r="AB9" s="8" t="s">
        <v>33</v>
      </c>
      <c r="AC9" s="8">
        <v>3</v>
      </c>
      <c r="AD9" s="8">
        <v>4</v>
      </c>
      <c r="AE9" s="8">
        <v>4</v>
      </c>
      <c r="AF9" s="8">
        <v>5</v>
      </c>
      <c r="AG9" s="8">
        <v>2</v>
      </c>
      <c r="AH9" s="4" t="s">
        <v>86</v>
      </c>
      <c r="AI9" s="4"/>
    </row>
    <row r="10" spans="1:35" x14ac:dyDescent="0.2">
      <c r="A10" s="4" t="s">
        <v>33</v>
      </c>
      <c r="B10" s="4" t="s">
        <v>46</v>
      </c>
      <c r="C10" s="4" t="s">
        <v>47</v>
      </c>
      <c r="D10" s="4" t="s">
        <v>44</v>
      </c>
      <c r="E10" s="8">
        <v>5</v>
      </c>
      <c r="F10" s="147"/>
      <c r="G10" s="8">
        <v>3</v>
      </c>
      <c r="H10" s="8">
        <v>5</v>
      </c>
      <c r="I10" s="8">
        <v>5</v>
      </c>
      <c r="J10" s="8">
        <v>4</v>
      </c>
      <c r="K10" s="8">
        <v>5</v>
      </c>
      <c r="L10" s="151"/>
      <c r="M10" s="8">
        <v>4</v>
      </c>
      <c r="N10" s="8">
        <v>4</v>
      </c>
      <c r="O10" s="8">
        <v>4</v>
      </c>
      <c r="P10" s="8">
        <v>5</v>
      </c>
      <c r="Q10" s="147"/>
      <c r="R10" s="8" t="s">
        <v>48</v>
      </c>
      <c r="S10" s="8">
        <v>5</v>
      </c>
      <c r="T10" s="8">
        <v>5</v>
      </c>
      <c r="U10" s="8">
        <v>4</v>
      </c>
      <c r="V10" s="147"/>
      <c r="W10" s="8">
        <v>4</v>
      </c>
      <c r="X10" s="8">
        <v>4</v>
      </c>
      <c r="Y10" s="147"/>
      <c r="Z10" s="8">
        <v>5</v>
      </c>
      <c r="AA10" s="151"/>
      <c r="AB10" s="8" t="s">
        <v>33</v>
      </c>
      <c r="AC10" s="8">
        <v>3</v>
      </c>
      <c r="AD10" s="8">
        <v>4</v>
      </c>
      <c r="AE10" s="8">
        <v>3</v>
      </c>
      <c r="AF10" s="8">
        <v>3</v>
      </c>
      <c r="AG10" s="8">
        <v>2</v>
      </c>
      <c r="AH10" s="4" t="s">
        <v>149</v>
      </c>
      <c r="AI10" s="4"/>
    </row>
    <row r="11" spans="1:35" s="19" customFormat="1" x14ac:dyDescent="0.2">
      <c r="A11" s="17" t="s">
        <v>33</v>
      </c>
      <c r="B11" s="17" t="s">
        <v>90</v>
      </c>
      <c r="C11" s="17" t="s">
        <v>56</v>
      </c>
      <c r="D11" s="17" t="s">
        <v>44</v>
      </c>
      <c r="E11" s="18">
        <v>4</v>
      </c>
      <c r="F11" s="147">
        <f>AVERAGE(E11:E12)</f>
        <v>4.5</v>
      </c>
      <c r="G11" s="18">
        <v>3</v>
      </c>
      <c r="H11" s="18">
        <v>4</v>
      </c>
      <c r="I11" s="18">
        <v>5</v>
      </c>
      <c r="J11" s="18">
        <v>5</v>
      </c>
      <c r="K11" s="18">
        <v>5</v>
      </c>
      <c r="L11" s="151">
        <f>AVERAGE(G11:K12)</f>
        <v>4.0999999999999996</v>
      </c>
      <c r="M11" s="18">
        <v>5</v>
      </c>
      <c r="N11" s="18">
        <v>5</v>
      </c>
      <c r="O11" s="18">
        <v>3</v>
      </c>
      <c r="P11" s="18">
        <v>4</v>
      </c>
      <c r="Q11" s="147">
        <f>AVERAGE(M11:P12)</f>
        <v>4.25</v>
      </c>
      <c r="R11" s="18" t="s">
        <v>38</v>
      </c>
      <c r="S11" s="18">
        <v>4</v>
      </c>
      <c r="T11" s="18">
        <v>5</v>
      </c>
      <c r="U11" s="18">
        <v>5</v>
      </c>
      <c r="V11" s="147">
        <f>AVERAGE(S11:U12)</f>
        <v>4.666666666666667</v>
      </c>
      <c r="W11" s="18">
        <v>3</v>
      </c>
      <c r="X11" s="18">
        <v>5</v>
      </c>
      <c r="Y11" s="147">
        <f>AVERAGE(W11:X12)</f>
        <v>3.75</v>
      </c>
      <c r="Z11" s="18">
        <v>4</v>
      </c>
      <c r="AA11" s="151"/>
      <c r="AB11" s="18" t="s">
        <v>33</v>
      </c>
      <c r="AC11" s="18">
        <v>4</v>
      </c>
      <c r="AD11" s="18">
        <v>4</v>
      </c>
      <c r="AE11" s="18">
        <v>4</v>
      </c>
      <c r="AF11" s="18">
        <v>4</v>
      </c>
      <c r="AG11" s="18">
        <v>3</v>
      </c>
      <c r="AH11" s="17" t="s">
        <v>91</v>
      </c>
      <c r="AI11" s="17"/>
    </row>
    <row r="12" spans="1:35" s="19" customFormat="1" x14ac:dyDescent="0.2">
      <c r="A12" s="17" t="s">
        <v>33</v>
      </c>
      <c r="B12" s="17" t="s">
        <v>90</v>
      </c>
      <c r="C12" s="17" t="s">
        <v>56</v>
      </c>
      <c r="D12" s="17" t="s">
        <v>44</v>
      </c>
      <c r="E12" s="18">
        <v>5</v>
      </c>
      <c r="F12" s="147"/>
      <c r="G12" s="18">
        <v>3</v>
      </c>
      <c r="H12" s="18">
        <v>4</v>
      </c>
      <c r="I12" s="18">
        <v>3</v>
      </c>
      <c r="J12" s="18">
        <v>4</v>
      </c>
      <c r="K12" s="18">
        <v>5</v>
      </c>
      <c r="L12" s="151"/>
      <c r="M12" s="18">
        <v>5</v>
      </c>
      <c r="N12" s="18">
        <v>4</v>
      </c>
      <c r="O12" s="18">
        <v>3</v>
      </c>
      <c r="P12" s="18">
        <v>5</v>
      </c>
      <c r="Q12" s="147"/>
      <c r="R12" s="18" t="s">
        <v>38</v>
      </c>
      <c r="S12" s="18">
        <v>5</v>
      </c>
      <c r="T12" s="18">
        <v>5</v>
      </c>
      <c r="U12" s="18">
        <v>4</v>
      </c>
      <c r="V12" s="147"/>
      <c r="W12" s="18">
        <v>3</v>
      </c>
      <c r="X12" s="18">
        <v>4</v>
      </c>
      <c r="Y12" s="147"/>
      <c r="Z12" s="18">
        <v>5</v>
      </c>
      <c r="AA12" s="151"/>
      <c r="AB12" s="18" t="s">
        <v>33</v>
      </c>
      <c r="AC12" s="18">
        <v>4</v>
      </c>
      <c r="AD12" s="18">
        <v>3</v>
      </c>
      <c r="AE12" s="18">
        <v>3</v>
      </c>
      <c r="AF12" s="18">
        <v>4</v>
      </c>
      <c r="AG12" s="18">
        <v>1</v>
      </c>
      <c r="AH12" s="17" t="s">
        <v>152</v>
      </c>
      <c r="AI12" s="17"/>
    </row>
    <row r="13" spans="1:35" x14ac:dyDescent="0.2">
      <c r="A13" s="4" t="s">
        <v>33</v>
      </c>
      <c r="B13" s="4" t="s">
        <v>82</v>
      </c>
      <c r="C13" s="4" t="s">
        <v>56</v>
      </c>
      <c r="D13" s="4" t="s">
        <v>44</v>
      </c>
      <c r="E13" s="8">
        <v>4</v>
      </c>
      <c r="F13" s="147">
        <f>AVERAGE(E13:E14)</f>
        <v>4.5</v>
      </c>
      <c r="G13" s="8">
        <v>4</v>
      </c>
      <c r="H13" s="8">
        <v>4</v>
      </c>
      <c r="I13" s="8">
        <v>4</v>
      </c>
      <c r="J13" s="8">
        <v>4</v>
      </c>
      <c r="K13" s="8">
        <v>4</v>
      </c>
      <c r="L13" s="151">
        <f>AVERAGE(G13:K14)</f>
        <v>4</v>
      </c>
      <c r="M13" s="8">
        <v>4</v>
      </c>
      <c r="N13" s="8">
        <v>3</v>
      </c>
      <c r="O13" s="8">
        <v>3</v>
      </c>
      <c r="P13" s="8">
        <v>3</v>
      </c>
      <c r="Q13" s="147">
        <f>AVERAGE(M13:P14)</f>
        <v>3.75</v>
      </c>
      <c r="R13" s="8" t="s">
        <v>38</v>
      </c>
      <c r="S13" s="8">
        <v>4</v>
      </c>
      <c r="T13" s="8">
        <v>4</v>
      </c>
      <c r="U13" s="8">
        <v>3</v>
      </c>
      <c r="V13" s="147">
        <f>AVERAGE(S13:U14)</f>
        <v>3.8333333333333335</v>
      </c>
      <c r="W13" s="8">
        <v>3</v>
      </c>
      <c r="X13" s="8">
        <v>3</v>
      </c>
      <c r="Y13" s="147">
        <f>AVERAGE(W13:X14)</f>
        <v>3.75</v>
      </c>
      <c r="Z13" s="8">
        <v>4</v>
      </c>
      <c r="AA13" s="151"/>
      <c r="AB13" s="8" t="s">
        <v>33</v>
      </c>
      <c r="AC13" s="8">
        <v>4</v>
      </c>
      <c r="AD13" s="8">
        <v>4</v>
      </c>
      <c r="AE13" s="8">
        <v>3</v>
      </c>
      <c r="AF13" s="8">
        <v>4</v>
      </c>
      <c r="AG13" s="8">
        <v>2</v>
      </c>
      <c r="AH13" s="4" t="s">
        <v>83</v>
      </c>
      <c r="AI13" s="4"/>
    </row>
    <row r="14" spans="1:35" x14ac:dyDescent="0.2">
      <c r="A14" s="4" t="s">
        <v>33</v>
      </c>
      <c r="B14" s="4" t="s">
        <v>82</v>
      </c>
      <c r="C14" s="4" t="s">
        <v>56</v>
      </c>
      <c r="D14" s="4" t="s">
        <v>44</v>
      </c>
      <c r="E14" s="8">
        <v>5</v>
      </c>
      <c r="F14" s="147"/>
      <c r="G14" s="8">
        <v>3</v>
      </c>
      <c r="H14" s="8">
        <v>3</v>
      </c>
      <c r="I14" s="8">
        <v>4</v>
      </c>
      <c r="J14" s="8">
        <v>5</v>
      </c>
      <c r="K14" s="8">
        <v>5</v>
      </c>
      <c r="L14" s="151"/>
      <c r="M14" s="8">
        <v>5</v>
      </c>
      <c r="N14" s="8">
        <v>4</v>
      </c>
      <c r="O14" s="8">
        <v>4</v>
      </c>
      <c r="P14" s="8">
        <v>4</v>
      </c>
      <c r="Q14" s="147"/>
      <c r="R14" s="8" t="s">
        <v>38</v>
      </c>
      <c r="S14" s="8">
        <v>5</v>
      </c>
      <c r="T14" s="8">
        <v>3</v>
      </c>
      <c r="U14" s="8">
        <v>4</v>
      </c>
      <c r="V14" s="147"/>
      <c r="W14" s="8">
        <v>4</v>
      </c>
      <c r="X14" s="8">
        <v>5</v>
      </c>
      <c r="Y14" s="147"/>
      <c r="Z14" s="8">
        <v>4</v>
      </c>
      <c r="AA14" s="151"/>
      <c r="AB14" s="8" t="s">
        <v>33</v>
      </c>
      <c r="AC14" s="8">
        <v>4</v>
      </c>
      <c r="AD14" s="8">
        <v>5</v>
      </c>
      <c r="AE14" s="8">
        <v>4</v>
      </c>
      <c r="AF14" s="8">
        <v>5</v>
      </c>
      <c r="AG14" s="8">
        <v>3</v>
      </c>
      <c r="AH14" s="4" t="s">
        <v>134</v>
      </c>
      <c r="AI14" s="4"/>
    </row>
    <row r="15" spans="1:35" s="19" customFormat="1" x14ac:dyDescent="0.2">
      <c r="A15" s="17" t="s">
        <v>33</v>
      </c>
      <c r="B15" s="17" t="s">
        <v>77</v>
      </c>
      <c r="C15" s="17" t="s">
        <v>56</v>
      </c>
      <c r="D15" s="17" t="s">
        <v>64</v>
      </c>
      <c r="E15" s="18">
        <v>3</v>
      </c>
      <c r="F15" s="147">
        <f>AVERAGE(E15:E17)</f>
        <v>3.6666666666666665</v>
      </c>
      <c r="G15" s="18">
        <v>3</v>
      </c>
      <c r="H15" s="18">
        <v>4</v>
      </c>
      <c r="I15" s="18">
        <v>3</v>
      </c>
      <c r="J15" s="18">
        <v>3</v>
      </c>
      <c r="K15" s="18">
        <v>4</v>
      </c>
      <c r="L15" s="151">
        <f>AVERAGE(G15:K17)</f>
        <v>3.6</v>
      </c>
      <c r="M15" s="18">
        <v>4</v>
      </c>
      <c r="N15" s="18">
        <v>4</v>
      </c>
      <c r="O15" s="18">
        <v>4</v>
      </c>
      <c r="P15" s="18">
        <v>3</v>
      </c>
      <c r="Q15" s="147">
        <f>AVERAGE(M15:P17)</f>
        <v>3.6666666666666665</v>
      </c>
      <c r="R15" s="18" t="s">
        <v>38</v>
      </c>
      <c r="S15" s="18">
        <v>4</v>
      </c>
      <c r="T15" s="18">
        <v>4</v>
      </c>
      <c r="U15" s="18">
        <v>3</v>
      </c>
      <c r="V15" s="147">
        <f>AVERAGE(S15:U17)</f>
        <v>3.5555555555555554</v>
      </c>
      <c r="W15" s="18">
        <v>2</v>
      </c>
      <c r="X15" s="18">
        <v>2</v>
      </c>
      <c r="Y15" s="147">
        <f>AVERAGE(W15:X17)</f>
        <v>2.8333333333333335</v>
      </c>
      <c r="Z15" s="18">
        <v>4</v>
      </c>
      <c r="AA15" s="151"/>
      <c r="AB15" s="18" t="s">
        <v>33</v>
      </c>
      <c r="AC15" s="18">
        <v>3</v>
      </c>
      <c r="AD15" s="18">
        <v>3</v>
      </c>
      <c r="AE15" s="18">
        <v>3</v>
      </c>
      <c r="AF15" s="18">
        <v>3</v>
      </c>
      <c r="AG15" s="18">
        <v>2</v>
      </c>
      <c r="AH15" s="17" t="s">
        <v>78</v>
      </c>
      <c r="AI15" s="17"/>
    </row>
    <row r="16" spans="1:35" s="19" customFormat="1" x14ac:dyDescent="0.2">
      <c r="A16" s="17" t="s">
        <v>33</v>
      </c>
      <c r="B16" s="17" t="s">
        <v>77</v>
      </c>
      <c r="C16" s="17" t="s">
        <v>56</v>
      </c>
      <c r="D16" s="17" t="s">
        <v>64</v>
      </c>
      <c r="E16" s="18">
        <v>4</v>
      </c>
      <c r="F16" s="147"/>
      <c r="G16" s="18">
        <v>3</v>
      </c>
      <c r="H16" s="18">
        <v>4</v>
      </c>
      <c r="I16" s="18">
        <v>4</v>
      </c>
      <c r="J16" s="18">
        <v>4</v>
      </c>
      <c r="K16" s="18">
        <v>5</v>
      </c>
      <c r="L16" s="151"/>
      <c r="M16" s="18">
        <v>5</v>
      </c>
      <c r="N16" s="18">
        <v>4</v>
      </c>
      <c r="O16" s="18">
        <v>3</v>
      </c>
      <c r="P16" s="18">
        <v>4</v>
      </c>
      <c r="Q16" s="147"/>
      <c r="R16" s="18" t="s">
        <v>38</v>
      </c>
      <c r="S16" s="18">
        <v>4</v>
      </c>
      <c r="T16" s="18">
        <v>4</v>
      </c>
      <c r="U16" s="18">
        <v>4</v>
      </c>
      <c r="V16" s="147"/>
      <c r="W16" s="18">
        <v>3</v>
      </c>
      <c r="X16" s="18">
        <v>4</v>
      </c>
      <c r="Y16" s="147"/>
      <c r="Z16" s="18">
        <v>4</v>
      </c>
      <c r="AA16" s="151"/>
      <c r="AB16" s="18" t="s">
        <v>33</v>
      </c>
      <c r="AC16" s="18">
        <v>3</v>
      </c>
      <c r="AD16" s="18">
        <v>3</v>
      </c>
      <c r="AE16" s="18">
        <v>2</v>
      </c>
      <c r="AF16" s="18">
        <v>3</v>
      </c>
      <c r="AG16" s="18">
        <v>2</v>
      </c>
      <c r="AH16" s="17" t="s">
        <v>81</v>
      </c>
      <c r="AI16" s="17"/>
    </row>
    <row r="17" spans="1:35" s="19" customFormat="1" x14ac:dyDescent="0.2">
      <c r="A17" s="17" t="s">
        <v>33</v>
      </c>
      <c r="B17" s="17" t="s">
        <v>77</v>
      </c>
      <c r="C17" s="17" t="s">
        <v>56</v>
      </c>
      <c r="D17" s="17" t="s">
        <v>64</v>
      </c>
      <c r="E17" s="18">
        <v>4</v>
      </c>
      <c r="F17" s="147"/>
      <c r="G17" s="18">
        <v>3</v>
      </c>
      <c r="H17" s="18">
        <v>4</v>
      </c>
      <c r="I17" s="18">
        <v>4</v>
      </c>
      <c r="J17" s="18">
        <v>3</v>
      </c>
      <c r="K17" s="18">
        <v>3</v>
      </c>
      <c r="L17" s="151"/>
      <c r="M17" s="18">
        <v>3</v>
      </c>
      <c r="N17" s="18">
        <v>3</v>
      </c>
      <c r="O17" s="18">
        <v>3</v>
      </c>
      <c r="P17" s="18">
        <v>4</v>
      </c>
      <c r="Q17" s="147"/>
      <c r="R17" s="18" t="s">
        <v>38</v>
      </c>
      <c r="S17" s="18">
        <v>3</v>
      </c>
      <c r="T17" s="18">
        <v>3</v>
      </c>
      <c r="U17" s="18">
        <v>3</v>
      </c>
      <c r="V17" s="147"/>
      <c r="W17" s="18">
        <v>3</v>
      </c>
      <c r="X17" s="18">
        <v>3</v>
      </c>
      <c r="Y17" s="147"/>
      <c r="Z17" s="18">
        <v>3</v>
      </c>
      <c r="AA17" s="151"/>
      <c r="AB17" s="18" t="s">
        <v>33</v>
      </c>
      <c r="AC17" s="18">
        <v>4</v>
      </c>
      <c r="AD17" s="18">
        <v>4</v>
      </c>
      <c r="AE17" s="18">
        <v>4</v>
      </c>
      <c r="AF17" s="18">
        <v>4</v>
      </c>
      <c r="AG17" s="18">
        <v>3</v>
      </c>
      <c r="AH17" s="17" t="s">
        <v>155</v>
      </c>
      <c r="AI17" s="17"/>
    </row>
    <row r="18" spans="1:35" x14ac:dyDescent="0.2">
      <c r="A18" s="4" t="s">
        <v>33</v>
      </c>
      <c r="B18" s="4" t="s">
        <v>72</v>
      </c>
      <c r="C18" s="4" t="s">
        <v>56</v>
      </c>
      <c r="D18" s="4" t="s">
        <v>73</v>
      </c>
      <c r="E18" s="8">
        <v>5</v>
      </c>
      <c r="F18" s="147">
        <f>AVERAGE(E18:E20)</f>
        <v>4</v>
      </c>
      <c r="G18" s="8">
        <v>4</v>
      </c>
      <c r="H18" s="8">
        <v>5</v>
      </c>
      <c r="I18" s="8">
        <v>5</v>
      </c>
      <c r="J18" s="8">
        <v>4</v>
      </c>
      <c r="K18" s="8">
        <v>5</v>
      </c>
      <c r="L18" s="151">
        <f>AVERAGE(G18:K20)</f>
        <v>4.2</v>
      </c>
      <c r="M18" s="8">
        <v>5</v>
      </c>
      <c r="N18" s="8">
        <v>5</v>
      </c>
      <c r="O18" s="8">
        <v>5</v>
      </c>
      <c r="P18" s="8">
        <v>5</v>
      </c>
      <c r="Q18" s="147">
        <f>AVERAGE(M18:P20)</f>
        <v>4.416666666666667</v>
      </c>
      <c r="R18" s="8" t="s">
        <v>38</v>
      </c>
      <c r="S18" s="8">
        <v>5</v>
      </c>
      <c r="T18" s="8">
        <v>5</v>
      </c>
      <c r="U18" s="8">
        <v>5</v>
      </c>
      <c r="V18" s="147">
        <f>AVERAGE(S18:U20)</f>
        <v>4.333333333333333</v>
      </c>
      <c r="W18" s="8">
        <v>5</v>
      </c>
      <c r="X18" s="8">
        <v>5</v>
      </c>
      <c r="Y18" s="147">
        <f>AVERAGE(W18:X20)</f>
        <v>4.166666666666667</v>
      </c>
      <c r="Z18" s="8">
        <v>5</v>
      </c>
      <c r="AA18" s="151"/>
      <c r="AB18" s="8" t="s">
        <v>33</v>
      </c>
      <c r="AC18" s="8">
        <v>4</v>
      </c>
      <c r="AD18" s="8">
        <v>5</v>
      </c>
      <c r="AE18" s="8">
        <v>4</v>
      </c>
      <c r="AF18" s="8">
        <v>4</v>
      </c>
      <c r="AG18" s="8">
        <v>3</v>
      </c>
      <c r="AH18" s="4" t="s">
        <v>74</v>
      </c>
      <c r="AI18" s="4"/>
    </row>
    <row r="19" spans="1:35" x14ac:dyDescent="0.2">
      <c r="A19" s="4" t="s">
        <v>33</v>
      </c>
      <c r="B19" s="4" t="s">
        <v>72</v>
      </c>
      <c r="C19" s="4" t="s">
        <v>56</v>
      </c>
      <c r="D19" s="4" t="s">
        <v>73</v>
      </c>
      <c r="E19" s="8">
        <v>3</v>
      </c>
      <c r="F19" s="147"/>
      <c r="G19" s="8">
        <v>3</v>
      </c>
      <c r="H19" s="8">
        <v>4</v>
      </c>
      <c r="I19" s="8">
        <v>4</v>
      </c>
      <c r="J19" s="8">
        <v>4</v>
      </c>
      <c r="K19" s="8">
        <v>4</v>
      </c>
      <c r="L19" s="151"/>
      <c r="M19" s="8">
        <v>4</v>
      </c>
      <c r="N19" s="8">
        <v>5</v>
      </c>
      <c r="O19" s="8">
        <v>3</v>
      </c>
      <c r="P19" s="8">
        <v>4</v>
      </c>
      <c r="Q19" s="147"/>
      <c r="R19" s="8" t="s">
        <v>38</v>
      </c>
      <c r="S19" s="8">
        <v>4</v>
      </c>
      <c r="T19" s="8">
        <v>4</v>
      </c>
      <c r="U19" s="8">
        <v>4</v>
      </c>
      <c r="V19" s="147"/>
      <c r="W19" s="8">
        <v>4</v>
      </c>
      <c r="X19" s="8">
        <v>4</v>
      </c>
      <c r="Y19" s="147"/>
      <c r="Z19" s="8">
        <v>4</v>
      </c>
      <c r="AA19" s="151"/>
      <c r="AB19" s="8" t="s">
        <v>33</v>
      </c>
      <c r="AC19" s="8">
        <v>4</v>
      </c>
      <c r="AD19" s="8">
        <v>3</v>
      </c>
      <c r="AE19" s="8">
        <v>3</v>
      </c>
      <c r="AF19" s="8">
        <v>3</v>
      </c>
      <c r="AG19" s="8">
        <v>2</v>
      </c>
      <c r="AH19" s="4" t="s">
        <v>145</v>
      </c>
      <c r="AI19" s="4"/>
    </row>
    <row r="20" spans="1:35" x14ac:dyDescent="0.2">
      <c r="A20" s="4" t="s">
        <v>33</v>
      </c>
      <c r="B20" s="4" t="s">
        <v>72</v>
      </c>
      <c r="C20" s="4" t="s">
        <v>47</v>
      </c>
      <c r="D20" s="4" t="s">
        <v>73</v>
      </c>
      <c r="E20" s="8">
        <v>4</v>
      </c>
      <c r="F20" s="147"/>
      <c r="G20" s="8">
        <v>3</v>
      </c>
      <c r="H20" s="8">
        <v>5</v>
      </c>
      <c r="I20" s="8">
        <v>4</v>
      </c>
      <c r="J20" s="8">
        <v>4</v>
      </c>
      <c r="K20" s="8">
        <v>5</v>
      </c>
      <c r="L20" s="151"/>
      <c r="M20" s="8">
        <v>5</v>
      </c>
      <c r="N20" s="8">
        <v>4</v>
      </c>
      <c r="O20" s="8">
        <v>4</v>
      </c>
      <c r="P20" s="8">
        <v>4</v>
      </c>
      <c r="Q20" s="147"/>
      <c r="R20" s="8" t="s">
        <v>38</v>
      </c>
      <c r="S20" s="8">
        <v>4</v>
      </c>
      <c r="T20" s="8">
        <v>4</v>
      </c>
      <c r="U20" s="8">
        <v>4</v>
      </c>
      <c r="V20" s="147"/>
      <c r="W20" s="8">
        <v>3</v>
      </c>
      <c r="X20" s="8">
        <v>4</v>
      </c>
      <c r="Y20" s="147"/>
      <c r="Z20" s="8">
        <v>4</v>
      </c>
      <c r="AA20" s="151"/>
      <c r="AB20" s="8" t="s">
        <v>33</v>
      </c>
      <c r="AC20" s="8">
        <v>4</v>
      </c>
      <c r="AD20" s="8">
        <v>3</v>
      </c>
      <c r="AE20" s="8">
        <v>3</v>
      </c>
      <c r="AF20" s="8">
        <v>4</v>
      </c>
      <c r="AG20" s="8">
        <v>4</v>
      </c>
      <c r="AH20" s="4" t="s">
        <v>153</v>
      </c>
      <c r="AI20" s="4"/>
    </row>
    <row r="21" spans="1:35" s="19" customFormat="1" x14ac:dyDescent="0.2">
      <c r="A21" s="17" t="s">
        <v>33</v>
      </c>
      <c r="B21" s="17" t="s">
        <v>93</v>
      </c>
      <c r="C21" s="17" t="s">
        <v>47</v>
      </c>
      <c r="D21" s="17" t="s">
        <v>73</v>
      </c>
      <c r="E21" s="18">
        <v>5</v>
      </c>
      <c r="F21" s="147">
        <f>AVERAGE(E21:E22)</f>
        <v>5</v>
      </c>
      <c r="G21" s="18">
        <v>4</v>
      </c>
      <c r="H21" s="18">
        <v>5</v>
      </c>
      <c r="I21" s="18">
        <v>3</v>
      </c>
      <c r="J21" s="18">
        <v>4</v>
      </c>
      <c r="K21" s="18">
        <v>5</v>
      </c>
      <c r="L21" s="151">
        <f>AVERAGE(G21:K22)</f>
        <v>4.3</v>
      </c>
      <c r="M21" s="18">
        <v>5</v>
      </c>
      <c r="N21" s="18">
        <v>5</v>
      </c>
      <c r="O21" s="18">
        <v>3</v>
      </c>
      <c r="P21" s="18">
        <v>3</v>
      </c>
      <c r="Q21" s="147">
        <f>AVERAGE(M21:P22)</f>
        <v>4.375</v>
      </c>
      <c r="R21" s="18" t="s">
        <v>38</v>
      </c>
      <c r="S21" s="18">
        <v>5</v>
      </c>
      <c r="T21" s="18">
        <v>5</v>
      </c>
      <c r="U21" s="18">
        <v>4</v>
      </c>
      <c r="V21" s="147">
        <f>AVERAGE(S21:U22)</f>
        <v>4.333333333333333</v>
      </c>
      <c r="W21" s="18">
        <v>3</v>
      </c>
      <c r="X21" s="18">
        <v>3</v>
      </c>
      <c r="Y21" s="147">
        <f>AVERAGE(W21:X22)</f>
        <v>3.5</v>
      </c>
      <c r="Z21" s="18">
        <v>4</v>
      </c>
      <c r="AA21" s="151"/>
      <c r="AB21" s="18" t="s">
        <v>33</v>
      </c>
      <c r="AC21" s="18">
        <v>3</v>
      </c>
      <c r="AD21" s="18">
        <v>3</v>
      </c>
      <c r="AE21" s="18">
        <v>3</v>
      </c>
      <c r="AF21" s="18">
        <v>3</v>
      </c>
      <c r="AG21" s="18">
        <v>2</v>
      </c>
      <c r="AH21" s="17" t="s">
        <v>94</v>
      </c>
      <c r="AI21" s="17"/>
    </row>
    <row r="22" spans="1:35" s="19" customFormat="1" x14ac:dyDescent="0.2">
      <c r="A22" s="17" t="s">
        <v>33</v>
      </c>
      <c r="B22" s="17" t="s">
        <v>93</v>
      </c>
      <c r="C22" s="17" t="s">
        <v>47</v>
      </c>
      <c r="D22" s="17" t="s">
        <v>73</v>
      </c>
      <c r="E22" s="18">
        <v>5</v>
      </c>
      <c r="F22" s="147"/>
      <c r="G22" s="18">
        <v>3</v>
      </c>
      <c r="H22" s="18">
        <v>5</v>
      </c>
      <c r="I22" s="18">
        <v>4</v>
      </c>
      <c r="J22" s="18">
        <v>5</v>
      </c>
      <c r="K22" s="18">
        <v>5</v>
      </c>
      <c r="L22" s="151"/>
      <c r="M22" s="18">
        <v>5</v>
      </c>
      <c r="N22" s="18">
        <v>4</v>
      </c>
      <c r="O22" s="18">
        <v>5</v>
      </c>
      <c r="P22" s="18">
        <v>5</v>
      </c>
      <c r="Q22" s="147"/>
      <c r="R22" s="18" t="s">
        <v>38</v>
      </c>
      <c r="S22" s="18">
        <v>4</v>
      </c>
      <c r="T22" s="18">
        <v>4</v>
      </c>
      <c r="U22" s="18">
        <v>4</v>
      </c>
      <c r="V22" s="147"/>
      <c r="W22" s="18">
        <v>4</v>
      </c>
      <c r="X22" s="18">
        <v>4</v>
      </c>
      <c r="Y22" s="147"/>
      <c r="Z22" s="18">
        <v>5</v>
      </c>
      <c r="AA22" s="151"/>
      <c r="AB22" s="18" t="s">
        <v>33</v>
      </c>
      <c r="AC22" s="18">
        <v>4</v>
      </c>
      <c r="AD22" s="18">
        <v>3</v>
      </c>
      <c r="AE22" s="18">
        <v>4</v>
      </c>
      <c r="AF22" s="18">
        <v>4</v>
      </c>
      <c r="AG22" s="18">
        <v>3</v>
      </c>
      <c r="AH22" s="17" t="s">
        <v>144</v>
      </c>
      <c r="AI22" s="17"/>
    </row>
    <row r="23" spans="1:35" x14ac:dyDescent="0.2">
      <c r="A23" s="4" t="s">
        <v>33</v>
      </c>
      <c r="B23" s="4" t="s">
        <v>128</v>
      </c>
      <c r="C23" s="4" t="s">
        <v>40</v>
      </c>
      <c r="D23" s="4" t="s">
        <v>37</v>
      </c>
      <c r="E23" s="8">
        <v>4</v>
      </c>
      <c r="F23" s="29">
        <v>4</v>
      </c>
      <c r="G23" s="8">
        <v>4</v>
      </c>
      <c r="H23" s="8">
        <v>4</v>
      </c>
      <c r="I23" s="8">
        <v>4</v>
      </c>
      <c r="J23" s="8">
        <v>3</v>
      </c>
      <c r="K23" s="8">
        <v>3</v>
      </c>
      <c r="L23" s="26">
        <f>AVERAGE(G23:K23)</f>
        <v>3.6</v>
      </c>
      <c r="M23" s="8">
        <v>4</v>
      </c>
      <c r="N23" s="8">
        <v>3</v>
      </c>
      <c r="O23" s="8">
        <v>3</v>
      </c>
      <c r="P23" s="8">
        <v>2</v>
      </c>
      <c r="Q23" s="29">
        <f>AVERAGE(M23:P23)</f>
        <v>3</v>
      </c>
      <c r="R23" s="8" t="s">
        <v>48</v>
      </c>
      <c r="S23" s="8">
        <v>4</v>
      </c>
      <c r="T23" s="8">
        <v>5</v>
      </c>
      <c r="U23" s="8">
        <v>4</v>
      </c>
      <c r="V23" s="29">
        <f>AVERAGE(S23:U23)</f>
        <v>4.333333333333333</v>
      </c>
      <c r="W23" s="8">
        <v>3</v>
      </c>
      <c r="X23" s="8">
        <v>5</v>
      </c>
      <c r="Y23" s="29">
        <f>AVERAGE(W23:X23)</f>
        <v>4</v>
      </c>
      <c r="Z23" s="8">
        <v>3</v>
      </c>
      <c r="AA23" s="26"/>
      <c r="AB23" s="8" t="s">
        <v>33</v>
      </c>
      <c r="AC23" s="8">
        <v>4</v>
      </c>
      <c r="AD23" s="8">
        <v>4</v>
      </c>
      <c r="AE23" s="8">
        <v>4</v>
      </c>
      <c r="AF23" s="8">
        <v>3</v>
      </c>
      <c r="AG23" s="8">
        <v>2</v>
      </c>
      <c r="AH23" s="4" t="s">
        <v>129</v>
      </c>
      <c r="AI23" s="4"/>
    </row>
    <row r="24" spans="1:35" s="19" customFormat="1" x14ac:dyDescent="0.2">
      <c r="A24" s="17" t="s">
        <v>33</v>
      </c>
      <c r="B24" s="17" t="s">
        <v>34</v>
      </c>
      <c r="C24" s="17" t="s">
        <v>36</v>
      </c>
      <c r="D24" s="17" t="s">
        <v>41</v>
      </c>
      <c r="E24" s="18">
        <v>4</v>
      </c>
      <c r="F24" s="147">
        <f>AVERAGE(E24:E25)</f>
        <v>3.5</v>
      </c>
      <c r="G24" s="18">
        <v>5</v>
      </c>
      <c r="H24" s="18">
        <v>5</v>
      </c>
      <c r="I24" s="18">
        <v>5</v>
      </c>
      <c r="J24" s="18">
        <v>4</v>
      </c>
      <c r="K24" s="18">
        <v>5</v>
      </c>
      <c r="L24" s="151">
        <f>AVERAGE(G24:K25)</f>
        <v>4.9000000000000004</v>
      </c>
      <c r="M24" s="18">
        <v>5</v>
      </c>
      <c r="N24" s="18">
        <v>4</v>
      </c>
      <c r="O24" s="18">
        <v>4</v>
      </c>
      <c r="P24" s="18">
        <v>4</v>
      </c>
      <c r="Q24" s="147">
        <f>AVERAGE(M24:P25)</f>
        <v>4.625</v>
      </c>
      <c r="R24" s="18" t="s">
        <v>38</v>
      </c>
      <c r="S24" s="18">
        <v>4</v>
      </c>
      <c r="T24" s="18">
        <v>4</v>
      </c>
      <c r="U24" s="18">
        <v>5</v>
      </c>
      <c r="V24" s="147">
        <f>AVERAGE(S24:U25)</f>
        <v>4.666666666666667</v>
      </c>
      <c r="W24" s="18">
        <v>4</v>
      </c>
      <c r="X24" s="18">
        <v>4</v>
      </c>
      <c r="Y24" s="147">
        <f>AVERAGE(W24:X25)</f>
        <v>4.5</v>
      </c>
      <c r="Z24" s="18">
        <v>4</v>
      </c>
      <c r="AA24" s="151"/>
      <c r="AB24" s="18" t="s">
        <v>33</v>
      </c>
      <c r="AC24" s="18">
        <v>4</v>
      </c>
      <c r="AD24" s="18">
        <v>4</v>
      </c>
      <c r="AE24" s="18">
        <v>3</v>
      </c>
      <c r="AF24" s="18">
        <v>4</v>
      </c>
      <c r="AG24" s="18">
        <v>2</v>
      </c>
      <c r="AH24" s="17" t="s">
        <v>143</v>
      </c>
      <c r="AI24" s="17"/>
    </row>
    <row r="25" spans="1:35" s="19" customFormat="1" x14ac:dyDescent="0.2">
      <c r="A25" s="17" t="s">
        <v>33</v>
      </c>
      <c r="B25" s="17" t="s">
        <v>34</v>
      </c>
      <c r="C25" s="17" t="s">
        <v>36</v>
      </c>
      <c r="D25" s="17" t="s">
        <v>37</v>
      </c>
      <c r="E25" s="18">
        <v>3</v>
      </c>
      <c r="F25" s="147"/>
      <c r="G25" s="18">
        <v>5</v>
      </c>
      <c r="H25" s="18">
        <v>5</v>
      </c>
      <c r="I25" s="18">
        <v>5</v>
      </c>
      <c r="J25" s="18">
        <v>5</v>
      </c>
      <c r="K25" s="18">
        <v>5</v>
      </c>
      <c r="L25" s="151"/>
      <c r="M25" s="18">
        <v>5</v>
      </c>
      <c r="N25" s="18">
        <v>5</v>
      </c>
      <c r="O25" s="18">
        <v>5</v>
      </c>
      <c r="P25" s="18">
        <v>5</v>
      </c>
      <c r="Q25" s="147"/>
      <c r="R25" s="18" t="s">
        <v>38</v>
      </c>
      <c r="S25" s="18">
        <v>5</v>
      </c>
      <c r="T25" s="18">
        <v>5</v>
      </c>
      <c r="U25" s="18">
        <v>5</v>
      </c>
      <c r="V25" s="147"/>
      <c r="W25" s="18">
        <v>5</v>
      </c>
      <c r="X25" s="18">
        <v>5</v>
      </c>
      <c r="Y25" s="147"/>
      <c r="Z25" s="18">
        <v>5</v>
      </c>
      <c r="AA25" s="151"/>
      <c r="AB25" s="18" t="s">
        <v>33</v>
      </c>
      <c r="AC25" s="18">
        <v>4</v>
      </c>
      <c r="AD25" s="18">
        <v>4</v>
      </c>
      <c r="AE25" s="18">
        <v>4</v>
      </c>
      <c r="AF25" s="18">
        <v>4</v>
      </c>
      <c r="AG25" s="18">
        <v>4</v>
      </c>
      <c r="AH25" s="17" t="s">
        <v>167</v>
      </c>
      <c r="AI25" s="17"/>
    </row>
    <row r="26" spans="1:35" x14ac:dyDescent="0.2">
      <c r="A26" s="4" t="s">
        <v>33</v>
      </c>
      <c r="B26" s="4" t="s">
        <v>61</v>
      </c>
      <c r="C26" s="4" t="s">
        <v>36</v>
      </c>
      <c r="D26" s="4" t="s">
        <v>37</v>
      </c>
      <c r="E26" s="8">
        <v>4</v>
      </c>
      <c r="F26" s="147">
        <f>AVERAGE(E26:E27)</f>
        <v>4</v>
      </c>
      <c r="G26" s="8">
        <v>4</v>
      </c>
      <c r="H26" s="8">
        <v>4</v>
      </c>
      <c r="I26" s="8">
        <v>4</v>
      </c>
      <c r="J26" s="8">
        <v>4</v>
      </c>
      <c r="K26" s="8">
        <v>4</v>
      </c>
      <c r="L26" s="151">
        <f>AVERAGE(G26:K27)</f>
        <v>4.3</v>
      </c>
      <c r="M26" s="8">
        <v>5</v>
      </c>
      <c r="N26" s="8">
        <v>4</v>
      </c>
      <c r="O26" s="8">
        <v>3</v>
      </c>
      <c r="P26" s="8">
        <v>4</v>
      </c>
      <c r="Q26" s="147">
        <f>AVERAGE(M26:P27)</f>
        <v>3.875</v>
      </c>
      <c r="R26" s="8" t="s">
        <v>48</v>
      </c>
      <c r="S26" s="8">
        <v>4</v>
      </c>
      <c r="T26" s="8">
        <v>5</v>
      </c>
      <c r="U26" s="8">
        <v>5</v>
      </c>
      <c r="V26" s="147">
        <f>AVERAGE(S26:U27)</f>
        <v>4.333333333333333</v>
      </c>
      <c r="W26" s="8">
        <v>5</v>
      </c>
      <c r="X26" s="8">
        <v>3</v>
      </c>
      <c r="Y26" s="147">
        <f>AVERAGE(W26:X27)</f>
        <v>3.75</v>
      </c>
      <c r="Z26" s="8">
        <v>5</v>
      </c>
      <c r="AA26" s="151"/>
      <c r="AB26" s="8" t="s">
        <v>33</v>
      </c>
      <c r="AC26" s="8">
        <v>4</v>
      </c>
      <c r="AD26" s="8">
        <v>4</v>
      </c>
      <c r="AE26" s="8">
        <v>4</v>
      </c>
      <c r="AF26" s="8">
        <v>4</v>
      </c>
      <c r="AG26" s="8">
        <v>3</v>
      </c>
      <c r="AH26" s="4" t="s">
        <v>62</v>
      </c>
      <c r="AI26" s="4"/>
    </row>
    <row r="27" spans="1:35" x14ac:dyDescent="0.2">
      <c r="A27" s="4" t="s">
        <v>33</v>
      </c>
      <c r="B27" s="4" t="s">
        <v>61</v>
      </c>
      <c r="C27" s="4" t="s">
        <v>36</v>
      </c>
      <c r="D27" s="4" t="s">
        <v>37</v>
      </c>
      <c r="E27" s="8">
        <v>4</v>
      </c>
      <c r="F27" s="147"/>
      <c r="G27" s="8">
        <v>4</v>
      </c>
      <c r="H27" s="8">
        <v>5</v>
      </c>
      <c r="I27" s="8">
        <v>5</v>
      </c>
      <c r="J27" s="8">
        <v>4</v>
      </c>
      <c r="K27" s="8">
        <v>5</v>
      </c>
      <c r="L27" s="151"/>
      <c r="M27" s="8">
        <v>3</v>
      </c>
      <c r="N27" s="8">
        <v>4</v>
      </c>
      <c r="O27" s="8">
        <v>3</v>
      </c>
      <c r="P27" s="8">
        <v>5</v>
      </c>
      <c r="Q27" s="147"/>
      <c r="R27" s="8" t="s">
        <v>48</v>
      </c>
      <c r="S27" s="8">
        <v>3</v>
      </c>
      <c r="T27" s="8">
        <v>4</v>
      </c>
      <c r="U27" s="8">
        <v>5</v>
      </c>
      <c r="V27" s="147"/>
      <c r="W27" s="8">
        <v>5</v>
      </c>
      <c r="X27" s="8">
        <v>2</v>
      </c>
      <c r="Y27" s="147"/>
      <c r="Z27" s="8">
        <v>4</v>
      </c>
      <c r="AA27" s="151"/>
      <c r="AB27" s="8" t="s">
        <v>33</v>
      </c>
      <c r="AC27" s="8">
        <v>4</v>
      </c>
      <c r="AD27" s="8">
        <v>3</v>
      </c>
      <c r="AE27" s="8">
        <v>4</v>
      </c>
      <c r="AF27" s="8">
        <v>2</v>
      </c>
      <c r="AG27" s="8">
        <v>2</v>
      </c>
      <c r="AH27" s="4" t="s">
        <v>160</v>
      </c>
      <c r="AI27" s="4"/>
    </row>
    <row r="28" spans="1:35" s="19" customFormat="1" x14ac:dyDescent="0.2">
      <c r="A28" s="17" t="s">
        <v>33</v>
      </c>
      <c r="B28" s="17" t="s">
        <v>35</v>
      </c>
      <c r="C28" s="17" t="s">
        <v>36</v>
      </c>
      <c r="D28" s="17" t="s">
        <v>98</v>
      </c>
      <c r="E28" s="18">
        <v>4</v>
      </c>
      <c r="F28" s="29">
        <v>4</v>
      </c>
      <c r="G28" s="18">
        <v>5</v>
      </c>
      <c r="H28" s="18">
        <v>5</v>
      </c>
      <c r="I28" s="18">
        <v>4</v>
      </c>
      <c r="J28" s="18">
        <v>4</v>
      </c>
      <c r="K28" s="18">
        <v>4</v>
      </c>
      <c r="L28" s="26">
        <f>AVERAGE(G28:K28)</f>
        <v>4.4000000000000004</v>
      </c>
      <c r="M28" s="18">
        <v>4</v>
      </c>
      <c r="N28" s="18">
        <v>3</v>
      </c>
      <c r="O28" s="18">
        <v>3</v>
      </c>
      <c r="P28" s="18">
        <v>4</v>
      </c>
      <c r="Q28" s="29">
        <f>AVERAGE(M28:P28)</f>
        <v>3.5</v>
      </c>
      <c r="R28" s="18" t="s">
        <v>38</v>
      </c>
      <c r="S28" s="18">
        <v>3</v>
      </c>
      <c r="T28" s="18">
        <v>5</v>
      </c>
      <c r="U28" s="18">
        <v>5</v>
      </c>
      <c r="V28" s="29">
        <f>AVERAGE(S28:U28)</f>
        <v>4.333333333333333</v>
      </c>
      <c r="W28" s="18">
        <v>4</v>
      </c>
      <c r="X28" s="18">
        <v>3</v>
      </c>
      <c r="Y28" s="29">
        <f>AVERAGE(W28:X28)</f>
        <v>3.5</v>
      </c>
      <c r="Z28" s="18">
        <v>4</v>
      </c>
      <c r="AA28" s="26"/>
      <c r="AB28" s="18" t="s">
        <v>33</v>
      </c>
      <c r="AC28" s="18">
        <v>4</v>
      </c>
      <c r="AD28" s="18">
        <v>4</v>
      </c>
      <c r="AE28" s="18">
        <v>4</v>
      </c>
      <c r="AF28" s="18">
        <v>4</v>
      </c>
      <c r="AG28" s="18">
        <v>4</v>
      </c>
    </row>
    <row r="29" spans="1:35" x14ac:dyDescent="0.2">
      <c r="A29" s="4" t="s">
        <v>33</v>
      </c>
      <c r="B29" s="4" t="s">
        <v>126</v>
      </c>
      <c r="C29" s="4" t="s">
        <v>47</v>
      </c>
      <c r="D29" s="4" t="s">
        <v>37</v>
      </c>
      <c r="E29" s="8">
        <v>2</v>
      </c>
      <c r="F29" s="147">
        <f>AVERAGE(E29:E30)</f>
        <v>2.5</v>
      </c>
      <c r="G29" s="8">
        <v>4</v>
      </c>
      <c r="H29" s="8">
        <v>4</v>
      </c>
      <c r="I29" s="8">
        <v>5</v>
      </c>
      <c r="J29" s="8">
        <v>4</v>
      </c>
      <c r="K29" s="8">
        <v>5</v>
      </c>
      <c r="L29" s="151">
        <f>AVERAGE(G29:K30)</f>
        <v>4.5999999999999996</v>
      </c>
      <c r="M29" s="8">
        <v>5</v>
      </c>
      <c r="N29" s="8">
        <v>5</v>
      </c>
      <c r="O29" s="8">
        <v>4</v>
      </c>
      <c r="P29" s="8">
        <v>3</v>
      </c>
      <c r="Q29" s="147">
        <f>AVERAGE(M29:P30)</f>
        <v>4.375</v>
      </c>
      <c r="R29" s="8" t="s">
        <v>38</v>
      </c>
      <c r="S29" s="8">
        <v>3</v>
      </c>
      <c r="T29" s="8">
        <v>5</v>
      </c>
      <c r="U29" s="8">
        <v>5</v>
      </c>
      <c r="V29" s="147">
        <f>AVERAGE(S29:U30)</f>
        <v>4.666666666666667</v>
      </c>
      <c r="W29" s="8">
        <v>3</v>
      </c>
      <c r="X29" s="8">
        <v>5</v>
      </c>
      <c r="Y29" s="147">
        <f>AVERAGE(W29:X30)</f>
        <v>3.75</v>
      </c>
      <c r="Z29" s="8">
        <v>1</v>
      </c>
      <c r="AA29" s="151"/>
      <c r="AB29" s="8" t="s">
        <v>33</v>
      </c>
      <c r="AC29" s="8">
        <v>4</v>
      </c>
      <c r="AD29" s="8">
        <v>3</v>
      </c>
      <c r="AE29" s="8">
        <v>3</v>
      </c>
      <c r="AF29" s="8">
        <v>4</v>
      </c>
      <c r="AG29" s="8">
        <v>3</v>
      </c>
      <c r="AH29" s="4" t="s">
        <v>127</v>
      </c>
      <c r="AI29" s="4"/>
    </row>
    <row r="30" spans="1:35" x14ac:dyDescent="0.2">
      <c r="A30" s="4" t="s">
        <v>33</v>
      </c>
      <c r="B30" s="4" t="s">
        <v>126</v>
      </c>
      <c r="C30" s="4" t="s">
        <v>47</v>
      </c>
      <c r="D30" s="4" t="s">
        <v>41</v>
      </c>
      <c r="E30" s="8">
        <v>3</v>
      </c>
      <c r="F30" s="147"/>
      <c r="G30" s="8">
        <v>4</v>
      </c>
      <c r="H30" s="8">
        <v>5</v>
      </c>
      <c r="I30" s="8">
        <v>5</v>
      </c>
      <c r="J30" s="8">
        <v>5</v>
      </c>
      <c r="K30" s="8">
        <v>5</v>
      </c>
      <c r="L30" s="151"/>
      <c r="M30" s="8">
        <v>5</v>
      </c>
      <c r="N30" s="8">
        <v>4</v>
      </c>
      <c r="O30" s="8">
        <v>4</v>
      </c>
      <c r="P30" s="8">
        <v>5</v>
      </c>
      <c r="Q30" s="147"/>
      <c r="R30" s="8" t="s">
        <v>48</v>
      </c>
      <c r="S30" s="8">
        <v>5</v>
      </c>
      <c r="T30" s="8">
        <v>5</v>
      </c>
      <c r="U30" s="8">
        <v>5</v>
      </c>
      <c r="V30" s="147"/>
      <c r="W30" s="8">
        <v>4</v>
      </c>
      <c r="X30" s="8">
        <v>3</v>
      </c>
      <c r="Y30" s="147"/>
      <c r="Z30" s="8">
        <v>4</v>
      </c>
      <c r="AA30" s="151"/>
      <c r="AB30" s="8" t="s">
        <v>33</v>
      </c>
      <c r="AC30" s="8">
        <v>3</v>
      </c>
      <c r="AD30" s="8">
        <v>3</v>
      </c>
      <c r="AE30" s="8">
        <v>2</v>
      </c>
      <c r="AF30" s="8">
        <v>3</v>
      </c>
      <c r="AG30" s="8">
        <v>2</v>
      </c>
      <c r="AH30" s="4" t="s">
        <v>140</v>
      </c>
      <c r="AI30" s="4"/>
    </row>
    <row r="31" spans="1:35" s="19" customFormat="1" x14ac:dyDescent="0.2">
      <c r="A31" s="17" t="s">
        <v>33</v>
      </c>
      <c r="B31" s="17" t="s">
        <v>97</v>
      </c>
      <c r="C31" s="17" t="s">
        <v>36</v>
      </c>
      <c r="D31" s="17" t="s">
        <v>98</v>
      </c>
      <c r="E31" s="18">
        <v>5</v>
      </c>
      <c r="F31" s="147">
        <f t="shared" ref="F31" si="0">AVERAGE(E31:E32)</f>
        <v>4.5</v>
      </c>
      <c r="G31" s="18">
        <v>4</v>
      </c>
      <c r="H31" s="18">
        <v>5</v>
      </c>
      <c r="I31" s="18">
        <v>5</v>
      </c>
      <c r="J31" s="18">
        <v>5</v>
      </c>
      <c r="K31" s="18">
        <v>4</v>
      </c>
      <c r="L31" s="151">
        <f>AVERAGE(G31:K32)</f>
        <v>4.3</v>
      </c>
      <c r="M31" s="18">
        <v>5</v>
      </c>
      <c r="N31" s="18">
        <v>4</v>
      </c>
      <c r="O31" s="18">
        <v>4</v>
      </c>
      <c r="P31" s="18">
        <v>3</v>
      </c>
      <c r="Q31" s="147">
        <f>AVERAGE(M31:P32)</f>
        <v>3.875</v>
      </c>
      <c r="R31" s="18" t="s">
        <v>38</v>
      </c>
      <c r="S31" s="18">
        <v>4</v>
      </c>
      <c r="T31" s="18">
        <v>4</v>
      </c>
      <c r="U31" s="18">
        <v>5</v>
      </c>
      <c r="V31" s="147">
        <f>AVERAGE(S31:U32)</f>
        <v>4</v>
      </c>
      <c r="W31" s="18">
        <v>4</v>
      </c>
      <c r="X31" s="18">
        <v>2</v>
      </c>
      <c r="Y31" s="147">
        <f>AVERAGE(W31:X32)</f>
        <v>3.25</v>
      </c>
      <c r="Z31" s="18">
        <v>4</v>
      </c>
      <c r="AA31" s="151"/>
      <c r="AB31" s="18" t="s">
        <v>33</v>
      </c>
      <c r="AC31" s="18">
        <v>3</v>
      </c>
      <c r="AD31" s="18">
        <v>3</v>
      </c>
      <c r="AE31" s="18">
        <v>3</v>
      </c>
      <c r="AF31" s="18">
        <v>4</v>
      </c>
      <c r="AG31" s="18">
        <v>2</v>
      </c>
      <c r="AH31" s="17" t="s">
        <v>99</v>
      </c>
      <c r="AI31" s="17"/>
    </row>
    <row r="32" spans="1:35" s="19" customFormat="1" x14ac:dyDescent="0.2">
      <c r="A32" s="17" t="s">
        <v>33</v>
      </c>
      <c r="B32" s="17" t="s">
        <v>97</v>
      </c>
      <c r="C32" s="17" t="s">
        <v>36</v>
      </c>
      <c r="D32" s="17" t="s">
        <v>98</v>
      </c>
      <c r="E32" s="18">
        <v>4</v>
      </c>
      <c r="F32" s="147"/>
      <c r="G32" s="18">
        <v>4</v>
      </c>
      <c r="H32" s="18">
        <v>4</v>
      </c>
      <c r="I32" s="18">
        <v>4</v>
      </c>
      <c r="J32" s="18">
        <v>4</v>
      </c>
      <c r="K32" s="18">
        <v>4</v>
      </c>
      <c r="L32" s="151"/>
      <c r="M32" s="18">
        <v>3</v>
      </c>
      <c r="N32" s="18">
        <v>4</v>
      </c>
      <c r="O32" s="18">
        <v>4</v>
      </c>
      <c r="P32" s="18">
        <v>4</v>
      </c>
      <c r="Q32" s="147"/>
      <c r="R32" s="18" t="s">
        <v>38</v>
      </c>
      <c r="S32" s="18">
        <v>4</v>
      </c>
      <c r="T32" s="18">
        <v>4</v>
      </c>
      <c r="U32" s="18">
        <v>3</v>
      </c>
      <c r="V32" s="147"/>
      <c r="W32" s="18">
        <v>4</v>
      </c>
      <c r="X32" s="18">
        <v>3</v>
      </c>
      <c r="Y32" s="147"/>
      <c r="Z32" s="18">
        <v>4</v>
      </c>
      <c r="AA32" s="151"/>
      <c r="AB32" s="18" t="s">
        <v>33</v>
      </c>
      <c r="AC32" s="18">
        <v>4</v>
      </c>
      <c r="AD32" s="18">
        <v>4</v>
      </c>
      <c r="AE32" s="18">
        <v>3</v>
      </c>
      <c r="AF32" s="18">
        <v>3</v>
      </c>
      <c r="AG32" s="18">
        <v>2</v>
      </c>
      <c r="AH32" s="17" t="s">
        <v>123</v>
      </c>
      <c r="AI32" s="17"/>
    </row>
    <row r="33" spans="1:35" x14ac:dyDescent="0.2">
      <c r="A33" s="4" t="s">
        <v>33</v>
      </c>
      <c r="B33" s="4" t="s">
        <v>124</v>
      </c>
      <c r="C33" s="4" t="s">
        <v>36</v>
      </c>
      <c r="D33" s="4" t="s">
        <v>37</v>
      </c>
      <c r="E33" s="8">
        <v>4</v>
      </c>
      <c r="F33" s="147">
        <f t="shared" ref="F33" si="1">AVERAGE(E33:E34)</f>
        <v>4.5</v>
      </c>
      <c r="G33" s="8">
        <v>4</v>
      </c>
      <c r="H33" s="8">
        <v>4</v>
      </c>
      <c r="I33" s="8">
        <v>4</v>
      </c>
      <c r="J33" s="8">
        <v>4</v>
      </c>
      <c r="K33" s="8">
        <v>4</v>
      </c>
      <c r="L33" s="151">
        <f>AVERAGE(G33:K34)</f>
        <v>4.2</v>
      </c>
      <c r="M33" s="8">
        <v>5</v>
      </c>
      <c r="N33" s="8">
        <v>5</v>
      </c>
      <c r="O33" s="8">
        <v>4</v>
      </c>
      <c r="P33" s="8">
        <v>4</v>
      </c>
      <c r="Q33" s="147">
        <f>AVERAGE(M33:P34)</f>
        <v>4.125</v>
      </c>
      <c r="R33" s="8" t="s">
        <v>38</v>
      </c>
      <c r="S33" s="8">
        <v>4</v>
      </c>
      <c r="T33" s="8">
        <v>5</v>
      </c>
      <c r="U33" s="8">
        <v>4</v>
      </c>
      <c r="V33" s="147">
        <f>AVERAGE(S33:U34)</f>
        <v>4.333333333333333</v>
      </c>
      <c r="W33" s="8">
        <v>3</v>
      </c>
      <c r="X33" s="8">
        <v>3</v>
      </c>
      <c r="Y33" s="147">
        <f>AVERAGE(W33:X34)</f>
        <v>3</v>
      </c>
      <c r="Z33" s="8">
        <v>4</v>
      </c>
      <c r="AA33" s="151"/>
      <c r="AB33" s="8" t="s">
        <v>33</v>
      </c>
      <c r="AC33" s="8">
        <v>3</v>
      </c>
      <c r="AD33" s="8">
        <v>3</v>
      </c>
      <c r="AE33" s="8">
        <v>3</v>
      </c>
      <c r="AF33" s="8">
        <v>3</v>
      </c>
      <c r="AG33" s="8">
        <v>2</v>
      </c>
      <c r="AH33" s="4" t="s">
        <v>125</v>
      </c>
      <c r="AI33" s="4"/>
    </row>
    <row r="34" spans="1:35" x14ac:dyDescent="0.2">
      <c r="A34" s="4" t="s">
        <v>33</v>
      </c>
      <c r="B34" s="4" t="s">
        <v>124</v>
      </c>
      <c r="C34" s="4" t="s">
        <v>36</v>
      </c>
      <c r="D34" s="4" t="s">
        <v>37</v>
      </c>
      <c r="E34" s="8">
        <v>5</v>
      </c>
      <c r="F34" s="147"/>
      <c r="G34" s="8">
        <v>4</v>
      </c>
      <c r="H34" s="8">
        <v>5</v>
      </c>
      <c r="I34" s="8">
        <v>5</v>
      </c>
      <c r="J34" s="8">
        <v>4</v>
      </c>
      <c r="K34" s="8">
        <v>4</v>
      </c>
      <c r="L34" s="151"/>
      <c r="M34" s="8">
        <v>5</v>
      </c>
      <c r="N34" s="8">
        <v>4</v>
      </c>
      <c r="O34" s="8">
        <v>3</v>
      </c>
      <c r="P34" s="8">
        <v>3</v>
      </c>
      <c r="Q34" s="147"/>
      <c r="R34" s="8" t="s">
        <v>38</v>
      </c>
      <c r="S34" s="8">
        <v>4</v>
      </c>
      <c r="T34" s="8">
        <v>5</v>
      </c>
      <c r="U34" s="8">
        <v>4</v>
      </c>
      <c r="V34" s="147"/>
      <c r="W34" s="8">
        <v>3</v>
      </c>
      <c r="X34" s="8">
        <v>3</v>
      </c>
      <c r="Y34" s="147"/>
      <c r="Z34" s="8">
        <v>3</v>
      </c>
      <c r="AA34" s="151"/>
      <c r="AB34" s="8" t="s">
        <v>33</v>
      </c>
      <c r="AC34" s="8">
        <v>3</v>
      </c>
      <c r="AD34" s="8">
        <v>4</v>
      </c>
      <c r="AE34" s="8">
        <v>4</v>
      </c>
      <c r="AF34" s="8">
        <v>4</v>
      </c>
      <c r="AG34" s="8">
        <v>3</v>
      </c>
      <c r="AH34" s="4" t="s">
        <v>164</v>
      </c>
      <c r="AI34" s="4"/>
    </row>
    <row r="35" spans="1:35" s="19" customFormat="1" x14ac:dyDescent="0.2">
      <c r="A35" s="17" t="s">
        <v>33</v>
      </c>
      <c r="B35" s="17" t="s">
        <v>66</v>
      </c>
      <c r="C35" s="17" t="s">
        <v>47</v>
      </c>
      <c r="D35" s="17" t="s">
        <v>37</v>
      </c>
      <c r="E35" s="18">
        <v>4</v>
      </c>
      <c r="F35" s="147">
        <f>AVERAGE(E35:E37)</f>
        <v>4.333333333333333</v>
      </c>
      <c r="G35" s="18">
        <v>4</v>
      </c>
      <c r="H35" s="18">
        <v>3</v>
      </c>
      <c r="I35" s="18">
        <v>4</v>
      </c>
      <c r="J35" s="18">
        <v>4</v>
      </c>
      <c r="K35" s="18">
        <v>4</v>
      </c>
      <c r="L35" s="151">
        <f>AVERAGE(G35:K37)</f>
        <v>3.8</v>
      </c>
      <c r="M35" s="18">
        <v>5</v>
      </c>
      <c r="N35" s="18">
        <v>5</v>
      </c>
      <c r="O35" s="18">
        <v>4</v>
      </c>
      <c r="P35" s="18">
        <v>4</v>
      </c>
      <c r="Q35" s="147">
        <f>AVERAGE(M35:P37)</f>
        <v>4.333333333333333</v>
      </c>
      <c r="R35" s="18" t="s">
        <v>38</v>
      </c>
      <c r="S35" s="18">
        <v>5</v>
      </c>
      <c r="T35" s="18">
        <v>5</v>
      </c>
      <c r="U35" s="18">
        <v>4</v>
      </c>
      <c r="V35" s="147">
        <f>AVERAGE(S35:U37)</f>
        <v>4.4444444444444446</v>
      </c>
      <c r="W35" s="18">
        <v>3</v>
      </c>
      <c r="X35" s="18">
        <v>3</v>
      </c>
      <c r="Y35" s="147">
        <f>AVERAGE(W35:X37)</f>
        <v>2.8333333333333335</v>
      </c>
      <c r="Z35" s="18">
        <v>4</v>
      </c>
      <c r="AA35" s="151"/>
      <c r="AB35" s="18" t="s">
        <v>33</v>
      </c>
      <c r="AC35" s="18">
        <v>3</v>
      </c>
      <c r="AD35" s="18">
        <v>4</v>
      </c>
      <c r="AE35" s="18">
        <v>4</v>
      </c>
      <c r="AF35" s="18">
        <v>4</v>
      </c>
      <c r="AG35" s="18">
        <v>3</v>
      </c>
      <c r="AH35" s="17" t="s">
        <v>67</v>
      </c>
      <c r="AI35" s="17"/>
    </row>
    <row r="36" spans="1:35" s="19" customFormat="1" x14ac:dyDescent="0.2">
      <c r="A36" s="17" t="s">
        <v>33</v>
      </c>
      <c r="B36" s="17" t="s">
        <v>66</v>
      </c>
      <c r="C36" s="17" t="s">
        <v>47</v>
      </c>
      <c r="D36" s="17" t="s">
        <v>37</v>
      </c>
      <c r="E36" s="18">
        <v>4</v>
      </c>
      <c r="F36" s="147"/>
      <c r="G36" s="18">
        <v>4</v>
      </c>
      <c r="H36" s="18">
        <v>3</v>
      </c>
      <c r="I36" s="18">
        <v>4</v>
      </c>
      <c r="J36" s="18">
        <v>3</v>
      </c>
      <c r="K36" s="18">
        <v>3</v>
      </c>
      <c r="L36" s="151"/>
      <c r="M36" s="18">
        <v>3</v>
      </c>
      <c r="N36" s="18">
        <v>5</v>
      </c>
      <c r="O36" s="18">
        <v>4</v>
      </c>
      <c r="P36" s="18">
        <v>3</v>
      </c>
      <c r="Q36" s="147"/>
      <c r="R36" s="18" t="s">
        <v>38</v>
      </c>
      <c r="S36" s="18">
        <v>4</v>
      </c>
      <c r="T36" s="18">
        <v>5</v>
      </c>
      <c r="U36" s="18">
        <v>3</v>
      </c>
      <c r="V36" s="147"/>
      <c r="W36" s="18">
        <v>2</v>
      </c>
      <c r="X36" s="18">
        <v>3</v>
      </c>
      <c r="Y36" s="147"/>
      <c r="Z36" s="18">
        <v>4</v>
      </c>
      <c r="AA36" s="151"/>
      <c r="AB36" s="18" t="s">
        <v>33</v>
      </c>
      <c r="AC36" s="18">
        <v>4</v>
      </c>
      <c r="AD36" s="18">
        <v>3</v>
      </c>
      <c r="AE36" s="18">
        <v>4</v>
      </c>
      <c r="AF36" s="18">
        <v>4</v>
      </c>
      <c r="AG36" s="18">
        <v>2</v>
      </c>
      <c r="AH36" s="17" t="s">
        <v>104</v>
      </c>
      <c r="AI36" s="17"/>
    </row>
    <row r="37" spans="1:35" s="19" customFormat="1" x14ac:dyDescent="0.2">
      <c r="A37" s="17" t="s">
        <v>33</v>
      </c>
      <c r="B37" s="17" t="s">
        <v>66</v>
      </c>
      <c r="C37" s="17" t="s">
        <v>47</v>
      </c>
      <c r="D37" s="17" t="s">
        <v>37</v>
      </c>
      <c r="E37" s="18">
        <v>5</v>
      </c>
      <c r="F37" s="147"/>
      <c r="G37" s="18">
        <v>4</v>
      </c>
      <c r="H37" s="18">
        <v>4</v>
      </c>
      <c r="I37" s="18">
        <v>4</v>
      </c>
      <c r="J37" s="18">
        <v>5</v>
      </c>
      <c r="K37" s="18">
        <v>4</v>
      </c>
      <c r="L37" s="151"/>
      <c r="M37" s="18">
        <v>5</v>
      </c>
      <c r="N37" s="18">
        <v>5</v>
      </c>
      <c r="O37" s="18">
        <v>4</v>
      </c>
      <c r="P37" s="18">
        <v>5</v>
      </c>
      <c r="Q37" s="147"/>
      <c r="R37" s="18" t="s">
        <v>38</v>
      </c>
      <c r="S37" s="18">
        <v>5</v>
      </c>
      <c r="T37" s="18">
        <v>5</v>
      </c>
      <c r="U37" s="18">
        <v>4</v>
      </c>
      <c r="V37" s="147"/>
      <c r="W37" s="18">
        <v>3</v>
      </c>
      <c r="X37" s="18">
        <v>3</v>
      </c>
      <c r="Y37" s="147"/>
      <c r="Z37" s="18">
        <v>4</v>
      </c>
      <c r="AA37" s="151"/>
      <c r="AB37" s="18" t="s">
        <v>33</v>
      </c>
      <c r="AC37" s="18">
        <v>4</v>
      </c>
      <c r="AD37" s="18">
        <v>4</v>
      </c>
      <c r="AE37" s="18">
        <v>4</v>
      </c>
      <c r="AF37" s="18">
        <v>3</v>
      </c>
      <c r="AG37" s="18">
        <v>3</v>
      </c>
      <c r="AH37" s="17" t="s">
        <v>154</v>
      </c>
      <c r="AI37" s="17"/>
    </row>
    <row r="38" spans="1:35" x14ac:dyDescent="0.2">
      <c r="A38" s="4" t="s">
        <v>33</v>
      </c>
      <c r="B38" s="4" t="s">
        <v>43</v>
      </c>
      <c r="C38" s="4" t="s">
        <v>40</v>
      </c>
      <c r="D38" s="4" t="s">
        <v>44</v>
      </c>
      <c r="E38" s="8">
        <v>4</v>
      </c>
      <c r="F38" s="147">
        <f>AVERAGE(E38:E42)</f>
        <v>4.4000000000000004</v>
      </c>
      <c r="G38" s="8">
        <v>4</v>
      </c>
      <c r="H38" s="8">
        <v>4</v>
      </c>
      <c r="I38" s="8">
        <v>4</v>
      </c>
      <c r="J38" s="8">
        <v>4</v>
      </c>
      <c r="K38" s="8">
        <v>5</v>
      </c>
      <c r="L38" s="151">
        <f>AVERAGE(G38:K42)</f>
        <v>4.32</v>
      </c>
      <c r="M38" s="8">
        <v>5</v>
      </c>
      <c r="N38" s="8">
        <v>5</v>
      </c>
      <c r="O38" s="8">
        <v>4</v>
      </c>
      <c r="P38" s="8">
        <v>5</v>
      </c>
      <c r="Q38" s="147">
        <f>AVERAGE(M38:P42)</f>
        <v>4.7</v>
      </c>
      <c r="R38" s="8" t="s">
        <v>38</v>
      </c>
      <c r="S38" s="8">
        <v>4</v>
      </c>
      <c r="T38" s="8">
        <v>5</v>
      </c>
      <c r="U38" s="8">
        <v>4</v>
      </c>
      <c r="V38" s="147">
        <f>AVERAGE(S38:U42)</f>
        <v>4.5999999999999996</v>
      </c>
      <c r="W38" s="8">
        <v>4</v>
      </c>
      <c r="X38" s="8">
        <v>5</v>
      </c>
      <c r="Y38" s="147">
        <f>AVERAGE(W38:X42)</f>
        <v>4</v>
      </c>
      <c r="Z38" s="8">
        <v>5</v>
      </c>
      <c r="AA38" s="151"/>
      <c r="AB38" s="8" t="s">
        <v>33</v>
      </c>
      <c r="AC38" s="8">
        <v>3</v>
      </c>
      <c r="AD38" s="8">
        <v>3</v>
      </c>
      <c r="AE38" s="8">
        <v>2</v>
      </c>
      <c r="AF38" s="8">
        <v>3</v>
      </c>
      <c r="AG38" s="8">
        <v>3</v>
      </c>
      <c r="AH38" s="4" t="s">
        <v>45</v>
      </c>
      <c r="AI38" s="4"/>
    </row>
    <row r="39" spans="1:35" x14ac:dyDescent="0.2">
      <c r="A39" s="4" t="s">
        <v>33</v>
      </c>
      <c r="B39" s="4" t="s">
        <v>43</v>
      </c>
      <c r="C39" s="4" t="s">
        <v>40</v>
      </c>
      <c r="D39" s="4" t="s">
        <v>44</v>
      </c>
      <c r="E39" s="8">
        <v>4</v>
      </c>
      <c r="F39" s="147"/>
      <c r="G39" s="8">
        <v>4</v>
      </c>
      <c r="H39" s="8">
        <v>4</v>
      </c>
      <c r="I39" s="8">
        <v>4</v>
      </c>
      <c r="J39" s="8">
        <v>4</v>
      </c>
      <c r="K39" s="8">
        <v>4</v>
      </c>
      <c r="L39" s="151"/>
      <c r="M39" s="8">
        <v>5</v>
      </c>
      <c r="N39" s="8">
        <v>4</v>
      </c>
      <c r="O39" s="8">
        <v>3</v>
      </c>
      <c r="P39" s="8">
        <v>5</v>
      </c>
      <c r="Q39" s="147"/>
      <c r="R39" s="8" t="s">
        <v>38</v>
      </c>
      <c r="S39" s="8">
        <v>4</v>
      </c>
      <c r="T39" s="8">
        <v>4</v>
      </c>
      <c r="U39" s="8">
        <v>4</v>
      </c>
      <c r="V39" s="147"/>
      <c r="W39" s="8">
        <v>3</v>
      </c>
      <c r="X39" s="8">
        <v>4</v>
      </c>
      <c r="Y39" s="147"/>
      <c r="Z39" s="8">
        <v>4</v>
      </c>
      <c r="AA39" s="151"/>
      <c r="AB39" s="8" t="s">
        <v>33</v>
      </c>
      <c r="AC39" s="8">
        <v>3</v>
      </c>
      <c r="AD39" s="8">
        <v>3</v>
      </c>
      <c r="AE39" s="8">
        <v>3</v>
      </c>
      <c r="AF39" s="8">
        <v>3</v>
      </c>
      <c r="AG39" s="8">
        <v>2</v>
      </c>
      <c r="AH39" s="4" t="s">
        <v>88</v>
      </c>
      <c r="AI39" s="4"/>
    </row>
    <row r="40" spans="1:35" x14ac:dyDescent="0.2">
      <c r="A40" s="4" t="s">
        <v>33</v>
      </c>
      <c r="B40" s="4" t="s">
        <v>43</v>
      </c>
      <c r="C40" s="4" t="s">
        <v>40</v>
      </c>
      <c r="D40" s="4" t="s">
        <v>44</v>
      </c>
      <c r="E40" s="8">
        <v>4</v>
      </c>
      <c r="F40" s="147"/>
      <c r="G40" s="8">
        <v>4</v>
      </c>
      <c r="H40" s="8">
        <v>4</v>
      </c>
      <c r="I40" s="8">
        <v>4</v>
      </c>
      <c r="J40" s="8">
        <v>3</v>
      </c>
      <c r="K40" s="8">
        <v>4</v>
      </c>
      <c r="L40" s="151"/>
      <c r="M40" s="8">
        <v>5</v>
      </c>
      <c r="N40" s="8">
        <v>4</v>
      </c>
      <c r="O40" s="8">
        <v>4</v>
      </c>
      <c r="P40" s="8">
        <v>5</v>
      </c>
      <c r="Q40" s="147"/>
      <c r="R40" s="8" t="s">
        <v>38</v>
      </c>
      <c r="S40" s="8">
        <v>5</v>
      </c>
      <c r="T40" s="8">
        <v>5</v>
      </c>
      <c r="U40" s="8">
        <v>4</v>
      </c>
      <c r="V40" s="147"/>
      <c r="W40" s="8">
        <v>4</v>
      </c>
      <c r="X40" s="8">
        <v>4</v>
      </c>
      <c r="Y40" s="147"/>
      <c r="Z40" s="8">
        <v>5</v>
      </c>
      <c r="AA40" s="151"/>
      <c r="AB40" s="8" t="s">
        <v>33</v>
      </c>
      <c r="AC40" s="8">
        <v>4</v>
      </c>
      <c r="AD40" s="8">
        <v>4</v>
      </c>
      <c r="AE40" s="8">
        <v>3</v>
      </c>
      <c r="AF40" s="8">
        <v>3</v>
      </c>
      <c r="AG40" s="8">
        <v>4</v>
      </c>
      <c r="AH40" s="4" t="s">
        <v>106</v>
      </c>
      <c r="AI40" s="4"/>
    </row>
    <row r="41" spans="1:35" x14ac:dyDescent="0.2">
      <c r="A41" s="4" t="s">
        <v>33</v>
      </c>
      <c r="B41" s="4" t="s">
        <v>43</v>
      </c>
      <c r="C41" s="4" t="s">
        <v>40</v>
      </c>
      <c r="D41" s="4" t="s">
        <v>44</v>
      </c>
      <c r="E41" s="8">
        <v>5</v>
      </c>
      <c r="F41" s="147"/>
      <c r="G41" s="8">
        <v>4</v>
      </c>
      <c r="H41" s="8">
        <v>5</v>
      </c>
      <c r="I41" s="8">
        <v>5</v>
      </c>
      <c r="J41" s="8">
        <v>5</v>
      </c>
      <c r="K41" s="8">
        <v>5</v>
      </c>
      <c r="L41" s="151"/>
      <c r="M41" s="8">
        <v>5</v>
      </c>
      <c r="N41" s="8">
        <v>5</v>
      </c>
      <c r="O41" s="8">
        <v>5</v>
      </c>
      <c r="P41" s="8">
        <v>5</v>
      </c>
      <c r="Q41" s="147"/>
      <c r="R41" s="8" t="s">
        <v>38</v>
      </c>
      <c r="S41" s="8">
        <v>5</v>
      </c>
      <c r="T41" s="8">
        <v>5</v>
      </c>
      <c r="U41" s="8">
        <v>5</v>
      </c>
      <c r="V41" s="147"/>
      <c r="W41" s="8">
        <v>3</v>
      </c>
      <c r="X41" s="8">
        <v>3</v>
      </c>
      <c r="Y41" s="147"/>
      <c r="Z41" s="8">
        <v>5</v>
      </c>
      <c r="AA41" s="151"/>
      <c r="AB41" s="8" t="s">
        <v>33</v>
      </c>
      <c r="AC41" s="8">
        <v>4</v>
      </c>
      <c r="AD41" s="8">
        <v>4</v>
      </c>
      <c r="AE41" s="8">
        <v>4</v>
      </c>
      <c r="AF41" s="8">
        <v>4</v>
      </c>
      <c r="AG41" s="8">
        <v>5</v>
      </c>
      <c r="AH41" s="4" t="s">
        <v>132</v>
      </c>
      <c r="AI41" s="4"/>
    </row>
    <row r="42" spans="1:35" x14ac:dyDescent="0.2">
      <c r="A42" s="4" t="s">
        <v>33</v>
      </c>
      <c r="B42" s="4" t="s">
        <v>43</v>
      </c>
      <c r="C42" s="4" t="s">
        <v>47</v>
      </c>
      <c r="D42" s="4" t="s">
        <v>44</v>
      </c>
      <c r="E42" s="8">
        <v>5</v>
      </c>
      <c r="F42" s="147"/>
      <c r="G42" s="8">
        <v>4</v>
      </c>
      <c r="H42" s="8">
        <v>5</v>
      </c>
      <c r="I42" s="8">
        <v>5</v>
      </c>
      <c r="J42" s="8">
        <v>5</v>
      </c>
      <c r="K42" s="8">
        <v>5</v>
      </c>
      <c r="L42" s="151"/>
      <c r="M42" s="8">
        <v>5</v>
      </c>
      <c r="N42" s="8">
        <v>5</v>
      </c>
      <c r="O42" s="8">
        <v>5</v>
      </c>
      <c r="P42" s="8">
        <v>5</v>
      </c>
      <c r="Q42" s="147"/>
      <c r="R42" s="8" t="s">
        <v>38</v>
      </c>
      <c r="S42" s="8">
        <v>5</v>
      </c>
      <c r="T42" s="8">
        <v>5</v>
      </c>
      <c r="U42" s="8">
        <v>5</v>
      </c>
      <c r="V42" s="147"/>
      <c r="W42" s="8">
        <v>5</v>
      </c>
      <c r="X42" s="8">
        <v>5</v>
      </c>
      <c r="Y42" s="147"/>
      <c r="Z42" s="8">
        <v>5</v>
      </c>
      <c r="AA42" s="151"/>
      <c r="AB42" s="8" t="s">
        <v>33</v>
      </c>
      <c r="AC42" s="8">
        <v>4</v>
      </c>
      <c r="AD42" s="8">
        <v>4</v>
      </c>
      <c r="AE42" s="8">
        <v>5</v>
      </c>
      <c r="AF42" s="8">
        <v>5</v>
      </c>
      <c r="AG42" s="8">
        <v>5</v>
      </c>
      <c r="AH42" s="4" t="s">
        <v>150</v>
      </c>
      <c r="AI42" s="4"/>
    </row>
    <row r="43" spans="1:35" s="19" customFormat="1" x14ac:dyDescent="0.2">
      <c r="A43" s="17" t="s">
        <v>33</v>
      </c>
      <c r="B43" s="17" t="s">
        <v>63</v>
      </c>
      <c r="C43" s="17" t="s">
        <v>36</v>
      </c>
      <c r="D43" s="17" t="s">
        <v>64</v>
      </c>
      <c r="E43" s="18">
        <v>5</v>
      </c>
      <c r="F43" s="147">
        <f>AVERAGE(E43:E45)</f>
        <v>4.333333333333333</v>
      </c>
      <c r="G43" s="18">
        <v>4</v>
      </c>
      <c r="H43" s="18">
        <v>4</v>
      </c>
      <c r="I43" s="18">
        <v>4</v>
      </c>
      <c r="J43" s="18">
        <v>4</v>
      </c>
      <c r="K43" s="18">
        <v>4</v>
      </c>
      <c r="L43" s="151">
        <f>AVERAGE(G43:K45)</f>
        <v>4.333333333333333</v>
      </c>
      <c r="M43" s="18">
        <v>4</v>
      </c>
      <c r="N43" s="18">
        <v>4</v>
      </c>
      <c r="O43" s="18">
        <v>4</v>
      </c>
      <c r="P43" s="18">
        <v>4</v>
      </c>
      <c r="Q43" s="147">
        <f>AVERAGE(M43:P45)</f>
        <v>4.166666666666667</v>
      </c>
      <c r="R43" s="18" t="s">
        <v>48</v>
      </c>
      <c r="S43" s="18">
        <v>4</v>
      </c>
      <c r="T43" s="18">
        <v>4</v>
      </c>
      <c r="U43" s="18">
        <v>4</v>
      </c>
      <c r="V43" s="147">
        <f>AVERAGE(S43:U45)</f>
        <v>4</v>
      </c>
      <c r="W43" s="18">
        <v>3</v>
      </c>
      <c r="X43" s="18">
        <v>4</v>
      </c>
      <c r="Y43" s="147">
        <f>AVERAGE(W43:X45)</f>
        <v>3.8333333333333335</v>
      </c>
      <c r="Z43" s="18">
        <v>4</v>
      </c>
      <c r="AA43" s="151"/>
      <c r="AB43" s="18" t="s">
        <v>33</v>
      </c>
      <c r="AC43" s="18">
        <v>3</v>
      </c>
      <c r="AD43" s="18">
        <v>3</v>
      </c>
      <c r="AE43" s="18">
        <v>3</v>
      </c>
      <c r="AF43" s="18">
        <v>3</v>
      </c>
      <c r="AG43" s="18">
        <v>1</v>
      </c>
      <c r="AH43" s="17" t="s">
        <v>65</v>
      </c>
      <c r="AI43" s="17"/>
    </row>
    <row r="44" spans="1:35" s="19" customFormat="1" x14ac:dyDescent="0.2">
      <c r="A44" s="17" t="s">
        <v>33</v>
      </c>
      <c r="B44" s="17" t="s">
        <v>63</v>
      </c>
      <c r="C44" s="17" t="s">
        <v>36</v>
      </c>
      <c r="D44" s="17" t="s">
        <v>64</v>
      </c>
      <c r="E44" s="18">
        <v>4</v>
      </c>
      <c r="F44" s="147"/>
      <c r="G44" s="18">
        <v>4</v>
      </c>
      <c r="H44" s="18">
        <v>5</v>
      </c>
      <c r="I44" s="18">
        <v>5</v>
      </c>
      <c r="J44" s="18">
        <v>5</v>
      </c>
      <c r="K44" s="18">
        <v>5</v>
      </c>
      <c r="L44" s="151"/>
      <c r="M44" s="18">
        <v>5</v>
      </c>
      <c r="N44" s="18">
        <v>4</v>
      </c>
      <c r="O44" s="18">
        <v>4</v>
      </c>
      <c r="P44" s="18">
        <v>4</v>
      </c>
      <c r="Q44" s="147"/>
      <c r="R44" s="18" t="s">
        <v>48</v>
      </c>
      <c r="S44" s="18">
        <v>4</v>
      </c>
      <c r="T44" s="18">
        <v>4</v>
      </c>
      <c r="U44" s="18">
        <v>4</v>
      </c>
      <c r="V44" s="147"/>
      <c r="W44" s="18">
        <v>3</v>
      </c>
      <c r="X44" s="18">
        <v>4</v>
      </c>
      <c r="Y44" s="147"/>
      <c r="Z44" s="18">
        <v>4</v>
      </c>
      <c r="AA44" s="151"/>
      <c r="AB44" s="18" t="s">
        <v>33</v>
      </c>
      <c r="AC44" s="18">
        <v>4</v>
      </c>
      <c r="AD44" s="18">
        <v>4</v>
      </c>
      <c r="AE44" s="18">
        <v>4</v>
      </c>
      <c r="AF44" s="18">
        <v>4</v>
      </c>
      <c r="AG44" s="18">
        <v>2</v>
      </c>
      <c r="AH44" s="17" t="s">
        <v>107</v>
      </c>
      <c r="AI44" s="17"/>
    </row>
    <row r="45" spans="1:35" s="19" customFormat="1" x14ac:dyDescent="0.2">
      <c r="A45" s="17" t="s">
        <v>33</v>
      </c>
      <c r="B45" s="17" t="s">
        <v>63</v>
      </c>
      <c r="C45" s="17" t="s">
        <v>36</v>
      </c>
      <c r="D45" s="17" t="s">
        <v>64</v>
      </c>
      <c r="E45" s="18">
        <v>4</v>
      </c>
      <c r="F45" s="147"/>
      <c r="G45" s="18">
        <v>4</v>
      </c>
      <c r="H45" s="18">
        <v>4</v>
      </c>
      <c r="I45" s="18">
        <v>5</v>
      </c>
      <c r="J45" s="18">
        <v>4</v>
      </c>
      <c r="K45" s="18">
        <v>4</v>
      </c>
      <c r="L45" s="151"/>
      <c r="M45" s="18">
        <v>4</v>
      </c>
      <c r="N45" s="18">
        <v>4</v>
      </c>
      <c r="O45" s="18">
        <v>4</v>
      </c>
      <c r="P45" s="18">
        <v>5</v>
      </c>
      <c r="Q45" s="147"/>
      <c r="R45" s="18" t="s">
        <v>48</v>
      </c>
      <c r="S45" s="18">
        <v>4</v>
      </c>
      <c r="T45" s="18">
        <v>4</v>
      </c>
      <c r="U45" s="18">
        <v>4</v>
      </c>
      <c r="V45" s="147"/>
      <c r="W45" s="18">
        <v>4</v>
      </c>
      <c r="X45" s="18">
        <v>5</v>
      </c>
      <c r="Y45" s="147"/>
      <c r="Z45" s="18">
        <v>4</v>
      </c>
      <c r="AA45" s="151"/>
      <c r="AB45" s="18" t="s">
        <v>33</v>
      </c>
      <c r="AC45" s="18">
        <v>4</v>
      </c>
      <c r="AD45" s="18">
        <v>4</v>
      </c>
      <c r="AE45" s="18">
        <v>3</v>
      </c>
      <c r="AF45" s="18">
        <v>2</v>
      </c>
      <c r="AG45" s="18">
        <v>2</v>
      </c>
      <c r="AH45" s="17" t="s">
        <v>148</v>
      </c>
      <c r="AI45" s="17"/>
    </row>
    <row r="46" spans="1:35" x14ac:dyDescent="0.2">
      <c r="A46" s="4" t="s">
        <v>33</v>
      </c>
      <c r="B46" s="4" t="s">
        <v>50</v>
      </c>
      <c r="C46" s="4" t="s">
        <v>36</v>
      </c>
      <c r="D46" s="4" t="s">
        <v>51</v>
      </c>
      <c r="E46" s="8">
        <v>3</v>
      </c>
      <c r="F46" s="147">
        <f>AVERAGE(E46:E47)</f>
        <v>3.5</v>
      </c>
      <c r="G46" s="8">
        <v>4</v>
      </c>
      <c r="H46" s="8">
        <v>4</v>
      </c>
      <c r="I46" s="8">
        <v>4</v>
      </c>
      <c r="J46" s="8">
        <v>4</v>
      </c>
      <c r="K46" s="8">
        <v>4</v>
      </c>
      <c r="L46" s="151">
        <f>AVERAGE(G46:K47)</f>
        <v>4.0999999999999996</v>
      </c>
      <c r="M46" s="8">
        <v>3</v>
      </c>
      <c r="N46" s="8">
        <v>3</v>
      </c>
      <c r="O46" s="8">
        <v>2</v>
      </c>
      <c r="P46" s="8">
        <v>3</v>
      </c>
      <c r="Q46" s="147">
        <f>AVERAGE(M46:P47)</f>
        <v>3</v>
      </c>
      <c r="R46" s="8" t="s">
        <v>48</v>
      </c>
      <c r="S46" s="8">
        <v>3</v>
      </c>
      <c r="T46" s="8">
        <v>5</v>
      </c>
      <c r="U46" s="8">
        <v>5</v>
      </c>
      <c r="V46" s="147">
        <f>AVERAGE(S46:U47)</f>
        <v>4.166666666666667</v>
      </c>
      <c r="W46" s="8">
        <v>4</v>
      </c>
      <c r="X46" s="8">
        <v>3</v>
      </c>
      <c r="Y46" s="147">
        <f>AVERAGE(W46:X47)</f>
        <v>3.5</v>
      </c>
      <c r="Z46" s="8">
        <v>3</v>
      </c>
      <c r="AA46" s="151"/>
      <c r="AB46" s="8" t="s">
        <v>33</v>
      </c>
      <c r="AC46" s="8">
        <v>3</v>
      </c>
      <c r="AD46" s="8">
        <v>4</v>
      </c>
      <c r="AE46" s="8">
        <v>3</v>
      </c>
      <c r="AF46" s="8">
        <v>3</v>
      </c>
      <c r="AG46" s="8">
        <v>3</v>
      </c>
      <c r="AH46" s="4" t="s">
        <v>52</v>
      </c>
      <c r="AI46" s="4"/>
    </row>
    <row r="47" spans="1:35" x14ac:dyDescent="0.2">
      <c r="A47" s="4" t="s">
        <v>33</v>
      </c>
      <c r="B47" s="4" t="s">
        <v>50</v>
      </c>
      <c r="C47" s="4" t="s">
        <v>36</v>
      </c>
      <c r="D47" s="4" t="s">
        <v>51</v>
      </c>
      <c r="E47" s="8">
        <v>4</v>
      </c>
      <c r="F47" s="147"/>
      <c r="G47" s="8">
        <v>4</v>
      </c>
      <c r="H47" s="8">
        <v>4</v>
      </c>
      <c r="I47" s="8">
        <v>5</v>
      </c>
      <c r="J47" s="8">
        <v>4</v>
      </c>
      <c r="K47" s="8">
        <v>4</v>
      </c>
      <c r="L47" s="151"/>
      <c r="M47" s="8">
        <v>4</v>
      </c>
      <c r="N47" s="8">
        <v>3</v>
      </c>
      <c r="O47" s="8">
        <v>3</v>
      </c>
      <c r="P47" s="8">
        <v>3</v>
      </c>
      <c r="Q47" s="147"/>
      <c r="R47" s="8" t="s">
        <v>38</v>
      </c>
      <c r="S47" s="8">
        <v>3</v>
      </c>
      <c r="T47" s="8">
        <v>5</v>
      </c>
      <c r="U47" s="8">
        <v>4</v>
      </c>
      <c r="V47" s="147"/>
      <c r="W47" s="8">
        <v>4</v>
      </c>
      <c r="X47" s="8">
        <v>3</v>
      </c>
      <c r="Y47" s="147"/>
      <c r="Z47" s="8">
        <v>4</v>
      </c>
      <c r="AA47" s="151"/>
      <c r="AB47" s="8" t="s">
        <v>33</v>
      </c>
      <c r="AC47" s="8">
        <v>3</v>
      </c>
      <c r="AD47" s="8">
        <v>3</v>
      </c>
      <c r="AE47" s="8">
        <v>3</v>
      </c>
      <c r="AF47" s="8">
        <v>3</v>
      </c>
      <c r="AG47" s="8">
        <v>3</v>
      </c>
      <c r="AH47" s="4" t="s">
        <v>120</v>
      </c>
      <c r="AI47" s="4"/>
    </row>
    <row r="48" spans="1:35" s="19" customFormat="1" x14ac:dyDescent="0.2">
      <c r="A48" s="17" t="s">
        <v>33</v>
      </c>
      <c r="B48" s="17" t="s">
        <v>70</v>
      </c>
      <c r="C48" s="17" t="s">
        <v>59</v>
      </c>
      <c r="D48" s="17" t="s">
        <v>37</v>
      </c>
      <c r="E48" s="18">
        <v>4</v>
      </c>
      <c r="F48" s="147">
        <f>AVERAGE(E48:E49)</f>
        <v>4</v>
      </c>
      <c r="G48" s="18">
        <v>4</v>
      </c>
      <c r="H48" s="18">
        <v>5</v>
      </c>
      <c r="I48" s="18">
        <v>5</v>
      </c>
      <c r="J48" s="18">
        <v>4</v>
      </c>
      <c r="K48" s="18">
        <v>3</v>
      </c>
      <c r="L48" s="151">
        <f>AVERAGE(G48:K49)</f>
        <v>4.2</v>
      </c>
      <c r="M48" s="18">
        <v>4</v>
      </c>
      <c r="N48" s="18">
        <v>3</v>
      </c>
      <c r="O48" s="18">
        <v>3</v>
      </c>
      <c r="P48" s="18">
        <v>3</v>
      </c>
      <c r="Q48" s="147">
        <f>AVERAGE(M48:P49)</f>
        <v>3.375</v>
      </c>
      <c r="R48" s="18" t="s">
        <v>38</v>
      </c>
      <c r="S48" s="18">
        <v>5</v>
      </c>
      <c r="T48" s="18">
        <v>4</v>
      </c>
      <c r="U48" s="18">
        <v>3</v>
      </c>
      <c r="V48" s="147">
        <f>AVERAGE(S48:U49)</f>
        <v>4.166666666666667</v>
      </c>
      <c r="W48" s="18">
        <v>3</v>
      </c>
      <c r="X48" s="18">
        <v>3</v>
      </c>
      <c r="Y48" s="147">
        <f>AVERAGE(W48:X49)</f>
        <v>3</v>
      </c>
      <c r="Z48" s="18">
        <v>4</v>
      </c>
      <c r="AA48" s="151"/>
      <c r="AB48" s="18" t="s">
        <v>33</v>
      </c>
      <c r="AC48" s="18">
        <v>2</v>
      </c>
      <c r="AD48" s="18">
        <v>3</v>
      </c>
      <c r="AE48" s="18">
        <v>3</v>
      </c>
      <c r="AF48" s="18">
        <v>3</v>
      </c>
      <c r="AG48" s="18">
        <v>1</v>
      </c>
      <c r="AH48" s="17" t="s">
        <v>71</v>
      </c>
      <c r="AI48" s="17"/>
    </row>
    <row r="49" spans="1:35" s="19" customFormat="1" x14ac:dyDescent="0.2">
      <c r="A49" s="17" t="s">
        <v>33</v>
      </c>
      <c r="B49" s="17" t="s">
        <v>70</v>
      </c>
      <c r="C49" s="17" t="s">
        <v>59</v>
      </c>
      <c r="D49" s="17" t="s">
        <v>37</v>
      </c>
      <c r="E49" s="18">
        <v>4</v>
      </c>
      <c r="F49" s="147"/>
      <c r="G49" s="18">
        <v>4</v>
      </c>
      <c r="H49" s="18">
        <v>5</v>
      </c>
      <c r="I49" s="18">
        <v>5</v>
      </c>
      <c r="J49" s="18">
        <v>4</v>
      </c>
      <c r="K49" s="18">
        <v>3</v>
      </c>
      <c r="L49" s="151"/>
      <c r="M49" s="18">
        <v>4</v>
      </c>
      <c r="N49" s="18">
        <v>4</v>
      </c>
      <c r="O49" s="18">
        <v>3</v>
      </c>
      <c r="P49" s="18">
        <v>3</v>
      </c>
      <c r="Q49" s="147"/>
      <c r="R49" s="18" t="s">
        <v>38</v>
      </c>
      <c r="S49" s="18">
        <v>4</v>
      </c>
      <c r="T49" s="18">
        <v>5</v>
      </c>
      <c r="U49" s="18">
        <v>4</v>
      </c>
      <c r="V49" s="147"/>
      <c r="W49" s="18">
        <v>3</v>
      </c>
      <c r="X49" s="18">
        <v>3</v>
      </c>
      <c r="Y49" s="147"/>
      <c r="Z49" s="18">
        <v>4</v>
      </c>
      <c r="AA49" s="151"/>
      <c r="AB49" s="18" t="s">
        <v>33</v>
      </c>
      <c r="AC49" s="18">
        <v>4</v>
      </c>
      <c r="AD49" s="18">
        <v>4</v>
      </c>
      <c r="AE49" s="18">
        <v>4</v>
      </c>
      <c r="AF49" s="18">
        <v>4</v>
      </c>
      <c r="AG49" s="18">
        <v>3</v>
      </c>
      <c r="AH49" s="17" t="s">
        <v>92</v>
      </c>
      <c r="AI49" s="17"/>
    </row>
    <row r="50" spans="1:35" x14ac:dyDescent="0.2">
      <c r="A50" s="4" t="s">
        <v>33</v>
      </c>
      <c r="B50" s="4" t="s">
        <v>156</v>
      </c>
      <c r="C50" s="4" t="s">
        <v>36</v>
      </c>
      <c r="D50" s="4" t="s">
        <v>98</v>
      </c>
      <c r="E50" s="8">
        <v>4</v>
      </c>
      <c r="F50" s="29">
        <v>4</v>
      </c>
      <c r="G50" s="8">
        <v>4</v>
      </c>
      <c r="H50" s="8">
        <v>4</v>
      </c>
      <c r="I50" s="8">
        <v>4</v>
      </c>
      <c r="J50" s="8">
        <v>4</v>
      </c>
      <c r="K50" s="8">
        <v>4</v>
      </c>
      <c r="L50" s="26">
        <f>AVERAGE(G50:K50)</f>
        <v>4</v>
      </c>
      <c r="M50" s="8">
        <v>4</v>
      </c>
      <c r="N50" s="8">
        <v>3</v>
      </c>
      <c r="O50" s="8">
        <v>3</v>
      </c>
      <c r="P50" s="8">
        <v>4</v>
      </c>
      <c r="Q50" s="29">
        <f>AVERAGE(M50:P50)</f>
        <v>3.5</v>
      </c>
      <c r="R50" s="8" t="s">
        <v>48</v>
      </c>
      <c r="S50" s="8">
        <v>4</v>
      </c>
      <c r="T50" s="8">
        <v>5</v>
      </c>
      <c r="U50" s="8">
        <v>5</v>
      </c>
      <c r="V50" s="29">
        <f>AVERAGE(S50:U50)</f>
        <v>4.666666666666667</v>
      </c>
      <c r="W50" s="8">
        <v>5</v>
      </c>
      <c r="X50" s="8">
        <v>4</v>
      </c>
      <c r="Y50" s="29">
        <f>AVERAGE(W50:X50)</f>
        <v>4.5</v>
      </c>
      <c r="Z50" s="8">
        <v>4</v>
      </c>
      <c r="AA50" s="26"/>
      <c r="AB50" s="8" t="s">
        <v>33</v>
      </c>
      <c r="AC50" s="8">
        <v>4</v>
      </c>
      <c r="AD50" s="8">
        <v>4</v>
      </c>
      <c r="AE50" s="8">
        <v>3</v>
      </c>
      <c r="AF50" s="8">
        <v>4</v>
      </c>
      <c r="AG50" s="8">
        <v>3</v>
      </c>
      <c r="AH50" s="4" t="s">
        <v>157</v>
      </c>
      <c r="AI50" s="4"/>
    </row>
    <row r="51" spans="1:35" s="22" customFormat="1" x14ac:dyDescent="0.2">
      <c r="A51" s="20" t="s">
        <v>33</v>
      </c>
      <c r="B51" s="20" t="s">
        <v>95</v>
      </c>
      <c r="C51" s="20" t="s">
        <v>40</v>
      </c>
      <c r="D51" s="20" t="s">
        <v>44</v>
      </c>
      <c r="E51" s="21">
        <v>4</v>
      </c>
      <c r="F51" s="148">
        <f>AVERAGE(E51:E52)</f>
        <v>4.5</v>
      </c>
      <c r="G51" s="21">
        <v>4</v>
      </c>
      <c r="H51" s="21">
        <v>4</v>
      </c>
      <c r="I51" s="21">
        <v>5</v>
      </c>
      <c r="J51" s="21">
        <v>4</v>
      </c>
      <c r="K51" s="21">
        <v>4</v>
      </c>
      <c r="L51" s="152">
        <f>AVERAGE(G51:K52)</f>
        <v>4.3</v>
      </c>
      <c r="M51" s="21">
        <v>4</v>
      </c>
      <c r="N51" s="21">
        <v>3</v>
      </c>
      <c r="O51" s="21">
        <v>3</v>
      </c>
      <c r="P51" s="21">
        <v>5</v>
      </c>
      <c r="Q51" s="148">
        <f>AVERAGE(M51:P52)</f>
        <v>4</v>
      </c>
      <c r="R51" s="21" t="s">
        <v>38</v>
      </c>
      <c r="S51" s="21">
        <v>4</v>
      </c>
      <c r="T51" s="21">
        <v>5</v>
      </c>
      <c r="U51" s="21">
        <v>5</v>
      </c>
      <c r="V51" s="148">
        <f>AVERAGE(S51:U52)</f>
        <v>4.666666666666667</v>
      </c>
      <c r="W51" s="21">
        <v>3</v>
      </c>
      <c r="X51" s="21">
        <v>4</v>
      </c>
      <c r="Y51" s="148">
        <f>AVERAGE(W51:X52)</f>
        <v>3.75</v>
      </c>
      <c r="Z51" s="21">
        <v>4</v>
      </c>
      <c r="AA51" s="151"/>
      <c r="AB51" s="21" t="s">
        <v>33</v>
      </c>
      <c r="AC51" s="21">
        <v>4</v>
      </c>
      <c r="AD51" s="21">
        <v>4</v>
      </c>
      <c r="AE51" s="21">
        <v>3</v>
      </c>
      <c r="AF51" s="21">
        <v>4</v>
      </c>
      <c r="AG51" s="21">
        <v>3</v>
      </c>
      <c r="AH51" s="20" t="s">
        <v>96</v>
      </c>
      <c r="AI51" s="20"/>
    </row>
    <row r="52" spans="1:35" s="22" customFormat="1" x14ac:dyDescent="0.2">
      <c r="A52" s="20" t="s">
        <v>33</v>
      </c>
      <c r="B52" s="20" t="s">
        <v>95</v>
      </c>
      <c r="C52" s="20" t="s">
        <v>40</v>
      </c>
      <c r="D52" s="20" t="s">
        <v>44</v>
      </c>
      <c r="E52" s="21">
        <v>5</v>
      </c>
      <c r="F52" s="149"/>
      <c r="G52" s="21">
        <v>4</v>
      </c>
      <c r="H52" s="21">
        <v>5</v>
      </c>
      <c r="I52" s="21">
        <v>4</v>
      </c>
      <c r="J52" s="21">
        <v>5</v>
      </c>
      <c r="K52" s="21">
        <v>4</v>
      </c>
      <c r="L52" s="153"/>
      <c r="M52" s="21">
        <v>5</v>
      </c>
      <c r="N52" s="21">
        <v>4</v>
      </c>
      <c r="O52" s="21">
        <v>4</v>
      </c>
      <c r="P52" s="21">
        <v>4</v>
      </c>
      <c r="Q52" s="149"/>
      <c r="R52" s="21" t="s">
        <v>48</v>
      </c>
      <c r="S52" s="21">
        <v>5</v>
      </c>
      <c r="T52" s="21">
        <v>5</v>
      </c>
      <c r="U52" s="21">
        <v>4</v>
      </c>
      <c r="V52" s="149"/>
      <c r="W52" s="21">
        <v>3</v>
      </c>
      <c r="X52" s="21">
        <v>5</v>
      </c>
      <c r="Y52" s="149"/>
      <c r="Z52" s="21">
        <v>4</v>
      </c>
      <c r="AA52" s="151"/>
      <c r="AB52" s="21" t="s">
        <v>33</v>
      </c>
      <c r="AC52" s="21">
        <v>4</v>
      </c>
      <c r="AD52" s="21">
        <v>3</v>
      </c>
      <c r="AE52" s="21">
        <v>4</v>
      </c>
      <c r="AF52" s="21">
        <v>3</v>
      </c>
      <c r="AG52" s="21">
        <v>3</v>
      </c>
      <c r="AH52" s="20" t="s">
        <v>142</v>
      </c>
      <c r="AI52" s="20"/>
    </row>
    <row r="53" spans="1:35" s="19" customFormat="1" x14ac:dyDescent="0.2">
      <c r="A53" s="17" t="s">
        <v>33</v>
      </c>
      <c r="B53" s="17" t="s">
        <v>110</v>
      </c>
      <c r="C53" s="17" t="s">
        <v>40</v>
      </c>
      <c r="D53" s="17" t="s">
        <v>44</v>
      </c>
      <c r="E53" s="18">
        <v>3</v>
      </c>
      <c r="F53" s="148">
        <f>AVERAGE(E53:E55)</f>
        <v>3.3333333333333335</v>
      </c>
      <c r="G53" s="18">
        <v>4</v>
      </c>
      <c r="H53" s="18">
        <v>4</v>
      </c>
      <c r="I53" s="18">
        <v>4</v>
      </c>
      <c r="J53" s="18">
        <v>4</v>
      </c>
      <c r="K53" s="18">
        <v>4</v>
      </c>
      <c r="L53" s="152">
        <f>AVERAGE(G53:K55)</f>
        <v>4.333333333333333</v>
      </c>
      <c r="M53" s="18">
        <v>4</v>
      </c>
      <c r="N53" s="18">
        <v>4</v>
      </c>
      <c r="O53" s="18">
        <v>3</v>
      </c>
      <c r="P53" s="18">
        <v>5</v>
      </c>
      <c r="Q53" s="148">
        <f>AVERAGE(M53:P55)</f>
        <v>4.25</v>
      </c>
      <c r="R53" s="18" t="s">
        <v>38</v>
      </c>
      <c r="S53" s="18">
        <v>4</v>
      </c>
      <c r="T53" s="18">
        <v>5</v>
      </c>
      <c r="U53" s="18">
        <v>5</v>
      </c>
      <c r="V53" s="148">
        <f>AVERAGE(S53:U55)</f>
        <v>4.7777777777777777</v>
      </c>
      <c r="W53" s="18">
        <v>4</v>
      </c>
      <c r="X53" s="18">
        <v>4</v>
      </c>
      <c r="Y53" s="148">
        <f>AVERAGE(W53:X55)</f>
        <v>4</v>
      </c>
      <c r="Z53" s="18">
        <v>4</v>
      </c>
      <c r="AA53" s="151"/>
      <c r="AB53" s="18" t="s">
        <v>33</v>
      </c>
      <c r="AC53" s="18">
        <v>4</v>
      </c>
      <c r="AD53" s="18">
        <v>4</v>
      </c>
      <c r="AE53" s="18">
        <v>4</v>
      </c>
      <c r="AF53" s="18">
        <v>4</v>
      </c>
      <c r="AG53" s="18">
        <v>2</v>
      </c>
      <c r="AH53" s="17" t="s">
        <v>111</v>
      </c>
      <c r="AI53" s="17"/>
    </row>
    <row r="54" spans="1:35" s="19" customFormat="1" x14ac:dyDescent="0.2">
      <c r="A54" s="17" t="s">
        <v>33</v>
      </c>
      <c r="B54" s="17" t="s">
        <v>110</v>
      </c>
      <c r="C54" s="17" t="s">
        <v>40</v>
      </c>
      <c r="D54" s="17" t="s">
        <v>44</v>
      </c>
      <c r="E54" s="18">
        <v>3</v>
      </c>
      <c r="F54" s="150"/>
      <c r="G54" s="18">
        <v>4</v>
      </c>
      <c r="H54" s="18">
        <v>4</v>
      </c>
      <c r="I54" s="18">
        <v>4</v>
      </c>
      <c r="J54" s="18">
        <v>4</v>
      </c>
      <c r="K54" s="18">
        <v>4</v>
      </c>
      <c r="L54" s="154"/>
      <c r="M54" s="18">
        <v>4</v>
      </c>
      <c r="N54" s="18">
        <v>4</v>
      </c>
      <c r="O54" s="18">
        <v>3</v>
      </c>
      <c r="P54" s="18">
        <v>5</v>
      </c>
      <c r="Q54" s="150"/>
      <c r="R54" s="18" t="s">
        <v>38</v>
      </c>
      <c r="S54" s="18">
        <v>4</v>
      </c>
      <c r="T54" s="18">
        <v>5</v>
      </c>
      <c r="U54" s="18">
        <v>5</v>
      </c>
      <c r="V54" s="150"/>
      <c r="W54" s="18">
        <v>4</v>
      </c>
      <c r="X54" s="18">
        <v>4</v>
      </c>
      <c r="Y54" s="150"/>
      <c r="Z54" s="18">
        <v>4</v>
      </c>
      <c r="AA54" s="151"/>
      <c r="AB54" s="18" t="s">
        <v>33</v>
      </c>
      <c r="AC54" s="18">
        <v>3</v>
      </c>
      <c r="AD54" s="18">
        <v>3</v>
      </c>
      <c r="AE54" s="18">
        <v>3</v>
      </c>
      <c r="AF54" s="18">
        <v>3</v>
      </c>
      <c r="AG54" s="18">
        <v>2</v>
      </c>
      <c r="AH54" s="17" t="s">
        <v>116</v>
      </c>
      <c r="AI54" s="17"/>
    </row>
    <row r="55" spans="1:35" s="19" customFormat="1" x14ac:dyDescent="0.2">
      <c r="A55" s="17" t="s">
        <v>33</v>
      </c>
      <c r="B55" s="17" t="s">
        <v>110</v>
      </c>
      <c r="C55" s="17" t="s">
        <v>40</v>
      </c>
      <c r="D55" s="17" t="s">
        <v>44</v>
      </c>
      <c r="E55" s="18">
        <v>4</v>
      </c>
      <c r="F55" s="149"/>
      <c r="G55" s="18">
        <v>5</v>
      </c>
      <c r="H55" s="18">
        <v>5</v>
      </c>
      <c r="I55" s="18">
        <v>5</v>
      </c>
      <c r="J55" s="18">
        <v>5</v>
      </c>
      <c r="K55" s="18">
        <v>5</v>
      </c>
      <c r="L55" s="153"/>
      <c r="M55" s="18">
        <v>5</v>
      </c>
      <c r="N55" s="18">
        <v>5</v>
      </c>
      <c r="O55" s="18">
        <v>4</v>
      </c>
      <c r="P55" s="18">
        <v>5</v>
      </c>
      <c r="Q55" s="149"/>
      <c r="R55" s="18" t="s">
        <v>38</v>
      </c>
      <c r="S55" s="18">
        <v>5</v>
      </c>
      <c r="T55" s="18">
        <v>5</v>
      </c>
      <c r="U55" s="18">
        <v>5</v>
      </c>
      <c r="V55" s="149"/>
      <c r="W55" s="18">
        <v>4</v>
      </c>
      <c r="X55" s="18">
        <v>4</v>
      </c>
      <c r="Y55" s="149"/>
      <c r="Z55" s="18">
        <v>1</v>
      </c>
      <c r="AA55" s="151"/>
      <c r="AB55" s="18" t="s">
        <v>33</v>
      </c>
      <c r="AC55" s="18">
        <v>4</v>
      </c>
      <c r="AD55" s="18">
        <v>4</v>
      </c>
      <c r="AE55" s="18">
        <v>3</v>
      </c>
      <c r="AF55" s="18">
        <v>4</v>
      </c>
      <c r="AG55" s="18">
        <v>1</v>
      </c>
      <c r="AH55" s="17" t="s">
        <v>147</v>
      </c>
      <c r="AI55" s="17"/>
    </row>
    <row r="56" spans="1:35" x14ac:dyDescent="0.2">
      <c r="A56" s="4" t="s">
        <v>33</v>
      </c>
      <c r="B56" s="4" t="s">
        <v>114</v>
      </c>
      <c r="C56" s="4" t="s">
        <v>40</v>
      </c>
      <c r="D56" s="4" t="s">
        <v>98</v>
      </c>
      <c r="E56" s="8">
        <v>4</v>
      </c>
      <c r="F56" s="147">
        <f>AVERAGE(E56:E59)</f>
        <v>4</v>
      </c>
      <c r="G56" s="8">
        <v>4</v>
      </c>
      <c r="H56" s="8">
        <v>4</v>
      </c>
      <c r="I56" s="8">
        <v>4</v>
      </c>
      <c r="J56" s="8">
        <v>5</v>
      </c>
      <c r="K56" s="8">
        <v>5</v>
      </c>
      <c r="L56" s="151">
        <f>AVERAGE(G56:K59)</f>
        <v>4.5</v>
      </c>
      <c r="M56" s="8">
        <v>4</v>
      </c>
      <c r="N56" s="8">
        <v>5</v>
      </c>
      <c r="O56" s="8">
        <v>3</v>
      </c>
      <c r="P56" s="8">
        <v>4</v>
      </c>
      <c r="Q56" s="147">
        <f>AVERAGE(M56:P59)</f>
        <v>4.3125</v>
      </c>
      <c r="R56" s="8" t="s">
        <v>48</v>
      </c>
      <c r="S56" s="8">
        <v>4</v>
      </c>
      <c r="T56" s="8">
        <v>5</v>
      </c>
      <c r="U56" s="8">
        <v>5</v>
      </c>
      <c r="V56" s="147">
        <f>AVERAGE(S56:U59)</f>
        <v>4.833333333333333</v>
      </c>
      <c r="W56" s="8">
        <v>3</v>
      </c>
      <c r="X56" s="8">
        <v>4</v>
      </c>
      <c r="Y56" s="147">
        <f>AVERAGE(W56:X59)</f>
        <v>4.125</v>
      </c>
      <c r="Z56" s="8">
        <v>4</v>
      </c>
      <c r="AA56" s="151"/>
      <c r="AB56" s="8" t="s">
        <v>33</v>
      </c>
      <c r="AC56" s="8">
        <v>3</v>
      </c>
      <c r="AD56" s="8">
        <v>4</v>
      </c>
      <c r="AE56" s="8">
        <v>4</v>
      </c>
      <c r="AF56" s="8">
        <v>3</v>
      </c>
      <c r="AG56" s="8">
        <v>3</v>
      </c>
      <c r="AH56" s="4" t="s">
        <v>115</v>
      </c>
      <c r="AI56" s="4"/>
    </row>
    <row r="57" spans="1:35" x14ac:dyDescent="0.2">
      <c r="A57" s="4" t="s">
        <v>33</v>
      </c>
      <c r="B57" s="4" t="s">
        <v>114</v>
      </c>
      <c r="C57" s="4" t="s">
        <v>40</v>
      </c>
      <c r="D57" s="4" t="s">
        <v>98</v>
      </c>
      <c r="E57" s="8">
        <v>4</v>
      </c>
      <c r="F57" s="147"/>
      <c r="G57" s="8">
        <v>4</v>
      </c>
      <c r="H57" s="8">
        <v>5</v>
      </c>
      <c r="I57" s="8">
        <v>5</v>
      </c>
      <c r="J57" s="8">
        <v>5</v>
      </c>
      <c r="K57" s="8">
        <v>5</v>
      </c>
      <c r="L57" s="151"/>
      <c r="M57" s="8">
        <v>5</v>
      </c>
      <c r="N57" s="8">
        <v>5</v>
      </c>
      <c r="O57" s="8">
        <v>4</v>
      </c>
      <c r="P57" s="8">
        <v>4</v>
      </c>
      <c r="Q57" s="147"/>
      <c r="R57" s="8" t="s">
        <v>38</v>
      </c>
      <c r="S57" s="8">
        <v>5</v>
      </c>
      <c r="T57" s="8">
        <v>5</v>
      </c>
      <c r="U57" s="8">
        <v>5</v>
      </c>
      <c r="V57" s="147"/>
      <c r="W57" s="8">
        <v>5</v>
      </c>
      <c r="X57" s="8">
        <v>5</v>
      </c>
      <c r="Y57" s="147"/>
      <c r="Z57" s="8">
        <v>5</v>
      </c>
      <c r="AA57" s="151"/>
      <c r="AB57" s="8" t="s">
        <v>33</v>
      </c>
      <c r="AC57" s="8">
        <v>4</v>
      </c>
      <c r="AD57" s="8">
        <v>4</v>
      </c>
      <c r="AE57" s="8">
        <v>4</v>
      </c>
      <c r="AF57" s="8">
        <v>4</v>
      </c>
      <c r="AG57" s="8">
        <v>4</v>
      </c>
      <c r="AH57" s="4" t="s">
        <v>117</v>
      </c>
      <c r="AI57" s="4"/>
    </row>
    <row r="58" spans="1:35" x14ac:dyDescent="0.2">
      <c r="A58" s="4" t="s">
        <v>33</v>
      </c>
      <c r="B58" s="4" t="s">
        <v>114</v>
      </c>
      <c r="C58" s="4" t="s">
        <v>40</v>
      </c>
      <c r="D58" s="4" t="s">
        <v>98</v>
      </c>
      <c r="E58" s="8">
        <v>4</v>
      </c>
      <c r="F58" s="147"/>
      <c r="G58" s="8">
        <v>4</v>
      </c>
      <c r="H58" s="8">
        <v>3</v>
      </c>
      <c r="I58" s="8">
        <v>5</v>
      </c>
      <c r="J58" s="8">
        <v>4</v>
      </c>
      <c r="K58" s="8">
        <v>4</v>
      </c>
      <c r="L58" s="151"/>
      <c r="M58" s="8">
        <v>4</v>
      </c>
      <c r="N58" s="8">
        <v>4</v>
      </c>
      <c r="O58" s="8">
        <v>4</v>
      </c>
      <c r="P58" s="8">
        <v>4</v>
      </c>
      <c r="Q58" s="147"/>
      <c r="R58" s="8" t="s">
        <v>38</v>
      </c>
      <c r="S58" s="8">
        <v>5</v>
      </c>
      <c r="T58" s="8">
        <v>4</v>
      </c>
      <c r="U58" s="8">
        <v>5</v>
      </c>
      <c r="V58" s="147"/>
      <c r="W58" s="8">
        <v>4</v>
      </c>
      <c r="X58" s="8">
        <v>4</v>
      </c>
      <c r="Y58" s="147"/>
      <c r="Z58" s="8">
        <v>4</v>
      </c>
      <c r="AA58" s="151"/>
      <c r="AB58" s="8" t="s">
        <v>33</v>
      </c>
      <c r="AC58" s="8">
        <v>4</v>
      </c>
      <c r="AD58" s="8">
        <v>3</v>
      </c>
      <c r="AE58" s="8">
        <v>3</v>
      </c>
      <c r="AF58" s="8">
        <v>3</v>
      </c>
      <c r="AG58" s="8">
        <v>4</v>
      </c>
      <c r="AH58" s="4" t="s">
        <v>161</v>
      </c>
      <c r="AI58" s="4"/>
    </row>
    <row r="59" spans="1:35" x14ac:dyDescent="0.2">
      <c r="A59" s="4" t="s">
        <v>33</v>
      </c>
      <c r="B59" s="4" t="s">
        <v>114</v>
      </c>
      <c r="C59" s="4" t="s">
        <v>40</v>
      </c>
      <c r="D59" s="4" t="s">
        <v>98</v>
      </c>
      <c r="E59" s="8">
        <v>4</v>
      </c>
      <c r="F59" s="147"/>
      <c r="G59" s="8">
        <v>4</v>
      </c>
      <c r="H59" s="8">
        <v>5</v>
      </c>
      <c r="I59" s="8">
        <v>5</v>
      </c>
      <c r="J59" s="8">
        <v>5</v>
      </c>
      <c r="K59" s="8">
        <v>5</v>
      </c>
      <c r="L59" s="151"/>
      <c r="M59" s="8">
        <v>5</v>
      </c>
      <c r="N59" s="8">
        <v>4</v>
      </c>
      <c r="O59" s="8">
        <v>5</v>
      </c>
      <c r="P59" s="8">
        <v>5</v>
      </c>
      <c r="Q59" s="147"/>
      <c r="R59" s="8" t="s">
        <v>38</v>
      </c>
      <c r="S59" s="8">
        <v>5</v>
      </c>
      <c r="T59" s="8">
        <v>5</v>
      </c>
      <c r="U59" s="8">
        <v>5</v>
      </c>
      <c r="V59" s="147"/>
      <c r="W59" s="8">
        <v>3</v>
      </c>
      <c r="X59" s="8">
        <v>5</v>
      </c>
      <c r="Y59" s="147"/>
      <c r="Z59" s="8">
        <v>5</v>
      </c>
      <c r="AA59" s="151"/>
      <c r="AB59" s="8" t="s">
        <v>33</v>
      </c>
      <c r="AC59" s="8">
        <v>5</v>
      </c>
      <c r="AD59" s="8">
        <v>5</v>
      </c>
      <c r="AE59" s="8">
        <v>5</v>
      </c>
      <c r="AF59" s="8">
        <v>5</v>
      </c>
      <c r="AG59" s="8">
        <v>5</v>
      </c>
      <c r="AH59" s="4" t="s">
        <v>166</v>
      </c>
      <c r="AI59" s="4"/>
    </row>
    <row r="60" spans="1:35" s="19" customFormat="1" x14ac:dyDescent="0.2">
      <c r="A60" s="17" t="s">
        <v>33</v>
      </c>
      <c r="B60" s="17" t="s">
        <v>39</v>
      </c>
      <c r="C60" s="17" t="s">
        <v>40</v>
      </c>
      <c r="D60" s="17" t="s">
        <v>41</v>
      </c>
      <c r="E60" s="18">
        <v>4</v>
      </c>
      <c r="F60" s="147">
        <f>AVERAGE(E60:E61)</f>
        <v>3.5</v>
      </c>
      <c r="G60" s="18">
        <v>4</v>
      </c>
      <c r="H60" s="18">
        <v>4</v>
      </c>
      <c r="I60" s="18">
        <v>5</v>
      </c>
      <c r="J60" s="18">
        <v>5</v>
      </c>
      <c r="K60" s="18">
        <v>5</v>
      </c>
      <c r="L60" s="151">
        <f>AVERAGE(G60:K61)</f>
        <v>4.5</v>
      </c>
      <c r="M60" s="18">
        <v>5</v>
      </c>
      <c r="N60" s="18">
        <v>5</v>
      </c>
      <c r="O60" s="18">
        <v>5</v>
      </c>
      <c r="P60" s="18">
        <v>5</v>
      </c>
      <c r="Q60" s="147">
        <f>AVERAGE(M60:P61)</f>
        <v>5</v>
      </c>
      <c r="R60" s="18" t="s">
        <v>38</v>
      </c>
      <c r="S60" s="18">
        <v>5</v>
      </c>
      <c r="T60" s="18">
        <v>5</v>
      </c>
      <c r="U60" s="18">
        <v>5</v>
      </c>
      <c r="V60" s="147">
        <f>AVERAGE(S60:U61)</f>
        <v>4.833333333333333</v>
      </c>
      <c r="W60" s="18">
        <v>5</v>
      </c>
      <c r="X60" s="18">
        <v>4</v>
      </c>
      <c r="Y60" s="147">
        <f>AVERAGE(W60:X61)</f>
        <v>4.5</v>
      </c>
      <c r="Z60" s="18">
        <v>5</v>
      </c>
      <c r="AA60" s="151"/>
      <c r="AB60" s="18" t="s">
        <v>33</v>
      </c>
      <c r="AC60" s="18">
        <v>4</v>
      </c>
      <c r="AD60" s="18">
        <v>4</v>
      </c>
      <c r="AE60" s="18">
        <v>4</v>
      </c>
      <c r="AF60" s="18">
        <v>4</v>
      </c>
      <c r="AG60" s="18">
        <v>3</v>
      </c>
      <c r="AH60" s="17" t="s">
        <v>87</v>
      </c>
      <c r="AI60" s="17"/>
    </row>
    <row r="61" spans="1:35" s="19" customFormat="1" x14ac:dyDescent="0.2">
      <c r="A61" s="17" t="s">
        <v>33</v>
      </c>
      <c r="B61" s="17" t="s">
        <v>39</v>
      </c>
      <c r="C61" s="17" t="s">
        <v>40</v>
      </c>
      <c r="D61" s="17" t="s">
        <v>41</v>
      </c>
      <c r="E61" s="18">
        <v>3</v>
      </c>
      <c r="F61" s="147"/>
      <c r="G61" s="18">
        <v>4</v>
      </c>
      <c r="H61" s="18">
        <v>4</v>
      </c>
      <c r="I61" s="18">
        <v>4</v>
      </c>
      <c r="J61" s="18">
        <v>5</v>
      </c>
      <c r="K61" s="18">
        <v>5</v>
      </c>
      <c r="L61" s="151"/>
      <c r="M61" s="18">
        <v>5</v>
      </c>
      <c r="N61" s="18">
        <v>5</v>
      </c>
      <c r="O61" s="18">
        <v>5</v>
      </c>
      <c r="P61" s="18">
        <v>5</v>
      </c>
      <c r="Q61" s="147"/>
      <c r="R61" s="18" t="s">
        <v>38</v>
      </c>
      <c r="S61" s="18">
        <v>4</v>
      </c>
      <c r="T61" s="18">
        <v>5</v>
      </c>
      <c r="U61" s="18">
        <v>5</v>
      </c>
      <c r="V61" s="147"/>
      <c r="W61" s="18">
        <v>5</v>
      </c>
      <c r="X61" s="18">
        <v>4</v>
      </c>
      <c r="Y61" s="147"/>
      <c r="Z61" s="18">
        <v>5</v>
      </c>
      <c r="AA61" s="151"/>
      <c r="AB61" s="18" t="s">
        <v>33</v>
      </c>
      <c r="AC61" s="18">
        <v>4</v>
      </c>
      <c r="AD61" s="18">
        <v>4</v>
      </c>
      <c r="AE61" s="18">
        <v>4</v>
      </c>
      <c r="AF61" s="18">
        <v>4</v>
      </c>
      <c r="AG61" s="18">
        <v>3</v>
      </c>
      <c r="AH61" s="17" t="s">
        <v>133</v>
      </c>
      <c r="AI61" s="17"/>
    </row>
    <row r="62" spans="1:35" x14ac:dyDescent="0.2">
      <c r="A62" s="4" t="s">
        <v>33</v>
      </c>
      <c r="B62" s="4" t="s">
        <v>121</v>
      </c>
      <c r="C62" s="4" t="s">
        <v>36</v>
      </c>
      <c r="D62" s="4" t="s">
        <v>64</v>
      </c>
      <c r="E62" s="8">
        <v>4</v>
      </c>
      <c r="F62" s="147">
        <f>AVERAGE(E62:E63)</f>
        <v>4</v>
      </c>
      <c r="G62" s="8">
        <v>4</v>
      </c>
      <c r="H62" s="8">
        <v>5</v>
      </c>
      <c r="I62" s="8">
        <v>4</v>
      </c>
      <c r="J62" s="8">
        <v>5</v>
      </c>
      <c r="K62" s="8">
        <v>5</v>
      </c>
      <c r="L62" s="151">
        <f>AVERAGE(G62:K63)</f>
        <v>4.7</v>
      </c>
      <c r="M62" s="8">
        <v>4</v>
      </c>
      <c r="N62" s="8">
        <v>4</v>
      </c>
      <c r="O62" s="8">
        <v>4</v>
      </c>
      <c r="P62" s="8">
        <v>5</v>
      </c>
      <c r="Q62" s="147">
        <f>AVERAGE(M62:P63)</f>
        <v>4.25</v>
      </c>
      <c r="R62" s="8" t="s">
        <v>38</v>
      </c>
      <c r="S62" s="8">
        <v>5</v>
      </c>
      <c r="T62" s="8">
        <v>5</v>
      </c>
      <c r="U62" s="8">
        <v>5</v>
      </c>
      <c r="V62" s="147">
        <f>AVERAGE(S62:U63)</f>
        <v>4.833333333333333</v>
      </c>
      <c r="W62" s="8">
        <v>5</v>
      </c>
      <c r="X62" s="8">
        <v>5</v>
      </c>
      <c r="Y62" s="147">
        <f>AVERAGE(W62:X63)</f>
        <v>4.75</v>
      </c>
      <c r="Z62" s="8">
        <v>4</v>
      </c>
      <c r="AA62" s="151"/>
      <c r="AB62" s="8" t="s">
        <v>33</v>
      </c>
      <c r="AC62" s="8">
        <v>4</v>
      </c>
      <c r="AD62" s="8">
        <v>4</v>
      </c>
      <c r="AE62" s="8">
        <v>4</v>
      </c>
      <c r="AF62" s="8">
        <v>5</v>
      </c>
      <c r="AG62" s="8">
        <v>3</v>
      </c>
      <c r="AH62" s="4" t="s">
        <v>122</v>
      </c>
      <c r="AI62" s="4"/>
    </row>
    <row r="63" spans="1:35" x14ac:dyDescent="0.2">
      <c r="A63" s="4" t="s">
        <v>33</v>
      </c>
      <c r="B63" s="4" t="s">
        <v>121</v>
      </c>
      <c r="C63" s="4" t="s">
        <v>36</v>
      </c>
      <c r="D63" s="4" t="s">
        <v>64</v>
      </c>
      <c r="E63" s="8">
        <v>4</v>
      </c>
      <c r="F63" s="147"/>
      <c r="G63" s="8">
        <v>5</v>
      </c>
      <c r="H63" s="8">
        <v>5</v>
      </c>
      <c r="I63" s="8">
        <v>5</v>
      </c>
      <c r="J63" s="8">
        <v>5</v>
      </c>
      <c r="K63" s="8">
        <v>4</v>
      </c>
      <c r="L63" s="151"/>
      <c r="M63" s="8">
        <v>5</v>
      </c>
      <c r="N63" s="8">
        <v>4</v>
      </c>
      <c r="O63" s="8">
        <v>3</v>
      </c>
      <c r="P63" s="8">
        <v>5</v>
      </c>
      <c r="Q63" s="147"/>
      <c r="R63" s="8" t="s">
        <v>48</v>
      </c>
      <c r="S63" s="8">
        <v>4</v>
      </c>
      <c r="T63" s="8">
        <v>5</v>
      </c>
      <c r="U63" s="8">
        <v>5</v>
      </c>
      <c r="V63" s="147"/>
      <c r="W63" s="8">
        <v>5</v>
      </c>
      <c r="X63" s="8">
        <v>4</v>
      </c>
      <c r="Y63" s="147"/>
      <c r="Z63" s="8">
        <v>5</v>
      </c>
      <c r="AA63" s="151"/>
      <c r="AB63" s="8" t="s">
        <v>33</v>
      </c>
      <c r="AC63" s="8">
        <v>4</v>
      </c>
      <c r="AD63" s="8">
        <v>4</v>
      </c>
      <c r="AE63" s="8">
        <v>3</v>
      </c>
      <c r="AF63" s="8">
        <v>4</v>
      </c>
      <c r="AG63" s="8">
        <v>1</v>
      </c>
      <c r="AH63" s="4" t="s">
        <v>141</v>
      </c>
      <c r="AI63" s="4"/>
    </row>
    <row r="64" spans="1:35" s="19" customFormat="1" x14ac:dyDescent="0.2">
      <c r="A64" s="17" t="s">
        <v>33</v>
      </c>
      <c r="B64" s="17" t="s">
        <v>79</v>
      </c>
      <c r="C64" s="17" t="s">
        <v>40</v>
      </c>
      <c r="D64" s="17" t="s">
        <v>37</v>
      </c>
      <c r="E64" s="18">
        <v>4</v>
      </c>
      <c r="F64" s="29">
        <v>4</v>
      </c>
      <c r="G64" s="18">
        <v>4</v>
      </c>
      <c r="H64" s="18">
        <v>5</v>
      </c>
      <c r="I64" s="18">
        <v>5</v>
      </c>
      <c r="J64" s="18">
        <v>5</v>
      </c>
      <c r="K64" s="18">
        <v>3</v>
      </c>
      <c r="L64" s="26">
        <f>AVERAGE(G64:K64)</f>
        <v>4.4000000000000004</v>
      </c>
      <c r="M64" s="18">
        <v>5</v>
      </c>
      <c r="N64" s="18">
        <v>4</v>
      </c>
      <c r="O64" s="18">
        <v>3</v>
      </c>
      <c r="P64" s="18">
        <v>4</v>
      </c>
      <c r="Q64" s="29">
        <f>AVERAGE(M64:P64)</f>
        <v>4</v>
      </c>
      <c r="R64" s="18" t="s">
        <v>38</v>
      </c>
      <c r="S64" s="18">
        <v>5</v>
      </c>
      <c r="T64" s="18">
        <v>5</v>
      </c>
      <c r="U64" s="18">
        <v>4</v>
      </c>
      <c r="V64" s="29">
        <f>AVERAGE(S64:U64)</f>
        <v>4.666666666666667</v>
      </c>
      <c r="W64" s="18">
        <v>4</v>
      </c>
      <c r="X64" s="18">
        <v>5</v>
      </c>
      <c r="Y64" s="29">
        <f>AVERAGE(W64:X64)</f>
        <v>4.5</v>
      </c>
      <c r="Z64" s="18">
        <v>4</v>
      </c>
      <c r="AA64" s="26"/>
      <c r="AB64" s="18" t="s">
        <v>33</v>
      </c>
      <c r="AC64" s="18">
        <v>5</v>
      </c>
      <c r="AD64" s="18">
        <v>4</v>
      </c>
      <c r="AE64" s="18">
        <v>5</v>
      </c>
      <c r="AF64" s="18">
        <v>5</v>
      </c>
      <c r="AG64" s="18">
        <v>3</v>
      </c>
      <c r="AH64" s="17" t="s">
        <v>80</v>
      </c>
      <c r="AI64" s="17"/>
    </row>
    <row r="65" spans="1:35" x14ac:dyDescent="0.2">
      <c r="A65" s="4" t="s">
        <v>33</v>
      </c>
      <c r="B65" s="4" t="s">
        <v>102</v>
      </c>
      <c r="C65" s="4" t="s">
        <v>59</v>
      </c>
      <c r="D65" s="4" t="s">
        <v>37</v>
      </c>
      <c r="E65" s="8">
        <v>3</v>
      </c>
      <c r="F65" s="147">
        <f>AVERAGE(E65:E66)</f>
        <v>3</v>
      </c>
      <c r="G65" s="8">
        <v>4</v>
      </c>
      <c r="H65" s="8">
        <v>4</v>
      </c>
      <c r="I65" s="8">
        <v>5</v>
      </c>
      <c r="J65" s="8">
        <v>4</v>
      </c>
      <c r="K65" s="8">
        <v>5</v>
      </c>
      <c r="L65" s="151">
        <f>AVERAGE(G65:K66)</f>
        <v>4.0999999999999996</v>
      </c>
      <c r="M65" s="8">
        <v>4</v>
      </c>
      <c r="N65" s="8">
        <v>3</v>
      </c>
      <c r="O65" s="8">
        <v>2</v>
      </c>
      <c r="P65" s="8">
        <v>2</v>
      </c>
      <c r="Q65" s="147">
        <f>AVERAGE(M65:P66)</f>
        <v>3.125</v>
      </c>
      <c r="R65" s="8" t="s">
        <v>48</v>
      </c>
      <c r="S65" s="8">
        <v>4</v>
      </c>
      <c r="T65" s="8">
        <v>5</v>
      </c>
      <c r="U65" s="8">
        <v>5</v>
      </c>
      <c r="V65" s="147">
        <f>AVERAGE(S65:U66)</f>
        <v>4</v>
      </c>
      <c r="W65" s="8">
        <v>4</v>
      </c>
      <c r="X65" s="8">
        <v>5</v>
      </c>
      <c r="Y65" s="147">
        <f>AVERAGE(W65:X66)</f>
        <v>4</v>
      </c>
      <c r="Z65" s="8">
        <v>4</v>
      </c>
      <c r="AA65" s="151"/>
      <c r="AB65" s="8" t="s">
        <v>33</v>
      </c>
      <c r="AC65" s="8">
        <v>3</v>
      </c>
      <c r="AD65" s="8">
        <v>3</v>
      </c>
      <c r="AE65" s="8">
        <v>3</v>
      </c>
      <c r="AF65" s="8">
        <v>3</v>
      </c>
      <c r="AG65" s="8">
        <v>2</v>
      </c>
      <c r="AH65" s="4" t="s">
        <v>103</v>
      </c>
      <c r="AI65" s="4"/>
    </row>
    <row r="66" spans="1:35" x14ac:dyDescent="0.2">
      <c r="A66" s="4" t="s">
        <v>33</v>
      </c>
      <c r="B66" s="4" t="s">
        <v>102</v>
      </c>
      <c r="C66" s="4" t="s">
        <v>59</v>
      </c>
      <c r="D66" s="4" t="s">
        <v>37</v>
      </c>
      <c r="E66" s="8">
        <v>3</v>
      </c>
      <c r="F66" s="147"/>
      <c r="G66" s="8">
        <v>3</v>
      </c>
      <c r="H66" s="8">
        <v>4</v>
      </c>
      <c r="I66" s="8">
        <v>3</v>
      </c>
      <c r="J66" s="8">
        <v>4</v>
      </c>
      <c r="K66" s="8">
        <v>5</v>
      </c>
      <c r="L66" s="151"/>
      <c r="M66" s="8">
        <v>5</v>
      </c>
      <c r="N66" s="8">
        <v>3</v>
      </c>
      <c r="O66" s="8">
        <v>3</v>
      </c>
      <c r="P66" s="8">
        <v>3</v>
      </c>
      <c r="Q66" s="147"/>
      <c r="R66" s="8" t="s">
        <v>48</v>
      </c>
      <c r="S66" s="8">
        <v>3</v>
      </c>
      <c r="T66" s="8">
        <v>4</v>
      </c>
      <c r="U66" s="8">
        <v>3</v>
      </c>
      <c r="V66" s="147"/>
      <c r="W66" s="8">
        <v>3</v>
      </c>
      <c r="X66" s="8">
        <v>4</v>
      </c>
      <c r="Y66" s="147"/>
      <c r="Z66" s="8">
        <v>3</v>
      </c>
      <c r="AA66" s="151"/>
      <c r="AB66" s="8" t="s">
        <v>33</v>
      </c>
      <c r="AC66" s="8">
        <v>4</v>
      </c>
      <c r="AD66" s="8">
        <v>4</v>
      </c>
      <c r="AE66" s="8">
        <v>4</v>
      </c>
      <c r="AF66" s="8">
        <v>4</v>
      </c>
      <c r="AG66" s="8">
        <v>3</v>
      </c>
      <c r="AH66" s="4" t="s">
        <v>159</v>
      </c>
      <c r="AI66" s="4"/>
    </row>
    <row r="67" spans="1:35" s="19" customFormat="1" x14ac:dyDescent="0.2">
      <c r="A67" s="17" t="s">
        <v>33</v>
      </c>
      <c r="B67" s="17" t="s">
        <v>108</v>
      </c>
      <c r="C67" s="17" t="s">
        <v>59</v>
      </c>
      <c r="D67" s="17" t="s">
        <v>37</v>
      </c>
      <c r="E67" s="18">
        <v>5</v>
      </c>
      <c r="F67" s="147">
        <f t="shared" ref="F67" si="2">AVERAGE(E67:E68)</f>
        <v>5</v>
      </c>
      <c r="G67" s="18">
        <v>4</v>
      </c>
      <c r="H67" s="18">
        <v>4</v>
      </c>
      <c r="I67" s="18">
        <v>4</v>
      </c>
      <c r="J67" s="18">
        <v>4</v>
      </c>
      <c r="K67" s="18">
        <v>4</v>
      </c>
      <c r="L67" s="151">
        <f t="shared" ref="L67" si="3">AVERAGE(G67:K68)</f>
        <v>4.0999999999999996</v>
      </c>
      <c r="M67" s="18">
        <v>4</v>
      </c>
      <c r="N67" s="18">
        <v>3</v>
      </c>
      <c r="O67" s="18">
        <v>3</v>
      </c>
      <c r="P67" s="18">
        <v>4</v>
      </c>
      <c r="Q67" s="147">
        <f>AVERAGE(M67:P68)</f>
        <v>4</v>
      </c>
      <c r="R67" s="18" t="s">
        <v>38</v>
      </c>
      <c r="S67" s="18">
        <v>4</v>
      </c>
      <c r="T67" s="18">
        <v>4</v>
      </c>
      <c r="U67" s="18">
        <v>3</v>
      </c>
      <c r="V67" s="147">
        <f>AVERAGE(S67:U68)</f>
        <v>4.333333333333333</v>
      </c>
      <c r="W67" s="18">
        <v>3</v>
      </c>
      <c r="X67" s="18">
        <v>3</v>
      </c>
      <c r="Y67" s="147">
        <f>AVERAGE(W67:X68)</f>
        <v>3.5</v>
      </c>
      <c r="Z67" s="18">
        <v>4</v>
      </c>
      <c r="AA67" s="151"/>
      <c r="AB67" s="18" t="s">
        <v>33</v>
      </c>
      <c r="AC67" s="18">
        <v>3</v>
      </c>
      <c r="AD67" s="18">
        <v>4</v>
      </c>
      <c r="AE67" s="18">
        <v>4</v>
      </c>
      <c r="AF67" s="18">
        <v>4</v>
      </c>
      <c r="AG67" s="18">
        <v>2</v>
      </c>
      <c r="AH67" s="17" t="s">
        <v>109</v>
      </c>
      <c r="AI67" s="17"/>
    </row>
    <row r="68" spans="1:35" s="19" customFormat="1" x14ac:dyDescent="0.2">
      <c r="A68" s="17" t="s">
        <v>33</v>
      </c>
      <c r="B68" s="17" t="s">
        <v>108</v>
      </c>
      <c r="C68" s="17" t="s">
        <v>59</v>
      </c>
      <c r="D68" s="17" t="s">
        <v>37</v>
      </c>
      <c r="E68" s="18">
        <v>5</v>
      </c>
      <c r="F68" s="147"/>
      <c r="G68" s="18">
        <v>4</v>
      </c>
      <c r="H68" s="18">
        <v>4</v>
      </c>
      <c r="I68" s="18">
        <v>4</v>
      </c>
      <c r="J68" s="18">
        <v>4</v>
      </c>
      <c r="K68" s="18">
        <v>5</v>
      </c>
      <c r="L68" s="151"/>
      <c r="M68" s="18">
        <v>5</v>
      </c>
      <c r="N68" s="18">
        <v>4</v>
      </c>
      <c r="O68" s="18">
        <v>4</v>
      </c>
      <c r="P68" s="18">
        <v>5</v>
      </c>
      <c r="Q68" s="147"/>
      <c r="R68" s="18" t="s">
        <v>38</v>
      </c>
      <c r="S68" s="18">
        <v>5</v>
      </c>
      <c r="T68" s="18">
        <v>5</v>
      </c>
      <c r="U68" s="18">
        <v>5</v>
      </c>
      <c r="V68" s="147"/>
      <c r="W68" s="18">
        <v>4</v>
      </c>
      <c r="X68" s="18">
        <v>4</v>
      </c>
      <c r="Y68" s="147"/>
      <c r="Z68" s="18">
        <v>5</v>
      </c>
      <c r="AA68" s="151"/>
      <c r="AB68" s="18" t="s">
        <v>33</v>
      </c>
      <c r="AC68" s="18">
        <v>4</v>
      </c>
      <c r="AD68" s="18">
        <v>4</v>
      </c>
      <c r="AE68" s="18">
        <v>4</v>
      </c>
      <c r="AF68" s="18">
        <v>4</v>
      </c>
      <c r="AG68" s="18">
        <v>3</v>
      </c>
      <c r="AH68" s="17" t="s">
        <v>168</v>
      </c>
      <c r="AI68" s="17" t="s">
        <v>169</v>
      </c>
    </row>
    <row r="69" spans="1:35" x14ac:dyDescent="0.2">
      <c r="A69" s="4" t="s">
        <v>33</v>
      </c>
      <c r="B69" s="4" t="s">
        <v>58</v>
      </c>
      <c r="C69" s="4" t="s">
        <v>59</v>
      </c>
      <c r="D69" s="4" t="s">
        <v>51</v>
      </c>
      <c r="E69" s="8">
        <v>3</v>
      </c>
      <c r="F69" s="147">
        <f t="shared" ref="F69" si="4">AVERAGE(E69:E70)</f>
        <v>4</v>
      </c>
      <c r="G69" s="8">
        <v>5</v>
      </c>
      <c r="H69" s="8">
        <v>5</v>
      </c>
      <c r="I69" s="8">
        <v>5</v>
      </c>
      <c r="J69" s="8">
        <v>5</v>
      </c>
      <c r="K69" s="8">
        <v>5</v>
      </c>
      <c r="L69" s="151">
        <f t="shared" ref="L69" si="5">AVERAGE(G69:K70)</f>
        <v>5</v>
      </c>
      <c r="M69" s="8">
        <v>5</v>
      </c>
      <c r="N69" s="8">
        <v>5</v>
      </c>
      <c r="O69" s="8">
        <v>4</v>
      </c>
      <c r="P69" s="8">
        <v>5</v>
      </c>
      <c r="Q69" s="147">
        <f>AVERAGE(M69:P70)</f>
        <v>4.25</v>
      </c>
      <c r="R69" s="8" t="s">
        <v>48</v>
      </c>
      <c r="S69" s="8">
        <v>4</v>
      </c>
      <c r="T69" s="8">
        <v>5</v>
      </c>
      <c r="U69" s="8">
        <v>5</v>
      </c>
      <c r="V69" s="147">
        <f>AVERAGE(S69:U70)</f>
        <v>4.833333333333333</v>
      </c>
      <c r="W69" s="8">
        <v>5</v>
      </c>
      <c r="X69" s="8">
        <v>5</v>
      </c>
      <c r="Y69" s="147">
        <f>AVERAGE(W69:X70)</f>
        <v>4.75</v>
      </c>
      <c r="Z69" s="8">
        <v>5</v>
      </c>
      <c r="AA69" s="151"/>
      <c r="AB69" s="8" t="s">
        <v>33</v>
      </c>
      <c r="AC69" s="8">
        <v>4</v>
      </c>
      <c r="AD69" s="8">
        <v>4</v>
      </c>
      <c r="AE69" s="8">
        <v>4</v>
      </c>
      <c r="AF69" s="8">
        <v>4</v>
      </c>
      <c r="AG69" s="8">
        <v>3</v>
      </c>
      <c r="AH69" s="4" t="s">
        <v>60</v>
      </c>
      <c r="AI69" s="4"/>
    </row>
    <row r="70" spans="1:35" x14ac:dyDescent="0.2">
      <c r="A70" s="4" t="s">
        <v>33</v>
      </c>
      <c r="B70" s="4" t="s">
        <v>58</v>
      </c>
      <c r="C70" s="4" t="s">
        <v>36</v>
      </c>
      <c r="D70" s="4" t="s">
        <v>51</v>
      </c>
      <c r="E70" s="8">
        <v>5</v>
      </c>
      <c r="F70" s="147"/>
      <c r="G70" s="8">
        <v>5</v>
      </c>
      <c r="H70" s="8">
        <v>5</v>
      </c>
      <c r="I70" s="8">
        <v>5</v>
      </c>
      <c r="J70" s="8">
        <v>5</v>
      </c>
      <c r="K70" s="8">
        <v>5</v>
      </c>
      <c r="L70" s="151"/>
      <c r="M70" s="8">
        <v>5</v>
      </c>
      <c r="N70" s="8">
        <v>4</v>
      </c>
      <c r="O70" s="8">
        <v>3</v>
      </c>
      <c r="P70" s="8">
        <v>3</v>
      </c>
      <c r="Q70" s="147"/>
      <c r="R70" s="8" t="s">
        <v>38</v>
      </c>
      <c r="S70" s="8">
        <v>5</v>
      </c>
      <c r="T70" s="8">
        <v>5</v>
      </c>
      <c r="U70" s="8">
        <v>5</v>
      </c>
      <c r="V70" s="147"/>
      <c r="W70" s="8">
        <v>5</v>
      </c>
      <c r="X70" s="8">
        <v>4</v>
      </c>
      <c r="Y70" s="147"/>
      <c r="Z70" s="8">
        <v>5</v>
      </c>
      <c r="AA70" s="151"/>
      <c r="AB70" s="8" t="s">
        <v>33</v>
      </c>
      <c r="AC70" s="8">
        <v>3</v>
      </c>
      <c r="AD70" s="8">
        <v>3</v>
      </c>
      <c r="AE70" s="8">
        <v>3</v>
      </c>
      <c r="AF70" s="8">
        <v>3</v>
      </c>
      <c r="AG70" s="8">
        <v>2</v>
      </c>
      <c r="AH70" s="4" t="s">
        <v>163</v>
      </c>
      <c r="AI70" s="4"/>
    </row>
    <row r="71" spans="1:35" s="22" customFormat="1" x14ac:dyDescent="0.2">
      <c r="A71" s="20" t="s">
        <v>33</v>
      </c>
      <c r="B71" s="20" t="s">
        <v>130</v>
      </c>
      <c r="C71" s="20" t="s">
        <v>36</v>
      </c>
      <c r="D71" s="20" t="s">
        <v>64</v>
      </c>
      <c r="E71" s="21">
        <v>4</v>
      </c>
      <c r="F71" s="147">
        <f>AVERAGE(E71:E72)</f>
        <v>3.5</v>
      </c>
      <c r="G71" s="21">
        <v>5</v>
      </c>
      <c r="H71" s="21">
        <v>4</v>
      </c>
      <c r="I71" s="21">
        <v>4</v>
      </c>
      <c r="J71" s="21">
        <v>4</v>
      </c>
      <c r="K71" s="21">
        <v>4</v>
      </c>
      <c r="L71" s="151">
        <f t="shared" ref="L71" si="6">AVERAGE(G71:K72)</f>
        <v>4.3</v>
      </c>
      <c r="M71" s="21">
        <v>4</v>
      </c>
      <c r="N71" s="21">
        <v>4</v>
      </c>
      <c r="O71" s="21">
        <v>3</v>
      </c>
      <c r="P71" s="21">
        <v>4</v>
      </c>
      <c r="Q71" s="147">
        <f>AVERAGE(M71:P72)</f>
        <v>3.625</v>
      </c>
      <c r="R71" s="21" t="s">
        <v>38</v>
      </c>
      <c r="S71" s="21">
        <v>4</v>
      </c>
      <c r="T71" s="21">
        <v>4</v>
      </c>
      <c r="U71" s="21">
        <v>4</v>
      </c>
      <c r="V71" s="147">
        <f>AVERAGE(S71:U72)</f>
        <v>3.8333333333333335</v>
      </c>
      <c r="W71" s="21">
        <v>4</v>
      </c>
      <c r="X71" s="21">
        <v>4</v>
      </c>
      <c r="Y71" s="147">
        <f>AVERAGE(W71:X72)</f>
        <v>3.5</v>
      </c>
      <c r="Z71" s="21">
        <v>4</v>
      </c>
      <c r="AA71" s="151"/>
      <c r="AB71" s="21" t="s">
        <v>33</v>
      </c>
      <c r="AC71" s="21">
        <v>3</v>
      </c>
      <c r="AD71" s="21">
        <v>3</v>
      </c>
      <c r="AE71" s="21">
        <v>4</v>
      </c>
      <c r="AF71" s="21">
        <v>4</v>
      </c>
      <c r="AG71" s="21">
        <v>2</v>
      </c>
      <c r="AH71" s="20" t="s">
        <v>131</v>
      </c>
      <c r="AI71" s="20"/>
    </row>
    <row r="72" spans="1:35" s="22" customFormat="1" x14ac:dyDescent="0.2">
      <c r="A72" s="20" t="s">
        <v>33</v>
      </c>
      <c r="B72" s="20" t="s">
        <v>130</v>
      </c>
      <c r="C72" s="20" t="s">
        <v>47</v>
      </c>
      <c r="D72" s="20" t="s">
        <v>64</v>
      </c>
      <c r="E72" s="21">
        <v>3</v>
      </c>
      <c r="F72" s="147"/>
      <c r="G72" s="21">
        <v>5</v>
      </c>
      <c r="H72" s="21">
        <v>4</v>
      </c>
      <c r="I72" s="21">
        <v>4</v>
      </c>
      <c r="J72" s="21">
        <v>4</v>
      </c>
      <c r="K72" s="21">
        <v>5</v>
      </c>
      <c r="L72" s="151"/>
      <c r="M72" s="21">
        <v>4</v>
      </c>
      <c r="N72" s="21">
        <v>4</v>
      </c>
      <c r="O72" s="21">
        <v>3</v>
      </c>
      <c r="P72" s="21">
        <v>3</v>
      </c>
      <c r="Q72" s="147"/>
      <c r="R72" s="21" t="s">
        <v>38</v>
      </c>
      <c r="S72" s="21">
        <v>4</v>
      </c>
      <c r="T72" s="21">
        <v>3</v>
      </c>
      <c r="U72" s="21">
        <v>4</v>
      </c>
      <c r="V72" s="147"/>
      <c r="W72" s="21">
        <v>3</v>
      </c>
      <c r="X72" s="21">
        <v>3</v>
      </c>
      <c r="Y72" s="147"/>
      <c r="Z72" s="21">
        <v>3</v>
      </c>
      <c r="AA72" s="151"/>
      <c r="AB72" s="21" t="s">
        <v>33</v>
      </c>
      <c r="AC72" s="21">
        <v>4</v>
      </c>
      <c r="AD72" s="21">
        <v>4</v>
      </c>
      <c r="AE72" s="21">
        <v>3</v>
      </c>
      <c r="AF72" s="21">
        <v>4</v>
      </c>
      <c r="AG72" s="21">
        <v>3</v>
      </c>
      <c r="AH72" s="20" t="s">
        <v>158</v>
      </c>
      <c r="AI72" s="20"/>
    </row>
    <row r="73" spans="1:35" s="19" customFormat="1" x14ac:dyDescent="0.2">
      <c r="A73" s="17" t="s">
        <v>33</v>
      </c>
      <c r="B73" s="17" t="s">
        <v>84</v>
      </c>
      <c r="C73" s="17" t="s">
        <v>36</v>
      </c>
      <c r="D73" s="17" t="s">
        <v>64</v>
      </c>
      <c r="E73" s="18">
        <v>4</v>
      </c>
      <c r="F73" s="147">
        <f>AVERAGE(E73:E75)</f>
        <v>4</v>
      </c>
      <c r="G73" s="18">
        <v>4</v>
      </c>
      <c r="H73" s="18">
        <v>5</v>
      </c>
      <c r="I73" s="18">
        <v>3</v>
      </c>
      <c r="J73" s="18">
        <v>4</v>
      </c>
      <c r="K73" s="18">
        <v>3</v>
      </c>
      <c r="L73" s="151">
        <f>AVERAGE(G73:K75)</f>
        <v>4.4666666666666668</v>
      </c>
      <c r="M73" s="18">
        <v>4</v>
      </c>
      <c r="N73" s="18">
        <v>4</v>
      </c>
      <c r="O73" s="18">
        <v>3</v>
      </c>
      <c r="P73" s="18">
        <v>1</v>
      </c>
      <c r="Q73" s="147">
        <f>AVERAGE(M73:P75)</f>
        <v>3.4166666666666665</v>
      </c>
      <c r="R73" s="18" t="s">
        <v>48</v>
      </c>
      <c r="S73" s="18">
        <v>3</v>
      </c>
      <c r="T73" s="18">
        <v>3</v>
      </c>
      <c r="U73" s="18">
        <v>2</v>
      </c>
      <c r="V73" s="147">
        <f>AVERAGE(S73:U75)</f>
        <v>3.8888888888888888</v>
      </c>
      <c r="W73" s="18">
        <v>3</v>
      </c>
      <c r="X73" s="18">
        <v>3</v>
      </c>
      <c r="Y73" s="147">
        <f>AVERAGE(W73:X75)</f>
        <v>3.6666666666666665</v>
      </c>
      <c r="Z73" s="18">
        <v>4</v>
      </c>
      <c r="AA73" s="151"/>
      <c r="AB73" s="18" t="s">
        <v>33</v>
      </c>
      <c r="AC73" s="18">
        <v>2</v>
      </c>
      <c r="AD73" s="18">
        <v>3</v>
      </c>
      <c r="AE73" s="18">
        <v>3</v>
      </c>
      <c r="AF73" s="18">
        <v>3</v>
      </c>
      <c r="AG73" s="18">
        <v>2</v>
      </c>
      <c r="AH73" s="17" t="s">
        <v>85</v>
      </c>
      <c r="AI73" s="17"/>
    </row>
    <row r="74" spans="1:35" s="19" customFormat="1" x14ac:dyDescent="0.2">
      <c r="A74" s="17" t="s">
        <v>33</v>
      </c>
      <c r="B74" s="17" t="s">
        <v>84</v>
      </c>
      <c r="C74" s="17" t="s">
        <v>36</v>
      </c>
      <c r="D74" s="17" t="s">
        <v>64</v>
      </c>
      <c r="E74" s="18">
        <v>4</v>
      </c>
      <c r="F74" s="147"/>
      <c r="G74" s="18">
        <v>5</v>
      </c>
      <c r="H74" s="18">
        <v>5</v>
      </c>
      <c r="I74" s="18">
        <v>5</v>
      </c>
      <c r="J74" s="18">
        <v>5</v>
      </c>
      <c r="K74" s="18">
        <v>5</v>
      </c>
      <c r="L74" s="151"/>
      <c r="M74" s="18">
        <v>4</v>
      </c>
      <c r="N74" s="18">
        <v>4</v>
      </c>
      <c r="O74" s="18">
        <v>4</v>
      </c>
      <c r="P74" s="18">
        <v>3</v>
      </c>
      <c r="Q74" s="147"/>
      <c r="R74" s="18" t="s">
        <v>48</v>
      </c>
      <c r="S74" s="18">
        <v>4</v>
      </c>
      <c r="T74" s="18">
        <v>4</v>
      </c>
      <c r="U74" s="18">
        <v>5</v>
      </c>
      <c r="V74" s="147"/>
      <c r="W74" s="18">
        <v>3</v>
      </c>
      <c r="X74" s="18">
        <v>3</v>
      </c>
      <c r="Y74" s="147"/>
      <c r="Z74" s="18">
        <v>4</v>
      </c>
      <c r="AA74" s="151"/>
      <c r="AB74" s="18" t="s">
        <v>33</v>
      </c>
      <c r="AC74" s="18">
        <v>4</v>
      </c>
      <c r="AD74" s="18">
        <v>4</v>
      </c>
      <c r="AE74" s="18">
        <v>3</v>
      </c>
      <c r="AF74" s="18">
        <v>4</v>
      </c>
      <c r="AG74" s="18">
        <v>3</v>
      </c>
      <c r="AH74" s="17" t="s">
        <v>105</v>
      </c>
      <c r="AI74" s="17"/>
    </row>
    <row r="75" spans="1:35" s="19" customFormat="1" x14ac:dyDescent="0.2">
      <c r="A75" s="17" t="s">
        <v>33</v>
      </c>
      <c r="B75" s="17" t="s">
        <v>84</v>
      </c>
      <c r="C75" s="17" t="s">
        <v>36</v>
      </c>
      <c r="D75" s="17" t="s">
        <v>64</v>
      </c>
      <c r="E75" s="18">
        <v>4</v>
      </c>
      <c r="F75" s="147"/>
      <c r="G75" s="18">
        <v>4</v>
      </c>
      <c r="H75" s="18">
        <v>5</v>
      </c>
      <c r="I75" s="18">
        <v>5</v>
      </c>
      <c r="J75" s="18">
        <v>5</v>
      </c>
      <c r="K75" s="18">
        <v>4</v>
      </c>
      <c r="L75" s="151"/>
      <c r="M75" s="18">
        <v>5</v>
      </c>
      <c r="N75" s="18">
        <v>3</v>
      </c>
      <c r="O75" s="18">
        <v>3</v>
      </c>
      <c r="P75" s="18">
        <v>3</v>
      </c>
      <c r="Q75" s="147"/>
      <c r="R75" s="18" t="s">
        <v>48</v>
      </c>
      <c r="S75" s="18">
        <v>4</v>
      </c>
      <c r="T75" s="18">
        <v>5</v>
      </c>
      <c r="U75" s="18">
        <v>5</v>
      </c>
      <c r="V75" s="147"/>
      <c r="W75" s="18">
        <v>5</v>
      </c>
      <c r="X75" s="18">
        <v>5</v>
      </c>
      <c r="Y75" s="147"/>
      <c r="Z75" s="18">
        <v>4</v>
      </c>
      <c r="AA75" s="151"/>
      <c r="AB75" s="18" t="s">
        <v>33</v>
      </c>
      <c r="AC75" s="18">
        <v>3</v>
      </c>
      <c r="AD75" s="18">
        <v>3</v>
      </c>
      <c r="AE75" s="18">
        <v>3</v>
      </c>
      <c r="AF75" s="18">
        <v>4</v>
      </c>
      <c r="AG75" s="18">
        <v>2</v>
      </c>
      <c r="AH75" s="17" t="s">
        <v>165</v>
      </c>
      <c r="AI75" s="17"/>
    </row>
    <row r="76" spans="1:35" x14ac:dyDescent="0.2">
      <c r="A76" s="4" t="s">
        <v>33</v>
      </c>
      <c r="B76" s="4" t="s">
        <v>68</v>
      </c>
      <c r="C76" s="4" t="s">
        <v>47</v>
      </c>
      <c r="D76" s="4" t="s">
        <v>44</v>
      </c>
      <c r="E76" s="8">
        <v>3</v>
      </c>
      <c r="F76" s="147">
        <f>AVERAGE(E76:E77)</f>
        <v>3</v>
      </c>
      <c r="G76" s="8">
        <v>4</v>
      </c>
      <c r="H76" s="8">
        <v>4</v>
      </c>
      <c r="I76" s="8">
        <v>4</v>
      </c>
      <c r="J76" s="8">
        <v>4</v>
      </c>
      <c r="K76" s="8">
        <v>5</v>
      </c>
      <c r="L76" s="151">
        <f>AVERAGE(G76:K77)</f>
        <v>4</v>
      </c>
      <c r="M76" s="8">
        <v>4</v>
      </c>
      <c r="N76" s="8">
        <v>3</v>
      </c>
      <c r="O76" s="8">
        <v>3</v>
      </c>
      <c r="P76" s="8">
        <v>3</v>
      </c>
      <c r="Q76" s="147">
        <f>AVERAGE(M76:P77)</f>
        <v>3.75</v>
      </c>
      <c r="R76" s="8" t="s">
        <v>48</v>
      </c>
      <c r="S76" s="8">
        <v>3</v>
      </c>
      <c r="T76" s="8">
        <v>4</v>
      </c>
      <c r="U76" s="8">
        <v>4</v>
      </c>
      <c r="V76" s="147">
        <f>AVERAGE(S76:U77)</f>
        <v>3.6666666666666665</v>
      </c>
      <c r="W76" s="8">
        <v>3</v>
      </c>
      <c r="X76" s="8">
        <v>2</v>
      </c>
      <c r="Y76" s="147">
        <f>AVERAGE(W76:X77)</f>
        <v>2.5</v>
      </c>
      <c r="Z76" s="8">
        <v>1</v>
      </c>
      <c r="AA76" s="151"/>
      <c r="AB76" s="8" t="s">
        <v>33</v>
      </c>
      <c r="AC76" s="8">
        <v>3</v>
      </c>
      <c r="AD76" s="8">
        <v>4</v>
      </c>
      <c r="AE76" s="8">
        <v>3</v>
      </c>
      <c r="AF76" s="8">
        <v>4</v>
      </c>
      <c r="AG76" s="8">
        <v>2</v>
      </c>
      <c r="AH76" s="4" t="s">
        <v>69</v>
      </c>
      <c r="AI76" s="4"/>
    </row>
    <row r="77" spans="1:35" x14ac:dyDescent="0.2">
      <c r="A77" s="4" t="s">
        <v>33</v>
      </c>
      <c r="B77" s="4" t="s">
        <v>68</v>
      </c>
      <c r="C77" s="4" t="s">
        <v>47</v>
      </c>
      <c r="D77" s="4" t="s">
        <v>44</v>
      </c>
      <c r="E77" s="8">
        <v>3</v>
      </c>
      <c r="F77" s="147"/>
      <c r="G77" s="8">
        <v>4</v>
      </c>
      <c r="H77" s="8">
        <v>4</v>
      </c>
      <c r="I77" s="8">
        <v>4</v>
      </c>
      <c r="J77" s="8">
        <v>3</v>
      </c>
      <c r="K77" s="8">
        <v>4</v>
      </c>
      <c r="L77" s="151"/>
      <c r="M77" s="8">
        <v>5</v>
      </c>
      <c r="N77" s="8">
        <v>4</v>
      </c>
      <c r="O77" s="8">
        <v>3</v>
      </c>
      <c r="P77" s="8">
        <v>5</v>
      </c>
      <c r="Q77" s="147"/>
      <c r="R77" s="8" t="s">
        <v>48</v>
      </c>
      <c r="S77" s="8">
        <v>3</v>
      </c>
      <c r="T77" s="8">
        <v>4</v>
      </c>
      <c r="U77" s="8">
        <v>4</v>
      </c>
      <c r="V77" s="147"/>
      <c r="W77" s="8">
        <v>3</v>
      </c>
      <c r="X77" s="8">
        <v>2</v>
      </c>
      <c r="Y77" s="147"/>
      <c r="Z77" s="8">
        <v>2</v>
      </c>
      <c r="AA77" s="151"/>
      <c r="AB77" s="8" t="s">
        <v>33</v>
      </c>
      <c r="AC77" s="8">
        <v>3</v>
      </c>
      <c r="AD77" s="8">
        <v>3</v>
      </c>
      <c r="AE77" s="8">
        <v>3</v>
      </c>
      <c r="AF77" s="8">
        <v>3</v>
      </c>
      <c r="AG77" s="8">
        <v>2</v>
      </c>
      <c r="AH77" s="4" t="s">
        <v>75</v>
      </c>
      <c r="AI77" s="4"/>
    </row>
    <row r="78" spans="1:35" s="19" customFormat="1" x14ac:dyDescent="0.2">
      <c r="A78" s="17" t="s">
        <v>33</v>
      </c>
      <c r="B78" s="17" t="s">
        <v>100</v>
      </c>
      <c r="C78" s="17" t="s">
        <v>56</v>
      </c>
      <c r="D78" s="17" t="s">
        <v>98</v>
      </c>
      <c r="E78" s="18">
        <v>2</v>
      </c>
      <c r="F78" s="29">
        <v>2</v>
      </c>
      <c r="G78" s="18">
        <v>3</v>
      </c>
      <c r="H78" s="18">
        <v>3</v>
      </c>
      <c r="I78" s="18">
        <v>3</v>
      </c>
      <c r="J78" s="18">
        <v>3</v>
      </c>
      <c r="K78" s="18">
        <v>5</v>
      </c>
      <c r="L78" s="26">
        <f>AVERAGE(G78:K78)</f>
        <v>3.4</v>
      </c>
      <c r="M78" s="18">
        <v>2</v>
      </c>
      <c r="N78" s="18">
        <v>3</v>
      </c>
      <c r="O78" s="18">
        <v>2</v>
      </c>
      <c r="P78" s="18">
        <v>3</v>
      </c>
      <c r="Q78" s="29">
        <f>AVERAGE(M78:P78)</f>
        <v>2.5</v>
      </c>
      <c r="R78" s="18" t="s">
        <v>38</v>
      </c>
      <c r="S78" s="18">
        <v>3</v>
      </c>
      <c r="T78" s="18">
        <v>4</v>
      </c>
      <c r="U78" s="18">
        <v>4</v>
      </c>
      <c r="V78" s="29">
        <f>AVERAGE(S78:U78)</f>
        <v>3.6666666666666665</v>
      </c>
      <c r="W78" s="18">
        <v>2</v>
      </c>
      <c r="X78" s="18">
        <v>3</v>
      </c>
      <c r="Y78" s="29">
        <f>AVERAGE(W78:X78)</f>
        <v>2.5</v>
      </c>
      <c r="Z78" s="18">
        <v>1</v>
      </c>
      <c r="AA78" s="26"/>
      <c r="AB78" s="18" t="s">
        <v>33</v>
      </c>
      <c r="AC78" s="18">
        <v>3</v>
      </c>
      <c r="AD78" s="18">
        <v>3</v>
      </c>
      <c r="AE78" s="18">
        <v>2</v>
      </c>
      <c r="AF78" s="18">
        <v>3</v>
      </c>
      <c r="AG78" s="18">
        <v>1</v>
      </c>
      <c r="AH78" s="17" t="s">
        <v>101</v>
      </c>
      <c r="AI78" s="17"/>
    </row>
    <row r="79" spans="1:35" x14ac:dyDescent="0.2">
      <c r="A79" s="4" t="s">
        <v>33</v>
      </c>
      <c r="B79" s="4" t="s">
        <v>53</v>
      </c>
      <c r="C79" s="4" t="s">
        <v>40</v>
      </c>
      <c r="D79" s="4" t="s">
        <v>37</v>
      </c>
      <c r="E79" s="8">
        <v>4</v>
      </c>
      <c r="F79" s="147">
        <f>AVERAGE(E79:E81)</f>
        <v>3.6666666666666665</v>
      </c>
      <c r="G79" s="8">
        <v>4</v>
      </c>
      <c r="H79" s="8">
        <v>5</v>
      </c>
      <c r="I79" s="8">
        <v>3</v>
      </c>
      <c r="J79" s="8">
        <v>4</v>
      </c>
      <c r="K79" s="8">
        <v>4</v>
      </c>
      <c r="L79" s="151">
        <f>AVERAGE(G79:K81)</f>
        <v>4</v>
      </c>
      <c r="M79" s="8">
        <v>4</v>
      </c>
      <c r="N79" s="8">
        <v>4</v>
      </c>
      <c r="O79" s="8">
        <v>5</v>
      </c>
      <c r="P79" s="8">
        <v>4</v>
      </c>
      <c r="Q79" s="147">
        <f>AVERAGE(M79:P81)</f>
        <v>3.6666666666666665</v>
      </c>
      <c r="R79" s="8" t="s">
        <v>38</v>
      </c>
      <c r="S79" s="8">
        <v>4</v>
      </c>
      <c r="T79" s="8">
        <v>4</v>
      </c>
      <c r="U79" s="8">
        <v>4</v>
      </c>
      <c r="V79" s="147">
        <f>AVERAGE(S79:U81)</f>
        <v>4.333333333333333</v>
      </c>
      <c r="W79" s="8">
        <v>3</v>
      </c>
      <c r="X79" s="8">
        <v>3</v>
      </c>
      <c r="Y79" s="147">
        <f>AVERAGE(W67)</f>
        <v>3</v>
      </c>
      <c r="Z79" s="8">
        <v>4</v>
      </c>
      <c r="AA79" s="151"/>
      <c r="AB79" s="8" t="s">
        <v>33</v>
      </c>
      <c r="AC79" s="8">
        <v>4</v>
      </c>
      <c r="AD79" s="8">
        <v>3</v>
      </c>
      <c r="AE79" s="8">
        <v>3</v>
      </c>
      <c r="AF79" s="8">
        <v>3</v>
      </c>
      <c r="AG79" s="8">
        <v>4</v>
      </c>
      <c r="AH79" s="4" t="s">
        <v>54</v>
      </c>
      <c r="AI79" s="4"/>
    </row>
    <row r="80" spans="1:35" x14ac:dyDescent="0.2">
      <c r="A80" s="4" t="s">
        <v>33</v>
      </c>
      <c r="B80" s="4" t="s">
        <v>53</v>
      </c>
      <c r="C80" s="4" t="s">
        <v>40</v>
      </c>
      <c r="D80" s="4" t="s">
        <v>37</v>
      </c>
      <c r="E80" s="8">
        <v>4</v>
      </c>
      <c r="F80" s="147"/>
      <c r="G80" s="8">
        <v>4</v>
      </c>
      <c r="H80" s="8">
        <v>4</v>
      </c>
      <c r="I80" s="8">
        <v>4</v>
      </c>
      <c r="J80" s="8">
        <v>4</v>
      </c>
      <c r="K80" s="8">
        <v>5</v>
      </c>
      <c r="L80" s="151"/>
      <c r="M80" s="8">
        <v>4</v>
      </c>
      <c r="N80" s="8">
        <v>3</v>
      </c>
      <c r="O80" s="8">
        <v>3</v>
      </c>
      <c r="P80" s="8">
        <v>5</v>
      </c>
      <c r="Q80" s="147"/>
      <c r="R80" s="8" t="s">
        <v>48</v>
      </c>
      <c r="S80" s="8">
        <v>5</v>
      </c>
      <c r="T80" s="8">
        <v>5</v>
      </c>
      <c r="U80" s="8">
        <v>5</v>
      </c>
      <c r="V80" s="147"/>
      <c r="W80" s="8">
        <v>3</v>
      </c>
      <c r="X80" s="8">
        <v>5</v>
      </c>
      <c r="Y80" s="147"/>
      <c r="Z80" s="8">
        <v>1</v>
      </c>
      <c r="AA80" s="151"/>
      <c r="AB80" s="8" t="s">
        <v>33</v>
      </c>
      <c r="AC80" s="8">
        <v>3</v>
      </c>
      <c r="AD80" s="8">
        <v>3</v>
      </c>
      <c r="AE80" s="8">
        <v>3</v>
      </c>
      <c r="AF80" s="8">
        <v>3</v>
      </c>
      <c r="AG80" s="8">
        <v>2</v>
      </c>
      <c r="AH80" s="4" t="s">
        <v>139</v>
      </c>
      <c r="AI80" s="4"/>
    </row>
    <row r="81" spans="1:35" x14ac:dyDescent="0.2">
      <c r="A81" s="4" t="s">
        <v>33</v>
      </c>
      <c r="B81" s="4" t="s">
        <v>53</v>
      </c>
      <c r="C81" s="4" t="s">
        <v>47</v>
      </c>
      <c r="D81" s="4" t="s">
        <v>37</v>
      </c>
      <c r="E81" s="8">
        <v>3</v>
      </c>
      <c r="F81" s="147"/>
      <c r="G81" s="8">
        <v>4</v>
      </c>
      <c r="H81" s="8">
        <v>4</v>
      </c>
      <c r="I81" s="8">
        <v>4</v>
      </c>
      <c r="J81" s="8">
        <v>3</v>
      </c>
      <c r="K81" s="8">
        <v>4</v>
      </c>
      <c r="L81" s="151"/>
      <c r="M81" s="8">
        <v>3</v>
      </c>
      <c r="N81" s="8">
        <v>4</v>
      </c>
      <c r="O81" s="8">
        <v>3</v>
      </c>
      <c r="P81" s="8">
        <v>2</v>
      </c>
      <c r="Q81" s="147"/>
      <c r="R81" s="8" t="s">
        <v>48</v>
      </c>
      <c r="S81" s="8">
        <v>3</v>
      </c>
      <c r="T81" s="8">
        <v>5</v>
      </c>
      <c r="U81" s="8">
        <v>4</v>
      </c>
      <c r="V81" s="147"/>
      <c r="W81" s="8">
        <v>3</v>
      </c>
      <c r="X81" s="8">
        <v>2</v>
      </c>
      <c r="Y81" s="147"/>
      <c r="Z81" s="8">
        <v>2</v>
      </c>
      <c r="AA81" s="151"/>
      <c r="AB81" s="8" t="s">
        <v>33</v>
      </c>
      <c r="AC81" s="8">
        <v>4</v>
      </c>
      <c r="AD81" s="8">
        <v>3</v>
      </c>
      <c r="AE81" s="8">
        <v>3</v>
      </c>
      <c r="AF81" s="8">
        <v>3</v>
      </c>
      <c r="AG81" s="8">
        <v>2</v>
      </c>
      <c r="AH81" s="4" t="s">
        <v>146</v>
      </c>
      <c r="AI81" s="4"/>
    </row>
    <row r="82" spans="1:35" s="19" customFormat="1" x14ac:dyDescent="0.2">
      <c r="A82" s="17" t="s">
        <v>33</v>
      </c>
      <c r="B82" s="17" t="s">
        <v>118</v>
      </c>
      <c r="C82" s="17" t="s">
        <v>59</v>
      </c>
      <c r="D82" s="17" t="s">
        <v>44</v>
      </c>
      <c r="E82" s="18">
        <v>3</v>
      </c>
      <c r="F82" s="148">
        <f>AVERAGE(E82:E83)</f>
        <v>2.5</v>
      </c>
      <c r="G82" s="18">
        <v>4</v>
      </c>
      <c r="H82" s="18">
        <v>5</v>
      </c>
      <c r="I82" s="18">
        <v>4</v>
      </c>
      <c r="J82" s="18">
        <v>5</v>
      </c>
      <c r="K82" s="18">
        <v>5</v>
      </c>
      <c r="L82" s="152">
        <f>AVERAGE(G82:K83)</f>
        <v>4.8</v>
      </c>
      <c r="M82" s="18">
        <v>5</v>
      </c>
      <c r="N82" s="18">
        <v>4</v>
      </c>
      <c r="O82" s="18">
        <v>3</v>
      </c>
      <c r="P82" s="18">
        <v>4</v>
      </c>
      <c r="Q82" s="148">
        <f>AVERAGE(M82:P83)</f>
        <v>4</v>
      </c>
      <c r="R82" s="18" t="s">
        <v>48</v>
      </c>
      <c r="S82" s="18">
        <v>4</v>
      </c>
      <c r="T82" s="18">
        <v>5</v>
      </c>
      <c r="U82" s="18">
        <v>5</v>
      </c>
      <c r="V82" s="148">
        <f>AVERAGE(S82:U83)</f>
        <v>4.5</v>
      </c>
      <c r="W82" s="18">
        <v>4</v>
      </c>
      <c r="X82" s="18">
        <v>5</v>
      </c>
      <c r="Y82" s="148">
        <f>AVERAGE(W82:X83)</f>
        <v>4.5</v>
      </c>
      <c r="Z82" s="18">
        <v>5</v>
      </c>
      <c r="AA82" s="26"/>
      <c r="AB82" s="18" t="s">
        <v>33</v>
      </c>
      <c r="AC82" s="18">
        <v>3</v>
      </c>
      <c r="AD82" s="18">
        <v>3</v>
      </c>
      <c r="AE82" s="18">
        <v>3</v>
      </c>
      <c r="AF82" s="18">
        <v>4</v>
      </c>
      <c r="AG82" s="18">
        <v>2</v>
      </c>
      <c r="AH82" s="17" t="s">
        <v>119</v>
      </c>
      <c r="AI82" s="17"/>
    </row>
    <row r="83" spans="1:35" s="19" customFormat="1" x14ac:dyDescent="0.2">
      <c r="A83" s="17" t="s">
        <v>33</v>
      </c>
      <c r="B83" s="17" t="s">
        <v>118</v>
      </c>
      <c r="C83" s="17" t="s">
        <v>59</v>
      </c>
      <c r="D83" s="17" t="s">
        <v>37</v>
      </c>
      <c r="E83" s="18">
        <v>2</v>
      </c>
      <c r="F83" s="149"/>
      <c r="G83" s="18">
        <v>5</v>
      </c>
      <c r="H83" s="18">
        <v>5</v>
      </c>
      <c r="I83" s="18">
        <v>5</v>
      </c>
      <c r="J83" s="18">
        <v>5</v>
      </c>
      <c r="K83" s="18">
        <v>5</v>
      </c>
      <c r="L83" s="153"/>
      <c r="M83" s="18">
        <v>5</v>
      </c>
      <c r="N83" s="18">
        <v>5</v>
      </c>
      <c r="O83" s="18">
        <v>3</v>
      </c>
      <c r="P83" s="18">
        <v>3</v>
      </c>
      <c r="Q83" s="149"/>
      <c r="R83" s="18" t="s">
        <v>48</v>
      </c>
      <c r="S83" s="18">
        <v>4</v>
      </c>
      <c r="T83" s="18">
        <v>5</v>
      </c>
      <c r="U83" s="18">
        <v>4</v>
      </c>
      <c r="V83" s="149"/>
      <c r="W83" s="18">
        <v>4</v>
      </c>
      <c r="X83" s="18">
        <v>5</v>
      </c>
      <c r="Y83" s="149"/>
      <c r="Z83" s="18">
        <v>4</v>
      </c>
      <c r="AA83" s="26"/>
      <c r="AB83" s="18" t="s">
        <v>33</v>
      </c>
      <c r="AC83" s="18">
        <v>3</v>
      </c>
      <c r="AD83" s="18">
        <v>3</v>
      </c>
      <c r="AE83" s="18">
        <v>3</v>
      </c>
      <c r="AF83" s="18">
        <v>3</v>
      </c>
      <c r="AG83" s="18">
        <v>3</v>
      </c>
      <c r="AH83" s="17" t="s">
        <v>138</v>
      </c>
      <c r="AI83" s="17"/>
    </row>
    <row r="84" spans="1:35" x14ac:dyDescent="0.2">
      <c r="A84" s="4" t="s">
        <v>33</v>
      </c>
      <c r="B84" s="4" t="s">
        <v>135</v>
      </c>
      <c r="C84" s="4" t="s">
        <v>40</v>
      </c>
      <c r="D84" s="4" t="s">
        <v>44</v>
      </c>
      <c r="E84" s="8">
        <v>3</v>
      </c>
      <c r="F84" s="147">
        <f>AVERAGE(E84:E86)</f>
        <v>3.3333333333333335</v>
      </c>
      <c r="G84" s="8">
        <v>4</v>
      </c>
      <c r="H84" s="8">
        <v>5</v>
      </c>
      <c r="I84" s="8">
        <v>5</v>
      </c>
      <c r="J84" s="8">
        <v>5</v>
      </c>
      <c r="K84" s="8">
        <v>3</v>
      </c>
      <c r="L84" s="151">
        <f>AVERAGE(G84:K86)</f>
        <v>4.4000000000000004</v>
      </c>
      <c r="M84" s="8">
        <v>4</v>
      </c>
      <c r="N84" s="8">
        <v>3</v>
      </c>
      <c r="O84" s="8">
        <v>2</v>
      </c>
      <c r="P84" s="8">
        <v>5</v>
      </c>
      <c r="Q84" s="147">
        <f>AVERAGE(M84:P86)</f>
        <v>3.4166666666666665</v>
      </c>
      <c r="R84" s="8" t="s">
        <v>38</v>
      </c>
      <c r="S84" s="8">
        <v>3</v>
      </c>
      <c r="T84" s="8">
        <v>2</v>
      </c>
      <c r="U84" s="8">
        <v>4</v>
      </c>
      <c r="V84" s="147">
        <f>AVERAGE(S84:U86)</f>
        <v>3.3333333333333335</v>
      </c>
      <c r="W84" s="8">
        <v>3</v>
      </c>
      <c r="X84" s="8">
        <v>3</v>
      </c>
      <c r="Y84" s="147">
        <f>AVERAGE(W84:X86)</f>
        <v>2.6666666666666665</v>
      </c>
      <c r="Z84" s="8">
        <v>1</v>
      </c>
      <c r="AA84" s="151"/>
      <c r="AB84" s="8" t="s">
        <v>33</v>
      </c>
      <c r="AC84" s="8">
        <v>3</v>
      </c>
      <c r="AD84" s="8">
        <v>3</v>
      </c>
      <c r="AE84" s="8">
        <v>3</v>
      </c>
      <c r="AF84" s="8">
        <v>3</v>
      </c>
      <c r="AG84" s="8">
        <v>3</v>
      </c>
      <c r="AH84" s="4" t="s">
        <v>136</v>
      </c>
      <c r="AI84" s="4"/>
    </row>
    <row r="85" spans="1:35" x14ac:dyDescent="0.2">
      <c r="A85" s="4" t="s">
        <v>33</v>
      </c>
      <c r="B85" s="4" t="s">
        <v>135</v>
      </c>
      <c r="C85" s="4" t="s">
        <v>40</v>
      </c>
      <c r="D85" s="4" t="s">
        <v>44</v>
      </c>
      <c r="E85" s="8">
        <v>3</v>
      </c>
      <c r="F85" s="147"/>
      <c r="G85" s="8">
        <v>4</v>
      </c>
      <c r="H85" s="8">
        <v>5</v>
      </c>
      <c r="I85" s="8">
        <v>5</v>
      </c>
      <c r="J85" s="8">
        <v>5</v>
      </c>
      <c r="K85" s="8">
        <v>3</v>
      </c>
      <c r="L85" s="151"/>
      <c r="M85" s="8">
        <v>4</v>
      </c>
      <c r="N85" s="8">
        <v>3</v>
      </c>
      <c r="O85" s="8">
        <v>2</v>
      </c>
      <c r="P85" s="8">
        <v>4</v>
      </c>
      <c r="Q85" s="147"/>
      <c r="R85" s="8" t="s">
        <v>38</v>
      </c>
      <c r="S85" s="8">
        <v>3</v>
      </c>
      <c r="T85" s="8">
        <v>2</v>
      </c>
      <c r="U85" s="8">
        <v>4</v>
      </c>
      <c r="V85" s="147"/>
      <c r="W85" s="8">
        <v>3</v>
      </c>
      <c r="X85" s="8">
        <v>3</v>
      </c>
      <c r="Y85" s="147"/>
      <c r="Z85" s="8">
        <v>1</v>
      </c>
      <c r="AA85" s="151"/>
      <c r="AB85" s="8" t="s">
        <v>33</v>
      </c>
      <c r="AC85" s="8">
        <v>4</v>
      </c>
      <c r="AD85" s="8">
        <v>4</v>
      </c>
      <c r="AE85" s="8">
        <v>4</v>
      </c>
      <c r="AF85" s="8">
        <v>4</v>
      </c>
      <c r="AG85" s="8">
        <v>3</v>
      </c>
      <c r="AH85" s="4" t="s">
        <v>137</v>
      </c>
      <c r="AI85" s="4"/>
    </row>
    <row r="86" spans="1:35" x14ac:dyDescent="0.2">
      <c r="A86" s="4" t="s">
        <v>33</v>
      </c>
      <c r="B86" s="4" t="s">
        <v>135</v>
      </c>
      <c r="C86" s="4" t="s">
        <v>40</v>
      </c>
      <c r="D86" s="4" t="s">
        <v>44</v>
      </c>
      <c r="E86" s="8">
        <v>4</v>
      </c>
      <c r="F86" s="147"/>
      <c r="G86" s="8">
        <v>4</v>
      </c>
      <c r="H86" s="8">
        <v>4</v>
      </c>
      <c r="I86" s="8">
        <v>5</v>
      </c>
      <c r="J86" s="8">
        <v>5</v>
      </c>
      <c r="K86" s="8">
        <v>4</v>
      </c>
      <c r="L86" s="151"/>
      <c r="M86" s="8">
        <v>3</v>
      </c>
      <c r="N86" s="8">
        <v>3</v>
      </c>
      <c r="O86" s="8">
        <v>4</v>
      </c>
      <c r="P86" s="8">
        <v>4</v>
      </c>
      <c r="Q86" s="147"/>
      <c r="R86" s="8" t="s">
        <v>48</v>
      </c>
      <c r="S86" s="8">
        <v>3</v>
      </c>
      <c r="T86" s="8">
        <v>4</v>
      </c>
      <c r="U86" s="8">
        <v>5</v>
      </c>
      <c r="V86" s="147"/>
      <c r="W86" s="8">
        <v>2</v>
      </c>
      <c r="X86" s="8">
        <v>2</v>
      </c>
      <c r="Y86" s="147"/>
      <c r="Z86" s="8">
        <v>1</v>
      </c>
      <c r="AA86" s="151"/>
      <c r="AB86" s="8" t="s">
        <v>33</v>
      </c>
      <c r="AC86" s="8">
        <v>3</v>
      </c>
      <c r="AD86" s="8">
        <v>3</v>
      </c>
      <c r="AE86" s="8">
        <v>3</v>
      </c>
      <c r="AF86" s="8">
        <v>3</v>
      </c>
      <c r="AG86" s="8">
        <v>3</v>
      </c>
      <c r="AH86" s="4" t="s">
        <v>151</v>
      </c>
      <c r="AI86" s="4"/>
    </row>
    <row r="87" spans="1:35" ht="15.75" customHeight="1" x14ac:dyDescent="0.2"/>
  </sheetData>
  <sortState ref="A2:AC85">
    <sortCondition ref="B2"/>
  </sortState>
  <mergeCells count="195">
    <mergeCell ref="G2:K2"/>
    <mergeCell ref="M2:P2"/>
    <mergeCell ref="S2:U2"/>
    <mergeCell ref="F1:F2"/>
    <mergeCell ref="F3:F4"/>
    <mergeCell ref="W2:X2"/>
    <mergeCell ref="F33:F34"/>
    <mergeCell ref="F35:F37"/>
    <mergeCell ref="F38:F42"/>
    <mergeCell ref="F5:F7"/>
    <mergeCell ref="F13:F14"/>
    <mergeCell ref="F8:F10"/>
    <mergeCell ref="F11:F12"/>
    <mergeCell ref="F24:F25"/>
    <mergeCell ref="F21:F22"/>
    <mergeCell ref="F18:F20"/>
    <mergeCell ref="F15:F17"/>
    <mergeCell ref="Q15:Q17"/>
    <mergeCell ref="Q18:Q20"/>
    <mergeCell ref="Q21:Q22"/>
    <mergeCell ref="Q24:Q25"/>
    <mergeCell ref="Q26:Q27"/>
    <mergeCell ref="Q29:Q30"/>
    <mergeCell ref="F79:F81"/>
    <mergeCell ref="F76:F77"/>
    <mergeCell ref="F84:F86"/>
    <mergeCell ref="L3:L4"/>
    <mergeCell ref="L5:L7"/>
    <mergeCell ref="L8:L10"/>
    <mergeCell ref="L11:L12"/>
    <mergeCell ref="L13:L14"/>
    <mergeCell ref="L15:L17"/>
    <mergeCell ref="L18:L20"/>
    <mergeCell ref="F62:F63"/>
    <mergeCell ref="F65:F66"/>
    <mergeCell ref="F67:F68"/>
    <mergeCell ref="F69:F70"/>
    <mergeCell ref="F73:F75"/>
    <mergeCell ref="F71:F72"/>
    <mergeCell ref="F46:F47"/>
    <mergeCell ref="F43:F45"/>
    <mergeCell ref="F56:F59"/>
    <mergeCell ref="F48:F49"/>
    <mergeCell ref="F60:F61"/>
    <mergeCell ref="F26:F27"/>
    <mergeCell ref="F29:F30"/>
    <mergeCell ref="F31:F32"/>
    <mergeCell ref="L79:L81"/>
    <mergeCell ref="L84:L86"/>
    <mergeCell ref="Q3:Q4"/>
    <mergeCell ref="Q5:Q7"/>
    <mergeCell ref="Q8:Q10"/>
    <mergeCell ref="Q11:Q12"/>
    <mergeCell ref="Q13:Q14"/>
    <mergeCell ref="L56:L59"/>
    <mergeCell ref="L60:L61"/>
    <mergeCell ref="L62:L63"/>
    <mergeCell ref="L65:L66"/>
    <mergeCell ref="L67:L68"/>
    <mergeCell ref="L69:L70"/>
    <mergeCell ref="L35:L37"/>
    <mergeCell ref="L38:L42"/>
    <mergeCell ref="L43:L45"/>
    <mergeCell ref="L46:L47"/>
    <mergeCell ref="L48:L49"/>
    <mergeCell ref="L53:L55"/>
    <mergeCell ref="L21:L22"/>
    <mergeCell ref="L24:L25"/>
    <mergeCell ref="L26:L27"/>
    <mergeCell ref="L29:L30"/>
    <mergeCell ref="L31:L32"/>
    <mergeCell ref="L71:L72"/>
    <mergeCell ref="L73:L75"/>
    <mergeCell ref="L76:L77"/>
    <mergeCell ref="L33:L34"/>
    <mergeCell ref="Q62:Q63"/>
    <mergeCell ref="Q65:Q66"/>
    <mergeCell ref="Q51:Q52"/>
    <mergeCell ref="Q53:Q55"/>
    <mergeCell ref="Q31:Q32"/>
    <mergeCell ref="Q33:Q34"/>
    <mergeCell ref="Q35:Q37"/>
    <mergeCell ref="Q38:Q42"/>
    <mergeCell ref="Q43:Q45"/>
    <mergeCell ref="Q46:Q47"/>
    <mergeCell ref="AA3:AA4"/>
    <mergeCell ref="AA5:AA7"/>
    <mergeCell ref="AA8:AA10"/>
    <mergeCell ref="AA11:AA12"/>
    <mergeCell ref="AA13:AA14"/>
    <mergeCell ref="AA15:AA17"/>
    <mergeCell ref="AA18:AA20"/>
    <mergeCell ref="V62:V63"/>
    <mergeCell ref="V65:V66"/>
    <mergeCell ref="V43:V45"/>
    <mergeCell ref="V46:V47"/>
    <mergeCell ref="V48:V49"/>
    <mergeCell ref="V56:V59"/>
    <mergeCell ref="V60:V61"/>
    <mergeCell ref="V26:V27"/>
    <mergeCell ref="V29:V30"/>
    <mergeCell ref="V31:V32"/>
    <mergeCell ref="V33:V34"/>
    <mergeCell ref="V35:V37"/>
    <mergeCell ref="V38:V42"/>
    <mergeCell ref="V3:V4"/>
    <mergeCell ref="V5:V7"/>
    <mergeCell ref="V8:V10"/>
    <mergeCell ref="V11:V12"/>
    <mergeCell ref="AA35:AA37"/>
    <mergeCell ref="AA38:AA42"/>
    <mergeCell ref="AA43:AA45"/>
    <mergeCell ref="AA46:AA47"/>
    <mergeCell ref="AA48:AA49"/>
    <mergeCell ref="AA51:AA55"/>
    <mergeCell ref="AA21:AA22"/>
    <mergeCell ref="AA24:AA25"/>
    <mergeCell ref="AA26:AA27"/>
    <mergeCell ref="AA29:AA30"/>
    <mergeCell ref="AA31:AA32"/>
    <mergeCell ref="AA33:AA34"/>
    <mergeCell ref="AA71:AA72"/>
    <mergeCell ref="AA73:AA75"/>
    <mergeCell ref="AA76:AA77"/>
    <mergeCell ref="AA79:AA81"/>
    <mergeCell ref="AA84:AA86"/>
    <mergeCell ref="F51:F52"/>
    <mergeCell ref="F53:F55"/>
    <mergeCell ref="F82:F83"/>
    <mergeCell ref="L82:L83"/>
    <mergeCell ref="L51:L52"/>
    <mergeCell ref="AA56:AA59"/>
    <mergeCell ref="AA60:AA61"/>
    <mergeCell ref="AA62:AA63"/>
    <mergeCell ref="AA65:AA66"/>
    <mergeCell ref="AA67:AA68"/>
    <mergeCell ref="AA69:AA70"/>
    <mergeCell ref="V76:V77"/>
    <mergeCell ref="V79:V81"/>
    <mergeCell ref="V84:V86"/>
    <mergeCell ref="V67:V68"/>
    <mergeCell ref="V69:V70"/>
    <mergeCell ref="V71:V72"/>
    <mergeCell ref="V73:V75"/>
    <mergeCell ref="Q84:Q86"/>
    <mergeCell ref="Q82:Q83"/>
    <mergeCell ref="V51:V52"/>
    <mergeCell ref="V53:V55"/>
    <mergeCell ref="V82:V83"/>
    <mergeCell ref="Y3:Y4"/>
    <mergeCell ref="Y5:Y7"/>
    <mergeCell ref="Y8:Y10"/>
    <mergeCell ref="Y11:Y12"/>
    <mergeCell ref="Y13:Y14"/>
    <mergeCell ref="Y15:Y17"/>
    <mergeCell ref="V13:V14"/>
    <mergeCell ref="V15:V17"/>
    <mergeCell ref="V18:V20"/>
    <mergeCell ref="V21:V22"/>
    <mergeCell ref="V24:V25"/>
    <mergeCell ref="Q67:Q68"/>
    <mergeCell ref="Q69:Q70"/>
    <mergeCell ref="Q71:Q72"/>
    <mergeCell ref="Q73:Q75"/>
    <mergeCell ref="Q76:Q77"/>
    <mergeCell ref="Q79:Q81"/>
    <mergeCell ref="Q48:Q49"/>
    <mergeCell ref="Q56:Q59"/>
    <mergeCell ref="Q60:Q61"/>
    <mergeCell ref="Y53:Y55"/>
    <mergeCell ref="Y51:Y52"/>
    <mergeCell ref="Y33:Y34"/>
    <mergeCell ref="Y35:Y37"/>
    <mergeCell ref="Y38:Y42"/>
    <mergeCell ref="Y43:Y45"/>
    <mergeCell ref="Y46:Y47"/>
    <mergeCell ref="Y48:Y49"/>
    <mergeCell ref="Y18:Y20"/>
    <mergeCell ref="Y21:Y22"/>
    <mergeCell ref="Y24:Y25"/>
    <mergeCell ref="Y26:Y27"/>
    <mergeCell ref="Y29:Y30"/>
    <mergeCell ref="Y31:Y32"/>
    <mergeCell ref="Y69:Y70"/>
    <mergeCell ref="Y71:Y72"/>
    <mergeCell ref="Y73:Y75"/>
    <mergeCell ref="Y76:Y77"/>
    <mergeCell ref="Y79:Y81"/>
    <mergeCell ref="Y84:Y86"/>
    <mergeCell ref="Y82:Y83"/>
    <mergeCell ref="Y56:Y59"/>
    <mergeCell ref="Y60:Y61"/>
    <mergeCell ref="Y62:Y63"/>
    <mergeCell ref="Y65:Y66"/>
    <mergeCell ref="Y67:Y6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7"/>
  <sheetViews>
    <sheetView topLeftCell="W1" workbookViewId="0">
      <selection activeCell="AE5" sqref="AE5:AE7"/>
    </sheetView>
  </sheetViews>
  <sheetFormatPr defaultColWidth="14.42578125" defaultRowHeight="12.75" x14ac:dyDescent="0.2"/>
  <cols>
    <col min="1" max="1" width="57" customWidth="1"/>
    <col min="2" max="2" width="21.5703125" style="9" hidden="1" customWidth="1"/>
    <col min="3" max="3" width="21.5703125" style="9" customWidth="1"/>
    <col min="4" max="8" width="21.5703125" style="9" hidden="1" customWidth="1"/>
    <col min="9" max="9" width="21.5703125" style="9" customWidth="1"/>
    <col min="10" max="13" width="21.5703125" style="9" hidden="1" customWidth="1"/>
    <col min="14" max="14" width="21.5703125" style="9" customWidth="1"/>
    <col min="15" max="18" width="21.5703125" style="9" hidden="1" customWidth="1"/>
    <col min="19" max="19" width="21.5703125" style="9" customWidth="1"/>
    <col min="20" max="21" width="21.5703125" style="9" hidden="1" customWidth="1"/>
    <col min="22" max="24" width="21.5703125" style="9" customWidth="1"/>
    <col min="25" max="25" width="21.5703125" style="9" hidden="1" customWidth="1"/>
    <col min="26" max="31" width="21.5703125" style="9" customWidth="1"/>
    <col min="32" max="32" width="173.140625" hidden="1" customWidth="1"/>
    <col min="33" max="33" width="21.5703125" hidden="1" customWidth="1"/>
    <col min="34" max="39" width="21.5703125" customWidth="1"/>
  </cols>
  <sheetData>
    <row r="1" spans="1:33" s="6" customFormat="1" ht="127.5" x14ac:dyDescent="0.2">
      <c r="A1" s="7" t="s">
        <v>2</v>
      </c>
      <c r="B1" s="23" t="s">
        <v>8</v>
      </c>
      <c r="C1" s="158" t="s">
        <v>175</v>
      </c>
      <c r="D1" s="24" t="s">
        <v>9</v>
      </c>
      <c r="E1" s="10" t="s">
        <v>10</v>
      </c>
      <c r="F1" s="10" t="s">
        <v>11</v>
      </c>
      <c r="G1" s="10" t="s">
        <v>12</v>
      </c>
      <c r="H1" s="10" t="s">
        <v>13</v>
      </c>
      <c r="I1" s="10" t="s">
        <v>170</v>
      </c>
      <c r="J1" s="7" t="s">
        <v>14</v>
      </c>
      <c r="K1" s="7" t="s">
        <v>15</v>
      </c>
      <c r="L1" s="7" t="s">
        <v>16</v>
      </c>
      <c r="M1" s="27" t="s">
        <v>17</v>
      </c>
      <c r="N1" s="7" t="s">
        <v>172</v>
      </c>
      <c r="O1" s="24" t="s">
        <v>18</v>
      </c>
      <c r="P1" s="11" t="s">
        <v>19</v>
      </c>
      <c r="Q1" s="11" t="s">
        <v>20</v>
      </c>
      <c r="R1" s="11" t="s">
        <v>21</v>
      </c>
      <c r="S1" s="11" t="s">
        <v>173</v>
      </c>
      <c r="T1" s="12" t="s">
        <v>22</v>
      </c>
      <c r="U1" s="12" t="s">
        <v>23</v>
      </c>
      <c r="V1" s="31" t="s">
        <v>174</v>
      </c>
      <c r="W1" s="12" t="s">
        <v>24</v>
      </c>
      <c r="X1" s="32" t="s">
        <v>176</v>
      </c>
      <c r="Y1" s="7" t="s">
        <v>25</v>
      </c>
      <c r="Z1" s="7" t="s">
        <v>26</v>
      </c>
      <c r="AA1" s="7" t="s">
        <v>27</v>
      </c>
      <c r="AB1" s="7" t="s">
        <v>28</v>
      </c>
      <c r="AC1" s="7" t="s">
        <v>29</v>
      </c>
      <c r="AD1" s="7" t="s">
        <v>30</v>
      </c>
      <c r="AE1" s="33" t="s">
        <v>177</v>
      </c>
      <c r="AF1" s="5" t="s">
        <v>31</v>
      </c>
      <c r="AG1" s="5" t="s">
        <v>32</v>
      </c>
    </row>
    <row r="2" spans="1:33" s="6" customFormat="1" ht="18" customHeight="1" x14ac:dyDescent="0.2">
      <c r="A2" s="13"/>
      <c r="B2" s="14" t="s">
        <v>171</v>
      </c>
      <c r="C2" s="158"/>
      <c r="D2" s="155" t="s">
        <v>170</v>
      </c>
      <c r="E2" s="155"/>
      <c r="F2" s="155"/>
      <c r="G2" s="155"/>
      <c r="H2" s="155"/>
      <c r="I2" s="25"/>
      <c r="J2" s="156" t="s">
        <v>172</v>
      </c>
      <c r="K2" s="156"/>
      <c r="L2" s="156"/>
      <c r="M2" s="156"/>
      <c r="N2" s="7"/>
      <c r="O2" s="15"/>
      <c r="P2" s="157" t="s">
        <v>173</v>
      </c>
      <c r="Q2" s="157"/>
      <c r="R2" s="157"/>
      <c r="S2" s="28"/>
      <c r="T2" s="159" t="s">
        <v>174</v>
      </c>
      <c r="U2" s="159"/>
      <c r="V2" s="30"/>
      <c r="W2" s="30"/>
      <c r="X2" s="16"/>
      <c r="Y2" s="13"/>
      <c r="Z2" s="13"/>
      <c r="AA2" s="13"/>
      <c r="AB2" s="13"/>
      <c r="AC2" s="13"/>
      <c r="AD2" s="13"/>
      <c r="AE2" s="35"/>
      <c r="AF2" s="5"/>
      <c r="AG2" s="5"/>
    </row>
    <row r="3" spans="1:33" x14ac:dyDescent="0.2">
      <c r="A3" s="4" t="s">
        <v>112</v>
      </c>
      <c r="B3" s="8">
        <v>4</v>
      </c>
      <c r="C3" s="147">
        <f>AVERAGE(B3:B4)</f>
        <v>4</v>
      </c>
      <c r="D3" s="8">
        <v>4</v>
      </c>
      <c r="E3" s="8">
        <v>4</v>
      </c>
      <c r="F3" s="8">
        <v>4</v>
      </c>
      <c r="G3" s="8">
        <v>4</v>
      </c>
      <c r="H3" s="8">
        <v>4</v>
      </c>
      <c r="I3" s="151">
        <f>AVERAGE(D3:H4)</f>
        <v>4</v>
      </c>
      <c r="J3" s="8">
        <v>4</v>
      </c>
      <c r="K3" s="8">
        <v>5</v>
      </c>
      <c r="L3" s="8">
        <v>4</v>
      </c>
      <c r="M3" s="8">
        <v>5</v>
      </c>
      <c r="N3" s="147">
        <f>AVERAGE(J3:M4)</f>
        <v>4.375</v>
      </c>
      <c r="O3" s="8" t="s">
        <v>48</v>
      </c>
      <c r="P3" s="8">
        <v>5</v>
      </c>
      <c r="Q3" s="8">
        <v>5</v>
      </c>
      <c r="R3" s="8">
        <v>5</v>
      </c>
      <c r="S3" s="147">
        <f>AVERAGE(P3:R4)</f>
        <v>4.5</v>
      </c>
      <c r="T3" s="8">
        <v>4</v>
      </c>
      <c r="U3" s="8">
        <v>3</v>
      </c>
      <c r="V3" s="147">
        <f>AVERAGE(T3:U4)</f>
        <v>4</v>
      </c>
      <c r="W3" s="8">
        <v>4</v>
      </c>
      <c r="X3" s="147">
        <f>AVERAGE(W3:W4)</f>
        <v>4.5</v>
      </c>
      <c r="Y3" s="8" t="s">
        <v>33</v>
      </c>
      <c r="Z3" s="8">
        <v>4</v>
      </c>
      <c r="AA3" s="8">
        <v>3</v>
      </c>
      <c r="AB3" s="8">
        <v>4</v>
      </c>
      <c r="AC3" s="8">
        <v>4</v>
      </c>
      <c r="AD3" s="8">
        <v>2</v>
      </c>
      <c r="AE3" s="147">
        <f>AVERAGE(Z3:AD4)</f>
        <v>3.6</v>
      </c>
      <c r="AF3" s="4" t="s">
        <v>113</v>
      </c>
      <c r="AG3" s="4"/>
    </row>
    <row r="4" spans="1:33" x14ac:dyDescent="0.2">
      <c r="A4" s="4" t="s">
        <v>112</v>
      </c>
      <c r="B4" s="8">
        <v>4</v>
      </c>
      <c r="C4" s="147"/>
      <c r="D4" s="8">
        <v>4</v>
      </c>
      <c r="E4" s="8">
        <v>4</v>
      </c>
      <c r="F4" s="8">
        <v>4</v>
      </c>
      <c r="G4" s="8">
        <v>4</v>
      </c>
      <c r="H4" s="8">
        <v>4</v>
      </c>
      <c r="I4" s="151"/>
      <c r="J4" s="8">
        <v>5</v>
      </c>
      <c r="K4" s="8">
        <v>4</v>
      </c>
      <c r="L4" s="8">
        <v>4</v>
      </c>
      <c r="M4" s="8">
        <v>4</v>
      </c>
      <c r="N4" s="147"/>
      <c r="O4" s="8" t="s">
        <v>48</v>
      </c>
      <c r="P4" s="8">
        <v>4</v>
      </c>
      <c r="Q4" s="8">
        <v>4</v>
      </c>
      <c r="R4" s="8">
        <v>4</v>
      </c>
      <c r="S4" s="147"/>
      <c r="T4" s="8">
        <v>5</v>
      </c>
      <c r="U4" s="8">
        <v>4</v>
      </c>
      <c r="V4" s="147"/>
      <c r="W4" s="8">
        <v>5</v>
      </c>
      <c r="X4" s="147"/>
      <c r="Y4" s="8" t="s">
        <v>33</v>
      </c>
      <c r="Z4" s="8">
        <v>4</v>
      </c>
      <c r="AA4" s="8">
        <v>4</v>
      </c>
      <c r="AB4" s="8">
        <v>4</v>
      </c>
      <c r="AC4" s="8">
        <v>4</v>
      </c>
      <c r="AD4" s="8">
        <v>3</v>
      </c>
      <c r="AE4" s="147"/>
      <c r="AF4" s="4" t="s">
        <v>162</v>
      </c>
      <c r="AG4" s="4"/>
    </row>
    <row r="5" spans="1:33" s="19" customFormat="1" x14ac:dyDescent="0.2">
      <c r="A5" s="17" t="s">
        <v>55</v>
      </c>
      <c r="B5" s="18">
        <v>3</v>
      </c>
      <c r="C5" s="147">
        <f>AVERAGE(B5:B7)</f>
        <v>2.6666666666666665</v>
      </c>
      <c r="D5" s="18">
        <v>3</v>
      </c>
      <c r="E5" s="18">
        <v>4</v>
      </c>
      <c r="F5" s="18">
        <v>4</v>
      </c>
      <c r="G5" s="18">
        <v>3</v>
      </c>
      <c r="H5" s="18">
        <v>5</v>
      </c>
      <c r="I5" s="151">
        <f>AVERAGE(D5:H7)</f>
        <v>3.8666666666666667</v>
      </c>
      <c r="J5" s="18">
        <v>3</v>
      </c>
      <c r="K5" s="18">
        <v>4</v>
      </c>
      <c r="L5" s="18">
        <v>3</v>
      </c>
      <c r="M5" s="18">
        <v>4</v>
      </c>
      <c r="N5" s="147">
        <f>AVERAGE(J5:M7)</f>
        <v>3.5</v>
      </c>
      <c r="O5" s="18" t="s">
        <v>48</v>
      </c>
      <c r="P5" s="18">
        <v>3</v>
      </c>
      <c r="Q5" s="18">
        <v>4</v>
      </c>
      <c r="R5" s="18">
        <v>3</v>
      </c>
      <c r="S5" s="147">
        <f>AVERAGE(P5:R7)</f>
        <v>3.4444444444444446</v>
      </c>
      <c r="T5" s="18">
        <v>3</v>
      </c>
      <c r="U5" s="18">
        <v>4</v>
      </c>
      <c r="V5" s="147">
        <f>AVERAGE(T5:U7)</f>
        <v>3.6666666666666665</v>
      </c>
      <c r="W5" s="18">
        <v>2</v>
      </c>
      <c r="X5" s="147">
        <f>AVERAGE(W5:W7)</f>
        <v>2.6666666666666665</v>
      </c>
      <c r="Y5" s="18" t="s">
        <v>33</v>
      </c>
      <c r="Z5" s="18">
        <v>3</v>
      </c>
      <c r="AA5" s="18">
        <v>4</v>
      </c>
      <c r="AB5" s="18">
        <v>3</v>
      </c>
      <c r="AC5" s="18">
        <v>3</v>
      </c>
      <c r="AD5" s="18">
        <v>2</v>
      </c>
      <c r="AE5" s="147">
        <f>AVERAGE(Z5:AD7)</f>
        <v>2.9333333333333331</v>
      </c>
      <c r="AF5" s="17" t="s">
        <v>57</v>
      </c>
      <c r="AG5" s="17"/>
    </row>
    <row r="6" spans="1:33" s="19" customFormat="1" x14ac:dyDescent="0.2">
      <c r="A6" s="17" t="s">
        <v>55</v>
      </c>
      <c r="B6" s="18">
        <v>2</v>
      </c>
      <c r="C6" s="147"/>
      <c r="D6" s="18">
        <v>3</v>
      </c>
      <c r="E6" s="18">
        <v>4</v>
      </c>
      <c r="F6" s="18">
        <v>4</v>
      </c>
      <c r="G6" s="18">
        <v>3</v>
      </c>
      <c r="H6" s="18">
        <v>5</v>
      </c>
      <c r="I6" s="151"/>
      <c r="J6" s="18">
        <v>3</v>
      </c>
      <c r="K6" s="18">
        <v>3</v>
      </c>
      <c r="L6" s="18">
        <v>3</v>
      </c>
      <c r="M6" s="18">
        <v>4</v>
      </c>
      <c r="N6" s="147"/>
      <c r="O6" s="18" t="s">
        <v>48</v>
      </c>
      <c r="P6" s="18">
        <v>3</v>
      </c>
      <c r="Q6" s="18">
        <v>4</v>
      </c>
      <c r="R6" s="18">
        <v>2</v>
      </c>
      <c r="S6" s="147"/>
      <c r="T6" s="18">
        <v>3</v>
      </c>
      <c r="U6" s="18">
        <v>4</v>
      </c>
      <c r="V6" s="147"/>
      <c r="W6" s="18">
        <v>2</v>
      </c>
      <c r="X6" s="147"/>
      <c r="Y6" s="18" t="s">
        <v>33</v>
      </c>
      <c r="Z6" s="18">
        <v>3</v>
      </c>
      <c r="AA6" s="18">
        <v>3</v>
      </c>
      <c r="AB6" s="18">
        <v>3</v>
      </c>
      <c r="AC6" s="18">
        <v>3</v>
      </c>
      <c r="AD6" s="18">
        <v>2</v>
      </c>
      <c r="AE6" s="147"/>
      <c r="AF6" s="17" t="s">
        <v>76</v>
      </c>
      <c r="AG6" s="17"/>
    </row>
    <row r="7" spans="1:33" s="19" customFormat="1" x14ac:dyDescent="0.2">
      <c r="A7" s="17" t="s">
        <v>55</v>
      </c>
      <c r="B7" s="18">
        <v>3</v>
      </c>
      <c r="C7" s="147"/>
      <c r="D7" s="18">
        <v>4</v>
      </c>
      <c r="E7" s="18">
        <v>4</v>
      </c>
      <c r="F7" s="18">
        <v>4</v>
      </c>
      <c r="G7" s="18">
        <v>4</v>
      </c>
      <c r="H7" s="18">
        <v>4</v>
      </c>
      <c r="I7" s="151"/>
      <c r="J7" s="18">
        <v>4</v>
      </c>
      <c r="K7" s="18">
        <v>4</v>
      </c>
      <c r="L7" s="18">
        <v>3</v>
      </c>
      <c r="M7" s="18">
        <v>4</v>
      </c>
      <c r="N7" s="147"/>
      <c r="O7" s="18" t="s">
        <v>48</v>
      </c>
      <c r="P7" s="18">
        <v>3</v>
      </c>
      <c r="Q7" s="18">
        <v>5</v>
      </c>
      <c r="R7" s="18">
        <v>4</v>
      </c>
      <c r="S7" s="147"/>
      <c r="T7" s="18">
        <v>3</v>
      </c>
      <c r="U7" s="18">
        <v>5</v>
      </c>
      <c r="V7" s="147"/>
      <c r="W7" s="18">
        <v>4</v>
      </c>
      <c r="X7" s="147"/>
      <c r="Y7" s="18" t="s">
        <v>33</v>
      </c>
      <c r="Z7" s="18">
        <v>3</v>
      </c>
      <c r="AA7" s="18">
        <v>3</v>
      </c>
      <c r="AB7" s="18">
        <v>3</v>
      </c>
      <c r="AC7" s="18">
        <v>3</v>
      </c>
      <c r="AD7" s="18">
        <v>3</v>
      </c>
      <c r="AE7" s="147"/>
      <c r="AF7" s="17" t="s">
        <v>89</v>
      </c>
      <c r="AG7" s="17"/>
    </row>
    <row r="8" spans="1:33" x14ac:dyDescent="0.2">
      <c r="A8" s="4" t="s">
        <v>46</v>
      </c>
      <c r="B8" s="8">
        <v>3</v>
      </c>
      <c r="C8" s="147">
        <f>AVERAGE(B8:B10)</f>
        <v>4</v>
      </c>
      <c r="D8" s="8">
        <v>3</v>
      </c>
      <c r="E8" s="8">
        <v>4</v>
      </c>
      <c r="F8" s="8">
        <v>3</v>
      </c>
      <c r="G8" s="8">
        <v>3</v>
      </c>
      <c r="H8" s="8">
        <v>5</v>
      </c>
      <c r="I8" s="151">
        <f>AVERAGE(D8:H10)</f>
        <v>3.8666666666666667</v>
      </c>
      <c r="J8" s="8">
        <v>4</v>
      </c>
      <c r="K8" s="8">
        <v>3</v>
      </c>
      <c r="L8" s="8">
        <v>4</v>
      </c>
      <c r="M8" s="8">
        <v>4</v>
      </c>
      <c r="N8" s="147">
        <f>AVERAGE(J8:M10)</f>
        <v>4</v>
      </c>
      <c r="O8" s="8" t="s">
        <v>48</v>
      </c>
      <c r="P8" s="8">
        <v>3</v>
      </c>
      <c r="Q8" s="8">
        <v>5</v>
      </c>
      <c r="R8" s="8">
        <v>3</v>
      </c>
      <c r="S8" s="147">
        <f>AVERAGE(P8:R10)</f>
        <v>4.1111111111111107</v>
      </c>
      <c r="T8" s="8">
        <v>2</v>
      </c>
      <c r="U8" s="8">
        <v>5</v>
      </c>
      <c r="V8" s="147">
        <f>AVERAGE(T8:U10)</f>
        <v>3.3333333333333335</v>
      </c>
      <c r="W8" s="8">
        <v>3</v>
      </c>
      <c r="X8" s="147">
        <f>AVERAGE(W8:W10)</f>
        <v>4</v>
      </c>
      <c r="Y8" s="8" t="s">
        <v>33</v>
      </c>
      <c r="Z8" s="8">
        <v>4</v>
      </c>
      <c r="AA8" s="8">
        <v>4</v>
      </c>
      <c r="AB8" s="8">
        <v>4</v>
      </c>
      <c r="AC8" s="8">
        <v>4</v>
      </c>
      <c r="AD8" s="8">
        <v>3</v>
      </c>
      <c r="AE8" s="147">
        <f>AVERAGE(Z8:AD10)</f>
        <v>3.4666666666666668</v>
      </c>
      <c r="AF8" s="4" t="s">
        <v>49</v>
      </c>
      <c r="AG8" s="4"/>
    </row>
    <row r="9" spans="1:33" x14ac:dyDescent="0.2">
      <c r="A9" s="4" t="s">
        <v>46</v>
      </c>
      <c r="B9" s="8">
        <v>4</v>
      </c>
      <c r="C9" s="147"/>
      <c r="D9" s="8">
        <v>3</v>
      </c>
      <c r="E9" s="8">
        <v>4</v>
      </c>
      <c r="F9" s="8">
        <v>3</v>
      </c>
      <c r="G9" s="8">
        <v>4</v>
      </c>
      <c r="H9" s="8">
        <v>4</v>
      </c>
      <c r="I9" s="151"/>
      <c r="J9" s="8">
        <v>4</v>
      </c>
      <c r="K9" s="8">
        <v>4</v>
      </c>
      <c r="L9" s="8">
        <v>3</v>
      </c>
      <c r="M9" s="8">
        <v>5</v>
      </c>
      <c r="N9" s="147"/>
      <c r="O9" s="8" t="s">
        <v>48</v>
      </c>
      <c r="P9" s="8">
        <v>4</v>
      </c>
      <c r="Q9" s="8">
        <v>4</v>
      </c>
      <c r="R9" s="8">
        <v>4</v>
      </c>
      <c r="S9" s="147"/>
      <c r="T9" s="8">
        <v>3</v>
      </c>
      <c r="U9" s="8">
        <v>2</v>
      </c>
      <c r="V9" s="147"/>
      <c r="W9" s="8">
        <v>4</v>
      </c>
      <c r="X9" s="147"/>
      <c r="Y9" s="8" t="s">
        <v>33</v>
      </c>
      <c r="Z9" s="8">
        <v>3</v>
      </c>
      <c r="AA9" s="8">
        <v>4</v>
      </c>
      <c r="AB9" s="8">
        <v>4</v>
      </c>
      <c r="AC9" s="8">
        <v>5</v>
      </c>
      <c r="AD9" s="8">
        <v>2</v>
      </c>
      <c r="AE9" s="147"/>
      <c r="AF9" s="4" t="s">
        <v>86</v>
      </c>
      <c r="AG9" s="4"/>
    </row>
    <row r="10" spans="1:33" x14ac:dyDescent="0.2">
      <c r="A10" s="4" t="s">
        <v>46</v>
      </c>
      <c r="B10" s="8">
        <v>5</v>
      </c>
      <c r="C10" s="147"/>
      <c r="D10" s="8">
        <v>3</v>
      </c>
      <c r="E10" s="8">
        <v>5</v>
      </c>
      <c r="F10" s="8">
        <v>5</v>
      </c>
      <c r="G10" s="8">
        <v>4</v>
      </c>
      <c r="H10" s="8">
        <v>5</v>
      </c>
      <c r="I10" s="151"/>
      <c r="J10" s="8">
        <v>4</v>
      </c>
      <c r="K10" s="8">
        <v>4</v>
      </c>
      <c r="L10" s="8">
        <v>4</v>
      </c>
      <c r="M10" s="8">
        <v>5</v>
      </c>
      <c r="N10" s="147"/>
      <c r="O10" s="8" t="s">
        <v>48</v>
      </c>
      <c r="P10" s="8">
        <v>5</v>
      </c>
      <c r="Q10" s="8">
        <v>5</v>
      </c>
      <c r="R10" s="8">
        <v>4</v>
      </c>
      <c r="S10" s="147"/>
      <c r="T10" s="8">
        <v>4</v>
      </c>
      <c r="U10" s="8">
        <v>4</v>
      </c>
      <c r="V10" s="147"/>
      <c r="W10" s="8">
        <v>5</v>
      </c>
      <c r="X10" s="147"/>
      <c r="Y10" s="8" t="s">
        <v>33</v>
      </c>
      <c r="Z10" s="8">
        <v>3</v>
      </c>
      <c r="AA10" s="8">
        <v>4</v>
      </c>
      <c r="AB10" s="8">
        <v>3</v>
      </c>
      <c r="AC10" s="8">
        <v>3</v>
      </c>
      <c r="AD10" s="8">
        <v>2</v>
      </c>
      <c r="AE10" s="147"/>
      <c r="AF10" s="4" t="s">
        <v>149</v>
      </c>
      <c r="AG10" s="4"/>
    </row>
    <row r="11" spans="1:33" s="19" customFormat="1" x14ac:dyDescent="0.2">
      <c r="A11" s="17" t="s">
        <v>90</v>
      </c>
      <c r="B11" s="18">
        <v>4</v>
      </c>
      <c r="C11" s="147">
        <f>AVERAGE(B11:B12)</f>
        <v>4.5</v>
      </c>
      <c r="D11" s="18">
        <v>3</v>
      </c>
      <c r="E11" s="18">
        <v>4</v>
      </c>
      <c r="F11" s="18">
        <v>5</v>
      </c>
      <c r="G11" s="18">
        <v>5</v>
      </c>
      <c r="H11" s="18">
        <v>5</v>
      </c>
      <c r="I11" s="151">
        <f>AVERAGE(D11:H12)</f>
        <v>4.0999999999999996</v>
      </c>
      <c r="J11" s="18">
        <v>5</v>
      </c>
      <c r="K11" s="18">
        <v>5</v>
      </c>
      <c r="L11" s="18">
        <v>3</v>
      </c>
      <c r="M11" s="18">
        <v>4</v>
      </c>
      <c r="N11" s="147">
        <f>AVERAGE(J11:M12)</f>
        <v>4.25</v>
      </c>
      <c r="O11" s="18" t="s">
        <v>38</v>
      </c>
      <c r="P11" s="18">
        <v>4</v>
      </c>
      <c r="Q11" s="18">
        <v>5</v>
      </c>
      <c r="R11" s="18">
        <v>5</v>
      </c>
      <c r="S11" s="147">
        <f>AVERAGE(P11:R12)</f>
        <v>4.666666666666667</v>
      </c>
      <c r="T11" s="18">
        <v>3</v>
      </c>
      <c r="U11" s="18">
        <v>5</v>
      </c>
      <c r="V11" s="147">
        <f>AVERAGE(T11:U12)</f>
        <v>3.75</v>
      </c>
      <c r="W11" s="18">
        <v>4</v>
      </c>
      <c r="X11" s="147">
        <f>AVERAGE(W11:W12)</f>
        <v>4.5</v>
      </c>
      <c r="Y11" s="18" t="s">
        <v>33</v>
      </c>
      <c r="Z11" s="18">
        <v>4</v>
      </c>
      <c r="AA11" s="18">
        <v>4</v>
      </c>
      <c r="AB11" s="18">
        <v>4</v>
      </c>
      <c r="AC11" s="18">
        <v>4</v>
      </c>
      <c r="AD11" s="18">
        <v>3</v>
      </c>
      <c r="AE11" s="147">
        <f>AVERAGE(Z11:AD12)</f>
        <v>3.4</v>
      </c>
      <c r="AF11" s="17" t="s">
        <v>91</v>
      </c>
      <c r="AG11" s="17"/>
    </row>
    <row r="12" spans="1:33" s="19" customFormat="1" x14ac:dyDescent="0.2">
      <c r="A12" s="17" t="s">
        <v>90</v>
      </c>
      <c r="B12" s="18">
        <v>5</v>
      </c>
      <c r="C12" s="147"/>
      <c r="D12" s="18">
        <v>3</v>
      </c>
      <c r="E12" s="18">
        <v>4</v>
      </c>
      <c r="F12" s="18">
        <v>3</v>
      </c>
      <c r="G12" s="18">
        <v>4</v>
      </c>
      <c r="H12" s="18">
        <v>5</v>
      </c>
      <c r="I12" s="151"/>
      <c r="J12" s="18">
        <v>5</v>
      </c>
      <c r="K12" s="18">
        <v>4</v>
      </c>
      <c r="L12" s="18">
        <v>3</v>
      </c>
      <c r="M12" s="18">
        <v>5</v>
      </c>
      <c r="N12" s="147"/>
      <c r="O12" s="18" t="s">
        <v>38</v>
      </c>
      <c r="P12" s="18">
        <v>5</v>
      </c>
      <c r="Q12" s="18">
        <v>5</v>
      </c>
      <c r="R12" s="18">
        <v>4</v>
      </c>
      <c r="S12" s="147"/>
      <c r="T12" s="18">
        <v>3</v>
      </c>
      <c r="U12" s="18">
        <v>4</v>
      </c>
      <c r="V12" s="147"/>
      <c r="W12" s="18">
        <v>5</v>
      </c>
      <c r="X12" s="147"/>
      <c r="Y12" s="18" t="s">
        <v>33</v>
      </c>
      <c r="Z12" s="18">
        <v>4</v>
      </c>
      <c r="AA12" s="18">
        <v>3</v>
      </c>
      <c r="AB12" s="18">
        <v>3</v>
      </c>
      <c r="AC12" s="18">
        <v>4</v>
      </c>
      <c r="AD12" s="18">
        <v>1</v>
      </c>
      <c r="AE12" s="147"/>
      <c r="AF12" s="17" t="s">
        <v>152</v>
      </c>
      <c r="AG12" s="17"/>
    </row>
    <row r="13" spans="1:33" x14ac:dyDescent="0.2">
      <c r="A13" s="4" t="s">
        <v>82</v>
      </c>
      <c r="B13" s="8">
        <v>4</v>
      </c>
      <c r="C13" s="147">
        <f>AVERAGE(B13:B14)</f>
        <v>4.5</v>
      </c>
      <c r="D13" s="8">
        <v>4</v>
      </c>
      <c r="E13" s="8">
        <v>4</v>
      </c>
      <c r="F13" s="8">
        <v>4</v>
      </c>
      <c r="G13" s="8">
        <v>4</v>
      </c>
      <c r="H13" s="8">
        <v>4</v>
      </c>
      <c r="I13" s="151">
        <f>AVERAGE(D13:H14)</f>
        <v>4</v>
      </c>
      <c r="J13" s="8">
        <v>4</v>
      </c>
      <c r="K13" s="8">
        <v>3</v>
      </c>
      <c r="L13" s="8">
        <v>3</v>
      </c>
      <c r="M13" s="8">
        <v>3</v>
      </c>
      <c r="N13" s="147">
        <f>AVERAGE(J13:M14)</f>
        <v>3.75</v>
      </c>
      <c r="O13" s="8" t="s">
        <v>38</v>
      </c>
      <c r="P13" s="8">
        <v>4</v>
      </c>
      <c r="Q13" s="8">
        <v>4</v>
      </c>
      <c r="R13" s="8">
        <v>3</v>
      </c>
      <c r="S13" s="147">
        <f>AVERAGE(P13:R14)</f>
        <v>3.8333333333333335</v>
      </c>
      <c r="T13" s="8">
        <v>3</v>
      </c>
      <c r="U13" s="8">
        <v>3</v>
      </c>
      <c r="V13" s="147">
        <f>AVERAGE(T13:U14)</f>
        <v>3.75</v>
      </c>
      <c r="W13" s="8">
        <v>4</v>
      </c>
      <c r="X13" s="147">
        <f>AVERAGE(W13:W14)</f>
        <v>4</v>
      </c>
      <c r="Y13" s="8" t="s">
        <v>33</v>
      </c>
      <c r="Z13" s="8">
        <v>4</v>
      </c>
      <c r="AA13" s="8">
        <v>4</v>
      </c>
      <c r="AB13" s="8">
        <v>3</v>
      </c>
      <c r="AC13" s="8">
        <v>4</v>
      </c>
      <c r="AD13" s="8">
        <v>2</v>
      </c>
      <c r="AE13" s="147">
        <f>AVERAGE(Z13:AD14)</f>
        <v>3.8</v>
      </c>
      <c r="AF13" s="4" t="s">
        <v>83</v>
      </c>
      <c r="AG13" s="4"/>
    </row>
    <row r="14" spans="1:33" x14ac:dyDescent="0.2">
      <c r="A14" s="4" t="s">
        <v>82</v>
      </c>
      <c r="B14" s="8">
        <v>5</v>
      </c>
      <c r="C14" s="147"/>
      <c r="D14" s="8">
        <v>3</v>
      </c>
      <c r="E14" s="8">
        <v>3</v>
      </c>
      <c r="F14" s="8">
        <v>4</v>
      </c>
      <c r="G14" s="8">
        <v>5</v>
      </c>
      <c r="H14" s="8">
        <v>5</v>
      </c>
      <c r="I14" s="151"/>
      <c r="J14" s="8">
        <v>5</v>
      </c>
      <c r="K14" s="8">
        <v>4</v>
      </c>
      <c r="L14" s="8">
        <v>4</v>
      </c>
      <c r="M14" s="8">
        <v>4</v>
      </c>
      <c r="N14" s="147"/>
      <c r="O14" s="8" t="s">
        <v>38</v>
      </c>
      <c r="P14" s="8">
        <v>5</v>
      </c>
      <c r="Q14" s="8">
        <v>3</v>
      </c>
      <c r="R14" s="8">
        <v>4</v>
      </c>
      <c r="S14" s="147"/>
      <c r="T14" s="8">
        <v>4</v>
      </c>
      <c r="U14" s="8">
        <v>5</v>
      </c>
      <c r="V14" s="147"/>
      <c r="W14" s="8">
        <v>4</v>
      </c>
      <c r="X14" s="147"/>
      <c r="Y14" s="8" t="s">
        <v>33</v>
      </c>
      <c r="Z14" s="8">
        <v>4</v>
      </c>
      <c r="AA14" s="8">
        <v>5</v>
      </c>
      <c r="AB14" s="8">
        <v>4</v>
      </c>
      <c r="AC14" s="8">
        <v>5</v>
      </c>
      <c r="AD14" s="8">
        <v>3</v>
      </c>
      <c r="AE14" s="147"/>
      <c r="AF14" s="4" t="s">
        <v>134</v>
      </c>
      <c r="AG14" s="4"/>
    </row>
    <row r="15" spans="1:33" s="19" customFormat="1" x14ac:dyDescent="0.2">
      <c r="A15" s="17" t="s">
        <v>77</v>
      </c>
      <c r="B15" s="18">
        <v>3</v>
      </c>
      <c r="C15" s="147">
        <f>AVERAGE(B15:B17)</f>
        <v>3.6666666666666665</v>
      </c>
      <c r="D15" s="18">
        <v>3</v>
      </c>
      <c r="E15" s="18">
        <v>4</v>
      </c>
      <c r="F15" s="18">
        <v>3</v>
      </c>
      <c r="G15" s="18">
        <v>3</v>
      </c>
      <c r="H15" s="18">
        <v>4</v>
      </c>
      <c r="I15" s="151">
        <f>AVERAGE(D15:H17)</f>
        <v>3.6</v>
      </c>
      <c r="J15" s="18">
        <v>4</v>
      </c>
      <c r="K15" s="18">
        <v>4</v>
      </c>
      <c r="L15" s="18">
        <v>4</v>
      </c>
      <c r="M15" s="18">
        <v>3</v>
      </c>
      <c r="N15" s="147">
        <f>AVERAGE(J15:M17)</f>
        <v>3.6666666666666665</v>
      </c>
      <c r="O15" s="18" t="s">
        <v>38</v>
      </c>
      <c r="P15" s="18">
        <v>4</v>
      </c>
      <c r="Q15" s="18">
        <v>4</v>
      </c>
      <c r="R15" s="18">
        <v>3</v>
      </c>
      <c r="S15" s="147">
        <f>AVERAGE(P15:R17)</f>
        <v>3.5555555555555554</v>
      </c>
      <c r="T15" s="18">
        <v>2</v>
      </c>
      <c r="U15" s="18">
        <v>2</v>
      </c>
      <c r="V15" s="147">
        <f>AVERAGE(T15:U17)</f>
        <v>2.8333333333333335</v>
      </c>
      <c r="W15" s="18">
        <v>4</v>
      </c>
      <c r="X15" s="147">
        <f>AVERAGE(W15:W17)</f>
        <v>3.6666666666666665</v>
      </c>
      <c r="Y15" s="18" t="s">
        <v>33</v>
      </c>
      <c r="Z15" s="18">
        <v>3</v>
      </c>
      <c r="AA15" s="18">
        <v>3</v>
      </c>
      <c r="AB15" s="18">
        <v>3</v>
      </c>
      <c r="AC15" s="18">
        <v>3</v>
      </c>
      <c r="AD15" s="18">
        <v>2</v>
      </c>
      <c r="AE15" s="147">
        <f>AVERAGE(Z15:AD17)</f>
        <v>3.0666666666666669</v>
      </c>
      <c r="AF15" s="17" t="s">
        <v>78</v>
      </c>
      <c r="AG15" s="17"/>
    </row>
    <row r="16" spans="1:33" s="19" customFormat="1" x14ac:dyDescent="0.2">
      <c r="A16" s="17" t="s">
        <v>77</v>
      </c>
      <c r="B16" s="18">
        <v>4</v>
      </c>
      <c r="C16" s="147"/>
      <c r="D16" s="18">
        <v>3</v>
      </c>
      <c r="E16" s="18">
        <v>4</v>
      </c>
      <c r="F16" s="18">
        <v>4</v>
      </c>
      <c r="G16" s="18">
        <v>4</v>
      </c>
      <c r="H16" s="18">
        <v>5</v>
      </c>
      <c r="I16" s="151"/>
      <c r="J16" s="18">
        <v>5</v>
      </c>
      <c r="K16" s="18">
        <v>4</v>
      </c>
      <c r="L16" s="18">
        <v>3</v>
      </c>
      <c r="M16" s="18">
        <v>4</v>
      </c>
      <c r="N16" s="147"/>
      <c r="O16" s="18" t="s">
        <v>38</v>
      </c>
      <c r="P16" s="18">
        <v>4</v>
      </c>
      <c r="Q16" s="18">
        <v>4</v>
      </c>
      <c r="R16" s="18">
        <v>4</v>
      </c>
      <c r="S16" s="147"/>
      <c r="T16" s="18">
        <v>3</v>
      </c>
      <c r="U16" s="18">
        <v>4</v>
      </c>
      <c r="V16" s="147"/>
      <c r="W16" s="18">
        <v>4</v>
      </c>
      <c r="X16" s="147"/>
      <c r="Y16" s="18" t="s">
        <v>33</v>
      </c>
      <c r="Z16" s="18">
        <v>3</v>
      </c>
      <c r="AA16" s="18">
        <v>3</v>
      </c>
      <c r="AB16" s="18">
        <v>2</v>
      </c>
      <c r="AC16" s="18">
        <v>3</v>
      </c>
      <c r="AD16" s="18">
        <v>2</v>
      </c>
      <c r="AE16" s="147"/>
      <c r="AF16" s="17" t="s">
        <v>81</v>
      </c>
      <c r="AG16" s="17"/>
    </row>
    <row r="17" spans="1:33" s="19" customFormat="1" x14ac:dyDescent="0.2">
      <c r="A17" s="17" t="s">
        <v>77</v>
      </c>
      <c r="B17" s="18">
        <v>4</v>
      </c>
      <c r="C17" s="147"/>
      <c r="D17" s="18">
        <v>3</v>
      </c>
      <c r="E17" s="18">
        <v>4</v>
      </c>
      <c r="F17" s="18">
        <v>4</v>
      </c>
      <c r="G17" s="18">
        <v>3</v>
      </c>
      <c r="H17" s="18">
        <v>3</v>
      </c>
      <c r="I17" s="151"/>
      <c r="J17" s="18">
        <v>3</v>
      </c>
      <c r="K17" s="18">
        <v>3</v>
      </c>
      <c r="L17" s="18">
        <v>3</v>
      </c>
      <c r="M17" s="18">
        <v>4</v>
      </c>
      <c r="N17" s="147"/>
      <c r="O17" s="18" t="s">
        <v>38</v>
      </c>
      <c r="P17" s="18">
        <v>3</v>
      </c>
      <c r="Q17" s="18">
        <v>3</v>
      </c>
      <c r="R17" s="18">
        <v>3</v>
      </c>
      <c r="S17" s="147"/>
      <c r="T17" s="18">
        <v>3</v>
      </c>
      <c r="U17" s="18">
        <v>3</v>
      </c>
      <c r="V17" s="147"/>
      <c r="W17" s="18">
        <v>3</v>
      </c>
      <c r="X17" s="147"/>
      <c r="Y17" s="18" t="s">
        <v>33</v>
      </c>
      <c r="Z17" s="18">
        <v>4</v>
      </c>
      <c r="AA17" s="18">
        <v>4</v>
      </c>
      <c r="AB17" s="18">
        <v>4</v>
      </c>
      <c r="AC17" s="18">
        <v>4</v>
      </c>
      <c r="AD17" s="18">
        <v>3</v>
      </c>
      <c r="AE17" s="147"/>
      <c r="AF17" s="17" t="s">
        <v>155</v>
      </c>
      <c r="AG17" s="17"/>
    </row>
    <row r="18" spans="1:33" x14ac:dyDescent="0.2">
      <c r="A18" s="4" t="s">
        <v>72</v>
      </c>
      <c r="B18" s="8">
        <v>5</v>
      </c>
      <c r="C18" s="147">
        <f>AVERAGE(B18:B20)</f>
        <v>4</v>
      </c>
      <c r="D18" s="8">
        <v>4</v>
      </c>
      <c r="E18" s="8">
        <v>5</v>
      </c>
      <c r="F18" s="8">
        <v>5</v>
      </c>
      <c r="G18" s="8">
        <v>4</v>
      </c>
      <c r="H18" s="8">
        <v>5</v>
      </c>
      <c r="I18" s="151">
        <f>AVERAGE(D18:H20)</f>
        <v>4.2</v>
      </c>
      <c r="J18" s="8">
        <v>5</v>
      </c>
      <c r="K18" s="8">
        <v>5</v>
      </c>
      <c r="L18" s="8">
        <v>5</v>
      </c>
      <c r="M18" s="8">
        <v>5</v>
      </c>
      <c r="N18" s="147">
        <f>AVERAGE(J18:M20)</f>
        <v>4.416666666666667</v>
      </c>
      <c r="O18" s="8" t="s">
        <v>38</v>
      </c>
      <c r="P18" s="8">
        <v>5</v>
      </c>
      <c r="Q18" s="8">
        <v>5</v>
      </c>
      <c r="R18" s="8">
        <v>5</v>
      </c>
      <c r="S18" s="147">
        <f>AVERAGE(P18:R20)</f>
        <v>4.333333333333333</v>
      </c>
      <c r="T18" s="8">
        <v>5</v>
      </c>
      <c r="U18" s="8">
        <v>5</v>
      </c>
      <c r="V18" s="147">
        <f>AVERAGE(T18:U20)</f>
        <v>4.166666666666667</v>
      </c>
      <c r="W18" s="8">
        <v>5</v>
      </c>
      <c r="X18" s="147">
        <f>AVERAGE(W18:W20)</f>
        <v>4.333333333333333</v>
      </c>
      <c r="Y18" s="8" t="s">
        <v>33</v>
      </c>
      <c r="Z18" s="8">
        <v>4</v>
      </c>
      <c r="AA18" s="8">
        <v>5</v>
      </c>
      <c r="AB18" s="8">
        <v>4</v>
      </c>
      <c r="AC18" s="8">
        <v>4</v>
      </c>
      <c r="AD18" s="8">
        <v>3</v>
      </c>
      <c r="AE18" s="147">
        <f>AVERAGE(Z18:AD20)</f>
        <v>3.5333333333333332</v>
      </c>
      <c r="AF18" s="4" t="s">
        <v>74</v>
      </c>
      <c r="AG18" s="4"/>
    </row>
    <row r="19" spans="1:33" x14ac:dyDescent="0.2">
      <c r="A19" s="4" t="s">
        <v>72</v>
      </c>
      <c r="B19" s="8">
        <v>3</v>
      </c>
      <c r="C19" s="147"/>
      <c r="D19" s="8">
        <v>3</v>
      </c>
      <c r="E19" s="8">
        <v>4</v>
      </c>
      <c r="F19" s="8">
        <v>4</v>
      </c>
      <c r="G19" s="8">
        <v>4</v>
      </c>
      <c r="H19" s="8">
        <v>4</v>
      </c>
      <c r="I19" s="151"/>
      <c r="J19" s="8">
        <v>4</v>
      </c>
      <c r="K19" s="8">
        <v>5</v>
      </c>
      <c r="L19" s="8">
        <v>3</v>
      </c>
      <c r="M19" s="8">
        <v>4</v>
      </c>
      <c r="N19" s="147"/>
      <c r="O19" s="8" t="s">
        <v>38</v>
      </c>
      <c r="P19" s="8">
        <v>4</v>
      </c>
      <c r="Q19" s="8">
        <v>4</v>
      </c>
      <c r="R19" s="8">
        <v>4</v>
      </c>
      <c r="S19" s="147"/>
      <c r="T19" s="8">
        <v>4</v>
      </c>
      <c r="U19" s="8">
        <v>4</v>
      </c>
      <c r="V19" s="147"/>
      <c r="W19" s="8">
        <v>4</v>
      </c>
      <c r="X19" s="147"/>
      <c r="Y19" s="8" t="s">
        <v>33</v>
      </c>
      <c r="Z19" s="8">
        <v>4</v>
      </c>
      <c r="AA19" s="8">
        <v>3</v>
      </c>
      <c r="AB19" s="8">
        <v>3</v>
      </c>
      <c r="AC19" s="8">
        <v>3</v>
      </c>
      <c r="AD19" s="8">
        <v>2</v>
      </c>
      <c r="AE19" s="147"/>
      <c r="AF19" s="4" t="s">
        <v>145</v>
      </c>
      <c r="AG19" s="4"/>
    </row>
    <row r="20" spans="1:33" x14ac:dyDescent="0.2">
      <c r="A20" s="4" t="s">
        <v>72</v>
      </c>
      <c r="B20" s="8">
        <v>4</v>
      </c>
      <c r="C20" s="147"/>
      <c r="D20" s="8">
        <v>3</v>
      </c>
      <c r="E20" s="8">
        <v>5</v>
      </c>
      <c r="F20" s="8">
        <v>4</v>
      </c>
      <c r="G20" s="8">
        <v>4</v>
      </c>
      <c r="H20" s="8">
        <v>5</v>
      </c>
      <c r="I20" s="151"/>
      <c r="J20" s="8">
        <v>5</v>
      </c>
      <c r="K20" s="8">
        <v>4</v>
      </c>
      <c r="L20" s="8">
        <v>4</v>
      </c>
      <c r="M20" s="8">
        <v>4</v>
      </c>
      <c r="N20" s="147"/>
      <c r="O20" s="8" t="s">
        <v>38</v>
      </c>
      <c r="P20" s="8">
        <v>4</v>
      </c>
      <c r="Q20" s="8">
        <v>4</v>
      </c>
      <c r="R20" s="8">
        <v>4</v>
      </c>
      <c r="S20" s="147"/>
      <c r="T20" s="8">
        <v>3</v>
      </c>
      <c r="U20" s="8">
        <v>4</v>
      </c>
      <c r="V20" s="147"/>
      <c r="W20" s="8">
        <v>4</v>
      </c>
      <c r="X20" s="147"/>
      <c r="Y20" s="8" t="s">
        <v>33</v>
      </c>
      <c r="Z20" s="8">
        <v>4</v>
      </c>
      <c r="AA20" s="8">
        <v>3</v>
      </c>
      <c r="AB20" s="8">
        <v>3</v>
      </c>
      <c r="AC20" s="8">
        <v>4</v>
      </c>
      <c r="AD20" s="8">
        <v>4</v>
      </c>
      <c r="AE20" s="147"/>
      <c r="AF20" s="4" t="s">
        <v>153</v>
      </c>
      <c r="AG20" s="4"/>
    </row>
    <row r="21" spans="1:33" s="19" customFormat="1" x14ac:dyDescent="0.2">
      <c r="A21" s="17" t="s">
        <v>93</v>
      </c>
      <c r="B21" s="18">
        <v>5</v>
      </c>
      <c r="C21" s="147">
        <f>AVERAGE(B21:B22)</f>
        <v>5</v>
      </c>
      <c r="D21" s="18">
        <v>4</v>
      </c>
      <c r="E21" s="18">
        <v>5</v>
      </c>
      <c r="F21" s="18">
        <v>3</v>
      </c>
      <c r="G21" s="18">
        <v>4</v>
      </c>
      <c r="H21" s="18">
        <v>5</v>
      </c>
      <c r="I21" s="151">
        <f>AVERAGE(D21:H22)</f>
        <v>4.3</v>
      </c>
      <c r="J21" s="18">
        <v>5</v>
      </c>
      <c r="K21" s="18">
        <v>5</v>
      </c>
      <c r="L21" s="18">
        <v>3</v>
      </c>
      <c r="M21" s="18">
        <v>3</v>
      </c>
      <c r="N21" s="147">
        <f>AVERAGE(J21:M22)</f>
        <v>4.375</v>
      </c>
      <c r="O21" s="18" t="s">
        <v>38</v>
      </c>
      <c r="P21" s="18">
        <v>5</v>
      </c>
      <c r="Q21" s="18">
        <v>5</v>
      </c>
      <c r="R21" s="18">
        <v>4</v>
      </c>
      <c r="S21" s="147">
        <f>AVERAGE(P21:R22)</f>
        <v>4.333333333333333</v>
      </c>
      <c r="T21" s="18">
        <v>3</v>
      </c>
      <c r="U21" s="18">
        <v>3</v>
      </c>
      <c r="V21" s="147">
        <f>AVERAGE(T21:U22)</f>
        <v>3.5</v>
      </c>
      <c r="W21" s="18">
        <v>4</v>
      </c>
      <c r="X21" s="147">
        <f>AVERAGE(W21:W22)</f>
        <v>4.5</v>
      </c>
      <c r="Y21" s="18" t="s">
        <v>33</v>
      </c>
      <c r="Z21" s="18">
        <v>3</v>
      </c>
      <c r="AA21" s="18">
        <v>3</v>
      </c>
      <c r="AB21" s="18">
        <v>3</v>
      </c>
      <c r="AC21" s="18">
        <v>3</v>
      </c>
      <c r="AD21" s="18">
        <v>2</v>
      </c>
      <c r="AE21" s="147">
        <f>AVERAGE(Z21:AD22)</f>
        <v>3.2</v>
      </c>
      <c r="AF21" s="17" t="s">
        <v>94</v>
      </c>
      <c r="AG21" s="17"/>
    </row>
    <row r="22" spans="1:33" s="19" customFormat="1" x14ac:dyDescent="0.2">
      <c r="A22" s="17" t="s">
        <v>93</v>
      </c>
      <c r="B22" s="18">
        <v>5</v>
      </c>
      <c r="C22" s="147"/>
      <c r="D22" s="18">
        <v>3</v>
      </c>
      <c r="E22" s="18">
        <v>5</v>
      </c>
      <c r="F22" s="18">
        <v>4</v>
      </c>
      <c r="G22" s="18">
        <v>5</v>
      </c>
      <c r="H22" s="18">
        <v>5</v>
      </c>
      <c r="I22" s="151"/>
      <c r="J22" s="18">
        <v>5</v>
      </c>
      <c r="K22" s="18">
        <v>4</v>
      </c>
      <c r="L22" s="18">
        <v>5</v>
      </c>
      <c r="M22" s="18">
        <v>5</v>
      </c>
      <c r="N22" s="147"/>
      <c r="O22" s="18" t="s">
        <v>38</v>
      </c>
      <c r="P22" s="18">
        <v>4</v>
      </c>
      <c r="Q22" s="18">
        <v>4</v>
      </c>
      <c r="R22" s="18">
        <v>4</v>
      </c>
      <c r="S22" s="147"/>
      <c r="T22" s="18">
        <v>4</v>
      </c>
      <c r="U22" s="18">
        <v>4</v>
      </c>
      <c r="V22" s="147"/>
      <c r="W22" s="18">
        <v>5</v>
      </c>
      <c r="X22" s="147"/>
      <c r="Y22" s="18" t="s">
        <v>33</v>
      </c>
      <c r="Z22" s="18">
        <v>4</v>
      </c>
      <c r="AA22" s="18">
        <v>3</v>
      </c>
      <c r="AB22" s="18">
        <v>4</v>
      </c>
      <c r="AC22" s="18">
        <v>4</v>
      </c>
      <c r="AD22" s="18">
        <v>3</v>
      </c>
      <c r="AE22" s="147"/>
      <c r="AF22" s="17" t="s">
        <v>144</v>
      </c>
      <c r="AG22" s="17"/>
    </row>
    <row r="23" spans="1:33" x14ac:dyDescent="0.2">
      <c r="A23" s="4" t="s">
        <v>128</v>
      </c>
      <c r="B23" s="8">
        <v>4</v>
      </c>
      <c r="C23" s="29">
        <v>4</v>
      </c>
      <c r="D23" s="8">
        <v>4</v>
      </c>
      <c r="E23" s="8">
        <v>4</v>
      </c>
      <c r="F23" s="8">
        <v>4</v>
      </c>
      <c r="G23" s="8">
        <v>3</v>
      </c>
      <c r="H23" s="8">
        <v>3</v>
      </c>
      <c r="I23" s="26">
        <f>AVERAGE(D23:H23)</f>
        <v>3.6</v>
      </c>
      <c r="J23" s="8">
        <v>4</v>
      </c>
      <c r="K23" s="8">
        <v>3</v>
      </c>
      <c r="L23" s="8">
        <v>3</v>
      </c>
      <c r="M23" s="8">
        <v>2</v>
      </c>
      <c r="N23" s="29">
        <f>AVERAGE(J23:M23)</f>
        <v>3</v>
      </c>
      <c r="O23" s="8" t="s">
        <v>48</v>
      </c>
      <c r="P23" s="8">
        <v>4</v>
      </c>
      <c r="Q23" s="8">
        <v>5</v>
      </c>
      <c r="R23" s="8">
        <v>4</v>
      </c>
      <c r="S23" s="29">
        <f>AVERAGE(P23:R23)</f>
        <v>4.333333333333333</v>
      </c>
      <c r="T23" s="8">
        <v>3</v>
      </c>
      <c r="U23" s="8">
        <v>5</v>
      </c>
      <c r="V23" s="29">
        <f>AVERAGE(T23:U23)</f>
        <v>4</v>
      </c>
      <c r="W23" s="8">
        <v>3</v>
      </c>
      <c r="X23" s="29">
        <f>AVERAGE(W23)</f>
        <v>3</v>
      </c>
      <c r="Y23" s="8" t="s">
        <v>33</v>
      </c>
      <c r="Z23" s="8">
        <v>4</v>
      </c>
      <c r="AA23" s="8">
        <v>4</v>
      </c>
      <c r="AB23" s="8">
        <v>4</v>
      </c>
      <c r="AC23" s="8">
        <v>3</v>
      </c>
      <c r="AD23" s="8">
        <v>2</v>
      </c>
      <c r="AE23" s="29">
        <f>AVERAGE(Z23:AD23)</f>
        <v>3.4</v>
      </c>
      <c r="AF23" s="4" t="s">
        <v>129</v>
      </c>
      <c r="AG23" s="4"/>
    </row>
    <row r="24" spans="1:33" s="19" customFormat="1" x14ac:dyDescent="0.2">
      <c r="A24" s="17" t="s">
        <v>34</v>
      </c>
      <c r="B24" s="18">
        <v>4</v>
      </c>
      <c r="C24" s="147">
        <f>AVERAGE(B24:B25)</f>
        <v>3.5</v>
      </c>
      <c r="D24" s="18">
        <v>5</v>
      </c>
      <c r="E24" s="18">
        <v>5</v>
      </c>
      <c r="F24" s="18">
        <v>5</v>
      </c>
      <c r="G24" s="18">
        <v>4</v>
      </c>
      <c r="H24" s="18">
        <v>5</v>
      </c>
      <c r="I24" s="151">
        <f>AVERAGE(D24:H25)</f>
        <v>4.9000000000000004</v>
      </c>
      <c r="J24" s="18">
        <v>5</v>
      </c>
      <c r="K24" s="18">
        <v>4</v>
      </c>
      <c r="L24" s="18">
        <v>4</v>
      </c>
      <c r="M24" s="18">
        <v>4</v>
      </c>
      <c r="N24" s="147">
        <f>AVERAGE(J24:M25)</f>
        <v>4.625</v>
      </c>
      <c r="O24" s="18" t="s">
        <v>38</v>
      </c>
      <c r="P24" s="18">
        <v>4</v>
      </c>
      <c r="Q24" s="18">
        <v>4</v>
      </c>
      <c r="R24" s="18">
        <v>5</v>
      </c>
      <c r="S24" s="147">
        <f>AVERAGE(P24:R25)</f>
        <v>4.666666666666667</v>
      </c>
      <c r="T24" s="18">
        <v>4</v>
      </c>
      <c r="U24" s="18">
        <v>4</v>
      </c>
      <c r="V24" s="147">
        <f>AVERAGE(T24:U25)</f>
        <v>4.5</v>
      </c>
      <c r="W24" s="18">
        <v>4</v>
      </c>
      <c r="X24" s="147">
        <f>AVERAGE(W24:W25)</f>
        <v>4.5</v>
      </c>
      <c r="Y24" s="18" t="s">
        <v>33</v>
      </c>
      <c r="Z24" s="18">
        <v>4</v>
      </c>
      <c r="AA24" s="18">
        <v>4</v>
      </c>
      <c r="AB24" s="18">
        <v>3</v>
      </c>
      <c r="AC24" s="18">
        <v>4</v>
      </c>
      <c r="AD24" s="18">
        <v>2</v>
      </c>
      <c r="AE24" s="147">
        <f>AVERAGE(Z24:AD25)</f>
        <v>3.7</v>
      </c>
      <c r="AF24" s="17" t="s">
        <v>143</v>
      </c>
      <c r="AG24" s="17"/>
    </row>
    <row r="25" spans="1:33" s="19" customFormat="1" x14ac:dyDescent="0.2">
      <c r="A25" s="17" t="s">
        <v>34</v>
      </c>
      <c r="B25" s="18">
        <v>3</v>
      </c>
      <c r="C25" s="147"/>
      <c r="D25" s="18">
        <v>5</v>
      </c>
      <c r="E25" s="18">
        <v>5</v>
      </c>
      <c r="F25" s="18">
        <v>5</v>
      </c>
      <c r="G25" s="18">
        <v>5</v>
      </c>
      <c r="H25" s="18">
        <v>5</v>
      </c>
      <c r="I25" s="151"/>
      <c r="J25" s="18">
        <v>5</v>
      </c>
      <c r="K25" s="18">
        <v>5</v>
      </c>
      <c r="L25" s="18">
        <v>5</v>
      </c>
      <c r="M25" s="18">
        <v>5</v>
      </c>
      <c r="N25" s="147"/>
      <c r="O25" s="18" t="s">
        <v>38</v>
      </c>
      <c r="P25" s="18">
        <v>5</v>
      </c>
      <c r="Q25" s="18">
        <v>5</v>
      </c>
      <c r="R25" s="18">
        <v>5</v>
      </c>
      <c r="S25" s="147"/>
      <c r="T25" s="18">
        <v>5</v>
      </c>
      <c r="U25" s="18">
        <v>5</v>
      </c>
      <c r="V25" s="147"/>
      <c r="W25" s="18">
        <v>5</v>
      </c>
      <c r="X25" s="147"/>
      <c r="Y25" s="18" t="s">
        <v>33</v>
      </c>
      <c r="Z25" s="18">
        <v>4</v>
      </c>
      <c r="AA25" s="18">
        <v>4</v>
      </c>
      <c r="AB25" s="18">
        <v>4</v>
      </c>
      <c r="AC25" s="18">
        <v>4</v>
      </c>
      <c r="AD25" s="18">
        <v>4</v>
      </c>
      <c r="AE25" s="147"/>
      <c r="AF25" s="17" t="s">
        <v>167</v>
      </c>
      <c r="AG25" s="17"/>
    </row>
    <row r="26" spans="1:33" x14ac:dyDescent="0.2">
      <c r="A26" s="4" t="s">
        <v>61</v>
      </c>
      <c r="B26" s="8">
        <v>4</v>
      </c>
      <c r="C26" s="147">
        <f>AVERAGE(B26:B27)</f>
        <v>4</v>
      </c>
      <c r="D26" s="8">
        <v>4</v>
      </c>
      <c r="E26" s="8">
        <v>4</v>
      </c>
      <c r="F26" s="8">
        <v>4</v>
      </c>
      <c r="G26" s="8">
        <v>4</v>
      </c>
      <c r="H26" s="8">
        <v>4</v>
      </c>
      <c r="I26" s="151">
        <f>AVERAGE(D26:H27)</f>
        <v>4.3</v>
      </c>
      <c r="J26" s="8">
        <v>5</v>
      </c>
      <c r="K26" s="8">
        <v>4</v>
      </c>
      <c r="L26" s="8">
        <v>3</v>
      </c>
      <c r="M26" s="8">
        <v>4</v>
      </c>
      <c r="N26" s="147">
        <f>AVERAGE(J26:M27)</f>
        <v>3.875</v>
      </c>
      <c r="O26" s="8" t="s">
        <v>48</v>
      </c>
      <c r="P26" s="8">
        <v>4</v>
      </c>
      <c r="Q26" s="8">
        <v>5</v>
      </c>
      <c r="R26" s="8">
        <v>5</v>
      </c>
      <c r="S26" s="147">
        <f>AVERAGE(P26:R27)</f>
        <v>4.333333333333333</v>
      </c>
      <c r="T26" s="8">
        <v>5</v>
      </c>
      <c r="U26" s="8">
        <v>3</v>
      </c>
      <c r="V26" s="147">
        <f>AVERAGE(T26:U27)</f>
        <v>3.75</v>
      </c>
      <c r="W26" s="8">
        <v>5</v>
      </c>
      <c r="X26" s="147">
        <f>AVERAGE(W26:W27)</f>
        <v>4.5</v>
      </c>
      <c r="Y26" s="8" t="s">
        <v>33</v>
      </c>
      <c r="Z26" s="8">
        <v>4</v>
      </c>
      <c r="AA26" s="8">
        <v>4</v>
      </c>
      <c r="AB26" s="8">
        <v>4</v>
      </c>
      <c r="AC26" s="8">
        <v>4</v>
      </c>
      <c r="AD26" s="8">
        <v>3</v>
      </c>
      <c r="AE26" s="147">
        <f>AVERAGE(Z26:AD27)</f>
        <v>3.4</v>
      </c>
      <c r="AF26" s="4" t="s">
        <v>62</v>
      </c>
      <c r="AG26" s="4"/>
    </row>
    <row r="27" spans="1:33" x14ac:dyDescent="0.2">
      <c r="A27" s="4" t="s">
        <v>61</v>
      </c>
      <c r="B27" s="8">
        <v>4</v>
      </c>
      <c r="C27" s="147"/>
      <c r="D27" s="8">
        <v>4</v>
      </c>
      <c r="E27" s="8">
        <v>5</v>
      </c>
      <c r="F27" s="8">
        <v>5</v>
      </c>
      <c r="G27" s="8">
        <v>4</v>
      </c>
      <c r="H27" s="8">
        <v>5</v>
      </c>
      <c r="I27" s="151"/>
      <c r="J27" s="8">
        <v>3</v>
      </c>
      <c r="K27" s="8">
        <v>4</v>
      </c>
      <c r="L27" s="8">
        <v>3</v>
      </c>
      <c r="M27" s="8">
        <v>5</v>
      </c>
      <c r="N27" s="147"/>
      <c r="O27" s="8" t="s">
        <v>48</v>
      </c>
      <c r="P27" s="8">
        <v>3</v>
      </c>
      <c r="Q27" s="8">
        <v>4</v>
      </c>
      <c r="R27" s="8">
        <v>5</v>
      </c>
      <c r="S27" s="147"/>
      <c r="T27" s="8">
        <v>5</v>
      </c>
      <c r="U27" s="8">
        <v>2</v>
      </c>
      <c r="V27" s="147"/>
      <c r="W27" s="8">
        <v>4</v>
      </c>
      <c r="X27" s="147"/>
      <c r="Y27" s="8" t="s">
        <v>33</v>
      </c>
      <c r="Z27" s="8">
        <v>4</v>
      </c>
      <c r="AA27" s="8">
        <v>3</v>
      </c>
      <c r="AB27" s="8">
        <v>4</v>
      </c>
      <c r="AC27" s="8">
        <v>2</v>
      </c>
      <c r="AD27" s="8">
        <v>2</v>
      </c>
      <c r="AE27" s="147"/>
      <c r="AF27" s="4" t="s">
        <v>160</v>
      </c>
      <c r="AG27" s="4"/>
    </row>
    <row r="28" spans="1:33" s="19" customFormat="1" x14ac:dyDescent="0.2">
      <c r="A28" s="17" t="s">
        <v>35</v>
      </c>
      <c r="B28" s="18">
        <v>4</v>
      </c>
      <c r="C28" s="29">
        <v>4</v>
      </c>
      <c r="D28" s="18">
        <v>5</v>
      </c>
      <c r="E28" s="18">
        <v>5</v>
      </c>
      <c r="F28" s="18">
        <v>4</v>
      </c>
      <c r="G28" s="18">
        <v>4</v>
      </c>
      <c r="H28" s="18">
        <v>4</v>
      </c>
      <c r="I28" s="26">
        <f>AVERAGE(D28:H28)</f>
        <v>4.4000000000000004</v>
      </c>
      <c r="J28" s="18">
        <v>4</v>
      </c>
      <c r="K28" s="18">
        <v>3</v>
      </c>
      <c r="L28" s="18">
        <v>3</v>
      </c>
      <c r="M28" s="18">
        <v>4</v>
      </c>
      <c r="N28" s="29">
        <f>AVERAGE(J28:M28)</f>
        <v>3.5</v>
      </c>
      <c r="O28" s="18" t="s">
        <v>38</v>
      </c>
      <c r="P28" s="18">
        <v>3</v>
      </c>
      <c r="Q28" s="18">
        <v>5</v>
      </c>
      <c r="R28" s="18">
        <v>5</v>
      </c>
      <c r="S28" s="29">
        <f>AVERAGE(P28:R28)</f>
        <v>4.333333333333333</v>
      </c>
      <c r="T28" s="18">
        <v>4</v>
      </c>
      <c r="U28" s="18">
        <v>3</v>
      </c>
      <c r="V28" s="29">
        <f>AVERAGE(T28:U28)</f>
        <v>3.5</v>
      </c>
      <c r="W28" s="18">
        <v>4</v>
      </c>
      <c r="X28" s="29">
        <f>AVERAGE(W28)</f>
        <v>4</v>
      </c>
      <c r="Y28" s="18" t="s">
        <v>33</v>
      </c>
      <c r="Z28" s="18">
        <v>4</v>
      </c>
      <c r="AA28" s="18">
        <v>4</v>
      </c>
      <c r="AB28" s="18">
        <v>4</v>
      </c>
      <c r="AC28" s="18">
        <v>4</v>
      </c>
      <c r="AD28" s="18">
        <v>4</v>
      </c>
      <c r="AE28" s="29">
        <f>AVERAGE(Z28:AD28)</f>
        <v>4</v>
      </c>
    </row>
    <row r="29" spans="1:33" x14ac:dyDescent="0.2">
      <c r="A29" s="4" t="s">
        <v>126</v>
      </c>
      <c r="B29" s="8">
        <v>2</v>
      </c>
      <c r="C29" s="147">
        <f>AVERAGE(B29:B30)</f>
        <v>2.5</v>
      </c>
      <c r="D29" s="8">
        <v>4</v>
      </c>
      <c r="E29" s="8">
        <v>4</v>
      </c>
      <c r="F29" s="8">
        <v>5</v>
      </c>
      <c r="G29" s="8">
        <v>4</v>
      </c>
      <c r="H29" s="8">
        <v>5</v>
      </c>
      <c r="I29" s="151">
        <f>AVERAGE(D29:H30)</f>
        <v>4.5999999999999996</v>
      </c>
      <c r="J29" s="8">
        <v>5</v>
      </c>
      <c r="K29" s="8">
        <v>5</v>
      </c>
      <c r="L29" s="8">
        <v>4</v>
      </c>
      <c r="M29" s="8">
        <v>3</v>
      </c>
      <c r="N29" s="147">
        <f>AVERAGE(J29:M30)</f>
        <v>4.375</v>
      </c>
      <c r="O29" s="8" t="s">
        <v>38</v>
      </c>
      <c r="P29" s="8">
        <v>3</v>
      </c>
      <c r="Q29" s="8">
        <v>5</v>
      </c>
      <c r="R29" s="8">
        <v>5</v>
      </c>
      <c r="S29" s="147">
        <f>AVERAGE(P29:R30)</f>
        <v>4.666666666666667</v>
      </c>
      <c r="T29" s="8">
        <v>3</v>
      </c>
      <c r="U29" s="8">
        <v>5</v>
      </c>
      <c r="V29" s="147">
        <f>AVERAGE(T29:U30)</f>
        <v>3.75</v>
      </c>
      <c r="W29" s="8">
        <v>1</v>
      </c>
      <c r="X29" s="147">
        <f>AVERAGE(W29:W30)</f>
        <v>2.5</v>
      </c>
      <c r="Y29" s="8" t="s">
        <v>33</v>
      </c>
      <c r="Z29" s="8">
        <v>4</v>
      </c>
      <c r="AA29" s="8">
        <v>3</v>
      </c>
      <c r="AB29" s="8">
        <v>3</v>
      </c>
      <c r="AC29" s="8">
        <v>4</v>
      </c>
      <c r="AD29" s="8">
        <v>3</v>
      </c>
      <c r="AE29" s="147">
        <f>AVERAGE(Z29:AD30)</f>
        <v>3</v>
      </c>
      <c r="AF29" s="4" t="s">
        <v>127</v>
      </c>
      <c r="AG29" s="4"/>
    </row>
    <row r="30" spans="1:33" x14ac:dyDescent="0.2">
      <c r="A30" s="4" t="s">
        <v>126</v>
      </c>
      <c r="B30" s="8">
        <v>3</v>
      </c>
      <c r="C30" s="147"/>
      <c r="D30" s="8">
        <v>4</v>
      </c>
      <c r="E30" s="8">
        <v>5</v>
      </c>
      <c r="F30" s="8">
        <v>5</v>
      </c>
      <c r="G30" s="8">
        <v>5</v>
      </c>
      <c r="H30" s="8">
        <v>5</v>
      </c>
      <c r="I30" s="151"/>
      <c r="J30" s="8">
        <v>5</v>
      </c>
      <c r="K30" s="8">
        <v>4</v>
      </c>
      <c r="L30" s="8">
        <v>4</v>
      </c>
      <c r="M30" s="8">
        <v>5</v>
      </c>
      <c r="N30" s="147"/>
      <c r="O30" s="8" t="s">
        <v>48</v>
      </c>
      <c r="P30" s="8">
        <v>5</v>
      </c>
      <c r="Q30" s="8">
        <v>5</v>
      </c>
      <c r="R30" s="8">
        <v>5</v>
      </c>
      <c r="S30" s="147"/>
      <c r="T30" s="8">
        <v>4</v>
      </c>
      <c r="U30" s="8">
        <v>3</v>
      </c>
      <c r="V30" s="147"/>
      <c r="W30" s="8">
        <v>4</v>
      </c>
      <c r="X30" s="147"/>
      <c r="Y30" s="8" t="s">
        <v>33</v>
      </c>
      <c r="Z30" s="8">
        <v>3</v>
      </c>
      <c r="AA30" s="8">
        <v>3</v>
      </c>
      <c r="AB30" s="8">
        <v>2</v>
      </c>
      <c r="AC30" s="8">
        <v>3</v>
      </c>
      <c r="AD30" s="8">
        <v>2</v>
      </c>
      <c r="AE30" s="147"/>
      <c r="AF30" s="4" t="s">
        <v>140</v>
      </c>
      <c r="AG30" s="4"/>
    </row>
    <row r="31" spans="1:33" s="19" customFormat="1" x14ac:dyDescent="0.2">
      <c r="A31" s="17" t="s">
        <v>97</v>
      </c>
      <c r="B31" s="18">
        <v>5</v>
      </c>
      <c r="C31" s="147">
        <f t="shared" ref="C31" si="0">AVERAGE(B31:B32)</f>
        <v>4.5</v>
      </c>
      <c r="D31" s="18">
        <v>4</v>
      </c>
      <c r="E31" s="18">
        <v>5</v>
      </c>
      <c r="F31" s="18">
        <v>5</v>
      </c>
      <c r="G31" s="18">
        <v>5</v>
      </c>
      <c r="H31" s="18">
        <v>4</v>
      </c>
      <c r="I31" s="151">
        <f>AVERAGE(D31:H32)</f>
        <v>4.3</v>
      </c>
      <c r="J31" s="18">
        <v>5</v>
      </c>
      <c r="K31" s="18">
        <v>4</v>
      </c>
      <c r="L31" s="18">
        <v>4</v>
      </c>
      <c r="M31" s="18">
        <v>3</v>
      </c>
      <c r="N31" s="147">
        <f>AVERAGE(J31:M32)</f>
        <v>3.875</v>
      </c>
      <c r="O31" s="18" t="s">
        <v>38</v>
      </c>
      <c r="P31" s="18">
        <v>4</v>
      </c>
      <c r="Q31" s="18">
        <v>4</v>
      </c>
      <c r="R31" s="18">
        <v>5</v>
      </c>
      <c r="S31" s="147">
        <f>AVERAGE(P31:R32)</f>
        <v>4</v>
      </c>
      <c r="T31" s="18">
        <v>4</v>
      </c>
      <c r="U31" s="18">
        <v>2</v>
      </c>
      <c r="V31" s="147">
        <f>AVERAGE(T31:U32)</f>
        <v>3.25</v>
      </c>
      <c r="W31" s="18">
        <v>4</v>
      </c>
      <c r="X31" s="147">
        <f>AVERAGE(W31:W32)</f>
        <v>4</v>
      </c>
      <c r="Y31" s="18" t="s">
        <v>33</v>
      </c>
      <c r="Z31" s="18">
        <v>3</v>
      </c>
      <c r="AA31" s="18">
        <v>3</v>
      </c>
      <c r="AB31" s="18">
        <v>3</v>
      </c>
      <c r="AC31" s="18">
        <v>4</v>
      </c>
      <c r="AD31" s="18">
        <v>2</v>
      </c>
      <c r="AE31" s="147">
        <f>AVERAGE(Z31:AD32)</f>
        <v>3.1</v>
      </c>
      <c r="AF31" s="17" t="s">
        <v>99</v>
      </c>
      <c r="AG31" s="17"/>
    </row>
    <row r="32" spans="1:33" s="19" customFormat="1" x14ac:dyDescent="0.2">
      <c r="A32" s="17" t="s">
        <v>97</v>
      </c>
      <c r="B32" s="18">
        <v>4</v>
      </c>
      <c r="C32" s="147"/>
      <c r="D32" s="18">
        <v>4</v>
      </c>
      <c r="E32" s="18">
        <v>4</v>
      </c>
      <c r="F32" s="18">
        <v>4</v>
      </c>
      <c r="G32" s="18">
        <v>4</v>
      </c>
      <c r="H32" s="18">
        <v>4</v>
      </c>
      <c r="I32" s="151"/>
      <c r="J32" s="18">
        <v>3</v>
      </c>
      <c r="K32" s="18">
        <v>4</v>
      </c>
      <c r="L32" s="18">
        <v>4</v>
      </c>
      <c r="M32" s="18">
        <v>4</v>
      </c>
      <c r="N32" s="147"/>
      <c r="O32" s="18" t="s">
        <v>38</v>
      </c>
      <c r="P32" s="18">
        <v>4</v>
      </c>
      <c r="Q32" s="18">
        <v>4</v>
      </c>
      <c r="R32" s="18">
        <v>3</v>
      </c>
      <c r="S32" s="147"/>
      <c r="T32" s="18">
        <v>4</v>
      </c>
      <c r="U32" s="18">
        <v>3</v>
      </c>
      <c r="V32" s="147"/>
      <c r="W32" s="18">
        <v>4</v>
      </c>
      <c r="X32" s="147"/>
      <c r="Y32" s="18" t="s">
        <v>33</v>
      </c>
      <c r="Z32" s="18">
        <v>4</v>
      </c>
      <c r="AA32" s="18">
        <v>4</v>
      </c>
      <c r="AB32" s="18">
        <v>3</v>
      </c>
      <c r="AC32" s="18">
        <v>3</v>
      </c>
      <c r="AD32" s="18">
        <v>2</v>
      </c>
      <c r="AE32" s="147"/>
      <c r="AF32" s="17" t="s">
        <v>123</v>
      </c>
      <c r="AG32" s="17"/>
    </row>
    <row r="33" spans="1:33" x14ac:dyDescent="0.2">
      <c r="A33" s="4" t="s">
        <v>124</v>
      </c>
      <c r="B33" s="8">
        <v>4</v>
      </c>
      <c r="C33" s="147">
        <f t="shared" ref="C33" si="1">AVERAGE(B33:B34)</f>
        <v>4.5</v>
      </c>
      <c r="D33" s="8">
        <v>4</v>
      </c>
      <c r="E33" s="8">
        <v>4</v>
      </c>
      <c r="F33" s="8">
        <v>4</v>
      </c>
      <c r="G33" s="8">
        <v>4</v>
      </c>
      <c r="H33" s="8">
        <v>4</v>
      </c>
      <c r="I33" s="151">
        <f>AVERAGE(D33:H34)</f>
        <v>4.2</v>
      </c>
      <c r="J33" s="8">
        <v>5</v>
      </c>
      <c r="K33" s="8">
        <v>5</v>
      </c>
      <c r="L33" s="8">
        <v>4</v>
      </c>
      <c r="M33" s="8">
        <v>4</v>
      </c>
      <c r="N33" s="147">
        <f>AVERAGE(J33:M34)</f>
        <v>4.125</v>
      </c>
      <c r="O33" s="8" t="s">
        <v>38</v>
      </c>
      <c r="P33" s="8">
        <v>4</v>
      </c>
      <c r="Q33" s="8">
        <v>5</v>
      </c>
      <c r="R33" s="8">
        <v>4</v>
      </c>
      <c r="S33" s="147">
        <f>AVERAGE(P33:R34)</f>
        <v>4.333333333333333</v>
      </c>
      <c r="T33" s="8">
        <v>3</v>
      </c>
      <c r="U33" s="8">
        <v>3</v>
      </c>
      <c r="V33" s="147">
        <f>AVERAGE(T33:U34)</f>
        <v>3</v>
      </c>
      <c r="W33" s="8">
        <v>4</v>
      </c>
      <c r="X33" s="147">
        <f>AVERAGE(W33:W34)</f>
        <v>3.5</v>
      </c>
      <c r="Y33" s="8" t="s">
        <v>33</v>
      </c>
      <c r="Z33" s="8">
        <v>3</v>
      </c>
      <c r="AA33" s="8">
        <v>3</v>
      </c>
      <c r="AB33" s="8">
        <v>3</v>
      </c>
      <c r="AC33" s="8">
        <v>3</v>
      </c>
      <c r="AD33" s="8">
        <v>2</v>
      </c>
      <c r="AE33" s="147">
        <f>AVERAGE(Z33:AD34)</f>
        <v>3.2</v>
      </c>
      <c r="AF33" s="4" t="s">
        <v>125</v>
      </c>
      <c r="AG33" s="4"/>
    </row>
    <row r="34" spans="1:33" x14ac:dyDescent="0.2">
      <c r="A34" s="4" t="s">
        <v>124</v>
      </c>
      <c r="B34" s="8">
        <v>5</v>
      </c>
      <c r="C34" s="147"/>
      <c r="D34" s="8">
        <v>4</v>
      </c>
      <c r="E34" s="8">
        <v>5</v>
      </c>
      <c r="F34" s="8">
        <v>5</v>
      </c>
      <c r="G34" s="8">
        <v>4</v>
      </c>
      <c r="H34" s="8">
        <v>4</v>
      </c>
      <c r="I34" s="151"/>
      <c r="J34" s="8">
        <v>5</v>
      </c>
      <c r="K34" s="8">
        <v>4</v>
      </c>
      <c r="L34" s="8">
        <v>3</v>
      </c>
      <c r="M34" s="8">
        <v>3</v>
      </c>
      <c r="N34" s="147"/>
      <c r="O34" s="8" t="s">
        <v>38</v>
      </c>
      <c r="P34" s="8">
        <v>4</v>
      </c>
      <c r="Q34" s="8">
        <v>5</v>
      </c>
      <c r="R34" s="8">
        <v>4</v>
      </c>
      <c r="S34" s="147"/>
      <c r="T34" s="8">
        <v>3</v>
      </c>
      <c r="U34" s="8">
        <v>3</v>
      </c>
      <c r="V34" s="147"/>
      <c r="W34" s="8">
        <v>3</v>
      </c>
      <c r="X34" s="147"/>
      <c r="Y34" s="8" t="s">
        <v>33</v>
      </c>
      <c r="Z34" s="8">
        <v>3</v>
      </c>
      <c r="AA34" s="8">
        <v>4</v>
      </c>
      <c r="AB34" s="8">
        <v>4</v>
      </c>
      <c r="AC34" s="8">
        <v>4</v>
      </c>
      <c r="AD34" s="8">
        <v>3</v>
      </c>
      <c r="AE34" s="147"/>
      <c r="AF34" s="4" t="s">
        <v>164</v>
      </c>
      <c r="AG34" s="4"/>
    </row>
    <row r="35" spans="1:33" s="19" customFormat="1" x14ac:dyDescent="0.2">
      <c r="A35" s="17" t="s">
        <v>66</v>
      </c>
      <c r="B35" s="18">
        <v>4</v>
      </c>
      <c r="C35" s="147">
        <f>AVERAGE(B35:B37)</f>
        <v>4.333333333333333</v>
      </c>
      <c r="D35" s="18">
        <v>4</v>
      </c>
      <c r="E35" s="18">
        <v>3</v>
      </c>
      <c r="F35" s="18">
        <v>4</v>
      </c>
      <c r="G35" s="18">
        <v>4</v>
      </c>
      <c r="H35" s="18">
        <v>4</v>
      </c>
      <c r="I35" s="151">
        <f>AVERAGE(D35:H37)</f>
        <v>3.8</v>
      </c>
      <c r="J35" s="18">
        <v>5</v>
      </c>
      <c r="K35" s="18">
        <v>5</v>
      </c>
      <c r="L35" s="18">
        <v>4</v>
      </c>
      <c r="M35" s="18">
        <v>4</v>
      </c>
      <c r="N35" s="147">
        <f>AVERAGE(J35:M37)</f>
        <v>4.333333333333333</v>
      </c>
      <c r="O35" s="18" t="s">
        <v>38</v>
      </c>
      <c r="P35" s="18">
        <v>5</v>
      </c>
      <c r="Q35" s="18">
        <v>5</v>
      </c>
      <c r="R35" s="18">
        <v>4</v>
      </c>
      <c r="S35" s="147">
        <f>AVERAGE(P35:R37)</f>
        <v>4.4444444444444446</v>
      </c>
      <c r="T35" s="18">
        <v>3</v>
      </c>
      <c r="U35" s="18">
        <v>3</v>
      </c>
      <c r="V35" s="147">
        <f>AVERAGE(T35:U37)</f>
        <v>2.8333333333333335</v>
      </c>
      <c r="W35" s="18">
        <v>4</v>
      </c>
      <c r="X35" s="147">
        <f>AVERAGE(W35:W37)</f>
        <v>4</v>
      </c>
      <c r="Y35" s="18" t="s">
        <v>33</v>
      </c>
      <c r="Z35" s="18">
        <v>3</v>
      </c>
      <c r="AA35" s="18">
        <v>4</v>
      </c>
      <c r="AB35" s="18">
        <v>4</v>
      </c>
      <c r="AC35" s="18">
        <v>4</v>
      </c>
      <c r="AD35" s="18">
        <v>3</v>
      </c>
      <c r="AE35" s="147">
        <f>AVERAGE(Z35:AD37)</f>
        <v>3.5333333333333332</v>
      </c>
      <c r="AF35" s="17" t="s">
        <v>67</v>
      </c>
      <c r="AG35" s="17"/>
    </row>
    <row r="36" spans="1:33" s="19" customFormat="1" x14ac:dyDescent="0.2">
      <c r="A36" s="17" t="s">
        <v>66</v>
      </c>
      <c r="B36" s="18">
        <v>4</v>
      </c>
      <c r="C36" s="147"/>
      <c r="D36" s="18">
        <v>4</v>
      </c>
      <c r="E36" s="18">
        <v>3</v>
      </c>
      <c r="F36" s="18">
        <v>4</v>
      </c>
      <c r="G36" s="18">
        <v>3</v>
      </c>
      <c r="H36" s="18">
        <v>3</v>
      </c>
      <c r="I36" s="151"/>
      <c r="J36" s="18">
        <v>3</v>
      </c>
      <c r="K36" s="18">
        <v>5</v>
      </c>
      <c r="L36" s="18">
        <v>4</v>
      </c>
      <c r="M36" s="18">
        <v>3</v>
      </c>
      <c r="N36" s="147"/>
      <c r="O36" s="18" t="s">
        <v>38</v>
      </c>
      <c r="P36" s="18">
        <v>4</v>
      </c>
      <c r="Q36" s="18">
        <v>5</v>
      </c>
      <c r="R36" s="18">
        <v>3</v>
      </c>
      <c r="S36" s="147"/>
      <c r="T36" s="18">
        <v>2</v>
      </c>
      <c r="U36" s="18">
        <v>3</v>
      </c>
      <c r="V36" s="147"/>
      <c r="W36" s="18">
        <v>4</v>
      </c>
      <c r="X36" s="147"/>
      <c r="Y36" s="18" t="s">
        <v>33</v>
      </c>
      <c r="Z36" s="18">
        <v>4</v>
      </c>
      <c r="AA36" s="18">
        <v>3</v>
      </c>
      <c r="AB36" s="18">
        <v>4</v>
      </c>
      <c r="AC36" s="18">
        <v>4</v>
      </c>
      <c r="AD36" s="18">
        <v>2</v>
      </c>
      <c r="AE36" s="147"/>
      <c r="AF36" s="17" t="s">
        <v>104</v>
      </c>
      <c r="AG36" s="17"/>
    </row>
    <row r="37" spans="1:33" s="19" customFormat="1" x14ac:dyDescent="0.2">
      <c r="A37" s="17" t="s">
        <v>66</v>
      </c>
      <c r="B37" s="18">
        <v>5</v>
      </c>
      <c r="C37" s="147"/>
      <c r="D37" s="18">
        <v>4</v>
      </c>
      <c r="E37" s="18">
        <v>4</v>
      </c>
      <c r="F37" s="18">
        <v>4</v>
      </c>
      <c r="G37" s="18">
        <v>5</v>
      </c>
      <c r="H37" s="18">
        <v>4</v>
      </c>
      <c r="I37" s="151"/>
      <c r="J37" s="18">
        <v>5</v>
      </c>
      <c r="K37" s="18">
        <v>5</v>
      </c>
      <c r="L37" s="18">
        <v>4</v>
      </c>
      <c r="M37" s="18">
        <v>5</v>
      </c>
      <c r="N37" s="147"/>
      <c r="O37" s="18" t="s">
        <v>38</v>
      </c>
      <c r="P37" s="18">
        <v>5</v>
      </c>
      <c r="Q37" s="18">
        <v>5</v>
      </c>
      <c r="R37" s="18">
        <v>4</v>
      </c>
      <c r="S37" s="147"/>
      <c r="T37" s="18">
        <v>3</v>
      </c>
      <c r="U37" s="18">
        <v>3</v>
      </c>
      <c r="V37" s="147"/>
      <c r="W37" s="18">
        <v>4</v>
      </c>
      <c r="X37" s="147"/>
      <c r="Y37" s="18" t="s">
        <v>33</v>
      </c>
      <c r="Z37" s="18">
        <v>4</v>
      </c>
      <c r="AA37" s="18">
        <v>4</v>
      </c>
      <c r="AB37" s="18">
        <v>4</v>
      </c>
      <c r="AC37" s="18">
        <v>3</v>
      </c>
      <c r="AD37" s="18">
        <v>3</v>
      </c>
      <c r="AE37" s="147"/>
      <c r="AF37" s="17" t="s">
        <v>154</v>
      </c>
      <c r="AG37" s="17"/>
    </row>
    <row r="38" spans="1:33" x14ac:dyDescent="0.2">
      <c r="A38" s="4" t="s">
        <v>43</v>
      </c>
      <c r="B38" s="8">
        <v>4</v>
      </c>
      <c r="C38" s="147">
        <f>AVERAGE(B38:B42)</f>
        <v>4.4000000000000004</v>
      </c>
      <c r="D38" s="8">
        <v>4</v>
      </c>
      <c r="E38" s="8">
        <v>4</v>
      </c>
      <c r="F38" s="8">
        <v>4</v>
      </c>
      <c r="G38" s="8">
        <v>4</v>
      </c>
      <c r="H38" s="8">
        <v>5</v>
      </c>
      <c r="I38" s="151">
        <f>AVERAGE(D38:H42)</f>
        <v>4.32</v>
      </c>
      <c r="J38" s="8">
        <v>5</v>
      </c>
      <c r="K38" s="8">
        <v>5</v>
      </c>
      <c r="L38" s="8">
        <v>4</v>
      </c>
      <c r="M38" s="8">
        <v>5</v>
      </c>
      <c r="N38" s="147">
        <f>AVERAGE(J38:M42)</f>
        <v>4.7</v>
      </c>
      <c r="O38" s="8" t="s">
        <v>38</v>
      </c>
      <c r="P38" s="8">
        <v>4</v>
      </c>
      <c r="Q38" s="8">
        <v>5</v>
      </c>
      <c r="R38" s="8">
        <v>4</v>
      </c>
      <c r="S38" s="147">
        <f>AVERAGE(P38:R42)</f>
        <v>4.5999999999999996</v>
      </c>
      <c r="T38" s="8">
        <v>4</v>
      </c>
      <c r="U38" s="8">
        <v>5</v>
      </c>
      <c r="V38" s="147">
        <f>AVERAGE(T38:U42)</f>
        <v>4</v>
      </c>
      <c r="W38" s="8">
        <v>5</v>
      </c>
      <c r="X38" s="147">
        <f>AVERAGE(W38:W42)</f>
        <v>4.8</v>
      </c>
      <c r="Y38" s="8" t="s">
        <v>33</v>
      </c>
      <c r="Z38" s="8">
        <v>3</v>
      </c>
      <c r="AA38" s="8">
        <v>3</v>
      </c>
      <c r="AB38" s="8">
        <v>2</v>
      </c>
      <c r="AC38" s="8">
        <v>3</v>
      </c>
      <c r="AD38" s="8">
        <v>3</v>
      </c>
      <c r="AE38" s="147">
        <f>AVERAGE(Z38:AD42)</f>
        <v>3.6</v>
      </c>
      <c r="AF38" s="4" t="s">
        <v>45</v>
      </c>
      <c r="AG38" s="4"/>
    </row>
    <row r="39" spans="1:33" x14ac:dyDescent="0.2">
      <c r="A39" s="4" t="s">
        <v>43</v>
      </c>
      <c r="B39" s="8">
        <v>4</v>
      </c>
      <c r="C39" s="147"/>
      <c r="D39" s="8">
        <v>4</v>
      </c>
      <c r="E39" s="8">
        <v>4</v>
      </c>
      <c r="F39" s="8">
        <v>4</v>
      </c>
      <c r="G39" s="8">
        <v>4</v>
      </c>
      <c r="H39" s="8">
        <v>4</v>
      </c>
      <c r="I39" s="151"/>
      <c r="J39" s="8">
        <v>5</v>
      </c>
      <c r="K39" s="8">
        <v>4</v>
      </c>
      <c r="L39" s="8">
        <v>3</v>
      </c>
      <c r="M39" s="8">
        <v>5</v>
      </c>
      <c r="N39" s="147"/>
      <c r="O39" s="8" t="s">
        <v>38</v>
      </c>
      <c r="P39" s="8">
        <v>4</v>
      </c>
      <c r="Q39" s="8">
        <v>4</v>
      </c>
      <c r="R39" s="8">
        <v>4</v>
      </c>
      <c r="S39" s="147"/>
      <c r="T39" s="8">
        <v>3</v>
      </c>
      <c r="U39" s="8">
        <v>4</v>
      </c>
      <c r="V39" s="147"/>
      <c r="W39" s="8">
        <v>4</v>
      </c>
      <c r="X39" s="147"/>
      <c r="Y39" s="8" t="s">
        <v>33</v>
      </c>
      <c r="Z39" s="8">
        <v>3</v>
      </c>
      <c r="AA39" s="8">
        <v>3</v>
      </c>
      <c r="AB39" s="8">
        <v>3</v>
      </c>
      <c r="AC39" s="8">
        <v>3</v>
      </c>
      <c r="AD39" s="8">
        <v>2</v>
      </c>
      <c r="AE39" s="147"/>
      <c r="AF39" s="4" t="s">
        <v>88</v>
      </c>
      <c r="AG39" s="4"/>
    </row>
    <row r="40" spans="1:33" x14ac:dyDescent="0.2">
      <c r="A40" s="4" t="s">
        <v>43</v>
      </c>
      <c r="B40" s="8">
        <v>4</v>
      </c>
      <c r="C40" s="147"/>
      <c r="D40" s="8">
        <v>4</v>
      </c>
      <c r="E40" s="8">
        <v>4</v>
      </c>
      <c r="F40" s="8">
        <v>4</v>
      </c>
      <c r="G40" s="8">
        <v>3</v>
      </c>
      <c r="H40" s="8">
        <v>4</v>
      </c>
      <c r="I40" s="151"/>
      <c r="J40" s="8">
        <v>5</v>
      </c>
      <c r="K40" s="8">
        <v>4</v>
      </c>
      <c r="L40" s="8">
        <v>4</v>
      </c>
      <c r="M40" s="8">
        <v>5</v>
      </c>
      <c r="N40" s="147"/>
      <c r="O40" s="8" t="s">
        <v>38</v>
      </c>
      <c r="P40" s="8">
        <v>5</v>
      </c>
      <c r="Q40" s="8">
        <v>5</v>
      </c>
      <c r="R40" s="8">
        <v>4</v>
      </c>
      <c r="S40" s="147"/>
      <c r="T40" s="8">
        <v>4</v>
      </c>
      <c r="U40" s="8">
        <v>4</v>
      </c>
      <c r="V40" s="147"/>
      <c r="W40" s="8">
        <v>5</v>
      </c>
      <c r="X40" s="147"/>
      <c r="Y40" s="8" t="s">
        <v>33</v>
      </c>
      <c r="Z40" s="8">
        <v>4</v>
      </c>
      <c r="AA40" s="8">
        <v>4</v>
      </c>
      <c r="AB40" s="8">
        <v>3</v>
      </c>
      <c r="AC40" s="8">
        <v>3</v>
      </c>
      <c r="AD40" s="8">
        <v>4</v>
      </c>
      <c r="AE40" s="147"/>
      <c r="AF40" s="4" t="s">
        <v>106</v>
      </c>
      <c r="AG40" s="4"/>
    </row>
    <row r="41" spans="1:33" x14ac:dyDescent="0.2">
      <c r="A41" s="4" t="s">
        <v>43</v>
      </c>
      <c r="B41" s="8">
        <v>5</v>
      </c>
      <c r="C41" s="147"/>
      <c r="D41" s="8">
        <v>4</v>
      </c>
      <c r="E41" s="8">
        <v>5</v>
      </c>
      <c r="F41" s="8">
        <v>5</v>
      </c>
      <c r="G41" s="8">
        <v>5</v>
      </c>
      <c r="H41" s="8">
        <v>5</v>
      </c>
      <c r="I41" s="151"/>
      <c r="J41" s="8">
        <v>5</v>
      </c>
      <c r="K41" s="8">
        <v>5</v>
      </c>
      <c r="L41" s="8">
        <v>5</v>
      </c>
      <c r="M41" s="8">
        <v>5</v>
      </c>
      <c r="N41" s="147"/>
      <c r="O41" s="8" t="s">
        <v>38</v>
      </c>
      <c r="P41" s="8">
        <v>5</v>
      </c>
      <c r="Q41" s="8">
        <v>5</v>
      </c>
      <c r="R41" s="8">
        <v>5</v>
      </c>
      <c r="S41" s="147"/>
      <c r="T41" s="8">
        <v>3</v>
      </c>
      <c r="U41" s="8">
        <v>3</v>
      </c>
      <c r="V41" s="147"/>
      <c r="W41" s="8">
        <v>5</v>
      </c>
      <c r="X41" s="147"/>
      <c r="Y41" s="8" t="s">
        <v>33</v>
      </c>
      <c r="Z41" s="8">
        <v>4</v>
      </c>
      <c r="AA41" s="8">
        <v>4</v>
      </c>
      <c r="AB41" s="8">
        <v>4</v>
      </c>
      <c r="AC41" s="8">
        <v>4</v>
      </c>
      <c r="AD41" s="8">
        <v>5</v>
      </c>
      <c r="AE41" s="147"/>
      <c r="AF41" s="4" t="s">
        <v>132</v>
      </c>
      <c r="AG41" s="4"/>
    </row>
    <row r="42" spans="1:33" x14ac:dyDescent="0.2">
      <c r="A42" s="4" t="s">
        <v>43</v>
      </c>
      <c r="B42" s="8">
        <v>5</v>
      </c>
      <c r="C42" s="147"/>
      <c r="D42" s="8">
        <v>4</v>
      </c>
      <c r="E42" s="8">
        <v>5</v>
      </c>
      <c r="F42" s="8">
        <v>5</v>
      </c>
      <c r="G42" s="8">
        <v>5</v>
      </c>
      <c r="H42" s="8">
        <v>5</v>
      </c>
      <c r="I42" s="151"/>
      <c r="J42" s="8">
        <v>5</v>
      </c>
      <c r="K42" s="8">
        <v>5</v>
      </c>
      <c r="L42" s="8">
        <v>5</v>
      </c>
      <c r="M42" s="8">
        <v>5</v>
      </c>
      <c r="N42" s="147"/>
      <c r="O42" s="8" t="s">
        <v>38</v>
      </c>
      <c r="P42" s="8">
        <v>5</v>
      </c>
      <c r="Q42" s="8">
        <v>5</v>
      </c>
      <c r="R42" s="8">
        <v>5</v>
      </c>
      <c r="S42" s="147"/>
      <c r="T42" s="8">
        <v>5</v>
      </c>
      <c r="U42" s="8">
        <v>5</v>
      </c>
      <c r="V42" s="147"/>
      <c r="W42" s="8">
        <v>5</v>
      </c>
      <c r="X42" s="147"/>
      <c r="Y42" s="8" t="s">
        <v>33</v>
      </c>
      <c r="Z42" s="8">
        <v>4</v>
      </c>
      <c r="AA42" s="8">
        <v>4</v>
      </c>
      <c r="AB42" s="8">
        <v>5</v>
      </c>
      <c r="AC42" s="8">
        <v>5</v>
      </c>
      <c r="AD42" s="8">
        <v>5</v>
      </c>
      <c r="AE42" s="147"/>
      <c r="AF42" s="4" t="s">
        <v>150</v>
      </c>
      <c r="AG42" s="4"/>
    </row>
    <row r="43" spans="1:33" s="19" customFormat="1" x14ac:dyDescent="0.2">
      <c r="A43" s="17" t="s">
        <v>63</v>
      </c>
      <c r="B43" s="18">
        <v>5</v>
      </c>
      <c r="C43" s="147">
        <f>AVERAGE(B43:B45)</f>
        <v>4.333333333333333</v>
      </c>
      <c r="D43" s="18">
        <v>4</v>
      </c>
      <c r="E43" s="18">
        <v>4</v>
      </c>
      <c r="F43" s="18">
        <v>4</v>
      </c>
      <c r="G43" s="18">
        <v>4</v>
      </c>
      <c r="H43" s="18">
        <v>4</v>
      </c>
      <c r="I43" s="151">
        <f>AVERAGE(D43:H45)</f>
        <v>4.333333333333333</v>
      </c>
      <c r="J43" s="18">
        <v>4</v>
      </c>
      <c r="K43" s="18">
        <v>4</v>
      </c>
      <c r="L43" s="18">
        <v>4</v>
      </c>
      <c r="M43" s="18">
        <v>4</v>
      </c>
      <c r="N43" s="147">
        <f>AVERAGE(J43:M45)</f>
        <v>4.166666666666667</v>
      </c>
      <c r="O43" s="18" t="s">
        <v>48</v>
      </c>
      <c r="P43" s="18">
        <v>4</v>
      </c>
      <c r="Q43" s="18">
        <v>4</v>
      </c>
      <c r="R43" s="18">
        <v>4</v>
      </c>
      <c r="S43" s="147">
        <f>AVERAGE(P43:R45)</f>
        <v>4</v>
      </c>
      <c r="T43" s="18">
        <v>3</v>
      </c>
      <c r="U43" s="18">
        <v>4</v>
      </c>
      <c r="V43" s="147">
        <f>AVERAGE(T43:U45)</f>
        <v>3.8333333333333335</v>
      </c>
      <c r="W43" s="18">
        <v>4</v>
      </c>
      <c r="X43" s="147">
        <f>AVERAGE(W43:W45)</f>
        <v>4</v>
      </c>
      <c r="Y43" s="18" t="s">
        <v>33</v>
      </c>
      <c r="Z43" s="18">
        <v>3</v>
      </c>
      <c r="AA43" s="18">
        <v>3</v>
      </c>
      <c r="AB43" s="18">
        <v>3</v>
      </c>
      <c r="AC43" s="18">
        <v>3</v>
      </c>
      <c r="AD43" s="18">
        <v>1</v>
      </c>
      <c r="AE43" s="147">
        <f>AVERAGE(Z43:AD45)</f>
        <v>3.0666666666666669</v>
      </c>
      <c r="AF43" s="17" t="s">
        <v>65</v>
      </c>
      <c r="AG43" s="17"/>
    </row>
    <row r="44" spans="1:33" s="19" customFormat="1" x14ac:dyDescent="0.2">
      <c r="A44" s="17" t="s">
        <v>63</v>
      </c>
      <c r="B44" s="18">
        <v>4</v>
      </c>
      <c r="C44" s="147"/>
      <c r="D44" s="18">
        <v>4</v>
      </c>
      <c r="E44" s="18">
        <v>5</v>
      </c>
      <c r="F44" s="18">
        <v>5</v>
      </c>
      <c r="G44" s="18">
        <v>5</v>
      </c>
      <c r="H44" s="18">
        <v>5</v>
      </c>
      <c r="I44" s="151"/>
      <c r="J44" s="18">
        <v>5</v>
      </c>
      <c r="K44" s="18">
        <v>4</v>
      </c>
      <c r="L44" s="18">
        <v>4</v>
      </c>
      <c r="M44" s="18">
        <v>4</v>
      </c>
      <c r="N44" s="147"/>
      <c r="O44" s="18" t="s">
        <v>48</v>
      </c>
      <c r="P44" s="18">
        <v>4</v>
      </c>
      <c r="Q44" s="18">
        <v>4</v>
      </c>
      <c r="R44" s="18">
        <v>4</v>
      </c>
      <c r="S44" s="147"/>
      <c r="T44" s="18">
        <v>3</v>
      </c>
      <c r="U44" s="18">
        <v>4</v>
      </c>
      <c r="V44" s="147"/>
      <c r="W44" s="18">
        <v>4</v>
      </c>
      <c r="X44" s="147"/>
      <c r="Y44" s="18" t="s">
        <v>33</v>
      </c>
      <c r="Z44" s="18">
        <v>4</v>
      </c>
      <c r="AA44" s="18">
        <v>4</v>
      </c>
      <c r="AB44" s="18">
        <v>4</v>
      </c>
      <c r="AC44" s="18">
        <v>4</v>
      </c>
      <c r="AD44" s="18">
        <v>2</v>
      </c>
      <c r="AE44" s="147"/>
      <c r="AF44" s="17" t="s">
        <v>107</v>
      </c>
      <c r="AG44" s="17"/>
    </row>
    <row r="45" spans="1:33" s="19" customFormat="1" x14ac:dyDescent="0.2">
      <c r="A45" s="17" t="s">
        <v>63</v>
      </c>
      <c r="B45" s="18">
        <v>4</v>
      </c>
      <c r="C45" s="147"/>
      <c r="D45" s="18">
        <v>4</v>
      </c>
      <c r="E45" s="18">
        <v>4</v>
      </c>
      <c r="F45" s="18">
        <v>5</v>
      </c>
      <c r="G45" s="18">
        <v>4</v>
      </c>
      <c r="H45" s="18">
        <v>4</v>
      </c>
      <c r="I45" s="151"/>
      <c r="J45" s="18">
        <v>4</v>
      </c>
      <c r="K45" s="18">
        <v>4</v>
      </c>
      <c r="L45" s="18">
        <v>4</v>
      </c>
      <c r="M45" s="18">
        <v>5</v>
      </c>
      <c r="N45" s="147"/>
      <c r="O45" s="18" t="s">
        <v>48</v>
      </c>
      <c r="P45" s="18">
        <v>4</v>
      </c>
      <c r="Q45" s="18">
        <v>4</v>
      </c>
      <c r="R45" s="18">
        <v>4</v>
      </c>
      <c r="S45" s="147"/>
      <c r="T45" s="18">
        <v>4</v>
      </c>
      <c r="U45" s="18">
        <v>5</v>
      </c>
      <c r="V45" s="147"/>
      <c r="W45" s="18">
        <v>4</v>
      </c>
      <c r="X45" s="147"/>
      <c r="Y45" s="18" t="s">
        <v>33</v>
      </c>
      <c r="Z45" s="18">
        <v>4</v>
      </c>
      <c r="AA45" s="18">
        <v>4</v>
      </c>
      <c r="AB45" s="18">
        <v>3</v>
      </c>
      <c r="AC45" s="18">
        <v>2</v>
      </c>
      <c r="AD45" s="18">
        <v>2</v>
      </c>
      <c r="AE45" s="147"/>
      <c r="AF45" s="17" t="s">
        <v>148</v>
      </c>
      <c r="AG45" s="17"/>
    </row>
    <row r="46" spans="1:33" x14ac:dyDescent="0.2">
      <c r="A46" s="4" t="s">
        <v>50</v>
      </c>
      <c r="B46" s="8">
        <v>3</v>
      </c>
      <c r="C46" s="147">
        <f>AVERAGE(B46:B47)</f>
        <v>3.5</v>
      </c>
      <c r="D46" s="8">
        <v>4</v>
      </c>
      <c r="E46" s="8">
        <v>4</v>
      </c>
      <c r="F46" s="8">
        <v>4</v>
      </c>
      <c r="G46" s="8">
        <v>4</v>
      </c>
      <c r="H46" s="8">
        <v>4</v>
      </c>
      <c r="I46" s="151">
        <f>AVERAGE(D46:H47)</f>
        <v>4.0999999999999996</v>
      </c>
      <c r="J46" s="8">
        <v>3</v>
      </c>
      <c r="K46" s="8">
        <v>3</v>
      </c>
      <c r="L46" s="8">
        <v>2</v>
      </c>
      <c r="M46" s="8">
        <v>3</v>
      </c>
      <c r="N46" s="147">
        <f>AVERAGE(J46:M47)</f>
        <v>3</v>
      </c>
      <c r="O46" s="8" t="s">
        <v>48</v>
      </c>
      <c r="P46" s="8">
        <v>3</v>
      </c>
      <c r="Q46" s="8">
        <v>5</v>
      </c>
      <c r="R46" s="8">
        <v>5</v>
      </c>
      <c r="S46" s="147">
        <f>AVERAGE(P46:R47)</f>
        <v>4.166666666666667</v>
      </c>
      <c r="T46" s="8">
        <v>4</v>
      </c>
      <c r="U46" s="8">
        <v>3</v>
      </c>
      <c r="V46" s="147">
        <f>AVERAGE(T46:U47)</f>
        <v>3.5</v>
      </c>
      <c r="W46" s="8">
        <v>3</v>
      </c>
      <c r="X46" s="147">
        <f>AVERAGE(W46:W47)</f>
        <v>3.5</v>
      </c>
      <c r="Y46" s="8" t="s">
        <v>33</v>
      </c>
      <c r="Z46" s="8">
        <v>3</v>
      </c>
      <c r="AA46" s="8">
        <v>4</v>
      </c>
      <c r="AB46" s="8">
        <v>3</v>
      </c>
      <c r="AC46" s="8">
        <v>3</v>
      </c>
      <c r="AD46" s="8">
        <v>3</v>
      </c>
      <c r="AE46" s="147">
        <f>AVERAGE(Z46:AD47)</f>
        <v>3.1</v>
      </c>
      <c r="AF46" s="4" t="s">
        <v>52</v>
      </c>
      <c r="AG46" s="4"/>
    </row>
    <row r="47" spans="1:33" x14ac:dyDescent="0.2">
      <c r="A47" s="4" t="s">
        <v>50</v>
      </c>
      <c r="B47" s="8">
        <v>4</v>
      </c>
      <c r="C47" s="147"/>
      <c r="D47" s="8">
        <v>4</v>
      </c>
      <c r="E47" s="8">
        <v>4</v>
      </c>
      <c r="F47" s="8">
        <v>5</v>
      </c>
      <c r="G47" s="8">
        <v>4</v>
      </c>
      <c r="H47" s="8">
        <v>4</v>
      </c>
      <c r="I47" s="151"/>
      <c r="J47" s="8">
        <v>4</v>
      </c>
      <c r="K47" s="8">
        <v>3</v>
      </c>
      <c r="L47" s="8">
        <v>3</v>
      </c>
      <c r="M47" s="8">
        <v>3</v>
      </c>
      <c r="N47" s="147"/>
      <c r="O47" s="8" t="s">
        <v>38</v>
      </c>
      <c r="P47" s="8">
        <v>3</v>
      </c>
      <c r="Q47" s="8">
        <v>5</v>
      </c>
      <c r="R47" s="8">
        <v>4</v>
      </c>
      <c r="S47" s="147"/>
      <c r="T47" s="8">
        <v>4</v>
      </c>
      <c r="U47" s="8">
        <v>3</v>
      </c>
      <c r="V47" s="147"/>
      <c r="W47" s="8">
        <v>4</v>
      </c>
      <c r="X47" s="147"/>
      <c r="Y47" s="8" t="s">
        <v>33</v>
      </c>
      <c r="Z47" s="8">
        <v>3</v>
      </c>
      <c r="AA47" s="8">
        <v>3</v>
      </c>
      <c r="AB47" s="8">
        <v>3</v>
      </c>
      <c r="AC47" s="8">
        <v>3</v>
      </c>
      <c r="AD47" s="8">
        <v>3</v>
      </c>
      <c r="AE47" s="147"/>
      <c r="AF47" s="4" t="s">
        <v>120</v>
      </c>
      <c r="AG47" s="4"/>
    </row>
    <row r="48" spans="1:33" s="19" customFormat="1" x14ac:dyDescent="0.2">
      <c r="A48" s="17" t="s">
        <v>70</v>
      </c>
      <c r="B48" s="18">
        <v>4</v>
      </c>
      <c r="C48" s="147">
        <f>AVERAGE(B48:B49)</f>
        <v>4</v>
      </c>
      <c r="D48" s="18">
        <v>4</v>
      </c>
      <c r="E48" s="18">
        <v>5</v>
      </c>
      <c r="F48" s="18">
        <v>5</v>
      </c>
      <c r="G48" s="18">
        <v>4</v>
      </c>
      <c r="H48" s="18">
        <v>3</v>
      </c>
      <c r="I48" s="151">
        <f>AVERAGE(D48:H49)</f>
        <v>4.2</v>
      </c>
      <c r="J48" s="18">
        <v>4</v>
      </c>
      <c r="K48" s="18">
        <v>3</v>
      </c>
      <c r="L48" s="18">
        <v>3</v>
      </c>
      <c r="M48" s="18">
        <v>3</v>
      </c>
      <c r="N48" s="147">
        <f>AVERAGE(J48:M49)</f>
        <v>3.375</v>
      </c>
      <c r="O48" s="18" t="s">
        <v>38</v>
      </c>
      <c r="P48" s="18">
        <v>5</v>
      </c>
      <c r="Q48" s="18">
        <v>4</v>
      </c>
      <c r="R48" s="18">
        <v>3</v>
      </c>
      <c r="S48" s="147">
        <f>AVERAGE(P48:R49)</f>
        <v>4.166666666666667</v>
      </c>
      <c r="T48" s="18">
        <v>3</v>
      </c>
      <c r="U48" s="18">
        <v>3</v>
      </c>
      <c r="V48" s="147">
        <f>AVERAGE(T48:U49)</f>
        <v>3</v>
      </c>
      <c r="W48" s="18">
        <v>4</v>
      </c>
      <c r="X48" s="147">
        <f>AVERAGE(W48:W49)</f>
        <v>4</v>
      </c>
      <c r="Y48" s="18" t="s">
        <v>33</v>
      </c>
      <c r="Z48" s="18">
        <v>2</v>
      </c>
      <c r="AA48" s="18">
        <v>3</v>
      </c>
      <c r="AB48" s="18">
        <v>3</v>
      </c>
      <c r="AC48" s="18">
        <v>3</v>
      </c>
      <c r="AD48" s="18">
        <v>1</v>
      </c>
      <c r="AE48" s="147">
        <f>AVERAGE(Z48:AD49)</f>
        <v>3.1</v>
      </c>
      <c r="AF48" s="17" t="s">
        <v>71</v>
      </c>
      <c r="AG48" s="17"/>
    </row>
    <row r="49" spans="1:33" s="19" customFormat="1" x14ac:dyDescent="0.2">
      <c r="A49" s="17" t="s">
        <v>70</v>
      </c>
      <c r="B49" s="18">
        <v>4</v>
      </c>
      <c r="C49" s="147"/>
      <c r="D49" s="18">
        <v>4</v>
      </c>
      <c r="E49" s="18">
        <v>5</v>
      </c>
      <c r="F49" s="18">
        <v>5</v>
      </c>
      <c r="G49" s="18">
        <v>4</v>
      </c>
      <c r="H49" s="18">
        <v>3</v>
      </c>
      <c r="I49" s="151"/>
      <c r="J49" s="18">
        <v>4</v>
      </c>
      <c r="K49" s="18">
        <v>4</v>
      </c>
      <c r="L49" s="18">
        <v>3</v>
      </c>
      <c r="M49" s="18">
        <v>3</v>
      </c>
      <c r="N49" s="147"/>
      <c r="O49" s="18" t="s">
        <v>38</v>
      </c>
      <c r="P49" s="18">
        <v>4</v>
      </c>
      <c r="Q49" s="18">
        <v>5</v>
      </c>
      <c r="R49" s="18">
        <v>4</v>
      </c>
      <c r="S49" s="147"/>
      <c r="T49" s="18">
        <v>3</v>
      </c>
      <c r="U49" s="18">
        <v>3</v>
      </c>
      <c r="V49" s="147"/>
      <c r="W49" s="18">
        <v>4</v>
      </c>
      <c r="X49" s="147"/>
      <c r="Y49" s="18" t="s">
        <v>33</v>
      </c>
      <c r="Z49" s="18">
        <v>4</v>
      </c>
      <c r="AA49" s="18">
        <v>4</v>
      </c>
      <c r="AB49" s="18">
        <v>4</v>
      </c>
      <c r="AC49" s="18">
        <v>4</v>
      </c>
      <c r="AD49" s="18">
        <v>3</v>
      </c>
      <c r="AE49" s="147"/>
      <c r="AF49" s="17" t="s">
        <v>92</v>
      </c>
      <c r="AG49" s="17"/>
    </row>
    <row r="50" spans="1:33" x14ac:dyDescent="0.2">
      <c r="A50" s="4" t="s">
        <v>156</v>
      </c>
      <c r="B50" s="8">
        <v>4</v>
      </c>
      <c r="C50" s="29">
        <v>4</v>
      </c>
      <c r="D50" s="8">
        <v>4</v>
      </c>
      <c r="E50" s="8">
        <v>4</v>
      </c>
      <c r="F50" s="8">
        <v>4</v>
      </c>
      <c r="G50" s="8">
        <v>4</v>
      </c>
      <c r="H50" s="8">
        <v>4</v>
      </c>
      <c r="I50" s="26">
        <f>AVERAGE(D50:H50)</f>
        <v>4</v>
      </c>
      <c r="J50" s="8">
        <v>4</v>
      </c>
      <c r="K50" s="8">
        <v>3</v>
      </c>
      <c r="L50" s="8">
        <v>3</v>
      </c>
      <c r="M50" s="8">
        <v>4</v>
      </c>
      <c r="N50" s="29"/>
      <c r="O50" s="8" t="s">
        <v>48</v>
      </c>
      <c r="P50" s="8">
        <v>4</v>
      </c>
      <c r="Q50" s="8">
        <v>5</v>
      </c>
      <c r="R50" s="8">
        <v>5</v>
      </c>
      <c r="S50" s="29">
        <f>AVERAGE(P50:R50)</f>
        <v>4.666666666666667</v>
      </c>
      <c r="T50" s="8">
        <v>5</v>
      </c>
      <c r="U50" s="8">
        <v>4</v>
      </c>
      <c r="V50" s="29">
        <f>AVERAGE(T50:U50)</f>
        <v>4.5</v>
      </c>
      <c r="W50" s="8">
        <v>4</v>
      </c>
      <c r="X50" s="29">
        <f>AVERAGE(W50)</f>
        <v>4</v>
      </c>
      <c r="Y50" s="8" t="s">
        <v>33</v>
      </c>
      <c r="Z50" s="8">
        <v>4</v>
      </c>
      <c r="AA50" s="8">
        <v>4</v>
      </c>
      <c r="AB50" s="8">
        <v>3</v>
      </c>
      <c r="AC50" s="8">
        <v>4</v>
      </c>
      <c r="AD50" s="8">
        <v>3</v>
      </c>
      <c r="AE50" s="29">
        <f>AVERAGE(Z50:AD50)</f>
        <v>3.6</v>
      </c>
      <c r="AF50" s="4" t="s">
        <v>157</v>
      </c>
      <c r="AG50" s="4"/>
    </row>
    <row r="51" spans="1:33" s="22" customFormat="1" x14ac:dyDescent="0.2">
      <c r="A51" s="20" t="s">
        <v>95</v>
      </c>
      <c r="B51" s="21">
        <v>4</v>
      </c>
      <c r="C51" s="148">
        <f>AVERAGE(B51:B52)</f>
        <v>4.5</v>
      </c>
      <c r="D51" s="21">
        <v>4</v>
      </c>
      <c r="E51" s="21">
        <v>4</v>
      </c>
      <c r="F51" s="21">
        <v>5</v>
      </c>
      <c r="G51" s="21">
        <v>4</v>
      </c>
      <c r="H51" s="21">
        <v>4</v>
      </c>
      <c r="I51" s="152">
        <f>AVERAGE(D51:H52)</f>
        <v>4.3</v>
      </c>
      <c r="J51" s="21">
        <v>4</v>
      </c>
      <c r="K51" s="21">
        <v>3</v>
      </c>
      <c r="L51" s="21">
        <v>3</v>
      </c>
      <c r="M51" s="21">
        <v>5</v>
      </c>
      <c r="N51" s="148">
        <f>AVERAGE(J51:M52)</f>
        <v>4</v>
      </c>
      <c r="O51" s="21" t="s">
        <v>38</v>
      </c>
      <c r="P51" s="21">
        <v>4</v>
      </c>
      <c r="Q51" s="21">
        <v>5</v>
      </c>
      <c r="R51" s="21">
        <v>5</v>
      </c>
      <c r="S51" s="148">
        <f>AVERAGE(P51:R52)</f>
        <v>4.666666666666667</v>
      </c>
      <c r="T51" s="21">
        <v>3</v>
      </c>
      <c r="U51" s="21">
        <v>4</v>
      </c>
      <c r="V51" s="148">
        <f>AVERAGE(T51:U52)</f>
        <v>3.75</v>
      </c>
      <c r="W51" s="21">
        <v>4</v>
      </c>
      <c r="X51" s="148">
        <f>AVERAGE(W51:W52)</f>
        <v>4</v>
      </c>
      <c r="Y51" s="21" t="s">
        <v>33</v>
      </c>
      <c r="Z51" s="21">
        <v>4</v>
      </c>
      <c r="AA51" s="21">
        <v>4</v>
      </c>
      <c r="AB51" s="21">
        <v>3</v>
      </c>
      <c r="AC51" s="21">
        <v>4</v>
      </c>
      <c r="AD51" s="21">
        <v>3</v>
      </c>
      <c r="AE51" s="148">
        <f>AVERAGE(Z51:AD52)</f>
        <v>3.5</v>
      </c>
      <c r="AF51" s="20" t="s">
        <v>96</v>
      </c>
      <c r="AG51" s="20"/>
    </row>
    <row r="52" spans="1:33" s="22" customFormat="1" x14ac:dyDescent="0.2">
      <c r="A52" s="20" t="s">
        <v>95</v>
      </c>
      <c r="B52" s="21">
        <v>5</v>
      </c>
      <c r="C52" s="149"/>
      <c r="D52" s="21">
        <v>4</v>
      </c>
      <c r="E52" s="21">
        <v>5</v>
      </c>
      <c r="F52" s="21">
        <v>4</v>
      </c>
      <c r="G52" s="21">
        <v>5</v>
      </c>
      <c r="H52" s="21">
        <v>4</v>
      </c>
      <c r="I52" s="153"/>
      <c r="J52" s="21">
        <v>5</v>
      </c>
      <c r="K52" s="21">
        <v>4</v>
      </c>
      <c r="L52" s="21">
        <v>4</v>
      </c>
      <c r="M52" s="21">
        <v>4</v>
      </c>
      <c r="N52" s="149"/>
      <c r="O52" s="21" t="s">
        <v>48</v>
      </c>
      <c r="P52" s="21">
        <v>5</v>
      </c>
      <c r="Q52" s="21">
        <v>5</v>
      </c>
      <c r="R52" s="21">
        <v>4</v>
      </c>
      <c r="S52" s="149"/>
      <c r="T52" s="21">
        <v>3</v>
      </c>
      <c r="U52" s="21">
        <v>5</v>
      </c>
      <c r="V52" s="149"/>
      <c r="W52" s="21">
        <v>4</v>
      </c>
      <c r="X52" s="149"/>
      <c r="Y52" s="21" t="s">
        <v>33</v>
      </c>
      <c r="Z52" s="21">
        <v>4</v>
      </c>
      <c r="AA52" s="21">
        <v>3</v>
      </c>
      <c r="AB52" s="21">
        <v>4</v>
      </c>
      <c r="AC52" s="21">
        <v>3</v>
      </c>
      <c r="AD52" s="21">
        <v>3</v>
      </c>
      <c r="AE52" s="149"/>
      <c r="AF52" s="20" t="s">
        <v>142</v>
      </c>
      <c r="AG52" s="20"/>
    </row>
    <row r="53" spans="1:33" s="19" customFormat="1" x14ac:dyDescent="0.2">
      <c r="A53" s="17" t="s">
        <v>110</v>
      </c>
      <c r="B53" s="18">
        <v>3</v>
      </c>
      <c r="C53" s="148">
        <f>AVERAGE(B53:B55)</f>
        <v>3.3333333333333335</v>
      </c>
      <c r="D53" s="18">
        <v>4</v>
      </c>
      <c r="E53" s="18">
        <v>4</v>
      </c>
      <c r="F53" s="18">
        <v>4</v>
      </c>
      <c r="G53" s="18">
        <v>4</v>
      </c>
      <c r="H53" s="18">
        <v>4</v>
      </c>
      <c r="I53" s="152">
        <f>AVERAGE(D53:H55)</f>
        <v>4.333333333333333</v>
      </c>
      <c r="J53" s="18">
        <v>4</v>
      </c>
      <c r="K53" s="18">
        <v>4</v>
      </c>
      <c r="L53" s="18">
        <v>3</v>
      </c>
      <c r="M53" s="18">
        <v>5</v>
      </c>
      <c r="N53" s="148">
        <f>AVERAGE(J53:M55)</f>
        <v>4.25</v>
      </c>
      <c r="O53" s="18" t="s">
        <v>38</v>
      </c>
      <c r="P53" s="18">
        <v>4</v>
      </c>
      <c r="Q53" s="18">
        <v>5</v>
      </c>
      <c r="R53" s="18">
        <v>5</v>
      </c>
      <c r="S53" s="148">
        <f>AVERAGE(P53:R55)</f>
        <v>4.7777777777777777</v>
      </c>
      <c r="T53" s="18">
        <v>4</v>
      </c>
      <c r="U53" s="18">
        <v>4</v>
      </c>
      <c r="V53" s="148">
        <f>AVERAGE(T53:U55)</f>
        <v>4</v>
      </c>
      <c r="W53" s="18">
        <v>4</v>
      </c>
      <c r="X53" s="148">
        <f>AVERAGE(W53:W55)</f>
        <v>3</v>
      </c>
      <c r="Y53" s="18" t="s">
        <v>33</v>
      </c>
      <c r="Z53" s="18">
        <v>4</v>
      </c>
      <c r="AA53" s="18">
        <v>4</v>
      </c>
      <c r="AB53" s="18">
        <v>4</v>
      </c>
      <c r="AC53" s="18">
        <v>4</v>
      </c>
      <c r="AD53" s="18">
        <v>2</v>
      </c>
      <c r="AE53" s="148">
        <f>AVERAGE(Z53:AD55)</f>
        <v>3.2</v>
      </c>
      <c r="AF53" s="17" t="s">
        <v>111</v>
      </c>
      <c r="AG53" s="17"/>
    </row>
    <row r="54" spans="1:33" s="19" customFormat="1" x14ac:dyDescent="0.2">
      <c r="A54" s="17" t="s">
        <v>110</v>
      </c>
      <c r="B54" s="18">
        <v>3</v>
      </c>
      <c r="C54" s="150"/>
      <c r="D54" s="18">
        <v>4</v>
      </c>
      <c r="E54" s="18">
        <v>4</v>
      </c>
      <c r="F54" s="18">
        <v>4</v>
      </c>
      <c r="G54" s="18">
        <v>4</v>
      </c>
      <c r="H54" s="18">
        <v>4</v>
      </c>
      <c r="I54" s="154"/>
      <c r="J54" s="18">
        <v>4</v>
      </c>
      <c r="K54" s="18">
        <v>4</v>
      </c>
      <c r="L54" s="18">
        <v>3</v>
      </c>
      <c r="M54" s="18">
        <v>5</v>
      </c>
      <c r="N54" s="150"/>
      <c r="O54" s="18" t="s">
        <v>38</v>
      </c>
      <c r="P54" s="18">
        <v>4</v>
      </c>
      <c r="Q54" s="18">
        <v>5</v>
      </c>
      <c r="R54" s="18">
        <v>5</v>
      </c>
      <c r="S54" s="150"/>
      <c r="T54" s="18">
        <v>4</v>
      </c>
      <c r="U54" s="18">
        <v>4</v>
      </c>
      <c r="V54" s="150"/>
      <c r="W54" s="18">
        <v>4</v>
      </c>
      <c r="X54" s="150"/>
      <c r="Y54" s="18" t="s">
        <v>33</v>
      </c>
      <c r="Z54" s="18">
        <v>3</v>
      </c>
      <c r="AA54" s="18">
        <v>3</v>
      </c>
      <c r="AB54" s="18">
        <v>3</v>
      </c>
      <c r="AC54" s="18">
        <v>3</v>
      </c>
      <c r="AD54" s="18">
        <v>2</v>
      </c>
      <c r="AE54" s="150"/>
      <c r="AF54" s="17" t="s">
        <v>116</v>
      </c>
      <c r="AG54" s="17"/>
    </row>
    <row r="55" spans="1:33" s="19" customFormat="1" x14ac:dyDescent="0.2">
      <c r="A55" s="17" t="s">
        <v>110</v>
      </c>
      <c r="B55" s="18">
        <v>4</v>
      </c>
      <c r="C55" s="149"/>
      <c r="D55" s="18">
        <v>5</v>
      </c>
      <c r="E55" s="18">
        <v>5</v>
      </c>
      <c r="F55" s="18">
        <v>5</v>
      </c>
      <c r="G55" s="18">
        <v>5</v>
      </c>
      <c r="H55" s="18">
        <v>5</v>
      </c>
      <c r="I55" s="153"/>
      <c r="J55" s="18">
        <v>5</v>
      </c>
      <c r="K55" s="18">
        <v>5</v>
      </c>
      <c r="L55" s="18">
        <v>4</v>
      </c>
      <c r="M55" s="18">
        <v>5</v>
      </c>
      <c r="N55" s="149"/>
      <c r="O55" s="18" t="s">
        <v>38</v>
      </c>
      <c r="P55" s="18">
        <v>5</v>
      </c>
      <c r="Q55" s="18">
        <v>5</v>
      </c>
      <c r="R55" s="18">
        <v>5</v>
      </c>
      <c r="S55" s="149"/>
      <c r="T55" s="18">
        <v>4</v>
      </c>
      <c r="U55" s="18">
        <v>4</v>
      </c>
      <c r="V55" s="149"/>
      <c r="W55" s="18">
        <v>1</v>
      </c>
      <c r="X55" s="149"/>
      <c r="Y55" s="18" t="s">
        <v>33</v>
      </c>
      <c r="Z55" s="18">
        <v>4</v>
      </c>
      <c r="AA55" s="18">
        <v>4</v>
      </c>
      <c r="AB55" s="18">
        <v>3</v>
      </c>
      <c r="AC55" s="18">
        <v>4</v>
      </c>
      <c r="AD55" s="18">
        <v>1</v>
      </c>
      <c r="AE55" s="149"/>
      <c r="AF55" s="17" t="s">
        <v>147</v>
      </c>
      <c r="AG55" s="17"/>
    </row>
    <row r="56" spans="1:33" x14ac:dyDescent="0.2">
      <c r="A56" s="4" t="s">
        <v>114</v>
      </c>
      <c r="B56" s="8">
        <v>4</v>
      </c>
      <c r="C56" s="147">
        <f>AVERAGE(B56:B59)</f>
        <v>4</v>
      </c>
      <c r="D56" s="8">
        <v>4</v>
      </c>
      <c r="E56" s="8">
        <v>4</v>
      </c>
      <c r="F56" s="8">
        <v>4</v>
      </c>
      <c r="G56" s="8">
        <v>5</v>
      </c>
      <c r="H56" s="8">
        <v>5</v>
      </c>
      <c r="I56" s="151">
        <f>AVERAGE(D56:H59)</f>
        <v>4.5</v>
      </c>
      <c r="J56" s="8">
        <v>4</v>
      </c>
      <c r="K56" s="8">
        <v>5</v>
      </c>
      <c r="L56" s="8">
        <v>3</v>
      </c>
      <c r="M56" s="8">
        <v>4</v>
      </c>
      <c r="N56" s="147">
        <f>AVERAGE(J56:M59)</f>
        <v>4.3125</v>
      </c>
      <c r="O56" s="8" t="s">
        <v>48</v>
      </c>
      <c r="P56" s="8">
        <v>4</v>
      </c>
      <c r="Q56" s="8">
        <v>5</v>
      </c>
      <c r="R56" s="8">
        <v>5</v>
      </c>
      <c r="S56" s="147">
        <f>AVERAGE(P56:R59)</f>
        <v>4.833333333333333</v>
      </c>
      <c r="T56" s="8">
        <v>3</v>
      </c>
      <c r="U56" s="8">
        <v>4</v>
      </c>
      <c r="V56" s="147">
        <f>AVERAGE(T56:U59)</f>
        <v>4.125</v>
      </c>
      <c r="W56" s="8">
        <v>4</v>
      </c>
      <c r="X56" s="147">
        <f>AVERAGE(W56:W59)</f>
        <v>4.5</v>
      </c>
      <c r="Y56" s="8" t="s">
        <v>33</v>
      </c>
      <c r="Z56" s="8">
        <v>3</v>
      </c>
      <c r="AA56" s="8">
        <v>4</v>
      </c>
      <c r="AB56" s="8">
        <v>4</v>
      </c>
      <c r="AC56" s="8">
        <v>3</v>
      </c>
      <c r="AD56" s="8">
        <v>3</v>
      </c>
      <c r="AE56" s="147">
        <f>AVERAGE(Z56:AD59)</f>
        <v>3.95</v>
      </c>
      <c r="AF56" s="4" t="s">
        <v>115</v>
      </c>
      <c r="AG56" s="4"/>
    </row>
    <row r="57" spans="1:33" x14ac:dyDescent="0.2">
      <c r="A57" s="4" t="s">
        <v>114</v>
      </c>
      <c r="B57" s="8">
        <v>4</v>
      </c>
      <c r="C57" s="147"/>
      <c r="D57" s="8">
        <v>4</v>
      </c>
      <c r="E57" s="8">
        <v>5</v>
      </c>
      <c r="F57" s="8">
        <v>5</v>
      </c>
      <c r="G57" s="8">
        <v>5</v>
      </c>
      <c r="H57" s="8">
        <v>5</v>
      </c>
      <c r="I57" s="151"/>
      <c r="J57" s="8">
        <v>5</v>
      </c>
      <c r="K57" s="8">
        <v>5</v>
      </c>
      <c r="L57" s="8">
        <v>4</v>
      </c>
      <c r="M57" s="8">
        <v>4</v>
      </c>
      <c r="N57" s="147"/>
      <c r="O57" s="8" t="s">
        <v>38</v>
      </c>
      <c r="P57" s="8">
        <v>5</v>
      </c>
      <c r="Q57" s="8">
        <v>5</v>
      </c>
      <c r="R57" s="8">
        <v>5</v>
      </c>
      <c r="S57" s="147"/>
      <c r="T57" s="8">
        <v>5</v>
      </c>
      <c r="U57" s="8">
        <v>5</v>
      </c>
      <c r="V57" s="147"/>
      <c r="W57" s="8">
        <v>5</v>
      </c>
      <c r="X57" s="147"/>
      <c r="Y57" s="8" t="s">
        <v>33</v>
      </c>
      <c r="Z57" s="8">
        <v>4</v>
      </c>
      <c r="AA57" s="8">
        <v>4</v>
      </c>
      <c r="AB57" s="8">
        <v>4</v>
      </c>
      <c r="AC57" s="8">
        <v>4</v>
      </c>
      <c r="AD57" s="8">
        <v>4</v>
      </c>
      <c r="AE57" s="147"/>
      <c r="AF57" s="4" t="s">
        <v>117</v>
      </c>
      <c r="AG57" s="4"/>
    </row>
    <row r="58" spans="1:33" x14ac:dyDescent="0.2">
      <c r="A58" s="4" t="s">
        <v>114</v>
      </c>
      <c r="B58" s="8">
        <v>4</v>
      </c>
      <c r="C58" s="147"/>
      <c r="D58" s="8">
        <v>4</v>
      </c>
      <c r="E58" s="8">
        <v>3</v>
      </c>
      <c r="F58" s="8">
        <v>5</v>
      </c>
      <c r="G58" s="8">
        <v>4</v>
      </c>
      <c r="H58" s="8">
        <v>4</v>
      </c>
      <c r="I58" s="151"/>
      <c r="J58" s="8">
        <v>4</v>
      </c>
      <c r="K58" s="8">
        <v>4</v>
      </c>
      <c r="L58" s="8">
        <v>4</v>
      </c>
      <c r="M58" s="8">
        <v>4</v>
      </c>
      <c r="N58" s="147"/>
      <c r="O58" s="8" t="s">
        <v>38</v>
      </c>
      <c r="P58" s="8">
        <v>5</v>
      </c>
      <c r="Q58" s="8">
        <v>4</v>
      </c>
      <c r="R58" s="8">
        <v>5</v>
      </c>
      <c r="S58" s="147"/>
      <c r="T58" s="8">
        <v>4</v>
      </c>
      <c r="U58" s="8">
        <v>4</v>
      </c>
      <c r="V58" s="147"/>
      <c r="W58" s="8">
        <v>4</v>
      </c>
      <c r="X58" s="147"/>
      <c r="Y58" s="8" t="s">
        <v>33</v>
      </c>
      <c r="Z58" s="8">
        <v>4</v>
      </c>
      <c r="AA58" s="8">
        <v>3</v>
      </c>
      <c r="AB58" s="8">
        <v>3</v>
      </c>
      <c r="AC58" s="8">
        <v>3</v>
      </c>
      <c r="AD58" s="8">
        <v>4</v>
      </c>
      <c r="AE58" s="147"/>
      <c r="AF58" s="4" t="s">
        <v>161</v>
      </c>
      <c r="AG58" s="4"/>
    </row>
    <row r="59" spans="1:33" x14ac:dyDescent="0.2">
      <c r="A59" s="4" t="s">
        <v>114</v>
      </c>
      <c r="B59" s="8">
        <v>4</v>
      </c>
      <c r="C59" s="147"/>
      <c r="D59" s="8">
        <v>4</v>
      </c>
      <c r="E59" s="8">
        <v>5</v>
      </c>
      <c r="F59" s="8">
        <v>5</v>
      </c>
      <c r="G59" s="8">
        <v>5</v>
      </c>
      <c r="H59" s="8">
        <v>5</v>
      </c>
      <c r="I59" s="151"/>
      <c r="J59" s="8">
        <v>5</v>
      </c>
      <c r="K59" s="8">
        <v>4</v>
      </c>
      <c r="L59" s="8">
        <v>5</v>
      </c>
      <c r="M59" s="8">
        <v>5</v>
      </c>
      <c r="N59" s="147"/>
      <c r="O59" s="8" t="s">
        <v>38</v>
      </c>
      <c r="P59" s="8">
        <v>5</v>
      </c>
      <c r="Q59" s="8">
        <v>5</v>
      </c>
      <c r="R59" s="8">
        <v>5</v>
      </c>
      <c r="S59" s="147"/>
      <c r="T59" s="8">
        <v>3</v>
      </c>
      <c r="U59" s="8">
        <v>5</v>
      </c>
      <c r="V59" s="147"/>
      <c r="W59" s="8">
        <v>5</v>
      </c>
      <c r="X59" s="147"/>
      <c r="Y59" s="8" t="s">
        <v>33</v>
      </c>
      <c r="Z59" s="8">
        <v>5</v>
      </c>
      <c r="AA59" s="8">
        <v>5</v>
      </c>
      <c r="AB59" s="8">
        <v>5</v>
      </c>
      <c r="AC59" s="8">
        <v>5</v>
      </c>
      <c r="AD59" s="8">
        <v>5</v>
      </c>
      <c r="AE59" s="147"/>
      <c r="AF59" s="4" t="s">
        <v>166</v>
      </c>
      <c r="AG59" s="4"/>
    </row>
    <row r="60" spans="1:33" s="19" customFormat="1" x14ac:dyDescent="0.2">
      <c r="A60" s="17" t="s">
        <v>39</v>
      </c>
      <c r="B60" s="18">
        <v>4</v>
      </c>
      <c r="C60" s="147">
        <f>AVERAGE(B60:B61)</f>
        <v>3.5</v>
      </c>
      <c r="D60" s="18">
        <v>4</v>
      </c>
      <c r="E60" s="18">
        <v>4</v>
      </c>
      <c r="F60" s="18">
        <v>5</v>
      </c>
      <c r="G60" s="18">
        <v>5</v>
      </c>
      <c r="H60" s="18">
        <v>5</v>
      </c>
      <c r="I60" s="151">
        <f>AVERAGE(D60:H61)</f>
        <v>4.5</v>
      </c>
      <c r="J60" s="18">
        <v>5</v>
      </c>
      <c r="K60" s="18">
        <v>5</v>
      </c>
      <c r="L60" s="18">
        <v>5</v>
      </c>
      <c r="M60" s="18">
        <v>5</v>
      </c>
      <c r="N60" s="147">
        <f>AVERAGE(J60:M61)</f>
        <v>5</v>
      </c>
      <c r="O60" s="18" t="s">
        <v>38</v>
      </c>
      <c r="P60" s="18">
        <v>5</v>
      </c>
      <c r="Q60" s="18">
        <v>5</v>
      </c>
      <c r="R60" s="18">
        <v>5</v>
      </c>
      <c r="S60" s="147">
        <f>AVERAGE(P60:R61)</f>
        <v>4.833333333333333</v>
      </c>
      <c r="T60" s="18">
        <v>5</v>
      </c>
      <c r="U60" s="18">
        <v>4</v>
      </c>
      <c r="V60" s="147">
        <f>AVERAGE(T60:U61)</f>
        <v>4.5</v>
      </c>
      <c r="W60" s="18">
        <v>5</v>
      </c>
      <c r="X60" s="147">
        <f>AVERAGE(W60:W61)</f>
        <v>5</v>
      </c>
      <c r="Y60" s="18" t="s">
        <v>33</v>
      </c>
      <c r="Z60" s="18">
        <v>4</v>
      </c>
      <c r="AA60" s="18">
        <v>4</v>
      </c>
      <c r="AB60" s="18">
        <v>4</v>
      </c>
      <c r="AC60" s="18">
        <v>4</v>
      </c>
      <c r="AD60" s="18">
        <v>3</v>
      </c>
      <c r="AE60" s="147">
        <f>AVERAGE(Z60:AD61)</f>
        <v>3.8</v>
      </c>
      <c r="AF60" s="17" t="s">
        <v>87</v>
      </c>
      <c r="AG60" s="17"/>
    </row>
    <row r="61" spans="1:33" s="19" customFormat="1" x14ac:dyDescent="0.2">
      <c r="A61" s="17" t="s">
        <v>39</v>
      </c>
      <c r="B61" s="18">
        <v>3</v>
      </c>
      <c r="C61" s="147"/>
      <c r="D61" s="18">
        <v>4</v>
      </c>
      <c r="E61" s="18">
        <v>4</v>
      </c>
      <c r="F61" s="18">
        <v>4</v>
      </c>
      <c r="G61" s="18">
        <v>5</v>
      </c>
      <c r="H61" s="18">
        <v>5</v>
      </c>
      <c r="I61" s="151"/>
      <c r="J61" s="18">
        <v>5</v>
      </c>
      <c r="K61" s="18">
        <v>5</v>
      </c>
      <c r="L61" s="18">
        <v>5</v>
      </c>
      <c r="M61" s="18">
        <v>5</v>
      </c>
      <c r="N61" s="147"/>
      <c r="O61" s="18" t="s">
        <v>38</v>
      </c>
      <c r="P61" s="18">
        <v>4</v>
      </c>
      <c r="Q61" s="18">
        <v>5</v>
      </c>
      <c r="R61" s="18">
        <v>5</v>
      </c>
      <c r="S61" s="147"/>
      <c r="T61" s="18">
        <v>5</v>
      </c>
      <c r="U61" s="18">
        <v>4</v>
      </c>
      <c r="V61" s="147"/>
      <c r="W61" s="18">
        <v>5</v>
      </c>
      <c r="X61" s="147"/>
      <c r="Y61" s="18" t="s">
        <v>33</v>
      </c>
      <c r="Z61" s="18">
        <v>4</v>
      </c>
      <c r="AA61" s="18">
        <v>4</v>
      </c>
      <c r="AB61" s="18">
        <v>4</v>
      </c>
      <c r="AC61" s="18">
        <v>4</v>
      </c>
      <c r="AD61" s="18">
        <v>3</v>
      </c>
      <c r="AE61" s="147"/>
      <c r="AF61" s="17" t="s">
        <v>133</v>
      </c>
      <c r="AG61" s="17"/>
    </row>
    <row r="62" spans="1:33" x14ac:dyDescent="0.2">
      <c r="A62" s="4" t="s">
        <v>121</v>
      </c>
      <c r="B62" s="8">
        <v>4</v>
      </c>
      <c r="C62" s="147">
        <f>AVERAGE(B62:B63)</f>
        <v>4</v>
      </c>
      <c r="D62" s="8">
        <v>4</v>
      </c>
      <c r="E62" s="8">
        <v>5</v>
      </c>
      <c r="F62" s="8">
        <v>4</v>
      </c>
      <c r="G62" s="8">
        <v>5</v>
      </c>
      <c r="H62" s="8">
        <v>5</v>
      </c>
      <c r="I62" s="151">
        <f>AVERAGE(D62:H63)</f>
        <v>4.7</v>
      </c>
      <c r="J62" s="8">
        <v>4</v>
      </c>
      <c r="K62" s="8">
        <v>4</v>
      </c>
      <c r="L62" s="8">
        <v>4</v>
      </c>
      <c r="M62" s="8">
        <v>5</v>
      </c>
      <c r="N62" s="147">
        <f>AVERAGE(J62:M63)</f>
        <v>4.25</v>
      </c>
      <c r="O62" s="8" t="s">
        <v>38</v>
      </c>
      <c r="P62" s="8">
        <v>5</v>
      </c>
      <c r="Q62" s="8">
        <v>5</v>
      </c>
      <c r="R62" s="8">
        <v>5</v>
      </c>
      <c r="S62" s="147">
        <f>AVERAGE(P62:R63)</f>
        <v>4.833333333333333</v>
      </c>
      <c r="T62" s="8">
        <v>5</v>
      </c>
      <c r="U62" s="8">
        <v>5</v>
      </c>
      <c r="V62" s="147">
        <f>AVERAGE(T62:U63)</f>
        <v>4.75</v>
      </c>
      <c r="W62" s="8">
        <v>4</v>
      </c>
      <c r="X62" s="147">
        <f>AVERAGE(W62:W63)</f>
        <v>4.5</v>
      </c>
      <c r="Y62" s="8" t="s">
        <v>33</v>
      </c>
      <c r="Z62" s="8">
        <v>4</v>
      </c>
      <c r="AA62" s="8">
        <v>4</v>
      </c>
      <c r="AB62" s="8">
        <v>4</v>
      </c>
      <c r="AC62" s="8">
        <v>5</v>
      </c>
      <c r="AD62" s="8">
        <v>3</v>
      </c>
      <c r="AE62" s="147">
        <f>AVERAGE(Z62:AD63)</f>
        <v>3.6</v>
      </c>
      <c r="AF62" s="4" t="s">
        <v>122</v>
      </c>
      <c r="AG62" s="4"/>
    </row>
    <row r="63" spans="1:33" x14ac:dyDescent="0.2">
      <c r="A63" s="4" t="s">
        <v>121</v>
      </c>
      <c r="B63" s="8">
        <v>4</v>
      </c>
      <c r="C63" s="147"/>
      <c r="D63" s="8">
        <v>5</v>
      </c>
      <c r="E63" s="8">
        <v>5</v>
      </c>
      <c r="F63" s="8">
        <v>5</v>
      </c>
      <c r="G63" s="8">
        <v>5</v>
      </c>
      <c r="H63" s="8">
        <v>4</v>
      </c>
      <c r="I63" s="151"/>
      <c r="J63" s="8">
        <v>5</v>
      </c>
      <c r="K63" s="8">
        <v>4</v>
      </c>
      <c r="L63" s="8">
        <v>3</v>
      </c>
      <c r="M63" s="8">
        <v>5</v>
      </c>
      <c r="N63" s="147"/>
      <c r="O63" s="8" t="s">
        <v>48</v>
      </c>
      <c r="P63" s="8">
        <v>4</v>
      </c>
      <c r="Q63" s="8">
        <v>5</v>
      </c>
      <c r="R63" s="8">
        <v>5</v>
      </c>
      <c r="S63" s="147"/>
      <c r="T63" s="8">
        <v>5</v>
      </c>
      <c r="U63" s="8">
        <v>4</v>
      </c>
      <c r="V63" s="147"/>
      <c r="W63" s="8">
        <v>5</v>
      </c>
      <c r="X63" s="147"/>
      <c r="Y63" s="8" t="s">
        <v>33</v>
      </c>
      <c r="Z63" s="8">
        <v>4</v>
      </c>
      <c r="AA63" s="8">
        <v>4</v>
      </c>
      <c r="AB63" s="8">
        <v>3</v>
      </c>
      <c r="AC63" s="8">
        <v>4</v>
      </c>
      <c r="AD63" s="8">
        <v>1</v>
      </c>
      <c r="AE63" s="147"/>
      <c r="AF63" s="4" t="s">
        <v>141</v>
      </c>
      <c r="AG63" s="4"/>
    </row>
    <row r="64" spans="1:33" s="19" customFormat="1" x14ac:dyDescent="0.2">
      <c r="A64" s="17" t="s">
        <v>79</v>
      </c>
      <c r="B64" s="18">
        <v>4</v>
      </c>
      <c r="C64" s="29">
        <v>4</v>
      </c>
      <c r="D64" s="18">
        <v>4</v>
      </c>
      <c r="E64" s="18">
        <v>5</v>
      </c>
      <c r="F64" s="18">
        <v>5</v>
      </c>
      <c r="G64" s="18">
        <v>5</v>
      </c>
      <c r="H64" s="18">
        <v>3</v>
      </c>
      <c r="I64" s="26">
        <f>AVERAGE(D64:H64)</f>
        <v>4.4000000000000004</v>
      </c>
      <c r="J64" s="18">
        <v>5</v>
      </c>
      <c r="K64" s="18">
        <v>4</v>
      </c>
      <c r="L64" s="18">
        <v>3</v>
      </c>
      <c r="M64" s="18">
        <v>4</v>
      </c>
      <c r="N64" s="29">
        <f>AVERAGE(J64:M64)</f>
        <v>4</v>
      </c>
      <c r="O64" s="18" t="s">
        <v>38</v>
      </c>
      <c r="P64" s="18">
        <v>5</v>
      </c>
      <c r="Q64" s="18">
        <v>5</v>
      </c>
      <c r="R64" s="18">
        <v>4</v>
      </c>
      <c r="S64" s="29">
        <f>AVERAGE(P64:R64)</f>
        <v>4.666666666666667</v>
      </c>
      <c r="T64" s="18">
        <v>4</v>
      </c>
      <c r="U64" s="18">
        <v>5</v>
      </c>
      <c r="V64" s="29">
        <f>AVERAGE(T64:U64)</f>
        <v>4.5</v>
      </c>
      <c r="W64" s="18">
        <v>4</v>
      </c>
      <c r="X64" s="29">
        <f>AVERAGE(W64)</f>
        <v>4</v>
      </c>
      <c r="Y64" s="18" t="s">
        <v>33</v>
      </c>
      <c r="Z64" s="18">
        <v>5</v>
      </c>
      <c r="AA64" s="18">
        <v>4</v>
      </c>
      <c r="AB64" s="18">
        <v>5</v>
      </c>
      <c r="AC64" s="18">
        <v>5</v>
      </c>
      <c r="AD64" s="18">
        <v>3</v>
      </c>
      <c r="AE64" s="29">
        <f>AVERAGE(Z64:AD64)</f>
        <v>4.4000000000000004</v>
      </c>
      <c r="AF64" s="17" t="s">
        <v>80</v>
      </c>
      <c r="AG64" s="17"/>
    </row>
    <row r="65" spans="1:33" x14ac:dyDescent="0.2">
      <c r="A65" s="4" t="s">
        <v>102</v>
      </c>
      <c r="B65" s="8">
        <v>3</v>
      </c>
      <c r="C65" s="147">
        <f>AVERAGE(B65:B66)</f>
        <v>3</v>
      </c>
      <c r="D65" s="8">
        <v>4</v>
      </c>
      <c r="E65" s="8">
        <v>4</v>
      </c>
      <c r="F65" s="8">
        <v>5</v>
      </c>
      <c r="G65" s="8">
        <v>4</v>
      </c>
      <c r="H65" s="8">
        <v>5</v>
      </c>
      <c r="I65" s="151">
        <f>AVERAGE(D65:H66)</f>
        <v>4.0999999999999996</v>
      </c>
      <c r="J65" s="8">
        <v>4</v>
      </c>
      <c r="K65" s="8">
        <v>3</v>
      </c>
      <c r="L65" s="8">
        <v>2</v>
      </c>
      <c r="M65" s="8">
        <v>2</v>
      </c>
      <c r="N65" s="147">
        <f>AVERAGE(J65:M66)</f>
        <v>3.125</v>
      </c>
      <c r="O65" s="8" t="s">
        <v>48</v>
      </c>
      <c r="P65" s="8">
        <v>4</v>
      </c>
      <c r="Q65" s="8">
        <v>5</v>
      </c>
      <c r="R65" s="8">
        <v>5</v>
      </c>
      <c r="S65" s="147">
        <f>AVERAGE(P65:R66)</f>
        <v>4</v>
      </c>
      <c r="T65" s="8">
        <v>4</v>
      </c>
      <c r="U65" s="8">
        <v>5</v>
      </c>
      <c r="V65" s="147">
        <f>AVERAGE(T65:U66)</f>
        <v>4</v>
      </c>
      <c r="W65" s="8">
        <v>4</v>
      </c>
      <c r="X65" s="147">
        <f>AVERAGE(W65:W66)</f>
        <v>3.5</v>
      </c>
      <c r="Y65" s="8" t="s">
        <v>33</v>
      </c>
      <c r="Z65" s="8">
        <v>3</v>
      </c>
      <c r="AA65" s="8">
        <v>3</v>
      </c>
      <c r="AB65" s="8">
        <v>3</v>
      </c>
      <c r="AC65" s="8">
        <v>3</v>
      </c>
      <c r="AD65" s="8">
        <v>2</v>
      </c>
      <c r="AE65" s="147">
        <f>AVERAGE(Z65:AD66)</f>
        <v>3.3</v>
      </c>
      <c r="AF65" s="4" t="s">
        <v>103</v>
      </c>
      <c r="AG65" s="4"/>
    </row>
    <row r="66" spans="1:33" x14ac:dyDescent="0.2">
      <c r="A66" s="4" t="s">
        <v>102</v>
      </c>
      <c r="B66" s="8">
        <v>3</v>
      </c>
      <c r="C66" s="147"/>
      <c r="D66" s="8">
        <v>3</v>
      </c>
      <c r="E66" s="8">
        <v>4</v>
      </c>
      <c r="F66" s="8">
        <v>3</v>
      </c>
      <c r="G66" s="8">
        <v>4</v>
      </c>
      <c r="H66" s="8">
        <v>5</v>
      </c>
      <c r="I66" s="151"/>
      <c r="J66" s="8">
        <v>5</v>
      </c>
      <c r="K66" s="8">
        <v>3</v>
      </c>
      <c r="L66" s="8">
        <v>3</v>
      </c>
      <c r="M66" s="8">
        <v>3</v>
      </c>
      <c r="N66" s="147"/>
      <c r="O66" s="8" t="s">
        <v>48</v>
      </c>
      <c r="P66" s="8">
        <v>3</v>
      </c>
      <c r="Q66" s="8">
        <v>4</v>
      </c>
      <c r="R66" s="8">
        <v>3</v>
      </c>
      <c r="S66" s="147"/>
      <c r="T66" s="8">
        <v>3</v>
      </c>
      <c r="U66" s="8">
        <v>4</v>
      </c>
      <c r="V66" s="147"/>
      <c r="W66" s="8">
        <v>3</v>
      </c>
      <c r="X66" s="147"/>
      <c r="Y66" s="8" t="s">
        <v>33</v>
      </c>
      <c r="Z66" s="8">
        <v>4</v>
      </c>
      <c r="AA66" s="8">
        <v>4</v>
      </c>
      <c r="AB66" s="8">
        <v>4</v>
      </c>
      <c r="AC66" s="8">
        <v>4</v>
      </c>
      <c r="AD66" s="8">
        <v>3</v>
      </c>
      <c r="AE66" s="147"/>
      <c r="AF66" s="4" t="s">
        <v>159</v>
      </c>
      <c r="AG66" s="4"/>
    </row>
    <row r="67" spans="1:33" s="19" customFormat="1" x14ac:dyDescent="0.2">
      <c r="A67" s="17" t="s">
        <v>108</v>
      </c>
      <c r="B67" s="18">
        <v>5</v>
      </c>
      <c r="C67" s="147">
        <f t="shared" ref="C67" si="2">AVERAGE(B67:B68)</f>
        <v>5</v>
      </c>
      <c r="D67" s="18">
        <v>4</v>
      </c>
      <c r="E67" s="18">
        <v>4</v>
      </c>
      <c r="F67" s="18">
        <v>4</v>
      </c>
      <c r="G67" s="18">
        <v>4</v>
      </c>
      <c r="H67" s="18">
        <v>4</v>
      </c>
      <c r="I67" s="151">
        <f t="shared" ref="I67" si="3">AVERAGE(D67:H68)</f>
        <v>4.0999999999999996</v>
      </c>
      <c r="J67" s="18">
        <v>4</v>
      </c>
      <c r="K67" s="18">
        <v>3</v>
      </c>
      <c r="L67" s="18">
        <v>3</v>
      </c>
      <c r="M67" s="18">
        <v>4</v>
      </c>
      <c r="N67" s="147">
        <f>AVERAGE(J67:M68)</f>
        <v>4</v>
      </c>
      <c r="O67" s="18" t="s">
        <v>38</v>
      </c>
      <c r="P67" s="18">
        <v>4</v>
      </c>
      <c r="Q67" s="18">
        <v>4</v>
      </c>
      <c r="R67" s="18">
        <v>3</v>
      </c>
      <c r="S67" s="147">
        <f>AVERAGE(P67:R68)</f>
        <v>4.333333333333333</v>
      </c>
      <c r="T67" s="18">
        <v>3</v>
      </c>
      <c r="U67" s="18">
        <v>3</v>
      </c>
      <c r="V67" s="147">
        <f>AVERAGE(T67:U68)</f>
        <v>3.5</v>
      </c>
      <c r="W67" s="18">
        <v>4</v>
      </c>
      <c r="X67" s="147">
        <f>AVERAGE(W67:W68)</f>
        <v>4.5</v>
      </c>
      <c r="Y67" s="18" t="s">
        <v>33</v>
      </c>
      <c r="Z67" s="18">
        <v>3</v>
      </c>
      <c r="AA67" s="18">
        <v>4</v>
      </c>
      <c r="AB67" s="18">
        <v>4</v>
      </c>
      <c r="AC67" s="18">
        <v>4</v>
      </c>
      <c r="AD67" s="18">
        <v>2</v>
      </c>
      <c r="AE67" s="147">
        <f>AVERAGE(Z67:AD68)</f>
        <v>3.6</v>
      </c>
      <c r="AF67" s="17" t="s">
        <v>109</v>
      </c>
      <c r="AG67" s="17"/>
    </row>
    <row r="68" spans="1:33" s="19" customFormat="1" x14ac:dyDescent="0.2">
      <c r="A68" s="17" t="s">
        <v>108</v>
      </c>
      <c r="B68" s="18">
        <v>5</v>
      </c>
      <c r="C68" s="147"/>
      <c r="D68" s="18">
        <v>4</v>
      </c>
      <c r="E68" s="18">
        <v>4</v>
      </c>
      <c r="F68" s="18">
        <v>4</v>
      </c>
      <c r="G68" s="18">
        <v>4</v>
      </c>
      <c r="H68" s="18">
        <v>5</v>
      </c>
      <c r="I68" s="151"/>
      <c r="J68" s="18">
        <v>5</v>
      </c>
      <c r="K68" s="18">
        <v>4</v>
      </c>
      <c r="L68" s="18">
        <v>4</v>
      </c>
      <c r="M68" s="18">
        <v>5</v>
      </c>
      <c r="N68" s="147"/>
      <c r="O68" s="18" t="s">
        <v>38</v>
      </c>
      <c r="P68" s="18">
        <v>5</v>
      </c>
      <c r="Q68" s="18">
        <v>5</v>
      </c>
      <c r="R68" s="18">
        <v>5</v>
      </c>
      <c r="S68" s="147"/>
      <c r="T68" s="18">
        <v>4</v>
      </c>
      <c r="U68" s="18">
        <v>4</v>
      </c>
      <c r="V68" s="147"/>
      <c r="W68" s="18">
        <v>5</v>
      </c>
      <c r="X68" s="147"/>
      <c r="Y68" s="18" t="s">
        <v>33</v>
      </c>
      <c r="Z68" s="18">
        <v>4</v>
      </c>
      <c r="AA68" s="18">
        <v>4</v>
      </c>
      <c r="AB68" s="18">
        <v>4</v>
      </c>
      <c r="AC68" s="18">
        <v>4</v>
      </c>
      <c r="AD68" s="18">
        <v>3</v>
      </c>
      <c r="AE68" s="147"/>
      <c r="AF68" s="17" t="s">
        <v>168</v>
      </c>
      <c r="AG68" s="17" t="s">
        <v>169</v>
      </c>
    </row>
    <row r="69" spans="1:33" x14ac:dyDescent="0.2">
      <c r="A69" s="4" t="s">
        <v>58</v>
      </c>
      <c r="B69" s="8">
        <v>3</v>
      </c>
      <c r="C69" s="147">
        <f t="shared" ref="C69" si="4">AVERAGE(B69:B70)</f>
        <v>4</v>
      </c>
      <c r="D69" s="8">
        <v>5</v>
      </c>
      <c r="E69" s="8">
        <v>5</v>
      </c>
      <c r="F69" s="8">
        <v>5</v>
      </c>
      <c r="G69" s="8">
        <v>5</v>
      </c>
      <c r="H69" s="8">
        <v>5</v>
      </c>
      <c r="I69" s="151">
        <f t="shared" ref="I69" si="5">AVERAGE(D69:H70)</f>
        <v>5</v>
      </c>
      <c r="J69" s="8">
        <v>5</v>
      </c>
      <c r="K69" s="8">
        <v>5</v>
      </c>
      <c r="L69" s="8">
        <v>4</v>
      </c>
      <c r="M69" s="8">
        <v>5</v>
      </c>
      <c r="N69" s="147">
        <f>AVERAGE(J69:M70)</f>
        <v>4.25</v>
      </c>
      <c r="O69" s="8" t="s">
        <v>48</v>
      </c>
      <c r="P69" s="8">
        <v>4</v>
      </c>
      <c r="Q69" s="8">
        <v>5</v>
      </c>
      <c r="R69" s="8">
        <v>5</v>
      </c>
      <c r="S69" s="147">
        <f>AVERAGE(P69:R70)</f>
        <v>4.833333333333333</v>
      </c>
      <c r="T69" s="8">
        <v>5</v>
      </c>
      <c r="U69" s="8">
        <v>5</v>
      </c>
      <c r="V69" s="147">
        <f>AVERAGE(T69:U70)</f>
        <v>4.75</v>
      </c>
      <c r="W69" s="8">
        <v>5</v>
      </c>
      <c r="X69" s="147">
        <f>AVERAGE(W69:W70)</f>
        <v>5</v>
      </c>
      <c r="Y69" s="8" t="s">
        <v>33</v>
      </c>
      <c r="Z69" s="8">
        <v>4</v>
      </c>
      <c r="AA69" s="8">
        <v>4</v>
      </c>
      <c r="AB69" s="8">
        <v>4</v>
      </c>
      <c r="AC69" s="8">
        <v>4</v>
      </c>
      <c r="AD69" s="8">
        <v>3</v>
      </c>
      <c r="AE69" s="147">
        <f>AVERAGE(Z69:AD70)</f>
        <v>3.3</v>
      </c>
      <c r="AF69" s="4" t="s">
        <v>60</v>
      </c>
      <c r="AG69" s="4"/>
    </row>
    <row r="70" spans="1:33" x14ac:dyDescent="0.2">
      <c r="A70" s="4" t="s">
        <v>58</v>
      </c>
      <c r="B70" s="8">
        <v>5</v>
      </c>
      <c r="C70" s="147"/>
      <c r="D70" s="8">
        <v>5</v>
      </c>
      <c r="E70" s="8">
        <v>5</v>
      </c>
      <c r="F70" s="8">
        <v>5</v>
      </c>
      <c r="G70" s="8">
        <v>5</v>
      </c>
      <c r="H70" s="8">
        <v>5</v>
      </c>
      <c r="I70" s="151"/>
      <c r="J70" s="8">
        <v>5</v>
      </c>
      <c r="K70" s="8">
        <v>4</v>
      </c>
      <c r="L70" s="8">
        <v>3</v>
      </c>
      <c r="M70" s="8">
        <v>3</v>
      </c>
      <c r="N70" s="147"/>
      <c r="O70" s="8" t="s">
        <v>38</v>
      </c>
      <c r="P70" s="8">
        <v>5</v>
      </c>
      <c r="Q70" s="8">
        <v>5</v>
      </c>
      <c r="R70" s="8">
        <v>5</v>
      </c>
      <c r="S70" s="147"/>
      <c r="T70" s="8">
        <v>5</v>
      </c>
      <c r="U70" s="8">
        <v>4</v>
      </c>
      <c r="V70" s="147"/>
      <c r="W70" s="8">
        <v>5</v>
      </c>
      <c r="X70" s="147"/>
      <c r="Y70" s="8" t="s">
        <v>33</v>
      </c>
      <c r="Z70" s="8">
        <v>3</v>
      </c>
      <c r="AA70" s="8">
        <v>3</v>
      </c>
      <c r="AB70" s="8">
        <v>3</v>
      </c>
      <c r="AC70" s="8">
        <v>3</v>
      </c>
      <c r="AD70" s="8">
        <v>2</v>
      </c>
      <c r="AE70" s="147"/>
      <c r="AF70" s="4" t="s">
        <v>163</v>
      </c>
      <c r="AG70" s="4"/>
    </row>
    <row r="71" spans="1:33" s="22" customFormat="1" x14ac:dyDescent="0.2">
      <c r="A71" s="20" t="s">
        <v>130</v>
      </c>
      <c r="B71" s="21">
        <v>4</v>
      </c>
      <c r="C71" s="147">
        <f>AVERAGE(B71:B72)</f>
        <v>3.5</v>
      </c>
      <c r="D71" s="21">
        <v>5</v>
      </c>
      <c r="E71" s="21">
        <v>4</v>
      </c>
      <c r="F71" s="21">
        <v>4</v>
      </c>
      <c r="G71" s="21">
        <v>4</v>
      </c>
      <c r="H71" s="21">
        <v>4</v>
      </c>
      <c r="I71" s="151">
        <f t="shared" ref="I71" si="6">AVERAGE(D71:H72)</f>
        <v>4.3</v>
      </c>
      <c r="J71" s="21">
        <v>4</v>
      </c>
      <c r="K71" s="21">
        <v>4</v>
      </c>
      <c r="L71" s="21">
        <v>3</v>
      </c>
      <c r="M71" s="21">
        <v>4</v>
      </c>
      <c r="N71" s="147">
        <f>AVERAGE(J71:M72)</f>
        <v>3.625</v>
      </c>
      <c r="O71" s="21" t="s">
        <v>38</v>
      </c>
      <c r="P71" s="21">
        <v>4</v>
      </c>
      <c r="Q71" s="21">
        <v>4</v>
      </c>
      <c r="R71" s="21">
        <v>4</v>
      </c>
      <c r="S71" s="147">
        <f>AVERAGE(P71:R72)</f>
        <v>3.8333333333333335</v>
      </c>
      <c r="T71" s="21">
        <v>4</v>
      </c>
      <c r="U71" s="21">
        <v>4</v>
      </c>
      <c r="V71" s="147">
        <f>AVERAGE(T71:U72)</f>
        <v>3.5</v>
      </c>
      <c r="W71" s="21">
        <v>4</v>
      </c>
      <c r="X71" s="147">
        <f>AVERAGE(W71:W72)</f>
        <v>3.5</v>
      </c>
      <c r="Y71" s="21" t="s">
        <v>33</v>
      </c>
      <c r="Z71" s="21">
        <v>3</v>
      </c>
      <c r="AA71" s="21">
        <v>3</v>
      </c>
      <c r="AB71" s="21">
        <v>4</v>
      </c>
      <c r="AC71" s="21">
        <v>4</v>
      </c>
      <c r="AD71" s="21">
        <v>2</v>
      </c>
      <c r="AE71" s="147">
        <f>AVERAGE(Z71:AD72)</f>
        <v>3.4</v>
      </c>
      <c r="AF71" s="20" t="s">
        <v>131</v>
      </c>
      <c r="AG71" s="20"/>
    </row>
    <row r="72" spans="1:33" s="22" customFormat="1" x14ac:dyDescent="0.2">
      <c r="A72" s="20" t="s">
        <v>130</v>
      </c>
      <c r="B72" s="21">
        <v>3</v>
      </c>
      <c r="C72" s="147"/>
      <c r="D72" s="21">
        <v>5</v>
      </c>
      <c r="E72" s="21">
        <v>4</v>
      </c>
      <c r="F72" s="21">
        <v>4</v>
      </c>
      <c r="G72" s="21">
        <v>4</v>
      </c>
      <c r="H72" s="21">
        <v>5</v>
      </c>
      <c r="I72" s="151"/>
      <c r="J72" s="21">
        <v>4</v>
      </c>
      <c r="K72" s="21">
        <v>4</v>
      </c>
      <c r="L72" s="21">
        <v>3</v>
      </c>
      <c r="M72" s="21">
        <v>3</v>
      </c>
      <c r="N72" s="147"/>
      <c r="O72" s="21" t="s">
        <v>38</v>
      </c>
      <c r="P72" s="21">
        <v>4</v>
      </c>
      <c r="Q72" s="21">
        <v>3</v>
      </c>
      <c r="R72" s="21">
        <v>4</v>
      </c>
      <c r="S72" s="147"/>
      <c r="T72" s="21">
        <v>3</v>
      </c>
      <c r="U72" s="21">
        <v>3</v>
      </c>
      <c r="V72" s="147"/>
      <c r="W72" s="21">
        <v>3</v>
      </c>
      <c r="X72" s="147"/>
      <c r="Y72" s="21" t="s">
        <v>33</v>
      </c>
      <c r="Z72" s="21">
        <v>4</v>
      </c>
      <c r="AA72" s="21">
        <v>4</v>
      </c>
      <c r="AB72" s="21">
        <v>3</v>
      </c>
      <c r="AC72" s="21">
        <v>4</v>
      </c>
      <c r="AD72" s="21">
        <v>3</v>
      </c>
      <c r="AE72" s="147"/>
      <c r="AF72" s="20" t="s">
        <v>158</v>
      </c>
      <c r="AG72" s="20"/>
    </row>
    <row r="73" spans="1:33" s="19" customFormat="1" x14ac:dyDescent="0.2">
      <c r="A73" s="17" t="s">
        <v>84</v>
      </c>
      <c r="B73" s="18">
        <v>4</v>
      </c>
      <c r="C73" s="147">
        <f>AVERAGE(B73:B75)</f>
        <v>4</v>
      </c>
      <c r="D73" s="18">
        <v>4</v>
      </c>
      <c r="E73" s="18">
        <v>5</v>
      </c>
      <c r="F73" s="18">
        <v>3</v>
      </c>
      <c r="G73" s="18">
        <v>4</v>
      </c>
      <c r="H73" s="18">
        <v>3</v>
      </c>
      <c r="I73" s="151">
        <f>AVERAGE(D73:H75)</f>
        <v>4.4666666666666668</v>
      </c>
      <c r="J73" s="18">
        <v>4</v>
      </c>
      <c r="K73" s="18">
        <v>4</v>
      </c>
      <c r="L73" s="18">
        <v>3</v>
      </c>
      <c r="M73" s="18">
        <v>1</v>
      </c>
      <c r="N73" s="147">
        <f>AVERAGE(J73:M75)</f>
        <v>3.4166666666666665</v>
      </c>
      <c r="O73" s="18" t="s">
        <v>48</v>
      </c>
      <c r="P73" s="18">
        <v>3</v>
      </c>
      <c r="Q73" s="18">
        <v>3</v>
      </c>
      <c r="R73" s="18">
        <v>2</v>
      </c>
      <c r="S73" s="147">
        <f>AVERAGE(P73:R75)</f>
        <v>3.8888888888888888</v>
      </c>
      <c r="T73" s="18">
        <v>3</v>
      </c>
      <c r="U73" s="18">
        <v>3</v>
      </c>
      <c r="V73" s="147">
        <f>AVERAGE(T73:U75)</f>
        <v>3.6666666666666665</v>
      </c>
      <c r="W73" s="18">
        <v>4</v>
      </c>
      <c r="X73" s="147">
        <f>AVERAGE(W73:W75)</f>
        <v>4</v>
      </c>
      <c r="Y73" s="18" t="s">
        <v>33</v>
      </c>
      <c r="Z73" s="18">
        <v>2</v>
      </c>
      <c r="AA73" s="18">
        <v>3</v>
      </c>
      <c r="AB73" s="18">
        <v>3</v>
      </c>
      <c r="AC73" s="18">
        <v>3</v>
      </c>
      <c r="AD73" s="18">
        <v>2</v>
      </c>
      <c r="AE73" s="147">
        <f>AVERAGE(Z73:AD75)</f>
        <v>3.0666666666666669</v>
      </c>
      <c r="AF73" s="17" t="s">
        <v>85</v>
      </c>
      <c r="AG73" s="17"/>
    </row>
    <row r="74" spans="1:33" s="19" customFormat="1" x14ac:dyDescent="0.2">
      <c r="A74" s="17" t="s">
        <v>84</v>
      </c>
      <c r="B74" s="18">
        <v>4</v>
      </c>
      <c r="C74" s="147"/>
      <c r="D74" s="18">
        <v>5</v>
      </c>
      <c r="E74" s="18">
        <v>5</v>
      </c>
      <c r="F74" s="18">
        <v>5</v>
      </c>
      <c r="G74" s="18">
        <v>5</v>
      </c>
      <c r="H74" s="18">
        <v>5</v>
      </c>
      <c r="I74" s="151"/>
      <c r="J74" s="18">
        <v>4</v>
      </c>
      <c r="K74" s="18">
        <v>4</v>
      </c>
      <c r="L74" s="18">
        <v>4</v>
      </c>
      <c r="M74" s="18">
        <v>3</v>
      </c>
      <c r="N74" s="147"/>
      <c r="O74" s="18" t="s">
        <v>48</v>
      </c>
      <c r="P74" s="18">
        <v>4</v>
      </c>
      <c r="Q74" s="18">
        <v>4</v>
      </c>
      <c r="R74" s="18">
        <v>5</v>
      </c>
      <c r="S74" s="147"/>
      <c r="T74" s="18">
        <v>3</v>
      </c>
      <c r="U74" s="18">
        <v>3</v>
      </c>
      <c r="V74" s="147"/>
      <c r="W74" s="18">
        <v>4</v>
      </c>
      <c r="X74" s="147"/>
      <c r="Y74" s="18" t="s">
        <v>33</v>
      </c>
      <c r="Z74" s="18">
        <v>4</v>
      </c>
      <c r="AA74" s="18">
        <v>4</v>
      </c>
      <c r="AB74" s="18">
        <v>3</v>
      </c>
      <c r="AC74" s="18">
        <v>4</v>
      </c>
      <c r="AD74" s="18">
        <v>3</v>
      </c>
      <c r="AE74" s="147"/>
      <c r="AF74" s="17" t="s">
        <v>105</v>
      </c>
      <c r="AG74" s="17"/>
    </row>
    <row r="75" spans="1:33" s="19" customFormat="1" x14ac:dyDescent="0.2">
      <c r="A75" s="17" t="s">
        <v>84</v>
      </c>
      <c r="B75" s="18">
        <v>4</v>
      </c>
      <c r="C75" s="147"/>
      <c r="D75" s="18">
        <v>4</v>
      </c>
      <c r="E75" s="18">
        <v>5</v>
      </c>
      <c r="F75" s="18">
        <v>5</v>
      </c>
      <c r="G75" s="18">
        <v>5</v>
      </c>
      <c r="H75" s="18">
        <v>4</v>
      </c>
      <c r="I75" s="151"/>
      <c r="J75" s="18">
        <v>5</v>
      </c>
      <c r="K75" s="18">
        <v>3</v>
      </c>
      <c r="L75" s="18">
        <v>3</v>
      </c>
      <c r="M75" s="18">
        <v>3</v>
      </c>
      <c r="N75" s="147"/>
      <c r="O75" s="18" t="s">
        <v>48</v>
      </c>
      <c r="P75" s="18">
        <v>4</v>
      </c>
      <c r="Q75" s="18">
        <v>5</v>
      </c>
      <c r="R75" s="18">
        <v>5</v>
      </c>
      <c r="S75" s="147"/>
      <c r="T75" s="18">
        <v>5</v>
      </c>
      <c r="U75" s="18">
        <v>5</v>
      </c>
      <c r="V75" s="147"/>
      <c r="W75" s="18">
        <v>4</v>
      </c>
      <c r="X75" s="147"/>
      <c r="Y75" s="18" t="s">
        <v>33</v>
      </c>
      <c r="Z75" s="18">
        <v>3</v>
      </c>
      <c r="AA75" s="18">
        <v>3</v>
      </c>
      <c r="AB75" s="18">
        <v>3</v>
      </c>
      <c r="AC75" s="18">
        <v>4</v>
      </c>
      <c r="AD75" s="18">
        <v>2</v>
      </c>
      <c r="AE75" s="147"/>
      <c r="AF75" s="17" t="s">
        <v>165</v>
      </c>
      <c r="AG75" s="17"/>
    </row>
    <row r="76" spans="1:33" x14ac:dyDescent="0.2">
      <c r="A76" s="4" t="s">
        <v>68</v>
      </c>
      <c r="B76" s="8">
        <v>3</v>
      </c>
      <c r="C76" s="147">
        <f>AVERAGE(B76:B77)</f>
        <v>3</v>
      </c>
      <c r="D76" s="8">
        <v>4</v>
      </c>
      <c r="E76" s="8">
        <v>4</v>
      </c>
      <c r="F76" s="8">
        <v>4</v>
      </c>
      <c r="G76" s="8">
        <v>4</v>
      </c>
      <c r="H76" s="8">
        <v>5</v>
      </c>
      <c r="I76" s="151">
        <f>AVERAGE(D76:H77)</f>
        <v>4</v>
      </c>
      <c r="J76" s="8">
        <v>4</v>
      </c>
      <c r="K76" s="8">
        <v>3</v>
      </c>
      <c r="L76" s="8">
        <v>3</v>
      </c>
      <c r="M76" s="8">
        <v>3</v>
      </c>
      <c r="N76" s="147">
        <f>AVERAGE(J76:M77)</f>
        <v>3.75</v>
      </c>
      <c r="O76" s="8" t="s">
        <v>48</v>
      </c>
      <c r="P76" s="8">
        <v>3</v>
      </c>
      <c r="Q76" s="8">
        <v>4</v>
      </c>
      <c r="R76" s="8">
        <v>4</v>
      </c>
      <c r="S76" s="147">
        <f>AVERAGE(P76:R77)</f>
        <v>3.6666666666666665</v>
      </c>
      <c r="T76" s="8">
        <v>3</v>
      </c>
      <c r="U76" s="8">
        <v>2</v>
      </c>
      <c r="V76" s="147">
        <f>AVERAGE(T76:U77)</f>
        <v>2.5</v>
      </c>
      <c r="W76" s="8">
        <v>1</v>
      </c>
      <c r="X76" s="147">
        <f>AVERAGE(W76:W77)</f>
        <v>1.5</v>
      </c>
      <c r="Y76" s="8" t="s">
        <v>33</v>
      </c>
      <c r="Z76" s="8">
        <v>3</v>
      </c>
      <c r="AA76" s="8">
        <v>4</v>
      </c>
      <c r="AB76" s="8">
        <v>3</v>
      </c>
      <c r="AC76" s="8">
        <v>4</v>
      </c>
      <c r="AD76" s="8">
        <v>2</v>
      </c>
      <c r="AE76" s="147">
        <f>AVERAGE(Z76:AD77)</f>
        <v>3</v>
      </c>
      <c r="AF76" s="4" t="s">
        <v>69</v>
      </c>
      <c r="AG76" s="4"/>
    </row>
    <row r="77" spans="1:33" x14ac:dyDescent="0.2">
      <c r="A77" s="4" t="s">
        <v>68</v>
      </c>
      <c r="B77" s="8">
        <v>3</v>
      </c>
      <c r="C77" s="147"/>
      <c r="D77" s="8">
        <v>4</v>
      </c>
      <c r="E77" s="8">
        <v>4</v>
      </c>
      <c r="F77" s="8">
        <v>4</v>
      </c>
      <c r="G77" s="8">
        <v>3</v>
      </c>
      <c r="H77" s="8">
        <v>4</v>
      </c>
      <c r="I77" s="151"/>
      <c r="J77" s="8">
        <v>5</v>
      </c>
      <c r="K77" s="8">
        <v>4</v>
      </c>
      <c r="L77" s="8">
        <v>3</v>
      </c>
      <c r="M77" s="8">
        <v>5</v>
      </c>
      <c r="N77" s="147"/>
      <c r="O77" s="8" t="s">
        <v>48</v>
      </c>
      <c r="P77" s="8">
        <v>3</v>
      </c>
      <c r="Q77" s="8">
        <v>4</v>
      </c>
      <c r="R77" s="8">
        <v>4</v>
      </c>
      <c r="S77" s="147"/>
      <c r="T77" s="8">
        <v>3</v>
      </c>
      <c r="U77" s="8">
        <v>2</v>
      </c>
      <c r="V77" s="147"/>
      <c r="W77" s="8">
        <v>2</v>
      </c>
      <c r="X77" s="147"/>
      <c r="Y77" s="8" t="s">
        <v>33</v>
      </c>
      <c r="Z77" s="8">
        <v>3</v>
      </c>
      <c r="AA77" s="8">
        <v>3</v>
      </c>
      <c r="AB77" s="8">
        <v>3</v>
      </c>
      <c r="AC77" s="8">
        <v>3</v>
      </c>
      <c r="AD77" s="8">
        <v>2</v>
      </c>
      <c r="AE77" s="147"/>
      <c r="AF77" s="4" t="s">
        <v>75</v>
      </c>
      <c r="AG77" s="4"/>
    </row>
    <row r="78" spans="1:33" s="19" customFormat="1" x14ac:dyDescent="0.2">
      <c r="A78" s="17" t="s">
        <v>100</v>
      </c>
      <c r="B78" s="18">
        <v>2</v>
      </c>
      <c r="C78" s="29">
        <v>2</v>
      </c>
      <c r="D78" s="18">
        <v>3</v>
      </c>
      <c r="E78" s="18">
        <v>3</v>
      </c>
      <c r="F78" s="18">
        <v>3</v>
      </c>
      <c r="G78" s="18">
        <v>3</v>
      </c>
      <c r="H78" s="18">
        <v>5</v>
      </c>
      <c r="I78" s="26">
        <f>AVERAGE(D78:H78)</f>
        <v>3.4</v>
      </c>
      <c r="J78" s="18">
        <v>2</v>
      </c>
      <c r="K78" s="18">
        <v>3</v>
      </c>
      <c r="L78" s="18">
        <v>2</v>
      </c>
      <c r="M78" s="18">
        <v>3</v>
      </c>
      <c r="N78" s="29">
        <f>AVERAGE(J78:M78)</f>
        <v>2.5</v>
      </c>
      <c r="O78" s="18" t="s">
        <v>38</v>
      </c>
      <c r="P78" s="18">
        <v>3</v>
      </c>
      <c r="Q78" s="18">
        <v>4</v>
      </c>
      <c r="R78" s="18">
        <v>4</v>
      </c>
      <c r="S78" s="29">
        <f>AVERAGE(P78:R78)</f>
        <v>3.6666666666666665</v>
      </c>
      <c r="T78" s="18">
        <v>2</v>
      </c>
      <c r="U78" s="18">
        <v>3</v>
      </c>
      <c r="V78" s="29">
        <f>AVERAGE(T78:U78)</f>
        <v>2.5</v>
      </c>
      <c r="W78" s="18">
        <v>1</v>
      </c>
      <c r="X78" s="29">
        <f>AVERAGE(W78)</f>
        <v>1</v>
      </c>
      <c r="Y78" s="18" t="s">
        <v>33</v>
      </c>
      <c r="Z78" s="18">
        <v>3</v>
      </c>
      <c r="AA78" s="18">
        <v>3</v>
      </c>
      <c r="AB78" s="18">
        <v>2</v>
      </c>
      <c r="AC78" s="18">
        <v>3</v>
      </c>
      <c r="AD78" s="18">
        <v>1</v>
      </c>
      <c r="AE78" s="29">
        <f>AVERAGE(Z78:AD78)</f>
        <v>2.4</v>
      </c>
      <c r="AF78" s="17" t="s">
        <v>101</v>
      </c>
      <c r="AG78" s="17"/>
    </row>
    <row r="79" spans="1:33" x14ac:dyDescent="0.2">
      <c r="A79" s="4" t="s">
        <v>53</v>
      </c>
      <c r="B79" s="8">
        <v>4</v>
      </c>
      <c r="C79" s="147">
        <f>AVERAGE(B79:B81)</f>
        <v>3.6666666666666665</v>
      </c>
      <c r="D79" s="8">
        <v>4</v>
      </c>
      <c r="E79" s="8">
        <v>5</v>
      </c>
      <c r="F79" s="8">
        <v>3</v>
      </c>
      <c r="G79" s="8">
        <v>4</v>
      </c>
      <c r="H79" s="8">
        <v>4</v>
      </c>
      <c r="I79" s="151">
        <f>AVERAGE(D79:H81)</f>
        <v>4</v>
      </c>
      <c r="J79" s="8">
        <v>4</v>
      </c>
      <c r="K79" s="8">
        <v>4</v>
      </c>
      <c r="L79" s="8">
        <v>5</v>
      </c>
      <c r="M79" s="8">
        <v>4</v>
      </c>
      <c r="N79" s="147">
        <f>AVERAGE(J79:M81)</f>
        <v>3.6666666666666665</v>
      </c>
      <c r="O79" s="8" t="s">
        <v>38</v>
      </c>
      <c r="P79" s="8">
        <v>4</v>
      </c>
      <c r="Q79" s="8">
        <v>4</v>
      </c>
      <c r="R79" s="8">
        <v>4</v>
      </c>
      <c r="S79" s="147">
        <f>AVERAGE(P79:R81)</f>
        <v>4.333333333333333</v>
      </c>
      <c r="T79" s="8">
        <v>3</v>
      </c>
      <c r="U79" s="8">
        <v>3</v>
      </c>
      <c r="V79" s="147">
        <f>AVERAGE(T67)</f>
        <v>3</v>
      </c>
      <c r="W79" s="8">
        <v>4</v>
      </c>
      <c r="X79" s="147">
        <f>AVERAGE(W79:W81)</f>
        <v>2.3333333333333335</v>
      </c>
      <c r="Y79" s="8" t="s">
        <v>33</v>
      </c>
      <c r="Z79" s="8">
        <v>4</v>
      </c>
      <c r="AA79" s="8">
        <v>3</v>
      </c>
      <c r="AB79" s="8">
        <v>3</v>
      </c>
      <c r="AC79" s="8">
        <v>3</v>
      </c>
      <c r="AD79" s="8">
        <v>4</v>
      </c>
      <c r="AE79" s="147">
        <f>AVERAGE(Z79:AD81)</f>
        <v>3.0666666666666669</v>
      </c>
      <c r="AF79" s="4" t="s">
        <v>54</v>
      </c>
      <c r="AG79" s="4"/>
    </row>
    <row r="80" spans="1:33" x14ac:dyDescent="0.2">
      <c r="A80" s="4" t="s">
        <v>53</v>
      </c>
      <c r="B80" s="8">
        <v>4</v>
      </c>
      <c r="C80" s="147"/>
      <c r="D80" s="8">
        <v>4</v>
      </c>
      <c r="E80" s="8">
        <v>4</v>
      </c>
      <c r="F80" s="8">
        <v>4</v>
      </c>
      <c r="G80" s="8">
        <v>4</v>
      </c>
      <c r="H80" s="8">
        <v>5</v>
      </c>
      <c r="I80" s="151"/>
      <c r="J80" s="8">
        <v>4</v>
      </c>
      <c r="K80" s="8">
        <v>3</v>
      </c>
      <c r="L80" s="8">
        <v>3</v>
      </c>
      <c r="M80" s="8">
        <v>5</v>
      </c>
      <c r="N80" s="147"/>
      <c r="O80" s="8" t="s">
        <v>48</v>
      </c>
      <c r="P80" s="8">
        <v>5</v>
      </c>
      <c r="Q80" s="8">
        <v>5</v>
      </c>
      <c r="R80" s="8">
        <v>5</v>
      </c>
      <c r="S80" s="147"/>
      <c r="T80" s="8">
        <v>3</v>
      </c>
      <c r="U80" s="8">
        <v>5</v>
      </c>
      <c r="V80" s="147"/>
      <c r="W80" s="8">
        <v>1</v>
      </c>
      <c r="X80" s="147"/>
      <c r="Y80" s="8" t="s">
        <v>33</v>
      </c>
      <c r="Z80" s="8">
        <v>3</v>
      </c>
      <c r="AA80" s="8">
        <v>3</v>
      </c>
      <c r="AB80" s="8">
        <v>3</v>
      </c>
      <c r="AC80" s="8">
        <v>3</v>
      </c>
      <c r="AD80" s="8">
        <v>2</v>
      </c>
      <c r="AE80" s="147"/>
      <c r="AF80" s="4" t="s">
        <v>139</v>
      </c>
      <c r="AG80" s="4"/>
    </row>
    <row r="81" spans="1:33" x14ac:dyDescent="0.2">
      <c r="A81" s="4" t="s">
        <v>53</v>
      </c>
      <c r="B81" s="8">
        <v>3</v>
      </c>
      <c r="C81" s="147"/>
      <c r="D81" s="8">
        <v>4</v>
      </c>
      <c r="E81" s="8">
        <v>4</v>
      </c>
      <c r="F81" s="8">
        <v>4</v>
      </c>
      <c r="G81" s="8">
        <v>3</v>
      </c>
      <c r="H81" s="8">
        <v>4</v>
      </c>
      <c r="I81" s="151"/>
      <c r="J81" s="8">
        <v>3</v>
      </c>
      <c r="K81" s="8">
        <v>4</v>
      </c>
      <c r="L81" s="8">
        <v>3</v>
      </c>
      <c r="M81" s="8">
        <v>2</v>
      </c>
      <c r="N81" s="147"/>
      <c r="O81" s="8" t="s">
        <v>48</v>
      </c>
      <c r="P81" s="8">
        <v>3</v>
      </c>
      <c r="Q81" s="8">
        <v>5</v>
      </c>
      <c r="R81" s="8">
        <v>4</v>
      </c>
      <c r="S81" s="147"/>
      <c r="T81" s="8">
        <v>3</v>
      </c>
      <c r="U81" s="8">
        <v>2</v>
      </c>
      <c r="V81" s="147"/>
      <c r="W81" s="8">
        <v>2</v>
      </c>
      <c r="X81" s="147"/>
      <c r="Y81" s="8" t="s">
        <v>33</v>
      </c>
      <c r="Z81" s="8">
        <v>4</v>
      </c>
      <c r="AA81" s="8">
        <v>3</v>
      </c>
      <c r="AB81" s="8">
        <v>3</v>
      </c>
      <c r="AC81" s="8">
        <v>3</v>
      </c>
      <c r="AD81" s="8">
        <v>2</v>
      </c>
      <c r="AE81" s="147"/>
      <c r="AF81" s="4" t="s">
        <v>146</v>
      </c>
      <c r="AG81" s="4"/>
    </row>
    <row r="82" spans="1:33" s="19" customFormat="1" x14ac:dyDescent="0.2">
      <c r="A82" s="17" t="s">
        <v>118</v>
      </c>
      <c r="B82" s="18">
        <v>3</v>
      </c>
      <c r="C82" s="148">
        <f>AVERAGE(B82:B83)</f>
        <v>2.5</v>
      </c>
      <c r="D82" s="18">
        <v>4</v>
      </c>
      <c r="E82" s="18">
        <v>5</v>
      </c>
      <c r="F82" s="18">
        <v>4</v>
      </c>
      <c r="G82" s="18">
        <v>5</v>
      </c>
      <c r="H82" s="18">
        <v>5</v>
      </c>
      <c r="I82" s="152">
        <f>AVERAGE(D82:H83)</f>
        <v>4.8</v>
      </c>
      <c r="J82" s="18">
        <v>5</v>
      </c>
      <c r="K82" s="18">
        <v>4</v>
      </c>
      <c r="L82" s="18">
        <v>3</v>
      </c>
      <c r="M82" s="18">
        <v>4</v>
      </c>
      <c r="N82" s="148">
        <f>AVERAGE(J82:M83)</f>
        <v>4</v>
      </c>
      <c r="O82" s="18" t="s">
        <v>48</v>
      </c>
      <c r="P82" s="18">
        <v>4</v>
      </c>
      <c r="Q82" s="18">
        <v>5</v>
      </c>
      <c r="R82" s="18">
        <v>5</v>
      </c>
      <c r="S82" s="148">
        <f>AVERAGE(P82:R83)</f>
        <v>4.5</v>
      </c>
      <c r="T82" s="18">
        <v>4</v>
      </c>
      <c r="U82" s="18">
        <v>5</v>
      </c>
      <c r="V82" s="148">
        <f>AVERAGE(T82:U83)</f>
        <v>4.5</v>
      </c>
      <c r="W82" s="18">
        <v>5</v>
      </c>
      <c r="X82" s="148">
        <f>AVERAGE(W82:W83)</f>
        <v>4.5</v>
      </c>
      <c r="Y82" s="18" t="s">
        <v>33</v>
      </c>
      <c r="Z82" s="18">
        <v>3</v>
      </c>
      <c r="AA82" s="18">
        <v>3</v>
      </c>
      <c r="AB82" s="18">
        <v>3</v>
      </c>
      <c r="AC82" s="18">
        <v>4</v>
      </c>
      <c r="AD82" s="18">
        <v>2</v>
      </c>
      <c r="AE82" s="148">
        <f>AVERAGE(Z82:AD83)</f>
        <v>3</v>
      </c>
      <c r="AF82" s="17" t="s">
        <v>119</v>
      </c>
      <c r="AG82" s="17"/>
    </row>
    <row r="83" spans="1:33" s="19" customFormat="1" x14ac:dyDescent="0.2">
      <c r="A83" s="17" t="s">
        <v>118</v>
      </c>
      <c r="B83" s="18">
        <v>2</v>
      </c>
      <c r="C83" s="149"/>
      <c r="D83" s="18">
        <v>5</v>
      </c>
      <c r="E83" s="18">
        <v>5</v>
      </c>
      <c r="F83" s="18">
        <v>5</v>
      </c>
      <c r="G83" s="18">
        <v>5</v>
      </c>
      <c r="H83" s="18">
        <v>5</v>
      </c>
      <c r="I83" s="153"/>
      <c r="J83" s="18">
        <v>5</v>
      </c>
      <c r="K83" s="18">
        <v>5</v>
      </c>
      <c r="L83" s="18">
        <v>3</v>
      </c>
      <c r="M83" s="18">
        <v>3</v>
      </c>
      <c r="N83" s="149"/>
      <c r="O83" s="18" t="s">
        <v>48</v>
      </c>
      <c r="P83" s="18">
        <v>4</v>
      </c>
      <c r="Q83" s="18">
        <v>5</v>
      </c>
      <c r="R83" s="18">
        <v>4</v>
      </c>
      <c r="S83" s="149"/>
      <c r="T83" s="18">
        <v>4</v>
      </c>
      <c r="U83" s="18">
        <v>5</v>
      </c>
      <c r="V83" s="149"/>
      <c r="W83" s="18">
        <v>4</v>
      </c>
      <c r="X83" s="149"/>
      <c r="Y83" s="18" t="s">
        <v>33</v>
      </c>
      <c r="Z83" s="18">
        <v>3</v>
      </c>
      <c r="AA83" s="18">
        <v>3</v>
      </c>
      <c r="AB83" s="18">
        <v>3</v>
      </c>
      <c r="AC83" s="18">
        <v>3</v>
      </c>
      <c r="AD83" s="18">
        <v>3</v>
      </c>
      <c r="AE83" s="149"/>
      <c r="AF83" s="17" t="s">
        <v>138</v>
      </c>
      <c r="AG83" s="17"/>
    </row>
    <row r="84" spans="1:33" x14ac:dyDescent="0.2">
      <c r="A84" s="4" t="s">
        <v>135</v>
      </c>
      <c r="B84" s="8">
        <v>3</v>
      </c>
      <c r="C84" s="147">
        <f>AVERAGE(B84:B86)</f>
        <v>3.3333333333333335</v>
      </c>
      <c r="D84" s="8">
        <v>4</v>
      </c>
      <c r="E84" s="8">
        <v>5</v>
      </c>
      <c r="F84" s="8">
        <v>5</v>
      </c>
      <c r="G84" s="8">
        <v>5</v>
      </c>
      <c r="H84" s="8">
        <v>3</v>
      </c>
      <c r="I84" s="151">
        <f>AVERAGE(D84:H86)</f>
        <v>4.4000000000000004</v>
      </c>
      <c r="J84" s="8">
        <v>4</v>
      </c>
      <c r="K84" s="8">
        <v>3</v>
      </c>
      <c r="L84" s="8">
        <v>2</v>
      </c>
      <c r="M84" s="8">
        <v>5</v>
      </c>
      <c r="N84" s="147">
        <f>AVERAGE(J84:M86)</f>
        <v>3.4166666666666665</v>
      </c>
      <c r="O84" s="8" t="s">
        <v>38</v>
      </c>
      <c r="P84" s="8">
        <v>3</v>
      </c>
      <c r="Q84" s="8">
        <v>2</v>
      </c>
      <c r="R84" s="8">
        <v>4</v>
      </c>
      <c r="S84" s="147">
        <f>AVERAGE(P84:R86)</f>
        <v>3.3333333333333335</v>
      </c>
      <c r="T84" s="8">
        <v>3</v>
      </c>
      <c r="U84" s="8">
        <v>3</v>
      </c>
      <c r="V84" s="147">
        <f>AVERAGE(T84:U86)</f>
        <v>2.6666666666666665</v>
      </c>
      <c r="W84" s="8">
        <v>1</v>
      </c>
      <c r="X84" s="147">
        <f>AVERAGE(W84:W86)</f>
        <v>1</v>
      </c>
      <c r="Y84" s="8" t="s">
        <v>33</v>
      </c>
      <c r="Z84" s="8">
        <v>3</v>
      </c>
      <c r="AA84" s="8">
        <v>3</v>
      </c>
      <c r="AB84" s="8">
        <v>3</v>
      </c>
      <c r="AC84" s="8">
        <v>3</v>
      </c>
      <c r="AD84" s="8">
        <v>3</v>
      </c>
      <c r="AE84" s="147">
        <f>AVERAGE(Z84:AD86)</f>
        <v>3.2666666666666666</v>
      </c>
      <c r="AF84" s="4" t="s">
        <v>136</v>
      </c>
      <c r="AG84" s="4"/>
    </row>
    <row r="85" spans="1:33" x14ac:dyDescent="0.2">
      <c r="A85" s="4" t="s">
        <v>135</v>
      </c>
      <c r="B85" s="8">
        <v>3</v>
      </c>
      <c r="C85" s="147"/>
      <c r="D85" s="8">
        <v>4</v>
      </c>
      <c r="E85" s="8">
        <v>5</v>
      </c>
      <c r="F85" s="8">
        <v>5</v>
      </c>
      <c r="G85" s="8">
        <v>5</v>
      </c>
      <c r="H85" s="8">
        <v>3</v>
      </c>
      <c r="I85" s="151"/>
      <c r="J85" s="8">
        <v>4</v>
      </c>
      <c r="K85" s="8">
        <v>3</v>
      </c>
      <c r="L85" s="8">
        <v>2</v>
      </c>
      <c r="M85" s="8">
        <v>4</v>
      </c>
      <c r="N85" s="147"/>
      <c r="O85" s="8" t="s">
        <v>38</v>
      </c>
      <c r="P85" s="8">
        <v>3</v>
      </c>
      <c r="Q85" s="8">
        <v>2</v>
      </c>
      <c r="R85" s="8">
        <v>4</v>
      </c>
      <c r="S85" s="147"/>
      <c r="T85" s="8">
        <v>3</v>
      </c>
      <c r="U85" s="8">
        <v>3</v>
      </c>
      <c r="V85" s="147"/>
      <c r="W85" s="8">
        <v>1</v>
      </c>
      <c r="X85" s="147"/>
      <c r="Y85" s="8" t="s">
        <v>33</v>
      </c>
      <c r="Z85" s="8">
        <v>4</v>
      </c>
      <c r="AA85" s="8">
        <v>4</v>
      </c>
      <c r="AB85" s="8">
        <v>4</v>
      </c>
      <c r="AC85" s="8">
        <v>4</v>
      </c>
      <c r="AD85" s="8">
        <v>3</v>
      </c>
      <c r="AE85" s="147"/>
      <c r="AF85" s="4" t="s">
        <v>137</v>
      </c>
      <c r="AG85" s="4"/>
    </row>
    <row r="86" spans="1:33" x14ac:dyDescent="0.2">
      <c r="A86" s="4" t="s">
        <v>135</v>
      </c>
      <c r="B86" s="8">
        <v>4</v>
      </c>
      <c r="C86" s="147"/>
      <c r="D86" s="8">
        <v>4</v>
      </c>
      <c r="E86" s="8">
        <v>4</v>
      </c>
      <c r="F86" s="8">
        <v>5</v>
      </c>
      <c r="G86" s="8">
        <v>5</v>
      </c>
      <c r="H86" s="8">
        <v>4</v>
      </c>
      <c r="I86" s="151"/>
      <c r="J86" s="8">
        <v>3</v>
      </c>
      <c r="K86" s="8">
        <v>3</v>
      </c>
      <c r="L86" s="8">
        <v>4</v>
      </c>
      <c r="M86" s="8">
        <v>4</v>
      </c>
      <c r="N86" s="147"/>
      <c r="O86" s="8" t="s">
        <v>48</v>
      </c>
      <c r="P86" s="8">
        <v>3</v>
      </c>
      <c r="Q86" s="8">
        <v>4</v>
      </c>
      <c r="R86" s="8">
        <v>5</v>
      </c>
      <c r="S86" s="147"/>
      <c r="T86" s="8">
        <v>2</v>
      </c>
      <c r="U86" s="8">
        <v>2</v>
      </c>
      <c r="V86" s="147"/>
      <c r="W86" s="8">
        <v>1</v>
      </c>
      <c r="X86" s="147"/>
      <c r="Y86" s="8" t="s">
        <v>33</v>
      </c>
      <c r="Z86" s="8">
        <v>3</v>
      </c>
      <c r="AA86" s="8">
        <v>3</v>
      </c>
      <c r="AB86" s="8">
        <v>3</v>
      </c>
      <c r="AC86" s="8">
        <v>3</v>
      </c>
      <c r="AD86" s="8">
        <v>3</v>
      </c>
      <c r="AE86" s="147"/>
      <c r="AF86" s="4" t="s">
        <v>151</v>
      </c>
      <c r="AG86" s="4"/>
    </row>
    <row r="87" spans="1:33" ht="15.75" customHeight="1" x14ac:dyDescent="0.2">
      <c r="X87" s="34"/>
    </row>
  </sheetData>
  <mergeCells count="229">
    <mergeCell ref="V3:V4"/>
    <mergeCell ref="X3:X4"/>
    <mergeCell ref="C5:C7"/>
    <mergeCell ref="I5:I7"/>
    <mergeCell ref="N5:N7"/>
    <mergeCell ref="S5:S7"/>
    <mergeCell ref="V5:V7"/>
    <mergeCell ref="X5:X7"/>
    <mergeCell ref="C1:C2"/>
    <mergeCell ref="D2:H2"/>
    <mergeCell ref="J2:M2"/>
    <mergeCell ref="P2:R2"/>
    <mergeCell ref="T2:U2"/>
    <mergeCell ref="C3:C4"/>
    <mergeCell ref="I3:I4"/>
    <mergeCell ref="N3:N4"/>
    <mergeCell ref="S3:S4"/>
    <mergeCell ref="C11:C12"/>
    <mergeCell ref="I11:I12"/>
    <mergeCell ref="N11:N12"/>
    <mergeCell ref="S11:S12"/>
    <mergeCell ref="V11:V12"/>
    <mergeCell ref="X11:X12"/>
    <mergeCell ref="C8:C10"/>
    <mergeCell ref="I8:I10"/>
    <mergeCell ref="N8:N10"/>
    <mergeCell ref="S8:S10"/>
    <mergeCell ref="V8:V10"/>
    <mergeCell ref="X8:X10"/>
    <mergeCell ref="C15:C17"/>
    <mergeCell ref="I15:I17"/>
    <mergeCell ref="N15:N17"/>
    <mergeCell ref="S15:S17"/>
    <mergeCell ref="V15:V17"/>
    <mergeCell ref="X15:X17"/>
    <mergeCell ref="C13:C14"/>
    <mergeCell ref="I13:I14"/>
    <mergeCell ref="N13:N14"/>
    <mergeCell ref="S13:S14"/>
    <mergeCell ref="V13:V14"/>
    <mergeCell ref="X13:X14"/>
    <mergeCell ref="C21:C22"/>
    <mergeCell ref="I21:I22"/>
    <mergeCell ref="N21:N22"/>
    <mergeCell ref="S21:S22"/>
    <mergeCell ref="V21:V22"/>
    <mergeCell ref="X21:X22"/>
    <mergeCell ref="C18:C20"/>
    <mergeCell ref="I18:I20"/>
    <mergeCell ref="N18:N20"/>
    <mergeCell ref="S18:S20"/>
    <mergeCell ref="V18:V20"/>
    <mergeCell ref="X18:X20"/>
    <mergeCell ref="C26:C27"/>
    <mergeCell ref="I26:I27"/>
    <mergeCell ref="N26:N27"/>
    <mergeCell ref="S26:S27"/>
    <mergeCell ref="V26:V27"/>
    <mergeCell ref="X26:X27"/>
    <mergeCell ref="C24:C25"/>
    <mergeCell ref="I24:I25"/>
    <mergeCell ref="N24:N25"/>
    <mergeCell ref="S24:S25"/>
    <mergeCell ref="V24:V25"/>
    <mergeCell ref="X24:X25"/>
    <mergeCell ref="C31:C32"/>
    <mergeCell ref="I31:I32"/>
    <mergeCell ref="N31:N32"/>
    <mergeCell ref="S31:S32"/>
    <mergeCell ref="V31:V32"/>
    <mergeCell ref="X31:X32"/>
    <mergeCell ref="C29:C30"/>
    <mergeCell ref="I29:I30"/>
    <mergeCell ref="N29:N30"/>
    <mergeCell ref="S29:S30"/>
    <mergeCell ref="V29:V30"/>
    <mergeCell ref="X29:X30"/>
    <mergeCell ref="C35:C37"/>
    <mergeCell ref="I35:I37"/>
    <mergeCell ref="N35:N37"/>
    <mergeCell ref="S35:S37"/>
    <mergeCell ref="V35:V37"/>
    <mergeCell ref="X35:X37"/>
    <mergeCell ref="C33:C34"/>
    <mergeCell ref="I33:I34"/>
    <mergeCell ref="N33:N34"/>
    <mergeCell ref="S33:S34"/>
    <mergeCell ref="V33:V34"/>
    <mergeCell ref="X33:X34"/>
    <mergeCell ref="C43:C45"/>
    <mergeCell ref="I43:I45"/>
    <mergeCell ref="N43:N45"/>
    <mergeCell ref="S43:S45"/>
    <mergeCell ref="V43:V45"/>
    <mergeCell ref="X43:X45"/>
    <mergeCell ref="C38:C42"/>
    <mergeCell ref="I38:I42"/>
    <mergeCell ref="N38:N42"/>
    <mergeCell ref="S38:S42"/>
    <mergeCell ref="V38:V42"/>
    <mergeCell ref="X38:X42"/>
    <mergeCell ref="C48:C49"/>
    <mergeCell ref="I48:I49"/>
    <mergeCell ref="N48:N49"/>
    <mergeCell ref="S48:S49"/>
    <mergeCell ref="V48:V49"/>
    <mergeCell ref="X48:X49"/>
    <mergeCell ref="C46:C47"/>
    <mergeCell ref="I46:I47"/>
    <mergeCell ref="N46:N47"/>
    <mergeCell ref="S46:S47"/>
    <mergeCell ref="V46:V47"/>
    <mergeCell ref="X46:X47"/>
    <mergeCell ref="C51:C52"/>
    <mergeCell ref="I51:I52"/>
    <mergeCell ref="N51:N52"/>
    <mergeCell ref="S51:S52"/>
    <mergeCell ref="V51:V52"/>
    <mergeCell ref="C53:C55"/>
    <mergeCell ref="I53:I55"/>
    <mergeCell ref="N53:N55"/>
    <mergeCell ref="S53:S55"/>
    <mergeCell ref="C60:C61"/>
    <mergeCell ref="I60:I61"/>
    <mergeCell ref="N60:N61"/>
    <mergeCell ref="S60:S61"/>
    <mergeCell ref="V60:V61"/>
    <mergeCell ref="X60:X61"/>
    <mergeCell ref="V53:V55"/>
    <mergeCell ref="C56:C59"/>
    <mergeCell ref="I56:I59"/>
    <mergeCell ref="N56:N59"/>
    <mergeCell ref="S56:S59"/>
    <mergeCell ref="V56:V59"/>
    <mergeCell ref="C65:C66"/>
    <mergeCell ref="I65:I66"/>
    <mergeCell ref="N65:N66"/>
    <mergeCell ref="S65:S66"/>
    <mergeCell ref="V65:V66"/>
    <mergeCell ref="X65:X66"/>
    <mergeCell ref="C62:C63"/>
    <mergeCell ref="I62:I63"/>
    <mergeCell ref="N62:N63"/>
    <mergeCell ref="S62:S63"/>
    <mergeCell ref="V62:V63"/>
    <mergeCell ref="X62:X63"/>
    <mergeCell ref="C69:C70"/>
    <mergeCell ref="I69:I70"/>
    <mergeCell ref="N69:N70"/>
    <mergeCell ref="S69:S70"/>
    <mergeCell ref="V69:V70"/>
    <mergeCell ref="X69:X70"/>
    <mergeCell ref="C67:C68"/>
    <mergeCell ref="I67:I68"/>
    <mergeCell ref="N67:N68"/>
    <mergeCell ref="S67:S68"/>
    <mergeCell ref="V67:V68"/>
    <mergeCell ref="X67:X68"/>
    <mergeCell ref="C73:C75"/>
    <mergeCell ref="I73:I75"/>
    <mergeCell ref="N73:N75"/>
    <mergeCell ref="S73:S75"/>
    <mergeCell ref="V73:V75"/>
    <mergeCell ref="X73:X75"/>
    <mergeCell ref="C71:C72"/>
    <mergeCell ref="I71:I72"/>
    <mergeCell ref="N71:N72"/>
    <mergeCell ref="S71:S72"/>
    <mergeCell ref="V71:V72"/>
    <mergeCell ref="X71:X72"/>
    <mergeCell ref="C79:C81"/>
    <mergeCell ref="I79:I81"/>
    <mergeCell ref="N79:N81"/>
    <mergeCell ref="S79:S81"/>
    <mergeCell ref="V79:V81"/>
    <mergeCell ref="X79:X81"/>
    <mergeCell ref="C76:C77"/>
    <mergeCell ref="I76:I77"/>
    <mergeCell ref="N76:N77"/>
    <mergeCell ref="S76:S77"/>
    <mergeCell ref="V76:V77"/>
    <mergeCell ref="X76:X77"/>
    <mergeCell ref="C82:C83"/>
    <mergeCell ref="I82:I83"/>
    <mergeCell ref="N82:N83"/>
    <mergeCell ref="S82:S83"/>
    <mergeCell ref="V82:V83"/>
    <mergeCell ref="C84:C86"/>
    <mergeCell ref="I84:I86"/>
    <mergeCell ref="N84:N86"/>
    <mergeCell ref="S84:S86"/>
    <mergeCell ref="V84:V86"/>
    <mergeCell ref="AE3:AE4"/>
    <mergeCell ref="AE5:AE7"/>
    <mergeCell ref="AE8:AE10"/>
    <mergeCell ref="AE11:AE12"/>
    <mergeCell ref="AE13:AE14"/>
    <mergeCell ref="AE15:AE17"/>
    <mergeCell ref="AE18:AE20"/>
    <mergeCell ref="AE21:AE22"/>
    <mergeCell ref="AE24:AE25"/>
    <mergeCell ref="AE43:AE45"/>
    <mergeCell ref="AE46:AE47"/>
    <mergeCell ref="AE48:AE49"/>
    <mergeCell ref="AE56:AE59"/>
    <mergeCell ref="AE60:AE61"/>
    <mergeCell ref="AE26:AE27"/>
    <mergeCell ref="AE29:AE30"/>
    <mergeCell ref="AE31:AE32"/>
    <mergeCell ref="AE33:AE34"/>
    <mergeCell ref="AE35:AE37"/>
    <mergeCell ref="AE38:AE42"/>
    <mergeCell ref="AE76:AE77"/>
    <mergeCell ref="AE79:AE81"/>
    <mergeCell ref="AE84:AE86"/>
    <mergeCell ref="X51:X52"/>
    <mergeCell ref="X53:X55"/>
    <mergeCell ref="X82:X83"/>
    <mergeCell ref="AE51:AE52"/>
    <mergeCell ref="AE53:AE55"/>
    <mergeCell ref="AE82:AE83"/>
    <mergeCell ref="AE62:AE63"/>
    <mergeCell ref="AE65:AE66"/>
    <mergeCell ref="AE67:AE68"/>
    <mergeCell ref="AE69:AE70"/>
    <mergeCell ref="AE71:AE72"/>
    <mergeCell ref="AE73:AE75"/>
    <mergeCell ref="X84:X86"/>
    <mergeCell ref="X56:X59"/>
  </mergeCells>
  <pageMargins left="0.7" right="0.7" top="0.75" bottom="0.75" header="0.3" footer="0.3"/>
  <pageSetup paperSize="9"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87"/>
  <sheetViews>
    <sheetView topLeftCell="I1" zoomScaleNormal="100" workbookViewId="0">
      <selection activeCell="AD3" sqref="AD3:AD4"/>
    </sheetView>
  </sheetViews>
  <sheetFormatPr defaultColWidth="14.42578125" defaultRowHeight="12.75" x14ac:dyDescent="0.2"/>
  <cols>
    <col min="1" max="1" width="57" customWidth="1"/>
    <col min="2" max="2" width="21.5703125" style="9" hidden="1" customWidth="1"/>
    <col min="3" max="3" width="21.5703125" style="9" customWidth="1"/>
    <col min="4" max="8" width="21.5703125" style="9" hidden="1" customWidth="1"/>
    <col min="9" max="9" width="21.5703125" style="9" customWidth="1"/>
    <col min="10" max="13" width="21.5703125" style="9" hidden="1" customWidth="1"/>
    <col min="14" max="14" width="21.5703125" style="9" customWidth="1"/>
    <col min="15" max="18" width="21.5703125" style="9" hidden="1" customWidth="1"/>
    <col min="19" max="19" width="21.5703125" style="9" customWidth="1"/>
    <col min="20" max="21" width="21.5703125" style="9" hidden="1" customWidth="1"/>
    <col min="22" max="22" width="21.5703125" style="9" customWidth="1"/>
    <col min="23" max="23" width="21.5703125" style="9" hidden="1" customWidth="1"/>
    <col min="24" max="24" width="21.5703125" style="9" customWidth="1"/>
    <col min="25" max="29" width="21.5703125" style="9" hidden="1" customWidth="1"/>
    <col min="30" max="30" width="21.5703125" style="9" customWidth="1"/>
    <col min="31" max="31" width="173.140625" hidden="1" customWidth="1"/>
    <col min="32" max="32" width="21.5703125" hidden="1" customWidth="1"/>
    <col min="33" max="38" width="21.5703125" style="37" customWidth="1"/>
    <col min="39" max="44" width="14.42578125" style="37"/>
  </cols>
  <sheetData>
    <row r="1" spans="1:44" s="6" customFormat="1" ht="127.5" x14ac:dyDescent="0.2">
      <c r="A1" s="41" t="s">
        <v>184</v>
      </c>
      <c r="B1" s="23" t="s">
        <v>8</v>
      </c>
      <c r="C1" s="39" t="s">
        <v>175</v>
      </c>
      <c r="D1" s="24" t="s">
        <v>9</v>
      </c>
      <c r="E1" s="10" t="s">
        <v>10</v>
      </c>
      <c r="F1" s="10" t="s">
        <v>11</v>
      </c>
      <c r="G1" s="10" t="s">
        <v>12</v>
      </c>
      <c r="H1" s="10" t="s">
        <v>13</v>
      </c>
      <c r="I1" s="40" t="s">
        <v>178</v>
      </c>
      <c r="J1" s="7" t="s">
        <v>14</v>
      </c>
      <c r="K1" s="7" t="s">
        <v>15</v>
      </c>
      <c r="L1" s="7" t="s">
        <v>16</v>
      </c>
      <c r="M1" s="27" t="s">
        <v>17</v>
      </c>
      <c r="N1" s="41" t="s">
        <v>179</v>
      </c>
      <c r="O1" s="24" t="s">
        <v>18</v>
      </c>
      <c r="P1" s="11" t="s">
        <v>19</v>
      </c>
      <c r="Q1" s="11" t="s">
        <v>20</v>
      </c>
      <c r="R1" s="11" t="s">
        <v>21</v>
      </c>
      <c r="S1" s="42" t="s">
        <v>180</v>
      </c>
      <c r="T1" s="12" t="s">
        <v>22</v>
      </c>
      <c r="U1" s="12" t="s">
        <v>23</v>
      </c>
      <c r="V1" s="43" t="s">
        <v>181</v>
      </c>
      <c r="W1" s="12" t="s">
        <v>24</v>
      </c>
      <c r="X1" s="32" t="s">
        <v>182</v>
      </c>
      <c r="Y1" s="7" t="s">
        <v>25</v>
      </c>
      <c r="Z1" s="7" t="s">
        <v>26</v>
      </c>
      <c r="AA1" s="7" t="s">
        <v>27</v>
      </c>
      <c r="AB1" s="7" t="s">
        <v>28</v>
      </c>
      <c r="AC1" s="7" t="s">
        <v>29</v>
      </c>
      <c r="AD1" s="33" t="s">
        <v>183</v>
      </c>
      <c r="AE1" s="5" t="s">
        <v>31</v>
      </c>
      <c r="AF1" s="5" t="s">
        <v>32</v>
      </c>
      <c r="AG1" s="36"/>
      <c r="AH1" s="36"/>
      <c r="AI1" s="36"/>
      <c r="AJ1" s="36"/>
      <c r="AK1" s="36"/>
      <c r="AL1" s="36"/>
      <c r="AM1" s="36"/>
      <c r="AN1" s="36"/>
      <c r="AO1" s="36"/>
      <c r="AP1" s="36"/>
      <c r="AQ1" s="36"/>
      <c r="AR1" s="36"/>
    </row>
    <row r="2" spans="1:44" s="6" customFormat="1" ht="18" customHeight="1" x14ac:dyDescent="0.2">
      <c r="A2" s="13"/>
      <c r="B2" s="14" t="s">
        <v>171</v>
      </c>
      <c r="C2" s="38"/>
      <c r="D2" s="155" t="s">
        <v>170</v>
      </c>
      <c r="E2" s="155"/>
      <c r="F2" s="155"/>
      <c r="G2" s="155"/>
      <c r="H2" s="155"/>
      <c r="I2" s="25"/>
      <c r="J2" s="156" t="s">
        <v>172</v>
      </c>
      <c r="K2" s="156"/>
      <c r="L2" s="156"/>
      <c r="M2" s="156"/>
      <c r="N2" s="7"/>
      <c r="O2" s="15"/>
      <c r="P2" s="157" t="s">
        <v>173</v>
      </c>
      <c r="Q2" s="157"/>
      <c r="R2" s="157"/>
      <c r="S2" s="28"/>
      <c r="T2" s="159" t="s">
        <v>174</v>
      </c>
      <c r="U2" s="159"/>
      <c r="V2" s="45"/>
      <c r="W2" s="30"/>
      <c r="X2" s="44"/>
      <c r="Y2" s="13"/>
      <c r="Z2" s="13"/>
      <c r="AA2" s="13"/>
      <c r="AB2" s="13"/>
      <c r="AC2" s="13"/>
      <c r="AD2" s="35"/>
      <c r="AE2" s="5"/>
      <c r="AF2" s="5"/>
      <c r="AG2" s="36"/>
      <c r="AH2" s="36"/>
      <c r="AI2" s="36"/>
      <c r="AJ2" s="36"/>
      <c r="AK2" s="36"/>
      <c r="AL2" s="36"/>
      <c r="AM2" s="36"/>
      <c r="AN2" s="36"/>
      <c r="AO2" s="36"/>
      <c r="AP2" s="36"/>
      <c r="AQ2" s="36"/>
      <c r="AR2" s="36"/>
    </row>
    <row r="3" spans="1:44" x14ac:dyDescent="0.2">
      <c r="A3" s="4" t="s">
        <v>112</v>
      </c>
      <c r="B3" s="8">
        <v>4</v>
      </c>
      <c r="C3" s="147">
        <f>AVERAGE(B3:B4)</f>
        <v>4</v>
      </c>
      <c r="D3" s="46">
        <v>4</v>
      </c>
      <c r="E3" s="46">
        <v>4</v>
      </c>
      <c r="F3" s="46">
        <v>4</v>
      </c>
      <c r="G3" s="46">
        <v>4</v>
      </c>
      <c r="H3" s="46">
        <v>4</v>
      </c>
      <c r="I3" s="147">
        <f>AVERAGE(D3:H4)</f>
        <v>4</v>
      </c>
      <c r="J3" s="46">
        <v>4</v>
      </c>
      <c r="K3" s="46">
        <v>5</v>
      </c>
      <c r="L3" s="46">
        <v>4</v>
      </c>
      <c r="M3" s="46">
        <v>5</v>
      </c>
      <c r="N3" s="147">
        <f>AVERAGE(J3:M4)</f>
        <v>4.375</v>
      </c>
      <c r="O3" s="46" t="s">
        <v>48</v>
      </c>
      <c r="P3" s="46">
        <v>5</v>
      </c>
      <c r="Q3" s="46">
        <v>5</v>
      </c>
      <c r="R3" s="46">
        <v>5</v>
      </c>
      <c r="S3" s="147">
        <f>AVERAGE(P3:R4)</f>
        <v>4.5</v>
      </c>
      <c r="T3" s="46">
        <v>4</v>
      </c>
      <c r="U3" s="46">
        <v>3</v>
      </c>
      <c r="V3" s="147">
        <f>AVERAGE(T3:U4)</f>
        <v>4</v>
      </c>
      <c r="W3" s="46">
        <v>4</v>
      </c>
      <c r="X3" s="147">
        <f>AVERAGE(W3:W4)</f>
        <v>4.5</v>
      </c>
      <c r="Y3" s="46" t="s">
        <v>33</v>
      </c>
      <c r="Z3" s="46">
        <v>4</v>
      </c>
      <c r="AA3" s="46">
        <v>3</v>
      </c>
      <c r="AB3" s="46">
        <v>4</v>
      </c>
      <c r="AC3" s="46">
        <v>4</v>
      </c>
      <c r="AD3" s="147">
        <f>AVERAGE(Z3:AC4)</f>
        <v>3.875</v>
      </c>
      <c r="AE3" s="4" t="s">
        <v>113</v>
      </c>
      <c r="AF3" s="4"/>
    </row>
    <row r="4" spans="1:44" x14ac:dyDescent="0.2">
      <c r="A4" s="4" t="s">
        <v>112</v>
      </c>
      <c r="B4" s="8">
        <v>4</v>
      </c>
      <c r="C4" s="147"/>
      <c r="D4" s="46">
        <v>4</v>
      </c>
      <c r="E4" s="46">
        <v>4</v>
      </c>
      <c r="F4" s="46">
        <v>4</v>
      </c>
      <c r="G4" s="46">
        <v>4</v>
      </c>
      <c r="H4" s="46">
        <v>4</v>
      </c>
      <c r="I4" s="147"/>
      <c r="J4" s="46">
        <v>5</v>
      </c>
      <c r="K4" s="46">
        <v>4</v>
      </c>
      <c r="L4" s="46">
        <v>4</v>
      </c>
      <c r="M4" s="46">
        <v>4</v>
      </c>
      <c r="N4" s="147"/>
      <c r="O4" s="46" t="s">
        <v>48</v>
      </c>
      <c r="P4" s="46">
        <v>4</v>
      </c>
      <c r="Q4" s="46">
        <v>4</v>
      </c>
      <c r="R4" s="46">
        <v>4</v>
      </c>
      <c r="S4" s="147"/>
      <c r="T4" s="46">
        <v>5</v>
      </c>
      <c r="U4" s="46">
        <v>4</v>
      </c>
      <c r="V4" s="147"/>
      <c r="W4" s="46">
        <v>5</v>
      </c>
      <c r="X4" s="147"/>
      <c r="Y4" s="46" t="s">
        <v>33</v>
      </c>
      <c r="Z4" s="46">
        <v>4</v>
      </c>
      <c r="AA4" s="46">
        <v>4</v>
      </c>
      <c r="AB4" s="46">
        <v>4</v>
      </c>
      <c r="AC4" s="46">
        <v>4</v>
      </c>
      <c r="AD4" s="147"/>
      <c r="AE4" s="4" t="s">
        <v>162</v>
      </c>
      <c r="AF4" s="4"/>
    </row>
    <row r="5" spans="1:44" s="19" customFormat="1" x14ac:dyDescent="0.2">
      <c r="A5" s="17" t="s">
        <v>55</v>
      </c>
      <c r="B5" s="18">
        <v>3</v>
      </c>
      <c r="C5" s="147">
        <f>AVERAGE(B5:B7)</f>
        <v>2.6666666666666665</v>
      </c>
      <c r="D5" s="47">
        <v>3</v>
      </c>
      <c r="E5" s="47">
        <v>4</v>
      </c>
      <c r="F5" s="47">
        <v>4</v>
      </c>
      <c r="G5" s="47">
        <v>3</v>
      </c>
      <c r="H5" s="47">
        <v>5</v>
      </c>
      <c r="I5" s="147">
        <f>AVERAGE(D5:H7)</f>
        <v>3.8666666666666667</v>
      </c>
      <c r="J5" s="47">
        <v>3</v>
      </c>
      <c r="K5" s="47">
        <v>4</v>
      </c>
      <c r="L5" s="47">
        <v>3</v>
      </c>
      <c r="M5" s="47">
        <v>4</v>
      </c>
      <c r="N5" s="147">
        <f>AVERAGE(J5:M7)</f>
        <v>3.5</v>
      </c>
      <c r="O5" s="47" t="s">
        <v>48</v>
      </c>
      <c r="P5" s="47">
        <v>3</v>
      </c>
      <c r="Q5" s="47">
        <v>4</v>
      </c>
      <c r="R5" s="47">
        <v>3</v>
      </c>
      <c r="S5" s="147">
        <f>AVERAGE(P5:R7)</f>
        <v>3.4444444444444446</v>
      </c>
      <c r="T5" s="47">
        <v>3</v>
      </c>
      <c r="U5" s="47">
        <v>4</v>
      </c>
      <c r="V5" s="147">
        <f>AVERAGE(T5:U7)</f>
        <v>3.6666666666666665</v>
      </c>
      <c r="W5" s="47">
        <v>2</v>
      </c>
      <c r="X5" s="147">
        <f>AVERAGE(W5:W7)</f>
        <v>2.6666666666666665</v>
      </c>
      <c r="Y5" s="47" t="s">
        <v>33</v>
      </c>
      <c r="Z5" s="47">
        <v>3</v>
      </c>
      <c r="AA5" s="47">
        <v>4</v>
      </c>
      <c r="AB5" s="47">
        <v>3</v>
      </c>
      <c r="AC5" s="47">
        <v>3</v>
      </c>
      <c r="AD5" s="147">
        <f>AVERAGE(Z5:AC7)</f>
        <v>3.0833333333333335</v>
      </c>
      <c r="AE5" s="17" t="s">
        <v>57</v>
      </c>
      <c r="AF5" s="17"/>
      <c r="AG5" s="37"/>
      <c r="AH5" s="37"/>
      <c r="AI5" s="37"/>
      <c r="AJ5" s="37"/>
      <c r="AK5" s="37"/>
      <c r="AL5" s="37"/>
      <c r="AM5" s="37"/>
      <c r="AN5" s="37"/>
      <c r="AO5" s="37"/>
      <c r="AP5" s="37"/>
      <c r="AQ5" s="37"/>
      <c r="AR5" s="37"/>
    </row>
    <row r="6" spans="1:44" s="19" customFormat="1" x14ac:dyDescent="0.2">
      <c r="A6" s="17" t="s">
        <v>55</v>
      </c>
      <c r="B6" s="18">
        <v>2</v>
      </c>
      <c r="C6" s="147"/>
      <c r="D6" s="47">
        <v>3</v>
      </c>
      <c r="E6" s="47">
        <v>4</v>
      </c>
      <c r="F6" s="47">
        <v>4</v>
      </c>
      <c r="G6" s="47">
        <v>3</v>
      </c>
      <c r="H6" s="47">
        <v>5</v>
      </c>
      <c r="I6" s="147"/>
      <c r="J6" s="47">
        <v>3</v>
      </c>
      <c r="K6" s="47">
        <v>3</v>
      </c>
      <c r="L6" s="47">
        <v>3</v>
      </c>
      <c r="M6" s="47">
        <v>4</v>
      </c>
      <c r="N6" s="147"/>
      <c r="O6" s="47" t="s">
        <v>48</v>
      </c>
      <c r="P6" s="47">
        <v>3</v>
      </c>
      <c r="Q6" s="47">
        <v>4</v>
      </c>
      <c r="R6" s="47">
        <v>2</v>
      </c>
      <c r="S6" s="147"/>
      <c r="T6" s="47">
        <v>3</v>
      </c>
      <c r="U6" s="47">
        <v>4</v>
      </c>
      <c r="V6" s="147"/>
      <c r="W6" s="47">
        <v>2</v>
      </c>
      <c r="X6" s="147"/>
      <c r="Y6" s="47" t="s">
        <v>33</v>
      </c>
      <c r="Z6" s="47">
        <v>3</v>
      </c>
      <c r="AA6" s="47">
        <v>3</v>
      </c>
      <c r="AB6" s="47">
        <v>3</v>
      </c>
      <c r="AC6" s="47">
        <v>3</v>
      </c>
      <c r="AD6" s="147"/>
      <c r="AE6" s="17" t="s">
        <v>76</v>
      </c>
      <c r="AF6" s="17"/>
      <c r="AG6" s="37"/>
      <c r="AH6" s="37"/>
      <c r="AI6" s="37"/>
      <c r="AJ6" s="37"/>
      <c r="AK6" s="37"/>
      <c r="AL6" s="37"/>
      <c r="AM6" s="37"/>
      <c r="AN6" s="37"/>
      <c r="AO6" s="37"/>
      <c r="AP6" s="37"/>
      <c r="AQ6" s="37"/>
      <c r="AR6" s="37"/>
    </row>
    <row r="7" spans="1:44" s="19" customFormat="1" x14ac:dyDescent="0.2">
      <c r="A7" s="17" t="s">
        <v>55</v>
      </c>
      <c r="B7" s="18">
        <v>3</v>
      </c>
      <c r="C7" s="147"/>
      <c r="D7" s="47">
        <v>4</v>
      </c>
      <c r="E7" s="47">
        <v>4</v>
      </c>
      <c r="F7" s="47">
        <v>4</v>
      </c>
      <c r="G7" s="47">
        <v>4</v>
      </c>
      <c r="H7" s="47">
        <v>4</v>
      </c>
      <c r="I7" s="147"/>
      <c r="J7" s="47">
        <v>4</v>
      </c>
      <c r="K7" s="47">
        <v>4</v>
      </c>
      <c r="L7" s="47">
        <v>3</v>
      </c>
      <c r="M7" s="47">
        <v>4</v>
      </c>
      <c r="N7" s="147"/>
      <c r="O7" s="47" t="s">
        <v>48</v>
      </c>
      <c r="P7" s="47">
        <v>3</v>
      </c>
      <c r="Q7" s="47">
        <v>5</v>
      </c>
      <c r="R7" s="47">
        <v>4</v>
      </c>
      <c r="S7" s="147"/>
      <c r="T7" s="47">
        <v>3</v>
      </c>
      <c r="U7" s="47">
        <v>5</v>
      </c>
      <c r="V7" s="147"/>
      <c r="W7" s="47">
        <v>4</v>
      </c>
      <c r="X7" s="147"/>
      <c r="Y7" s="47" t="s">
        <v>33</v>
      </c>
      <c r="Z7" s="47">
        <v>3</v>
      </c>
      <c r="AA7" s="47">
        <v>3</v>
      </c>
      <c r="AB7" s="47">
        <v>3</v>
      </c>
      <c r="AC7" s="47">
        <v>3</v>
      </c>
      <c r="AD7" s="147"/>
      <c r="AE7" s="17" t="s">
        <v>89</v>
      </c>
      <c r="AF7" s="17"/>
      <c r="AG7" s="37"/>
      <c r="AH7" s="37"/>
      <c r="AI7" s="37"/>
      <c r="AJ7" s="37"/>
      <c r="AK7" s="37"/>
      <c r="AL7" s="37"/>
      <c r="AM7" s="37"/>
      <c r="AN7" s="37"/>
      <c r="AO7" s="37"/>
      <c r="AP7" s="37"/>
      <c r="AQ7" s="37"/>
      <c r="AR7" s="37"/>
    </row>
    <row r="8" spans="1:44" x14ac:dyDescent="0.2">
      <c r="A8" s="4" t="s">
        <v>46</v>
      </c>
      <c r="B8" s="8">
        <v>3</v>
      </c>
      <c r="C8" s="147">
        <f>AVERAGE(B8:B10)</f>
        <v>4</v>
      </c>
      <c r="D8" s="46">
        <v>3</v>
      </c>
      <c r="E8" s="46">
        <v>4</v>
      </c>
      <c r="F8" s="46">
        <v>3</v>
      </c>
      <c r="G8" s="46">
        <v>3</v>
      </c>
      <c r="H8" s="46">
        <v>5</v>
      </c>
      <c r="I8" s="147">
        <f>AVERAGE(D8:H10)</f>
        <v>3.8666666666666667</v>
      </c>
      <c r="J8" s="46">
        <v>4</v>
      </c>
      <c r="K8" s="46">
        <v>3</v>
      </c>
      <c r="L8" s="46">
        <v>4</v>
      </c>
      <c r="M8" s="46">
        <v>4</v>
      </c>
      <c r="N8" s="147">
        <f>AVERAGE(J8:M10)</f>
        <v>4</v>
      </c>
      <c r="O8" s="46" t="s">
        <v>48</v>
      </c>
      <c r="P8" s="46">
        <v>3</v>
      </c>
      <c r="Q8" s="46">
        <v>5</v>
      </c>
      <c r="R8" s="46">
        <v>3</v>
      </c>
      <c r="S8" s="147">
        <f>AVERAGE(P8:R10)</f>
        <v>4.1111111111111107</v>
      </c>
      <c r="T8" s="46">
        <v>2</v>
      </c>
      <c r="U8" s="46">
        <v>5</v>
      </c>
      <c r="V8" s="147">
        <f>AVERAGE(T8:U10)</f>
        <v>3.3333333333333335</v>
      </c>
      <c r="W8" s="46">
        <v>3</v>
      </c>
      <c r="X8" s="147">
        <f>AVERAGE(W8:W10)</f>
        <v>4</v>
      </c>
      <c r="Y8" s="46" t="s">
        <v>33</v>
      </c>
      <c r="Z8" s="46">
        <v>4</v>
      </c>
      <c r="AA8" s="46">
        <v>4</v>
      </c>
      <c r="AB8" s="46">
        <v>4</v>
      </c>
      <c r="AC8" s="46">
        <v>4</v>
      </c>
      <c r="AD8" s="147">
        <f>AVERAGE(Z8:AC10)</f>
        <v>3.75</v>
      </c>
      <c r="AE8" s="4" t="s">
        <v>49</v>
      </c>
      <c r="AF8" s="4"/>
    </row>
    <row r="9" spans="1:44" x14ac:dyDescent="0.2">
      <c r="A9" s="4" t="s">
        <v>46</v>
      </c>
      <c r="B9" s="8">
        <v>4</v>
      </c>
      <c r="C9" s="147"/>
      <c r="D9" s="46">
        <v>3</v>
      </c>
      <c r="E9" s="46">
        <v>4</v>
      </c>
      <c r="F9" s="46">
        <v>3</v>
      </c>
      <c r="G9" s="46">
        <v>4</v>
      </c>
      <c r="H9" s="46">
        <v>4</v>
      </c>
      <c r="I9" s="147"/>
      <c r="J9" s="46">
        <v>4</v>
      </c>
      <c r="K9" s="46">
        <v>4</v>
      </c>
      <c r="L9" s="46">
        <v>3</v>
      </c>
      <c r="M9" s="46">
        <v>5</v>
      </c>
      <c r="N9" s="147"/>
      <c r="O9" s="46" t="s">
        <v>48</v>
      </c>
      <c r="P9" s="46">
        <v>4</v>
      </c>
      <c r="Q9" s="46">
        <v>4</v>
      </c>
      <c r="R9" s="46">
        <v>4</v>
      </c>
      <c r="S9" s="147"/>
      <c r="T9" s="46">
        <v>3</v>
      </c>
      <c r="U9" s="46">
        <v>2</v>
      </c>
      <c r="V9" s="147"/>
      <c r="W9" s="46">
        <v>4</v>
      </c>
      <c r="X9" s="147"/>
      <c r="Y9" s="46" t="s">
        <v>33</v>
      </c>
      <c r="Z9" s="46">
        <v>3</v>
      </c>
      <c r="AA9" s="46">
        <v>4</v>
      </c>
      <c r="AB9" s="46">
        <v>4</v>
      </c>
      <c r="AC9" s="46">
        <v>5</v>
      </c>
      <c r="AD9" s="147"/>
      <c r="AE9" s="4" t="s">
        <v>86</v>
      </c>
      <c r="AF9" s="4"/>
    </row>
    <row r="10" spans="1:44" x14ac:dyDescent="0.2">
      <c r="A10" s="4" t="s">
        <v>46</v>
      </c>
      <c r="B10" s="8">
        <v>5</v>
      </c>
      <c r="C10" s="147"/>
      <c r="D10" s="46">
        <v>3</v>
      </c>
      <c r="E10" s="46">
        <v>5</v>
      </c>
      <c r="F10" s="46">
        <v>5</v>
      </c>
      <c r="G10" s="46">
        <v>4</v>
      </c>
      <c r="H10" s="46">
        <v>5</v>
      </c>
      <c r="I10" s="147"/>
      <c r="J10" s="46">
        <v>4</v>
      </c>
      <c r="K10" s="46">
        <v>4</v>
      </c>
      <c r="L10" s="46">
        <v>4</v>
      </c>
      <c r="M10" s="46">
        <v>5</v>
      </c>
      <c r="N10" s="147"/>
      <c r="O10" s="46" t="s">
        <v>48</v>
      </c>
      <c r="P10" s="46">
        <v>5</v>
      </c>
      <c r="Q10" s="46">
        <v>5</v>
      </c>
      <c r="R10" s="46">
        <v>4</v>
      </c>
      <c r="S10" s="147"/>
      <c r="T10" s="46">
        <v>4</v>
      </c>
      <c r="U10" s="46">
        <v>4</v>
      </c>
      <c r="V10" s="147"/>
      <c r="W10" s="46">
        <v>5</v>
      </c>
      <c r="X10" s="147"/>
      <c r="Y10" s="46" t="s">
        <v>33</v>
      </c>
      <c r="Z10" s="46">
        <v>3</v>
      </c>
      <c r="AA10" s="46">
        <v>4</v>
      </c>
      <c r="AB10" s="46">
        <v>3</v>
      </c>
      <c r="AC10" s="46">
        <v>3</v>
      </c>
      <c r="AD10" s="147"/>
      <c r="AE10" s="4" t="s">
        <v>149</v>
      </c>
      <c r="AF10" s="4"/>
    </row>
    <row r="11" spans="1:44" s="19" customFormat="1" x14ac:dyDescent="0.2">
      <c r="A11" s="17" t="s">
        <v>90</v>
      </c>
      <c r="B11" s="18">
        <v>4</v>
      </c>
      <c r="C11" s="147">
        <f>AVERAGE(B11:B12)</f>
        <v>4.5</v>
      </c>
      <c r="D11" s="47">
        <v>3</v>
      </c>
      <c r="E11" s="47">
        <v>4</v>
      </c>
      <c r="F11" s="47">
        <v>5</v>
      </c>
      <c r="G11" s="47">
        <v>5</v>
      </c>
      <c r="H11" s="47">
        <v>5</v>
      </c>
      <c r="I11" s="147">
        <f>AVERAGE(D11:H12)</f>
        <v>4.0999999999999996</v>
      </c>
      <c r="J11" s="47">
        <v>5</v>
      </c>
      <c r="K11" s="47">
        <v>5</v>
      </c>
      <c r="L11" s="47">
        <v>3</v>
      </c>
      <c r="M11" s="47">
        <v>4</v>
      </c>
      <c r="N11" s="147">
        <f>AVERAGE(J11:M12)</f>
        <v>4.25</v>
      </c>
      <c r="O11" s="47" t="s">
        <v>38</v>
      </c>
      <c r="P11" s="47">
        <v>4</v>
      </c>
      <c r="Q11" s="47">
        <v>5</v>
      </c>
      <c r="R11" s="47">
        <v>5</v>
      </c>
      <c r="S11" s="147">
        <f>AVERAGE(P11:R12)</f>
        <v>4.666666666666667</v>
      </c>
      <c r="T11" s="47">
        <v>3</v>
      </c>
      <c r="U11" s="47">
        <v>5</v>
      </c>
      <c r="V11" s="147">
        <f>AVERAGE(T11:U12)</f>
        <v>3.75</v>
      </c>
      <c r="W11" s="47">
        <v>4</v>
      </c>
      <c r="X11" s="147">
        <f>AVERAGE(W11:W12)</f>
        <v>4.5</v>
      </c>
      <c r="Y11" s="47" t="s">
        <v>33</v>
      </c>
      <c r="Z11" s="47">
        <v>4</v>
      </c>
      <c r="AA11" s="47">
        <v>4</v>
      </c>
      <c r="AB11" s="47">
        <v>4</v>
      </c>
      <c r="AC11" s="47">
        <v>4</v>
      </c>
      <c r="AD11" s="147">
        <f>AVERAGE(Z11:AC12)</f>
        <v>3.75</v>
      </c>
      <c r="AE11" s="17" t="s">
        <v>91</v>
      </c>
      <c r="AF11" s="17"/>
      <c r="AG11" s="37"/>
      <c r="AH11" s="37"/>
      <c r="AI11" s="37"/>
      <c r="AJ11" s="37"/>
      <c r="AK11" s="37"/>
      <c r="AL11" s="37"/>
      <c r="AM11" s="37"/>
      <c r="AN11" s="37"/>
      <c r="AO11" s="37"/>
      <c r="AP11" s="37"/>
      <c r="AQ11" s="37"/>
      <c r="AR11" s="37"/>
    </row>
    <row r="12" spans="1:44" s="19" customFormat="1" x14ac:dyDescent="0.2">
      <c r="A12" s="17" t="s">
        <v>90</v>
      </c>
      <c r="B12" s="18">
        <v>5</v>
      </c>
      <c r="C12" s="147"/>
      <c r="D12" s="47">
        <v>3</v>
      </c>
      <c r="E12" s="47">
        <v>4</v>
      </c>
      <c r="F12" s="47">
        <v>3</v>
      </c>
      <c r="G12" s="47">
        <v>4</v>
      </c>
      <c r="H12" s="47">
        <v>5</v>
      </c>
      <c r="I12" s="147"/>
      <c r="J12" s="47">
        <v>5</v>
      </c>
      <c r="K12" s="47">
        <v>4</v>
      </c>
      <c r="L12" s="47">
        <v>3</v>
      </c>
      <c r="M12" s="47">
        <v>5</v>
      </c>
      <c r="N12" s="147"/>
      <c r="O12" s="47" t="s">
        <v>38</v>
      </c>
      <c r="P12" s="47">
        <v>5</v>
      </c>
      <c r="Q12" s="47">
        <v>5</v>
      </c>
      <c r="R12" s="47">
        <v>4</v>
      </c>
      <c r="S12" s="147"/>
      <c r="T12" s="47">
        <v>3</v>
      </c>
      <c r="U12" s="47">
        <v>4</v>
      </c>
      <c r="V12" s="147"/>
      <c r="W12" s="47">
        <v>5</v>
      </c>
      <c r="X12" s="147"/>
      <c r="Y12" s="47" t="s">
        <v>33</v>
      </c>
      <c r="Z12" s="47">
        <v>4</v>
      </c>
      <c r="AA12" s="47">
        <v>3</v>
      </c>
      <c r="AB12" s="47">
        <v>3</v>
      </c>
      <c r="AC12" s="47">
        <v>4</v>
      </c>
      <c r="AD12" s="147"/>
      <c r="AE12" s="17" t="s">
        <v>152</v>
      </c>
      <c r="AF12" s="17"/>
      <c r="AG12" s="37"/>
      <c r="AH12" s="37"/>
      <c r="AI12" s="37"/>
      <c r="AJ12" s="37"/>
      <c r="AK12" s="37"/>
      <c r="AL12" s="37"/>
      <c r="AM12" s="37"/>
      <c r="AN12" s="37"/>
      <c r="AO12" s="37"/>
      <c r="AP12" s="37"/>
      <c r="AQ12" s="37"/>
      <c r="AR12" s="37"/>
    </row>
    <row r="13" spans="1:44" x14ac:dyDescent="0.2">
      <c r="A13" s="4" t="s">
        <v>82</v>
      </c>
      <c r="B13" s="8">
        <v>4</v>
      </c>
      <c r="C13" s="147">
        <f>AVERAGE(B13:B14)</f>
        <v>4.5</v>
      </c>
      <c r="D13" s="46">
        <v>4</v>
      </c>
      <c r="E13" s="46">
        <v>4</v>
      </c>
      <c r="F13" s="46">
        <v>4</v>
      </c>
      <c r="G13" s="46">
        <v>4</v>
      </c>
      <c r="H13" s="46">
        <v>4</v>
      </c>
      <c r="I13" s="147">
        <f>AVERAGE(D13:H14)</f>
        <v>4</v>
      </c>
      <c r="J13" s="46">
        <v>4</v>
      </c>
      <c r="K13" s="46">
        <v>3</v>
      </c>
      <c r="L13" s="46">
        <v>3</v>
      </c>
      <c r="M13" s="46">
        <v>3</v>
      </c>
      <c r="N13" s="147">
        <f>AVERAGE(J13:M14)</f>
        <v>3.75</v>
      </c>
      <c r="O13" s="46" t="s">
        <v>38</v>
      </c>
      <c r="P13" s="46">
        <v>4</v>
      </c>
      <c r="Q13" s="46">
        <v>4</v>
      </c>
      <c r="R13" s="46">
        <v>3</v>
      </c>
      <c r="S13" s="147">
        <f>AVERAGE(P13:R14)</f>
        <v>3.8333333333333335</v>
      </c>
      <c r="T13" s="46">
        <v>3</v>
      </c>
      <c r="U13" s="46">
        <v>3</v>
      </c>
      <c r="V13" s="147">
        <f>AVERAGE(T13:U14)</f>
        <v>3.75</v>
      </c>
      <c r="W13" s="46">
        <v>4</v>
      </c>
      <c r="X13" s="147">
        <f>AVERAGE(W13:W14)</f>
        <v>4</v>
      </c>
      <c r="Y13" s="46" t="s">
        <v>33</v>
      </c>
      <c r="Z13" s="46">
        <v>4</v>
      </c>
      <c r="AA13" s="46">
        <v>4</v>
      </c>
      <c r="AB13" s="46">
        <v>3</v>
      </c>
      <c r="AC13" s="46">
        <v>4</v>
      </c>
      <c r="AD13" s="147">
        <f>AVERAGE(Z13:AC14)</f>
        <v>4.125</v>
      </c>
      <c r="AE13" s="4" t="s">
        <v>83</v>
      </c>
      <c r="AF13" s="4"/>
    </row>
    <row r="14" spans="1:44" x14ac:dyDescent="0.2">
      <c r="A14" s="4" t="s">
        <v>82</v>
      </c>
      <c r="B14" s="8">
        <v>5</v>
      </c>
      <c r="C14" s="147"/>
      <c r="D14" s="46">
        <v>3</v>
      </c>
      <c r="E14" s="46">
        <v>3</v>
      </c>
      <c r="F14" s="46">
        <v>4</v>
      </c>
      <c r="G14" s="46">
        <v>5</v>
      </c>
      <c r="H14" s="46">
        <v>5</v>
      </c>
      <c r="I14" s="147"/>
      <c r="J14" s="46">
        <v>5</v>
      </c>
      <c r="K14" s="46">
        <v>4</v>
      </c>
      <c r="L14" s="46">
        <v>4</v>
      </c>
      <c r="M14" s="46">
        <v>4</v>
      </c>
      <c r="N14" s="147"/>
      <c r="O14" s="46" t="s">
        <v>38</v>
      </c>
      <c r="P14" s="46">
        <v>5</v>
      </c>
      <c r="Q14" s="46">
        <v>3</v>
      </c>
      <c r="R14" s="46">
        <v>4</v>
      </c>
      <c r="S14" s="147"/>
      <c r="T14" s="46">
        <v>4</v>
      </c>
      <c r="U14" s="46">
        <v>5</v>
      </c>
      <c r="V14" s="147"/>
      <c r="W14" s="46">
        <v>4</v>
      </c>
      <c r="X14" s="147"/>
      <c r="Y14" s="46" t="s">
        <v>33</v>
      </c>
      <c r="Z14" s="46">
        <v>4</v>
      </c>
      <c r="AA14" s="46">
        <v>5</v>
      </c>
      <c r="AB14" s="46">
        <v>4</v>
      </c>
      <c r="AC14" s="46">
        <v>5</v>
      </c>
      <c r="AD14" s="147"/>
      <c r="AE14" s="4" t="s">
        <v>134</v>
      </c>
      <c r="AF14" s="4"/>
    </row>
    <row r="15" spans="1:44" s="19" customFormat="1" x14ac:dyDescent="0.2">
      <c r="A15" s="17" t="s">
        <v>77</v>
      </c>
      <c r="B15" s="18">
        <v>3</v>
      </c>
      <c r="C15" s="147">
        <f>AVERAGE(B15:B17)</f>
        <v>3.6666666666666665</v>
      </c>
      <c r="D15" s="47">
        <v>3</v>
      </c>
      <c r="E15" s="47">
        <v>4</v>
      </c>
      <c r="F15" s="47">
        <v>3</v>
      </c>
      <c r="G15" s="47">
        <v>3</v>
      </c>
      <c r="H15" s="47">
        <v>4</v>
      </c>
      <c r="I15" s="147">
        <f>AVERAGE(D15:H17)</f>
        <v>3.6</v>
      </c>
      <c r="J15" s="47">
        <v>4</v>
      </c>
      <c r="K15" s="47">
        <v>4</v>
      </c>
      <c r="L15" s="47">
        <v>4</v>
      </c>
      <c r="M15" s="47">
        <v>3</v>
      </c>
      <c r="N15" s="147">
        <f>AVERAGE(J15:M17)</f>
        <v>3.6666666666666665</v>
      </c>
      <c r="O15" s="47" t="s">
        <v>38</v>
      </c>
      <c r="P15" s="47">
        <v>4</v>
      </c>
      <c r="Q15" s="47">
        <v>4</v>
      </c>
      <c r="R15" s="47">
        <v>3</v>
      </c>
      <c r="S15" s="147">
        <f>AVERAGE(P15:R17)</f>
        <v>3.5555555555555554</v>
      </c>
      <c r="T15" s="47">
        <v>2</v>
      </c>
      <c r="U15" s="47">
        <v>2</v>
      </c>
      <c r="V15" s="147">
        <f>AVERAGE(T15:U17)</f>
        <v>2.8333333333333335</v>
      </c>
      <c r="W15" s="47">
        <v>4</v>
      </c>
      <c r="X15" s="147">
        <f>AVERAGE(W15:W17)</f>
        <v>3.6666666666666665</v>
      </c>
      <c r="Y15" s="47" t="s">
        <v>33</v>
      </c>
      <c r="Z15" s="47">
        <v>3</v>
      </c>
      <c r="AA15" s="47">
        <v>3</v>
      </c>
      <c r="AB15" s="47">
        <v>3</v>
      </c>
      <c r="AC15" s="47">
        <v>3</v>
      </c>
      <c r="AD15" s="147">
        <f>AVERAGE(Z15:AC17)</f>
        <v>3.25</v>
      </c>
      <c r="AE15" s="17" t="s">
        <v>78</v>
      </c>
      <c r="AF15" s="17"/>
      <c r="AG15" s="37"/>
      <c r="AH15" s="37"/>
      <c r="AI15" s="37"/>
      <c r="AJ15" s="37"/>
      <c r="AK15" s="37"/>
      <c r="AL15" s="37"/>
      <c r="AM15" s="37"/>
      <c r="AN15" s="37"/>
      <c r="AO15" s="37"/>
      <c r="AP15" s="37"/>
      <c r="AQ15" s="37"/>
      <c r="AR15" s="37"/>
    </row>
    <row r="16" spans="1:44" s="19" customFormat="1" x14ac:dyDescent="0.2">
      <c r="A16" s="17" t="s">
        <v>77</v>
      </c>
      <c r="B16" s="18">
        <v>4</v>
      </c>
      <c r="C16" s="147"/>
      <c r="D16" s="47">
        <v>3</v>
      </c>
      <c r="E16" s="47">
        <v>4</v>
      </c>
      <c r="F16" s="47">
        <v>4</v>
      </c>
      <c r="G16" s="47">
        <v>4</v>
      </c>
      <c r="H16" s="47">
        <v>5</v>
      </c>
      <c r="I16" s="147"/>
      <c r="J16" s="47">
        <v>5</v>
      </c>
      <c r="K16" s="47">
        <v>4</v>
      </c>
      <c r="L16" s="47">
        <v>3</v>
      </c>
      <c r="M16" s="47">
        <v>4</v>
      </c>
      <c r="N16" s="147"/>
      <c r="O16" s="47" t="s">
        <v>38</v>
      </c>
      <c r="P16" s="47">
        <v>4</v>
      </c>
      <c r="Q16" s="47">
        <v>4</v>
      </c>
      <c r="R16" s="47">
        <v>4</v>
      </c>
      <c r="S16" s="147"/>
      <c r="T16" s="47">
        <v>3</v>
      </c>
      <c r="U16" s="47">
        <v>4</v>
      </c>
      <c r="V16" s="147"/>
      <c r="W16" s="47">
        <v>4</v>
      </c>
      <c r="X16" s="147"/>
      <c r="Y16" s="47" t="s">
        <v>33</v>
      </c>
      <c r="Z16" s="47">
        <v>3</v>
      </c>
      <c r="AA16" s="47">
        <v>3</v>
      </c>
      <c r="AB16" s="47">
        <v>2</v>
      </c>
      <c r="AC16" s="47">
        <v>3</v>
      </c>
      <c r="AD16" s="147"/>
      <c r="AE16" s="17" t="s">
        <v>81</v>
      </c>
      <c r="AF16" s="17"/>
      <c r="AG16" s="37"/>
      <c r="AH16" s="37"/>
      <c r="AI16" s="37"/>
      <c r="AJ16" s="37"/>
      <c r="AK16" s="37"/>
      <c r="AL16" s="37"/>
      <c r="AM16" s="37"/>
      <c r="AN16" s="37"/>
      <c r="AO16" s="37"/>
      <c r="AP16" s="37"/>
      <c r="AQ16" s="37"/>
      <c r="AR16" s="37"/>
    </row>
    <row r="17" spans="1:44" s="19" customFormat="1" x14ac:dyDescent="0.2">
      <c r="A17" s="17" t="s">
        <v>77</v>
      </c>
      <c r="B17" s="18">
        <v>4</v>
      </c>
      <c r="C17" s="147"/>
      <c r="D17" s="47">
        <v>3</v>
      </c>
      <c r="E17" s="47">
        <v>4</v>
      </c>
      <c r="F17" s="47">
        <v>4</v>
      </c>
      <c r="G17" s="47">
        <v>3</v>
      </c>
      <c r="H17" s="47">
        <v>3</v>
      </c>
      <c r="I17" s="147"/>
      <c r="J17" s="47">
        <v>3</v>
      </c>
      <c r="K17" s="47">
        <v>3</v>
      </c>
      <c r="L17" s="47">
        <v>3</v>
      </c>
      <c r="M17" s="47">
        <v>4</v>
      </c>
      <c r="N17" s="147"/>
      <c r="O17" s="47" t="s">
        <v>38</v>
      </c>
      <c r="P17" s="47">
        <v>3</v>
      </c>
      <c r="Q17" s="47">
        <v>3</v>
      </c>
      <c r="R17" s="47">
        <v>3</v>
      </c>
      <c r="S17" s="147"/>
      <c r="T17" s="47">
        <v>3</v>
      </c>
      <c r="U17" s="47">
        <v>3</v>
      </c>
      <c r="V17" s="147"/>
      <c r="W17" s="47">
        <v>3</v>
      </c>
      <c r="X17" s="147"/>
      <c r="Y17" s="47" t="s">
        <v>33</v>
      </c>
      <c r="Z17" s="47">
        <v>4</v>
      </c>
      <c r="AA17" s="47">
        <v>4</v>
      </c>
      <c r="AB17" s="47">
        <v>4</v>
      </c>
      <c r="AC17" s="47">
        <v>4</v>
      </c>
      <c r="AD17" s="147"/>
      <c r="AE17" s="17" t="s">
        <v>155</v>
      </c>
      <c r="AF17" s="17"/>
      <c r="AG17" s="37"/>
      <c r="AH17" s="37"/>
      <c r="AI17" s="37"/>
      <c r="AJ17" s="37"/>
      <c r="AK17" s="37"/>
      <c r="AL17" s="37"/>
      <c r="AM17" s="37"/>
      <c r="AN17" s="37"/>
      <c r="AO17" s="37"/>
      <c r="AP17" s="37"/>
      <c r="AQ17" s="37"/>
      <c r="AR17" s="37"/>
    </row>
    <row r="18" spans="1:44" x14ac:dyDescent="0.2">
      <c r="A18" s="4" t="s">
        <v>72</v>
      </c>
      <c r="B18" s="8">
        <v>5</v>
      </c>
      <c r="C18" s="147">
        <f>AVERAGE(B18:B20)</f>
        <v>4</v>
      </c>
      <c r="D18" s="46">
        <v>4</v>
      </c>
      <c r="E18" s="46">
        <v>5</v>
      </c>
      <c r="F18" s="46">
        <v>5</v>
      </c>
      <c r="G18" s="46">
        <v>4</v>
      </c>
      <c r="H18" s="46">
        <v>5</v>
      </c>
      <c r="I18" s="147">
        <f>AVERAGE(D18:H20)</f>
        <v>4.2</v>
      </c>
      <c r="J18" s="46">
        <v>5</v>
      </c>
      <c r="K18" s="46">
        <v>5</v>
      </c>
      <c r="L18" s="46">
        <v>5</v>
      </c>
      <c r="M18" s="46">
        <v>5</v>
      </c>
      <c r="N18" s="147">
        <f>AVERAGE(J18:M20)</f>
        <v>4.416666666666667</v>
      </c>
      <c r="O18" s="46" t="s">
        <v>38</v>
      </c>
      <c r="P18" s="46">
        <v>5</v>
      </c>
      <c r="Q18" s="46">
        <v>5</v>
      </c>
      <c r="R18" s="46">
        <v>5</v>
      </c>
      <c r="S18" s="147">
        <f>AVERAGE(P18:R20)</f>
        <v>4.333333333333333</v>
      </c>
      <c r="T18" s="46">
        <v>5</v>
      </c>
      <c r="U18" s="46">
        <v>5</v>
      </c>
      <c r="V18" s="147">
        <f>AVERAGE(T18:U20)</f>
        <v>4.166666666666667</v>
      </c>
      <c r="W18" s="46">
        <v>5</v>
      </c>
      <c r="X18" s="147">
        <f>AVERAGE(W18:W20)</f>
        <v>4.333333333333333</v>
      </c>
      <c r="Y18" s="46" t="s">
        <v>33</v>
      </c>
      <c r="Z18" s="46">
        <v>4</v>
      </c>
      <c r="AA18" s="46">
        <v>5</v>
      </c>
      <c r="AB18" s="46">
        <v>4</v>
      </c>
      <c r="AC18" s="46">
        <v>4</v>
      </c>
      <c r="AD18" s="147">
        <f>AVERAGE(Z18:AC20)</f>
        <v>3.6666666666666665</v>
      </c>
      <c r="AE18" s="4" t="s">
        <v>74</v>
      </c>
      <c r="AF18" s="4"/>
    </row>
    <row r="19" spans="1:44" x14ac:dyDescent="0.2">
      <c r="A19" s="4" t="s">
        <v>72</v>
      </c>
      <c r="B19" s="8">
        <v>3</v>
      </c>
      <c r="C19" s="147"/>
      <c r="D19" s="46">
        <v>3</v>
      </c>
      <c r="E19" s="46">
        <v>4</v>
      </c>
      <c r="F19" s="46">
        <v>4</v>
      </c>
      <c r="G19" s="46">
        <v>4</v>
      </c>
      <c r="H19" s="46">
        <v>4</v>
      </c>
      <c r="I19" s="147"/>
      <c r="J19" s="46">
        <v>4</v>
      </c>
      <c r="K19" s="46">
        <v>5</v>
      </c>
      <c r="L19" s="46">
        <v>3</v>
      </c>
      <c r="M19" s="46">
        <v>4</v>
      </c>
      <c r="N19" s="147"/>
      <c r="O19" s="46" t="s">
        <v>38</v>
      </c>
      <c r="P19" s="46">
        <v>4</v>
      </c>
      <c r="Q19" s="46">
        <v>4</v>
      </c>
      <c r="R19" s="46">
        <v>4</v>
      </c>
      <c r="S19" s="147"/>
      <c r="T19" s="46">
        <v>4</v>
      </c>
      <c r="U19" s="46">
        <v>4</v>
      </c>
      <c r="V19" s="147"/>
      <c r="W19" s="46">
        <v>4</v>
      </c>
      <c r="X19" s="147"/>
      <c r="Y19" s="46" t="s">
        <v>33</v>
      </c>
      <c r="Z19" s="46">
        <v>4</v>
      </c>
      <c r="AA19" s="46">
        <v>3</v>
      </c>
      <c r="AB19" s="46">
        <v>3</v>
      </c>
      <c r="AC19" s="46">
        <v>3</v>
      </c>
      <c r="AD19" s="147"/>
      <c r="AE19" s="4" t="s">
        <v>145</v>
      </c>
      <c r="AF19" s="4"/>
    </row>
    <row r="20" spans="1:44" x14ac:dyDescent="0.2">
      <c r="A20" s="4" t="s">
        <v>72</v>
      </c>
      <c r="B20" s="8">
        <v>4</v>
      </c>
      <c r="C20" s="147"/>
      <c r="D20" s="46">
        <v>3</v>
      </c>
      <c r="E20" s="46">
        <v>5</v>
      </c>
      <c r="F20" s="46">
        <v>4</v>
      </c>
      <c r="G20" s="46">
        <v>4</v>
      </c>
      <c r="H20" s="46">
        <v>5</v>
      </c>
      <c r="I20" s="147"/>
      <c r="J20" s="46">
        <v>5</v>
      </c>
      <c r="K20" s="46">
        <v>4</v>
      </c>
      <c r="L20" s="46">
        <v>4</v>
      </c>
      <c r="M20" s="46">
        <v>4</v>
      </c>
      <c r="N20" s="147"/>
      <c r="O20" s="46" t="s">
        <v>38</v>
      </c>
      <c r="P20" s="46">
        <v>4</v>
      </c>
      <c r="Q20" s="46">
        <v>4</v>
      </c>
      <c r="R20" s="46">
        <v>4</v>
      </c>
      <c r="S20" s="147"/>
      <c r="T20" s="46">
        <v>3</v>
      </c>
      <c r="U20" s="46">
        <v>4</v>
      </c>
      <c r="V20" s="147"/>
      <c r="W20" s="46">
        <v>4</v>
      </c>
      <c r="X20" s="147"/>
      <c r="Y20" s="46" t="s">
        <v>33</v>
      </c>
      <c r="Z20" s="46">
        <v>4</v>
      </c>
      <c r="AA20" s="46">
        <v>3</v>
      </c>
      <c r="AB20" s="46">
        <v>3</v>
      </c>
      <c r="AC20" s="46">
        <v>4</v>
      </c>
      <c r="AD20" s="147"/>
      <c r="AE20" s="4" t="s">
        <v>153</v>
      </c>
      <c r="AF20" s="4"/>
    </row>
    <row r="21" spans="1:44" s="19" customFormat="1" x14ac:dyDescent="0.2">
      <c r="A21" s="17" t="s">
        <v>93</v>
      </c>
      <c r="B21" s="18">
        <v>5</v>
      </c>
      <c r="C21" s="147">
        <f>AVERAGE(B21:B22)</f>
        <v>5</v>
      </c>
      <c r="D21" s="47">
        <v>4</v>
      </c>
      <c r="E21" s="47">
        <v>5</v>
      </c>
      <c r="F21" s="47">
        <v>3</v>
      </c>
      <c r="G21" s="47">
        <v>4</v>
      </c>
      <c r="H21" s="47">
        <v>5</v>
      </c>
      <c r="I21" s="147">
        <f>AVERAGE(D21:H22)</f>
        <v>4.3</v>
      </c>
      <c r="J21" s="47">
        <v>5</v>
      </c>
      <c r="K21" s="47">
        <v>5</v>
      </c>
      <c r="L21" s="47">
        <v>3</v>
      </c>
      <c r="M21" s="47">
        <v>3</v>
      </c>
      <c r="N21" s="147">
        <f>AVERAGE(J21:M22)</f>
        <v>4.375</v>
      </c>
      <c r="O21" s="47" t="s">
        <v>38</v>
      </c>
      <c r="P21" s="47">
        <v>5</v>
      </c>
      <c r="Q21" s="47">
        <v>5</v>
      </c>
      <c r="R21" s="47">
        <v>4</v>
      </c>
      <c r="S21" s="147">
        <f>AVERAGE(P21:R22)</f>
        <v>4.333333333333333</v>
      </c>
      <c r="T21" s="47">
        <v>3</v>
      </c>
      <c r="U21" s="47">
        <v>3</v>
      </c>
      <c r="V21" s="147">
        <f>AVERAGE(T21:U22)</f>
        <v>3.5</v>
      </c>
      <c r="W21" s="47">
        <v>4</v>
      </c>
      <c r="X21" s="147">
        <f>AVERAGE(W21:W22)</f>
        <v>4.5</v>
      </c>
      <c r="Y21" s="47" t="s">
        <v>33</v>
      </c>
      <c r="Z21" s="47">
        <v>3</v>
      </c>
      <c r="AA21" s="47">
        <v>3</v>
      </c>
      <c r="AB21" s="47">
        <v>3</v>
      </c>
      <c r="AC21" s="47">
        <v>3</v>
      </c>
      <c r="AD21" s="147">
        <f>AVERAGE(Z21:AC22)</f>
        <v>3.375</v>
      </c>
      <c r="AE21" s="17" t="s">
        <v>94</v>
      </c>
      <c r="AF21" s="17"/>
      <c r="AG21" s="37"/>
      <c r="AH21" s="37"/>
      <c r="AI21" s="37"/>
      <c r="AJ21" s="37"/>
      <c r="AK21" s="37"/>
      <c r="AL21" s="37"/>
      <c r="AM21" s="37"/>
      <c r="AN21" s="37"/>
      <c r="AO21" s="37"/>
      <c r="AP21" s="37"/>
      <c r="AQ21" s="37"/>
      <c r="AR21" s="37"/>
    </row>
    <row r="22" spans="1:44" s="19" customFormat="1" x14ac:dyDescent="0.2">
      <c r="A22" s="17" t="s">
        <v>93</v>
      </c>
      <c r="B22" s="18">
        <v>5</v>
      </c>
      <c r="C22" s="147"/>
      <c r="D22" s="47">
        <v>3</v>
      </c>
      <c r="E22" s="47">
        <v>5</v>
      </c>
      <c r="F22" s="47">
        <v>4</v>
      </c>
      <c r="G22" s="47">
        <v>5</v>
      </c>
      <c r="H22" s="47">
        <v>5</v>
      </c>
      <c r="I22" s="147"/>
      <c r="J22" s="47">
        <v>5</v>
      </c>
      <c r="K22" s="47">
        <v>4</v>
      </c>
      <c r="L22" s="47">
        <v>5</v>
      </c>
      <c r="M22" s="47">
        <v>5</v>
      </c>
      <c r="N22" s="147"/>
      <c r="O22" s="47" t="s">
        <v>38</v>
      </c>
      <c r="P22" s="47">
        <v>4</v>
      </c>
      <c r="Q22" s="47">
        <v>4</v>
      </c>
      <c r="R22" s="47">
        <v>4</v>
      </c>
      <c r="S22" s="147"/>
      <c r="T22" s="47">
        <v>4</v>
      </c>
      <c r="U22" s="47">
        <v>4</v>
      </c>
      <c r="V22" s="147"/>
      <c r="W22" s="47">
        <v>5</v>
      </c>
      <c r="X22" s="147"/>
      <c r="Y22" s="47" t="s">
        <v>33</v>
      </c>
      <c r="Z22" s="47">
        <v>4</v>
      </c>
      <c r="AA22" s="47">
        <v>3</v>
      </c>
      <c r="AB22" s="47">
        <v>4</v>
      </c>
      <c r="AC22" s="47">
        <v>4</v>
      </c>
      <c r="AD22" s="147"/>
      <c r="AE22" s="17" t="s">
        <v>144</v>
      </c>
      <c r="AF22" s="17"/>
      <c r="AG22" s="37"/>
      <c r="AH22" s="37"/>
      <c r="AI22" s="37"/>
      <c r="AJ22" s="37"/>
      <c r="AK22" s="37"/>
      <c r="AL22" s="37"/>
      <c r="AM22" s="37"/>
      <c r="AN22" s="37"/>
      <c r="AO22" s="37"/>
      <c r="AP22" s="37"/>
      <c r="AQ22" s="37"/>
      <c r="AR22" s="37"/>
    </row>
    <row r="23" spans="1:44" x14ac:dyDescent="0.2">
      <c r="A23" s="4" t="s">
        <v>128</v>
      </c>
      <c r="B23" s="8">
        <v>4</v>
      </c>
      <c r="C23" s="29">
        <v>4</v>
      </c>
      <c r="D23" s="46">
        <v>4</v>
      </c>
      <c r="E23" s="46">
        <v>4</v>
      </c>
      <c r="F23" s="46">
        <v>4</v>
      </c>
      <c r="G23" s="46">
        <v>3</v>
      </c>
      <c r="H23" s="46">
        <v>3</v>
      </c>
      <c r="I23" s="29">
        <f>AVERAGE(D23:H23)</f>
        <v>3.6</v>
      </c>
      <c r="J23" s="46">
        <v>4</v>
      </c>
      <c r="K23" s="46">
        <v>3</v>
      </c>
      <c r="L23" s="46">
        <v>3</v>
      </c>
      <c r="M23" s="46">
        <v>2</v>
      </c>
      <c r="N23" s="29">
        <f>AVERAGE(J23:M23)</f>
        <v>3</v>
      </c>
      <c r="O23" s="46" t="s">
        <v>48</v>
      </c>
      <c r="P23" s="46">
        <v>4</v>
      </c>
      <c r="Q23" s="46">
        <v>5</v>
      </c>
      <c r="R23" s="46">
        <v>4</v>
      </c>
      <c r="S23" s="29">
        <f>AVERAGE(P23:R23)</f>
        <v>4.333333333333333</v>
      </c>
      <c r="T23" s="46">
        <v>3</v>
      </c>
      <c r="U23" s="46">
        <v>5</v>
      </c>
      <c r="V23" s="29">
        <f>AVERAGE(T23:U23)</f>
        <v>4</v>
      </c>
      <c r="W23" s="46">
        <v>3</v>
      </c>
      <c r="X23" s="29">
        <f>AVERAGE(W23)</f>
        <v>3</v>
      </c>
      <c r="Y23" s="46" t="s">
        <v>33</v>
      </c>
      <c r="Z23" s="46">
        <v>4</v>
      </c>
      <c r="AA23" s="46">
        <v>4</v>
      </c>
      <c r="AB23" s="46">
        <v>4</v>
      </c>
      <c r="AC23" s="46">
        <v>3</v>
      </c>
      <c r="AD23" s="29">
        <f>AVERAGE(Z23:AC23)</f>
        <v>3.75</v>
      </c>
      <c r="AE23" s="4" t="s">
        <v>129</v>
      </c>
      <c r="AF23" s="4"/>
    </row>
    <row r="24" spans="1:44" s="19" customFormat="1" x14ac:dyDescent="0.2">
      <c r="A24" s="17" t="s">
        <v>34</v>
      </c>
      <c r="B24" s="18">
        <v>4</v>
      </c>
      <c r="C24" s="147">
        <f>AVERAGE(B24:B25)</f>
        <v>3.5</v>
      </c>
      <c r="D24" s="47">
        <v>5</v>
      </c>
      <c r="E24" s="47">
        <v>5</v>
      </c>
      <c r="F24" s="47">
        <v>5</v>
      </c>
      <c r="G24" s="47">
        <v>4</v>
      </c>
      <c r="H24" s="47">
        <v>5</v>
      </c>
      <c r="I24" s="147">
        <f>AVERAGE(D24:H25)</f>
        <v>4.9000000000000004</v>
      </c>
      <c r="J24" s="47">
        <v>5</v>
      </c>
      <c r="K24" s="47">
        <v>4</v>
      </c>
      <c r="L24" s="47">
        <v>4</v>
      </c>
      <c r="M24" s="47">
        <v>4</v>
      </c>
      <c r="N24" s="147">
        <f>AVERAGE(J24:M25)</f>
        <v>4.625</v>
      </c>
      <c r="O24" s="47" t="s">
        <v>38</v>
      </c>
      <c r="P24" s="47">
        <v>4</v>
      </c>
      <c r="Q24" s="47">
        <v>4</v>
      </c>
      <c r="R24" s="47">
        <v>5</v>
      </c>
      <c r="S24" s="147">
        <f>AVERAGE(P24:R25)</f>
        <v>4.666666666666667</v>
      </c>
      <c r="T24" s="47">
        <v>4</v>
      </c>
      <c r="U24" s="47">
        <v>4</v>
      </c>
      <c r="V24" s="147">
        <f>AVERAGE(T24:U25)</f>
        <v>4.5</v>
      </c>
      <c r="W24" s="47">
        <v>4</v>
      </c>
      <c r="X24" s="147">
        <f>AVERAGE(W24:W25)</f>
        <v>4.5</v>
      </c>
      <c r="Y24" s="47" t="s">
        <v>33</v>
      </c>
      <c r="Z24" s="47">
        <v>4</v>
      </c>
      <c r="AA24" s="47">
        <v>4</v>
      </c>
      <c r="AB24" s="47">
        <v>3</v>
      </c>
      <c r="AC24" s="47">
        <v>4</v>
      </c>
      <c r="AD24" s="147">
        <f>AVERAGE(Z24:AC25)</f>
        <v>3.875</v>
      </c>
      <c r="AE24" s="17" t="s">
        <v>143</v>
      </c>
      <c r="AF24" s="17"/>
      <c r="AG24" s="37"/>
      <c r="AH24" s="37"/>
      <c r="AI24" s="37"/>
      <c r="AJ24" s="37"/>
      <c r="AK24" s="37"/>
      <c r="AL24" s="37"/>
      <c r="AM24" s="37"/>
      <c r="AN24" s="37"/>
      <c r="AO24" s="37"/>
      <c r="AP24" s="37"/>
      <c r="AQ24" s="37"/>
      <c r="AR24" s="37"/>
    </row>
    <row r="25" spans="1:44" s="19" customFormat="1" x14ac:dyDescent="0.2">
      <c r="A25" s="17" t="s">
        <v>34</v>
      </c>
      <c r="B25" s="18">
        <v>3</v>
      </c>
      <c r="C25" s="147"/>
      <c r="D25" s="47">
        <v>5</v>
      </c>
      <c r="E25" s="47">
        <v>5</v>
      </c>
      <c r="F25" s="47">
        <v>5</v>
      </c>
      <c r="G25" s="47">
        <v>5</v>
      </c>
      <c r="H25" s="47">
        <v>5</v>
      </c>
      <c r="I25" s="147"/>
      <c r="J25" s="47">
        <v>5</v>
      </c>
      <c r="K25" s="47">
        <v>5</v>
      </c>
      <c r="L25" s="47">
        <v>5</v>
      </c>
      <c r="M25" s="47">
        <v>5</v>
      </c>
      <c r="N25" s="147"/>
      <c r="O25" s="47" t="s">
        <v>38</v>
      </c>
      <c r="P25" s="47">
        <v>5</v>
      </c>
      <c r="Q25" s="47">
        <v>5</v>
      </c>
      <c r="R25" s="47">
        <v>5</v>
      </c>
      <c r="S25" s="147"/>
      <c r="T25" s="47">
        <v>5</v>
      </c>
      <c r="U25" s="47">
        <v>5</v>
      </c>
      <c r="V25" s="147"/>
      <c r="W25" s="47">
        <v>5</v>
      </c>
      <c r="X25" s="147"/>
      <c r="Y25" s="47" t="s">
        <v>33</v>
      </c>
      <c r="Z25" s="47">
        <v>4</v>
      </c>
      <c r="AA25" s="47">
        <v>4</v>
      </c>
      <c r="AB25" s="47">
        <v>4</v>
      </c>
      <c r="AC25" s="47">
        <v>4</v>
      </c>
      <c r="AD25" s="147"/>
      <c r="AE25" s="17" t="s">
        <v>167</v>
      </c>
      <c r="AF25" s="17"/>
      <c r="AG25" s="37"/>
      <c r="AH25" s="37"/>
      <c r="AI25" s="37"/>
      <c r="AJ25" s="37"/>
      <c r="AK25" s="37"/>
      <c r="AL25" s="37"/>
      <c r="AM25" s="37"/>
      <c r="AN25" s="37"/>
      <c r="AO25" s="37"/>
      <c r="AP25" s="37"/>
      <c r="AQ25" s="37"/>
      <c r="AR25" s="37"/>
    </row>
    <row r="26" spans="1:44" x14ac:dyDescent="0.2">
      <c r="A26" s="4" t="s">
        <v>61</v>
      </c>
      <c r="B26" s="8">
        <v>4</v>
      </c>
      <c r="C26" s="147">
        <f>AVERAGE(B26:B27)</f>
        <v>4</v>
      </c>
      <c r="D26" s="46">
        <v>4</v>
      </c>
      <c r="E26" s="46">
        <v>4</v>
      </c>
      <c r="F26" s="46">
        <v>4</v>
      </c>
      <c r="G26" s="46">
        <v>4</v>
      </c>
      <c r="H26" s="46">
        <v>4</v>
      </c>
      <c r="I26" s="147">
        <f>AVERAGE(D26:H27)</f>
        <v>4.3</v>
      </c>
      <c r="J26" s="46">
        <v>5</v>
      </c>
      <c r="K26" s="46">
        <v>4</v>
      </c>
      <c r="L26" s="46">
        <v>3</v>
      </c>
      <c r="M26" s="46">
        <v>4</v>
      </c>
      <c r="N26" s="147">
        <f>AVERAGE(J26:M27)</f>
        <v>3.875</v>
      </c>
      <c r="O26" s="46" t="s">
        <v>48</v>
      </c>
      <c r="P26" s="46">
        <v>4</v>
      </c>
      <c r="Q26" s="46">
        <v>5</v>
      </c>
      <c r="R26" s="46">
        <v>5</v>
      </c>
      <c r="S26" s="147">
        <f>AVERAGE(P26:R27)</f>
        <v>4.333333333333333</v>
      </c>
      <c r="T26" s="46">
        <v>5</v>
      </c>
      <c r="U26" s="46">
        <v>3</v>
      </c>
      <c r="V26" s="147">
        <f>AVERAGE(T26:U27)</f>
        <v>3.75</v>
      </c>
      <c r="W26" s="46">
        <v>5</v>
      </c>
      <c r="X26" s="147">
        <f>AVERAGE(W26:W27)</f>
        <v>4.5</v>
      </c>
      <c r="Y26" s="46" t="s">
        <v>33</v>
      </c>
      <c r="Z26" s="46">
        <v>4</v>
      </c>
      <c r="AA26" s="46">
        <v>4</v>
      </c>
      <c r="AB26" s="46">
        <v>4</v>
      </c>
      <c r="AC26" s="46">
        <v>4</v>
      </c>
      <c r="AD26" s="147">
        <f>AVERAGE(Z26:AC27)</f>
        <v>3.625</v>
      </c>
      <c r="AE26" s="4" t="s">
        <v>62</v>
      </c>
      <c r="AF26" s="4"/>
    </row>
    <row r="27" spans="1:44" x14ac:dyDescent="0.2">
      <c r="A27" s="4" t="s">
        <v>61</v>
      </c>
      <c r="B27" s="8">
        <v>4</v>
      </c>
      <c r="C27" s="147"/>
      <c r="D27" s="46">
        <v>4</v>
      </c>
      <c r="E27" s="46">
        <v>5</v>
      </c>
      <c r="F27" s="46">
        <v>5</v>
      </c>
      <c r="G27" s="46">
        <v>4</v>
      </c>
      <c r="H27" s="46">
        <v>5</v>
      </c>
      <c r="I27" s="147"/>
      <c r="J27" s="46">
        <v>3</v>
      </c>
      <c r="K27" s="46">
        <v>4</v>
      </c>
      <c r="L27" s="46">
        <v>3</v>
      </c>
      <c r="M27" s="46">
        <v>5</v>
      </c>
      <c r="N27" s="147"/>
      <c r="O27" s="46" t="s">
        <v>48</v>
      </c>
      <c r="P27" s="46">
        <v>3</v>
      </c>
      <c r="Q27" s="46">
        <v>4</v>
      </c>
      <c r="R27" s="46">
        <v>5</v>
      </c>
      <c r="S27" s="147"/>
      <c r="T27" s="46">
        <v>5</v>
      </c>
      <c r="U27" s="46">
        <v>2</v>
      </c>
      <c r="V27" s="147"/>
      <c r="W27" s="46">
        <v>4</v>
      </c>
      <c r="X27" s="147"/>
      <c r="Y27" s="46" t="s">
        <v>33</v>
      </c>
      <c r="Z27" s="46">
        <v>4</v>
      </c>
      <c r="AA27" s="46">
        <v>3</v>
      </c>
      <c r="AB27" s="46">
        <v>4</v>
      </c>
      <c r="AC27" s="46">
        <v>2</v>
      </c>
      <c r="AD27" s="147"/>
      <c r="AE27" s="4" t="s">
        <v>160</v>
      </c>
      <c r="AF27" s="4"/>
    </row>
    <row r="28" spans="1:44" s="19" customFormat="1" x14ac:dyDescent="0.2">
      <c r="A28" s="17" t="s">
        <v>35</v>
      </c>
      <c r="B28" s="18">
        <v>4</v>
      </c>
      <c r="C28" s="29">
        <v>4</v>
      </c>
      <c r="D28" s="47">
        <v>5</v>
      </c>
      <c r="E28" s="47">
        <v>5</v>
      </c>
      <c r="F28" s="47">
        <v>4</v>
      </c>
      <c r="G28" s="47">
        <v>4</v>
      </c>
      <c r="H28" s="47">
        <v>4</v>
      </c>
      <c r="I28" s="29">
        <f>AVERAGE(D28:H28)</f>
        <v>4.4000000000000004</v>
      </c>
      <c r="J28" s="47">
        <v>4</v>
      </c>
      <c r="K28" s="47">
        <v>3</v>
      </c>
      <c r="L28" s="47">
        <v>3</v>
      </c>
      <c r="M28" s="47">
        <v>4</v>
      </c>
      <c r="N28" s="29">
        <f>AVERAGE(J28:M28)</f>
        <v>3.5</v>
      </c>
      <c r="O28" s="47" t="s">
        <v>38</v>
      </c>
      <c r="P28" s="47">
        <v>3</v>
      </c>
      <c r="Q28" s="47">
        <v>5</v>
      </c>
      <c r="R28" s="47">
        <v>5</v>
      </c>
      <c r="S28" s="29">
        <f>AVERAGE(P28:R28)</f>
        <v>4.333333333333333</v>
      </c>
      <c r="T28" s="47">
        <v>4</v>
      </c>
      <c r="U28" s="47">
        <v>3</v>
      </c>
      <c r="V28" s="29">
        <f>AVERAGE(T28:U28)</f>
        <v>3.5</v>
      </c>
      <c r="W28" s="47">
        <v>4</v>
      </c>
      <c r="X28" s="29">
        <f>AVERAGE(W28)</f>
        <v>4</v>
      </c>
      <c r="Y28" s="47" t="s">
        <v>33</v>
      </c>
      <c r="Z28" s="47">
        <v>4</v>
      </c>
      <c r="AA28" s="47">
        <v>4</v>
      </c>
      <c r="AB28" s="47">
        <v>4</v>
      </c>
      <c r="AC28" s="47">
        <v>4</v>
      </c>
      <c r="AD28" s="29">
        <f>AVERAGE(Z28:AC28)</f>
        <v>4</v>
      </c>
      <c r="AG28" s="37"/>
      <c r="AH28" s="37"/>
      <c r="AI28" s="37"/>
      <c r="AJ28" s="37"/>
      <c r="AK28" s="37"/>
      <c r="AL28" s="37"/>
      <c r="AM28" s="37"/>
      <c r="AN28" s="37"/>
      <c r="AO28" s="37"/>
      <c r="AP28" s="37"/>
      <c r="AQ28" s="37"/>
      <c r="AR28" s="37"/>
    </row>
    <row r="29" spans="1:44" x14ac:dyDescent="0.2">
      <c r="A29" s="4" t="s">
        <v>126</v>
      </c>
      <c r="B29" s="8">
        <v>2</v>
      </c>
      <c r="C29" s="147">
        <f>AVERAGE(B29:B30)</f>
        <v>2.5</v>
      </c>
      <c r="D29" s="46">
        <v>4</v>
      </c>
      <c r="E29" s="46">
        <v>4</v>
      </c>
      <c r="F29" s="46">
        <v>5</v>
      </c>
      <c r="G29" s="46">
        <v>4</v>
      </c>
      <c r="H29" s="46">
        <v>5</v>
      </c>
      <c r="I29" s="147">
        <f>AVERAGE(D29:H30)</f>
        <v>4.5999999999999996</v>
      </c>
      <c r="J29" s="46">
        <v>5</v>
      </c>
      <c r="K29" s="46">
        <v>5</v>
      </c>
      <c r="L29" s="46">
        <v>4</v>
      </c>
      <c r="M29" s="46">
        <v>3</v>
      </c>
      <c r="N29" s="147">
        <f>AVERAGE(J29:M30)</f>
        <v>4.375</v>
      </c>
      <c r="O29" s="46" t="s">
        <v>38</v>
      </c>
      <c r="P29" s="46">
        <v>3</v>
      </c>
      <c r="Q29" s="46">
        <v>5</v>
      </c>
      <c r="R29" s="46">
        <v>5</v>
      </c>
      <c r="S29" s="147">
        <f>AVERAGE(P29:R30)</f>
        <v>4.666666666666667</v>
      </c>
      <c r="T29" s="46">
        <v>3</v>
      </c>
      <c r="U29" s="46">
        <v>5</v>
      </c>
      <c r="V29" s="147">
        <f>AVERAGE(T29:U30)</f>
        <v>3.75</v>
      </c>
      <c r="W29" s="46">
        <v>1</v>
      </c>
      <c r="X29" s="147">
        <f>AVERAGE(W29:W30)</f>
        <v>2.5</v>
      </c>
      <c r="Y29" s="46" t="s">
        <v>33</v>
      </c>
      <c r="Z29" s="46">
        <v>4</v>
      </c>
      <c r="AA29" s="46">
        <v>3</v>
      </c>
      <c r="AB29" s="46">
        <v>3</v>
      </c>
      <c r="AC29" s="46">
        <v>4</v>
      </c>
      <c r="AD29" s="147">
        <f>AVERAGE(Z29:AC30)</f>
        <v>3.125</v>
      </c>
      <c r="AE29" s="4" t="s">
        <v>127</v>
      </c>
      <c r="AF29" s="4"/>
    </row>
    <row r="30" spans="1:44" x14ac:dyDescent="0.2">
      <c r="A30" s="4" t="s">
        <v>126</v>
      </c>
      <c r="B30" s="8">
        <v>3</v>
      </c>
      <c r="C30" s="147"/>
      <c r="D30" s="46">
        <v>4</v>
      </c>
      <c r="E30" s="46">
        <v>5</v>
      </c>
      <c r="F30" s="46">
        <v>5</v>
      </c>
      <c r="G30" s="46">
        <v>5</v>
      </c>
      <c r="H30" s="46">
        <v>5</v>
      </c>
      <c r="I30" s="147"/>
      <c r="J30" s="46">
        <v>5</v>
      </c>
      <c r="K30" s="46">
        <v>4</v>
      </c>
      <c r="L30" s="46">
        <v>4</v>
      </c>
      <c r="M30" s="46">
        <v>5</v>
      </c>
      <c r="N30" s="147"/>
      <c r="O30" s="46" t="s">
        <v>48</v>
      </c>
      <c r="P30" s="46">
        <v>5</v>
      </c>
      <c r="Q30" s="46">
        <v>5</v>
      </c>
      <c r="R30" s="46">
        <v>5</v>
      </c>
      <c r="S30" s="147"/>
      <c r="T30" s="46">
        <v>4</v>
      </c>
      <c r="U30" s="46">
        <v>3</v>
      </c>
      <c r="V30" s="147"/>
      <c r="W30" s="46">
        <v>4</v>
      </c>
      <c r="X30" s="147"/>
      <c r="Y30" s="46" t="s">
        <v>33</v>
      </c>
      <c r="Z30" s="46">
        <v>3</v>
      </c>
      <c r="AA30" s="46">
        <v>3</v>
      </c>
      <c r="AB30" s="46">
        <v>2</v>
      </c>
      <c r="AC30" s="46">
        <v>3</v>
      </c>
      <c r="AD30" s="147"/>
      <c r="AE30" s="4" t="s">
        <v>140</v>
      </c>
      <c r="AF30" s="4"/>
    </row>
    <row r="31" spans="1:44" s="19" customFormat="1" x14ac:dyDescent="0.2">
      <c r="A31" s="17" t="s">
        <v>97</v>
      </c>
      <c r="B31" s="18">
        <v>5</v>
      </c>
      <c r="C31" s="147">
        <f t="shared" ref="C31" si="0">AVERAGE(B31:B32)</f>
        <v>4.5</v>
      </c>
      <c r="D31" s="47">
        <v>4</v>
      </c>
      <c r="E31" s="47">
        <v>5</v>
      </c>
      <c r="F31" s="47">
        <v>5</v>
      </c>
      <c r="G31" s="47">
        <v>5</v>
      </c>
      <c r="H31" s="47">
        <v>4</v>
      </c>
      <c r="I31" s="147">
        <f>AVERAGE(D31:H32)</f>
        <v>4.3</v>
      </c>
      <c r="J31" s="47">
        <v>5</v>
      </c>
      <c r="K31" s="47">
        <v>4</v>
      </c>
      <c r="L31" s="47">
        <v>4</v>
      </c>
      <c r="M31" s="47">
        <v>3</v>
      </c>
      <c r="N31" s="147">
        <f>AVERAGE(J31:M32)</f>
        <v>3.875</v>
      </c>
      <c r="O31" s="47" t="s">
        <v>38</v>
      </c>
      <c r="P31" s="47">
        <v>4</v>
      </c>
      <c r="Q31" s="47">
        <v>4</v>
      </c>
      <c r="R31" s="47">
        <v>5</v>
      </c>
      <c r="S31" s="147">
        <f>AVERAGE(P31:R32)</f>
        <v>4</v>
      </c>
      <c r="T31" s="47">
        <v>4</v>
      </c>
      <c r="U31" s="47">
        <v>2</v>
      </c>
      <c r="V31" s="147">
        <f>AVERAGE(T31:U32)</f>
        <v>3.25</v>
      </c>
      <c r="W31" s="47">
        <v>4</v>
      </c>
      <c r="X31" s="147">
        <f>AVERAGE(W31:W32)</f>
        <v>4</v>
      </c>
      <c r="Y31" s="47" t="s">
        <v>33</v>
      </c>
      <c r="Z31" s="47">
        <v>3</v>
      </c>
      <c r="AA31" s="47">
        <v>3</v>
      </c>
      <c r="AB31" s="47">
        <v>3</v>
      </c>
      <c r="AC31" s="47">
        <v>4</v>
      </c>
      <c r="AD31" s="147">
        <f>AVERAGE(Z31:AC32)</f>
        <v>3.375</v>
      </c>
      <c r="AE31" s="17" t="s">
        <v>99</v>
      </c>
      <c r="AF31" s="17"/>
      <c r="AG31" s="37"/>
      <c r="AH31" s="37"/>
      <c r="AI31" s="37"/>
      <c r="AJ31" s="37"/>
      <c r="AK31" s="37"/>
      <c r="AL31" s="37"/>
      <c r="AM31" s="37"/>
      <c r="AN31" s="37"/>
      <c r="AO31" s="37"/>
      <c r="AP31" s="37"/>
      <c r="AQ31" s="37"/>
      <c r="AR31" s="37"/>
    </row>
    <row r="32" spans="1:44" s="19" customFormat="1" x14ac:dyDescent="0.2">
      <c r="A32" s="17" t="s">
        <v>97</v>
      </c>
      <c r="B32" s="18">
        <v>4</v>
      </c>
      <c r="C32" s="147"/>
      <c r="D32" s="47">
        <v>4</v>
      </c>
      <c r="E32" s="47">
        <v>4</v>
      </c>
      <c r="F32" s="47">
        <v>4</v>
      </c>
      <c r="G32" s="47">
        <v>4</v>
      </c>
      <c r="H32" s="47">
        <v>4</v>
      </c>
      <c r="I32" s="147"/>
      <c r="J32" s="47">
        <v>3</v>
      </c>
      <c r="K32" s="47">
        <v>4</v>
      </c>
      <c r="L32" s="47">
        <v>4</v>
      </c>
      <c r="M32" s="47">
        <v>4</v>
      </c>
      <c r="N32" s="147"/>
      <c r="O32" s="47" t="s">
        <v>38</v>
      </c>
      <c r="P32" s="47">
        <v>4</v>
      </c>
      <c r="Q32" s="47">
        <v>4</v>
      </c>
      <c r="R32" s="47">
        <v>3</v>
      </c>
      <c r="S32" s="147"/>
      <c r="T32" s="47">
        <v>4</v>
      </c>
      <c r="U32" s="47">
        <v>3</v>
      </c>
      <c r="V32" s="147"/>
      <c r="W32" s="47">
        <v>4</v>
      </c>
      <c r="X32" s="147"/>
      <c r="Y32" s="47" t="s">
        <v>33</v>
      </c>
      <c r="Z32" s="47">
        <v>4</v>
      </c>
      <c r="AA32" s="47">
        <v>4</v>
      </c>
      <c r="AB32" s="47">
        <v>3</v>
      </c>
      <c r="AC32" s="47">
        <v>3</v>
      </c>
      <c r="AD32" s="147"/>
      <c r="AE32" s="17" t="s">
        <v>123</v>
      </c>
      <c r="AF32" s="17"/>
      <c r="AG32" s="37"/>
      <c r="AH32" s="37"/>
      <c r="AI32" s="37"/>
      <c r="AJ32" s="37"/>
      <c r="AK32" s="37"/>
      <c r="AL32" s="37"/>
      <c r="AM32" s="37"/>
      <c r="AN32" s="37"/>
      <c r="AO32" s="37"/>
      <c r="AP32" s="37"/>
      <c r="AQ32" s="37"/>
      <c r="AR32" s="37"/>
    </row>
    <row r="33" spans="1:44" x14ac:dyDescent="0.2">
      <c r="A33" s="4" t="s">
        <v>124</v>
      </c>
      <c r="B33" s="8">
        <v>4</v>
      </c>
      <c r="C33" s="147">
        <f t="shared" ref="C33" si="1">AVERAGE(B33:B34)</f>
        <v>4.5</v>
      </c>
      <c r="D33" s="46">
        <v>4</v>
      </c>
      <c r="E33" s="46">
        <v>4</v>
      </c>
      <c r="F33" s="46">
        <v>4</v>
      </c>
      <c r="G33" s="46">
        <v>4</v>
      </c>
      <c r="H33" s="46">
        <v>4</v>
      </c>
      <c r="I33" s="147">
        <f>AVERAGE(D33:H34)</f>
        <v>4.2</v>
      </c>
      <c r="J33" s="46">
        <v>5</v>
      </c>
      <c r="K33" s="46">
        <v>5</v>
      </c>
      <c r="L33" s="46">
        <v>4</v>
      </c>
      <c r="M33" s="46">
        <v>4</v>
      </c>
      <c r="N33" s="147">
        <f>AVERAGE(J33:M34)</f>
        <v>4.125</v>
      </c>
      <c r="O33" s="46" t="s">
        <v>38</v>
      </c>
      <c r="P33" s="46">
        <v>4</v>
      </c>
      <c r="Q33" s="46">
        <v>5</v>
      </c>
      <c r="R33" s="46">
        <v>4</v>
      </c>
      <c r="S33" s="147">
        <f>AVERAGE(P33:R34)</f>
        <v>4.333333333333333</v>
      </c>
      <c r="T33" s="46">
        <v>3</v>
      </c>
      <c r="U33" s="46">
        <v>3</v>
      </c>
      <c r="V33" s="147">
        <f>AVERAGE(T33:U34)</f>
        <v>3</v>
      </c>
      <c r="W33" s="46">
        <v>4</v>
      </c>
      <c r="X33" s="147">
        <f>AVERAGE(W33:W34)</f>
        <v>3.5</v>
      </c>
      <c r="Y33" s="46" t="s">
        <v>33</v>
      </c>
      <c r="Z33" s="46">
        <v>3</v>
      </c>
      <c r="AA33" s="46">
        <v>3</v>
      </c>
      <c r="AB33" s="46">
        <v>3</v>
      </c>
      <c r="AC33" s="46">
        <v>3</v>
      </c>
      <c r="AD33" s="147">
        <f>AVERAGE(Z33:AC34)</f>
        <v>3.375</v>
      </c>
      <c r="AE33" s="4" t="s">
        <v>125</v>
      </c>
      <c r="AF33" s="4"/>
    </row>
    <row r="34" spans="1:44" x14ac:dyDescent="0.2">
      <c r="A34" s="4" t="s">
        <v>124</v>
      </c>
      <c r="B34" s="8">
        <v>5</v>
      </c>
      <c r="C34" s="147"/>
      <c r="D34" s="46">
        <v>4</v>
      </c>
      <c r="E34" s="46">
        <v>5</v>
      </c>
      <c r="F34" s="46">
        <v>5</v>
      </c>
      <c r="G34" s="46">
        <v>4</v>
      </c>
      <c r="H34" s="46">
        <v>4</v>
      </c>
      <c r="I34" s="147"/>
      <c r="J34" s="46">
        <v>5</v>
      </c>
      <c r="K34" s="46">
        <v>4</v>
      </c>
      <c r="L34" s="46">
        <v>3</v>
      </c>
      <c r="M34" s="46">
        <v>3</v>
      </c>
      <c r="N34" s="147"/>
      <c r="O34" s="46" t="s">
        <v>38</v>
      </c>
      <c r="P34" s="46">
        <v>4</v>
      </c>
      <c r="Q34" s="46">
        <v>5</v>
      </c>
      <c r="R34" s="46">
        <v>4</v>
      </c>
      <c r="S34" s="147"/>
      <c r="T34" s="46">
        <v>3</v>
      </c>
      <c r="U34" s="46">
        <v>3</v>
      </c>
      <c r="V34" s="147"/>
      <c r="W34" s="46">
        <v>3</v>
      </c>
      <c r="X34" s="147"/>
      <c r="Y34" s="46" t="s">
        <v>33</v>
      </c>
      <c r="Z34" s="46">
        <v>3</v>
      </c>
      <c r="AA34" s="46">
        <v>4</v>
      </c>
      <c r="AB34" s="46">
        <v>4</v>
      </c>
      <c r="AC34" s="46">
        <v>4</v>
      </c>
      <c r="AD34" s="147"/>
      <c r="AE34" s="4" t="s">
        <v>164</v>
      </c>
      <c r="AF34" s="4"/>
    </row>
    <row r="35" spans="1:44" s="19" customFormat="1" x14ac:dyDescent="0.2">
      <c r="A35" s="17" t="s">
        <v>66</v>
      </c>
      <c r="B35" s="18">
        <v>4</v>
      </c>
      <c r="C35" s="147">
        <f>AVERAGE(B35:B37)</f>
        <v>4.333333333333333</v>
      </c>
      <c r="D35" s="47">
        <v>4</v>
      </c>
      <c r="E35" s="47">
        <v>3</v>
      </c>
      <c r="F35" s="47">
        <v>4</v>
      </c>
      <c r="G35" s="47">
        <v>4</v>
      </c>
      <c r="H35" s="47">
        <v>4</v>
      </c>
      <c r="I35" s="147">
        <f>AVERAGE(D35:H37)</f>
        <v>3.8</v>
      </c>
      <c r="J35" s="47">
        <v>5</v>
      </c>
      <c r="K35" s="47">
        <v>5</v>
      </c>
      <c r="L35" s="47">
        <v>4</v>
      </c>
      <c r="M35" s="47">
        <v>4</v>
      </c>
      <c r="N35" s="147">
        <f>AVERAGE(J35:M37)</f>
        <v>4.333333333333333</v>
      </c>
      <c r="O35" s="47" t="s">
        <v>38</v>
      </c>
      <c r="P35" s="47">
        <v>5</v>
      </c>
      <c r="Q35" s="47">
        <v>5</v>
      </c>
      <c r="R35" s="47">
        <v>4</v>
      </c>
      <c r="S35" s="147">
        <f>AVERAGE(P35:R37)</f>
        <v>4.4444444444444446</v>
      </c>
      <c r="T35" s="47">
        <v>3</v>
      </c>
      <c r="U35" s="47">
        <v>3</v>
      </c>
      <c r="V35" s="147">
        <f>AVERAGE(T35:U37)</f>
        <v>2.8333333333333335</v>
      </c>
      <c r="W35" s="47">
        <v>4</v>
      </c>
      <c r="X35" s="147">
        <f>AVERAGE(W35:W37)</f>
        <v>4</v>
      </c>
      <c r="Y35" s="47" t="s">
        <v>33</v>
      </c>
      <c r="Z35" s="47">
        <v>3</v>
      </c>
      <c r="AA35" s="47">
        <v>4</v>
      </c>
      <c r="AB35" s="47">
        <v>4</v>
      </c>
      <c r="AC35" s="47">
        <v>4</v>
      </c>
      <c r="AD35" s="147">
        <f>AVERAGE(Z35:AC37)</f>
        <v>3.75</v>
      </c>
      <c r="AE35" s="17" t="s">
        <v>67</v>
      </c>
      <c r="AF35" s="17"/>
      <c r="AG35" s="37"/>
      <c r="AH35" s="37"/>
      <c r="AI35" s="37"/>
      <c r="AJ35" s="37"/>
      <c r="AK35" s="37"/>
      <c r="AL35" s="37"/>
      <c r="AM35" s="37"/>
      <c r="AN35" s="37"/>
      <c r="AO35" s="37"/>
      <c r="AP35" s="37"/>
      <c r="AQ35" s="37"/>
      <c r="AR35" s="37"/>
    </row>
    <row r="36" spans="1:44" s="19" customFormat="1" x14ac:dyDescent="0.2">
      <c r="A36" s="17" t="s">
        <v>66</v>
      </c>
      <c r="B36" s="18">
        <v>4</v>
      </c>
      <c r="C36" s="147"/>
      <c r="D36" s="47">
        <v>4</v>
      </c>
      <c r="E36" s="47">
        <v>3</v>
      </c>
      <c r="F36" s="47">
        <v>4</v>
      </c>
      <c r="G36" s="47">
        <v>3</v>
      </c>
      <c r="H36" s="47">
        <v>3</v>
      </c>
      <c r="I36" s="147"/>
      <c r="J36" s="47">
        <v>3</v>
      </c>
      <c r="K36" s="47">
        <v>5</v>
      </c>
      <c r="L36" s="47">
        <v>4</v>
      </c>
      <c r="M36" s="47">
        <v>3</v>
      </c>
      <c r="N36" s="147"/>
      <c r="O36" s="47" t="s">
        <v>38</v>
      </c>
      <c r="P36" s="47">
        <v>4</v>
      </c>
      <c r="Q36" s="47">
        <v>5</v>
      </c>
      <c r="R36" s="47">
        <v>3</v>
      </c>
      <c r="S36" s="147"/>
      <c r="T36" s="47">
        <v>2</v>
      </c>
      <c r="U36" s="47">
        <v>3</v>
      </c>
      <c r="V36" s="147"/>
      <c r="W36" s="47">
        <v>4</v>
      </c>
      <c r="X36" s="147"/>
      <c r="Y36" s="47" t="s">
        <v>33</v>
      </c>
      <c r="Z36" s="47">
        <v>4</v>
      </c>
      <c r="AA36" s="47">
        <v>3</v>
      </c>
      <c r="AB36" s="47">
        <v>4</v>
      </c>
      <c r="AC36" s="47">
        <v>4</v>
      </c>
      <c r="AD36" s="147"/>
      <c r="AE36" s="17" t="s">
        <v>104</v>
      </c>
      <c r="AF36" s="17"/>
      <c r="AG36" s="37"/>
      <c r="AH36" s="37"/>
      <c r="AI36" s="37"/>
      <c r="AJ36" s="37"/>
      <c r="AK36" s="37"/>
      <c r="AL36" s="37"/>
      <c r="AM36" s="37"/>
      <c r="AN36" s="37"/>
      <c r="AO36" s="37"/>
      <c r="AP36" s="37"/>
      <c r="AQ36" s="37"/>
      <c r="AR36" s="37"/>
    </row>
    <row r="37" spans="1:44" s="19" customFormat="1" x14ac:dyDescent="0.2">
      <c r="A37" s="17" t="s">
        <v>66</v>
      </c>
      <c r="B37" s="18">
        <v>5</v>
      </c>
      <c r="C37" s="147"/>
      <c r="D37" s="47">
        <v>4</v>
      </c>
      <c r="E37" s="47">
        <v>4</v>
      </c>
      <c r="F37" s="47">
        <v>4</v>
      </c>
      <c r="G37" s="47">
        <v>5</v>
      </c>
      <c r="H37" s="47">
        <v>4</v>
      </c>
      <c r="I37" s="147"/>
      <c r="J37" s="47">
        <v>5</v>
      </c>
      <c r="K37" s="47">
        <v>5</v>
      </c>
      <c r="L37" s="47">
        <v>4</v>
      </c>
      <c r="M37" s="47">
        <v>5</v>
      </c>
      <c r="N37" s="147"/>
      <c r="O37" s="47" t="s">
        <v>38</v>
      </c>
      <c r="P37" s="47">
        <v>5</v>
      </c>
      <c r="Q37" s="47">
        <v>5</v>
      </c>
      <c r="R37" s="47">
        <v>4</v>
      </c>
      <c r="S37" s="147"/>
      <c r="T37" s="47">
        <v>3</v>
      </c>
      <c r="U37" s="47">
        <v>3</v>
      </c>
      <c r="V37" s="147"/>
      <c r="W37" s="47">
        <v>4</v>
      </c>
      <c r="X37" s="147"/>
      <c r="Y37" s="47" t="s">
        <v>33</v>
      </c>
      <c r="Z37" s="47">
        <v>4</v>
      </c>
      <c r="AA37" s="47">
        <v>4</v>
      </c>
      <c r="AB37" s="47">
        <v>4</v>
      </c>
      <c r="AC37" s="47">
        <v>3</v>
      </c>
      <c r="AD37" s="147"/>
      <c r="AE37" s="17" t="s">
        <v>154</v>
      </c>
      <c r="AF37" s="17"/>
      <c r="AG37" s="37"/>
      <c r="AH37" s="37"/>
      <c r="AI37" s="37"/>
      <c r="AJ37" s="37"/>
      <c r="AK37" s="37"/>
      <c r="AL37" s="37"/>
      <c r="AM37" s="37"/>
      <c r="AN37" s="37"/>
      <c r="AO37" s="37"/>
      <c r="AP37" s="37"/>
      <c r="AQ37" s="37"/>
      <c r="AR37" s="37"/>
    </row>
    <row r="38" spans="1:44" x14ac:dyDescent="0.2">
      <c r="A38" s="4" t="s">
        <v>43</v>
      </c>
      <c r="B38" s="8">
        <v>4</v>
      </c>
      <c r="C38" s="147">
        <f>AVERAGE(B38:B42)</f>
        <v>4.4000000000000004</v>
      </c>
      <c r="D38" s="46">
        <v>4</v>
      </c>
      <c r="E38" s="46">
        <v>4</v>
      </c>
      <c r="F38" s="46">
        <v>4</v>
      </c>
      <c r="G38" s="46">
        <v>4</v>
      </c>
      <c r="H38" s="46">
        <v>5</v>
      </c>
      <c r="I38" s="147">
        <f>AVERAGE(D38:H42)</f>
        <v>4.32</v>
      </c>
      <c r="J38" s="46">
        <v>5</v>
      </c>
      <c r="K38" s="46">
        <v>5</v>
      </c>
      <c r="L38" s="46">
        <v>4</v>
      </c>
      <c r="M38" s="46">
        <v>5</v>
      </c>
      <c r="N38" s="147">
        <f>AVERAGE(J38:M42)</f>
        <v>4.7</v>
      </c>
      <c r="O38" s="46" t="s">
        <v>38</v>
      </c>
      <c r="P38" s="46">
        <v>4</v>
      </c>
      <c r="Q38" s="46">
        <v>5</v>
      </c>
      <c r="R38" s="46">
        <v>4</v>
      </c>
      <c r="S38" s="147">
        <f>AVERAGE(P38:R42)</f>
        <v>4.5999999999999996</v>
      </c>
      <c r="T38" s="46">
        <v>4</v>
      </c>
      <c r="U38" s="46">
        <v>5</v>
      </c>
      <c r="V38" s="147">
        <f>AVERAGE(T38:U42)</f>
        <v>4</v>
      </c>
      <c r="W38" s="46">
        <v>5</v>
      </c>
      <c r="X38" s="147">
        <f>AVERAGE(W38:W42)</f>
        <v>4.8</v>
      </c>
      <c r="Y38" s="46" t="s">
        <v>33</v>
      </c>
      <c r="Z38" s="46">
        <v>3</v>
      </c>
      <c r="AA38" s="46">
        <v>3</v>
      </c>
      <c r="AB38" s="46">
        <v>2</v>
      </c>
      <c r="AC38" s="46">
        <v>3</v>
      </c>
      <c r="AD38" s="147">
        <f>AVERAGE(Z38:AC42)</f>
        <v>3.55</v>
      </c>
      <c r="AE38" s="4" t="s">
        <v>45</v>
      </c>
      <c r="AF38" s="4"/>
    </row>
    <row r="39" spans="1:44" x14ac:dyDescent="0.2">
      <c r="A39" s="4" t="s">
        <v>43</v>
      </c>
      <c r="B39" s="8">
        <v>4</v>
      </c>
      <c r="C39" s="147"/>
      <c r="D39" s="46">
        <v>4</v>
      </c>
      <c r="E39" s="46">
        <v>4</v>
      </c>
      <c r="F39" s="46">
        <v>4</v>
      </c>
      <c r="G39" s="46">
        <v>4</v>
      </c>
      <c r="H39" s="46">
        <v>4</v>
      </c>
      <c r="I39" s="147"/>
      <c r="J39" s="46">
        <v>5</v>
      </c>
      <c r="K39" s="46">
        <v>4</v>
      </c>
      <c r="L39" s="46">
        <v>3</v>
      </c>
      <c r="M39" s="46">
        <v>5</v>
      </c>
      <c r="N39" s="147"/>
      <c r="O39" s="46" t="s">
        <v>38</v>
      </c>
      <c r="P39" s="46">
        <v>4</v>
      </c>
      <c r="Q39" s="46">
        <v>4</v>
      </c>
      <c r="R39" s="46">
        <v>4</v>
      </c>
      <c r="S39" s="147"/>
      <c r="T39" s="46">
        <v>3</v>
      </c>
      <c r="U39" s="46">
        <v>4</v>
      </c>
      <c r="V39" s="147"/>
      <c r="W39" s="46">
        <v>4</v>
      </c>
      <c r="X39" s="147"/>
      <c r="Y39" s="46" t="s">
        <v>33</v>
      </c>
      <c r="Z39" s="46">
        <v>3</v>
      </c>
      <c r="AA39" s="46">
        <v>3</v>
      </c>
      <c r="AB39" s="46">
        <v>3</v>
      </c>
      <c r="AC39" s="46">
        <v>3</v>
      </c>
      <c r="AD39" s="147"/>
      <c r="AE39" s="4" t="s">
        <v>88</v>
      </c>
      <c r="AF39" s="4"/>
    </row>
    <row r="40" spans="1:44" x14ac:dyDescent="0.2">
      <c r="A40" s="4" t="s">
        <v>43</v>
      </c>
      <c r="B40" s="8">
        <v>4</v>
      </c>
      <c r="C40" s="147"/>
      <c r="D40" s="46">
        <v>4</v>
      </c>
      <c r="E40" s="46">
        <v>4</v>
      </c>
      <c r="F40" s="46">
        <v>4</v>
      </c>
      <c r="G40" s="46">
        <v>3</v>
      </c>
      <c r="H40" s="46">
        <v>4</v>
      </c>
      <c r="I40" s="147"/>
      <c r="J40" s="46">
        <v>5</v>
      </c>
      <c r="K40" s="46">
        <v>4</v>
      </c>
      <c r="L40" s="46">
        <v>4</v>
      </c>
      <c r="M40" s="46">
        <v>5</v>
      </c>
      <c r="N40" s="147"/>
      <c r="O40" s="46" t="s">
        <v>38</v>
      </c>
      <c r="P40" s="46">
        <v>5</v>
      </c>
      <c r="Q40" s="46">
        <v>5</v>
      </c>
      <c r="R40" s="46">
        <v>4</v>
      </c>
      <c r="S40" s="147"/>
      <c r="T40" s="46">
        <v>4</v>
      </c>
      <c r="U40" s="46">
        <v>4</v>
      </c>
      <c r="V40" s="147"/>
      <c r="W40" s="46">
        <v>5</v>
      </c>
      <c r="X40" s="147"/>
      <c r="Y40" s="46" t="s">
        <v>33</v>
      </c>
      <c r="Z40" s="46">
        <v>4</v>
      </c>
      <c r="AA40" s="46">
        <v>4</v>
      </c>
      <c r="AB40" s="46">
        <v>3</v>
      </c>
      <c r="AC40" s="46">
        <v>3</v>
      </c>
      <c r="AD40" s="147"/>
      <c r="AE40" s="4" t="s">
        <v>106</v>
      </c>
      <c r="AF40" s="4"/>
    </row>
    <row r="41" spans="1:44" x14ac:dyDescent="0.2">
      <c r="A41" s="4" t="s">
        <v>43</v>
      </c>
      <c r="B41" s="8">
        <v>5</v>
      </c>
      <c r="C41" s="147"/>
      <c r="D41" s="46">
        <v>4</v>
      </c>
      <c r="E41" s="46">
        <v>5</v>
      </c>
      <c r="F41" s="46">
        <v>5</v>
      </c>
      <c r="G41" s="46">
        <v>5</v>
      </c>
      <c r="H41" s="46">
        <v>5</v>
      </c>
      <c r="I41" s="147"/>
      <c r="J41" s="46">
        <v>5</v>
      </c>
      <c r="K41" s="46">
        <v>5</v>
      </c>
      <c r="L41" s="46">
        <v>5</v>
      </c>
      <c r="M41" s="46">
        <v>5</v>
      </c>
      <c r="N41" s="147"/>
      <c r="O41" s="46" t="s">
        <v>38</v>
      </c>
      <c r="P41" s="46">
        <v>5</v>
      </c>
      <c r="Q41" s="46">
        <v>5</v>
      </c>
      <c r="R41" s="46">
        <v>5</v>
      </c>
      <c r="S41" s="147"/>
      <c r="T41" s="46">
        <v>3</v>
      </c>
      <c r="U41" s="46">
        <v>3</v>
      </c>
      <c r="V41" s="147"/>
      <c r="W41" s="46">
        <v>5</v>
      </c>
      <c r="X41" s="147"/>
      <c r="Y41" s="46" t="s">
        <v>33</v>
      </c>
      <c r="Z41" s="46">
        <v>4</v>
      </c>
      <c r="AA41" s="46">
        <v>4</v>
      </c>
      <c r="AB41" s="46">
        <v>4</v>
      </c>
      <c r="AC41" s="46">
        <v>4</v>
      </c>
      <c r="AD41" s="147"/>
      <c r="AE41" s="4" t="s">
        <v>132</v>
      </c>
      <c r="AF41" s="4"/>
    </row>
    <row r="42" spans="1:44" x14ac:dyDescent="0.2">
      <c r="A42" s="4" t="s">
        <v>43</v>
      </c>
      <c r="B42" s="8">
        <v>5</v>
      </c>
      <c r="C42" s="147"/>
      <c r="D42" s="46">
        <v>4</v>
      </c>
      <c r="E42" s="46">
        <v>5</v>
      </c>
      <c r="F42" s="46">
        <v>5</v>
      </c>
      <c r="G42" s="46">
        <v>5</v>
      </c>
      <c r="H42" s="46">
        <v>5</v>
      </c>
      <c r="I42" s="147"/>
      <c r="J42" s="46">
        <v>5</v>
      </c>
      <c r="K42" s="46">
        <v>5</v>
      </c>
      <c r="L42" s="46">
        <v>5</v>
      </c>
      <c r="M42" s="46">
        <v>5</v>
      </c>
      <c r="N42" s="147"/>
      <c r="O42" s="46" t="s">
        <v>38</v>
      </c>
      <c r="P42" s="46">
        <v>5</v>
      </c>
      <c r="Q42" s="46">
        <v>5</v>
      </c>
      <c r="R42" s="46">
        <v>5</v>
      </c>
      <c r="S42" s="147"/>
      <c r="T42" s="46">
        <v>5</v>
      </c>
      <c r="U42" s="46">
        <v>5</v>
      </c>
      <c r="V42" s="147"/>
      <c r="W42" s="46">
        <v>5</v>
      </c>
      <c r="X42" s="147"/>
      <c r="Y42" s="46" t="s">
        <v>33</v>
      </c>
      <c r="Z42" s="46">
        <v>4</v>
      </c>
      <c r="AA42" s="46">
        <v>4</v>
      </c>
      <c r="AB42" s="46">
        <v>5</v>
      </c>
      <c r="AC42" s="46">
        <v>5</v>
      </c>
      <c r="AD42" s="147"/>
      <c r="AE42" s="4" t="s">
        <v>150</v>
      </c>
      <c r="AF42" s="4"/>
    </row>
    <row r="43" spans="1:44" s="19" customFormat="1" x14ac:dyDescent="0.2">
      <c r="A43" s="17" t="s">
        <v>63</v>
      </c>
      <c r="B43" s="18">
        <v>5</v>
      </c>
      <c r="C43" s="147">
        <f>AVERAGE(B43:B45)</f>
        <v>4.333333333333333</v>
      </c>
      <c r="D43" s="47">
        <v>4</v>
      </c>
      <c r="E43" s="47">
        <v>4</v>
      </c>
      <c r="F43" s="47">
        <v>4</v>
      </c>
      <c r="G43" s="47">
        <v>4</v>
      </c>
      <c r="H43" s="47">
        <v>4</v>
      </c>
      <c r="I43" s="147">
        <f>AVERAGE(D43:H45)</f>
        <v>4.333333333333333</v>
      </c>
      <c r="J43" s="47">
        <v>4</v>
      </c>
      <c r="K43" s="47">
        <v>4</v>
      </c>
      <c r="L43" s="47">
        <v>4</v>
      </c>
      <c r="M43" s="47">
        <v>4</v>
      </c>
      <c r="N43" s="147">
        <f>AVERAGE(J43:M45)</f>
        <v>4.166666666666667</v>
      </c>
      <c r="O43" s="47" t="s">
        <v>48</v>
      </c>
      <c r="P43" s="47">
        <v>4</v>
      </c>
      <c r="Q43" s="47">
        <v>4</v>
      </c>
      <c r="R43" s="47">
        <v>4</v>
      </c>
      <c r="S43" s="147">
        <f>AVERAGE(P43:R45)</f>
        <v>4</v>
      </c>
      <c r="T43" s="47">
        <v>3</v>
      </c>
      <c r="U43" s="47">
        <v>4</v>
      </c>
      <c r="V43" s="147">
        <f>AVERAGE(T43:U45)</f>
        <v>3.8333333333333335</v>
      </c>
      <c r="W43" s="47">
        <v>4</v>
      </c>
      <c r="X43" s="147">
        <f>AVERAGE(W43:W45)</f>
        <v>4</v>
      </c>
      <c r="Y43" s="47" t="s">
        <v>33</v>
      </c>
      <c r="Z43" s="47">
        <v>3</v>
      </c>
      <c r="AA43" s="47">
        <v>3</v>
      </c>
      <c r="AB43" s="47">
        <v>3</v>
      </c>
      <c r="AC43" s="47">
        <v>3</v>
      </c>
      <c r="AD43" s="147">
        <f>AVERAGE(Z43:AC45)</f>
        <v>3.4166666666666665</v>
      </c>
      <c r="AE43" s="17" t="s">
        <v>65</v>
      </c>
      <c r="AF43" s="17"/>
      <c r="AG43" s="37"/>
      <c r="AH43" s="37"/>
      <c r="AI43" s="37"/>
      <c r="AJ43" s="37"/>
      <c r="AK43" s="37"/>
      <c r="AL43" s="37"/>
      <c r="AM43" s="37"/>
      <c r="AN43" s="37"/>
      <c r="AO43" s="37"/>
      <c r="AP43" s="37"/>
      <c r="AQ43" s="37"/>
      <c r="AR43" s="37"/>
    </row>
    <row r="44" spans="1:44" s="19" customFormat="1" x14ac:dyDescent="0.2">
      <c r="A44" s="17" t="s">
        <v>63</v>
      </c>
      <c r="B44" s="18">
        <v>4</v>
      </c>
      <c r="C44" s="147"/>
      <c r="D44" s="47">
        <v>4</v>
      </c>
      <c r="E44" s="47">
        <v>5</v>
      </c>
      <c r="F44" s="47">
        <v>5</v>
      </c>
      <c r="G44" s="47">
        <v>5</v>
      </c>
      <c r="H44" s="47">
        <v>5</v>
      </c>
      <c r="I44" s="147"/>
      <c r="J44" s="47">
        <v>5</v>
      </c>
      <c r="K44" s="47">
        <v>4</v>
      </c>
      <c r="L44" s="47">
        <v>4</v>
      </c>
      <c r="M44" s="47">
        <v>4</v>
      </c>
      <c r="N44" s="147"/>
      <c r="O44" s="47" t="s">
        <v>48</v>
      </c>
      <c r="P44" s="47">
        <v>4</v>
      </c>
      <c r="Q44" s="47">
        <v>4</v>
      </c>
      <c r="R44" s="47">
        <v>4</v>
      </c>
      <c r="S44" s="147"/>
      <c r="T44" s="47">
        <v>3</v>
      </c>
      <c r="U44" s="47">
        <v>4</v>
      </c>
      <c r="V44" s="147"/>
      <c r="W44" s="47">
        <v>4</v>
      </c>
      <c r="X44" s="147"/>
      <c r="Y44" s="47" t="s">
        <v>33</v>
      </c>
      <c r="Z44" s="47">
        <v>4</v>
      </c>
      <c r="AA44" s="47">
        <v>4</v>
      </c>
      <c r="AB44" s="47">
        <v>4</v>
      </c>
      <c r="AC44" s="47">
        <v>4</v>
      </c>
      <c r="AD44" s="147"/>
      <c r="AE44" s="17" t="s">
        <v>107</v>
      </c>
      <c r="AF44" s="17"/>
      <c r="AG44" s="37"/>
      <c r="AH44" s="37"/>
      <c r="AI44" s="37"/>
      <c r="AJ44" s="37"/>
      <c r="AK44" s="37"/>
      <c r="AL44" s="37"/>
      <c r="AM44" s="37"/>
      <c r="AN44" s="37"/>
      <c r="AO44" s="37"/>
      <c r="AP44" s="37"/>
      <c r="AQ44" s="37"/>
      <c r="AR44" s="37"/>
    </row>
    <row r="45" spans="1:44" s="19" customFormat="1" x14ac:dyDescent="0.2">
      <c r="A45" s="17" t="s">
        <v>63</v>
      </c>
      <c r="B45" s="18">
        <v>4</v>
      </c>
      <c r="C45" s="147"/>
      <c r="D45" s="47">
        <v>4</v>
      </c>
      <c r="E45" s="47">
        <v>4</v>
      </c>
      <c r="F45" s="47">
        <v>5</v>
      </c>
      <c r="G45" s="47">
        <v>4</v>
      </c>
      <c r="H45" s="47">
        <v>4</v>
      </c>
      <c r="I45" s="147"/>
      <c r="J45" s="47">
        <v>4</v>
      </c>
      <c r="K45" s="47">
        <v>4</v>
      </c>
      <c r="L45" s="47">
        <v>4</v>
      </c>
      <c r="M45" s="47">
        <v>5</v>
      </c>
      <c r="N45" s="147"/>
      <c r="O45" s="47" t="s">
        <v>48</v>
      </c>
      <c r="P45" s="47">
        <v>4</v>
      </c>
      <c r="Q45" s="47">
        <v>4</v>
      </c>
      <c r="R45" s="47">
        <v>4</v>
      </c>
      <c r="S45" s="147"/>
      <c r="T45" s="47">
        <v>4</v>
      </c>
      <c r="U45" s="47">
        <v>5</v>
      </c>
      <c r="V45" s="147"/>
      <c r="W45" s="47">
        <v>4</v>
      </c>
      <c r="X45" s="147"/>
      <c r="Y45" s="47" t="s">
        <v>33</v>
      </c>
      <c r="Z45" s="47">
        <v>4</v>
      </c>
      <c r="AA45" s="47">
        <v>4</v>
      </c>
      <c r="AB45" s="47">
        <v>3</v>
      </c>
      <c r="AC45" s="47">
        <v>2</v>
      </c>
      <c r="AD45" s="147"/>
      <c r="AE45" s="17" t="s">
        <v>148</v>
      </c>
      <c r="AF45" s="17"/>
      <c r="AG45" s="37"/>
      <c r="AH45" s="37"/>
      <c r="AI45" s="37"/>
      <c r="AJ45" s="37"/>
      <c r="AK45" s="37"/>
      <c r="AL45" s="37"/>
      <c r="AM45" s="37"/>
      <c r="AN45" s="37"/>
      <c r="AO45" s="37"/>
      <c r="AP45" s="37"/>
      <c r="AQ45" s="37"/>
      <c r="AR45" s="37"/>
    </row>
    <row r="46" spans="1:44" x14ac:dyDescent="0.2">
      <c r="A46" s="4" t="s">
        <v>50</v>
      </c>
      <c r="B46" s="8">
        <v>3</v>
      </c>
      <c r="C46" s="147">
        <f>AVERAGE(B46:B47)</f>
        <v>3.5</v>
      </c>
      <c r="D46" s="46">
        <v>4</v>
      </c>
      <c r="E46" s="46">
        <v>4</v>
      </c>
      <c r="F46" s="46">
        <v>4</v>
      </c>
      <c r="G46" s="46">
        <v>4</v>
      </c>
      <c r="H46" s="46">
        <v>4</v>
      </c>
      <c r="I46" s="147">
        <f>AVERAGE(D46:H47)</f>
        <v>4.0999999999999996</v>
      </c>
      <c r="J46" s="46">
        <v>3</v>
      </c>
      <c r="K46" s="46">
        <v>3</v>
      </c>
      <c r="L46" s="46">
        <v>2</v>
      </c>
      <c r="M46" s="46">
        <v>3</v>
      </c>
      <c r="N46" s="147">
        <f>AVERAGE(J46:M47)</f>
        <v>3</v>
      </c>
      <c r="O46" s="46" t="s">
        <v>48</v>
      </c>
      <c r="P46" s="46">
        <v>3</v>
      </c>
      <c r="Q46" s="46">
        <v>5</v>
      </c>
      <c r="R46" s="46">
        <v>5</v>
      </c>
      <c r="S46" s="147">
        <f>AVERAGE(P46:R47)</f>
        <v>4.166666666666667</v>
      </c>
      <c r="T46" s="46">
        <v>4</v>
      </c>
      <c r="U46" s="46">
        <v>3</v>
      </c>
      <c r="V46" s="147">
        <f>AVERAGE(T46:U47)</f>
        <v>3.5</v>
      </c>
      <c r="W46" s="46">
        <v>3</v>
      </c>
      <c r="X46" s="147">
        <f>AVERAGE(W46:W47)</f>
        <v>3.5</v>
      </c>
      <c r="Y46" s="46" t="s">
        <v>33</v>
      </c>
      <c r="Z46" s="46">
        <v>3</v>
      </c>
      <c r="AA46" s="46">
        <v>4</v>
      </c>
      <c r="AB46" s="46">
        <v>3</v>
      </c>
      <c r="AC46" s="46">
        <v>3</v>
      </c>
      <c r="AD46" s="147">
        <f>AVERAGE(Z46:AC47)</f>
        <v>3.125</v>
      </c>
      <c r="AE46" s="4" t="s">
        <v>52</v>
      </c>
      <c r="AF46" s="4"/>
    </row>
    <row r="47" spans="1:44" x14ac:dyDescent="0.2">
      <c r="A47" s="4" t="s">
        <v>50</v>
      </c>
      <c r="B47" s="8">
        <v>4</v>
      </c>
      <c r="C47" s="147"/>
      <c r="D47" s="46">
        <v>4</v>
      </c>
      <c r="E47" s="46">
        <v>4</v>
      </c>
      <c r="F47" s="46">
        <v>5</v>
      </c>
      <c r="G47" s="46">
        <v>4</v>
      </c>
      <c r="H47" s="46">
        <v>4</v>
      </c>
      <c r="I47" s="147"/>
      <c r="J47" s="46">
        <v>4</v>
      </c>
      <c r="K47" s="46">
        <v>3</v>
      </c>
      <c r="L47" s="46">
        <v>3</v>
      </c>
      <c r="M47" s="46">
        <v>3</v>
      </c>
      <c r="N47" s="147"/>
      <c r="O47" s="46" t="s">
        <v>38</v>
      </c>
      <c r="P47" s="46">
        <v>3</v>
      </c>
      <c r="Q47" s="46">
        <v>5</v>
      </c>
      <c r="R47" s="46">
        <v>4</v>
      </c>
      <c r="S47" s="147"/>
      <c r="T47" s="46">
        <v>4</v>
      </c>
      <c r="U47" s="46">
        <v>3</v>
      </c>
      <c r="V47" s="147"/>
      <c r="W47" s="46">
        <v>4</v>
      </c>
      <c r="X47" s="147"/>
      <c r="Y47" s="46" t="s">
        <v>33</v>
      </c>
      <c r="Z47" s="46">
        <v>3</v>
      </c>
      <c r="AA47" s="46">
        <v>3</v>
      </c>
      <c r="AB47" s="46">
        <v>3</v>
      </c>
      <c r="AC47" s="46">
        <v>3</v>
      </c>
      <c r="AD47" s="147"/>
      <c r="AE47" s="4" t="s">
        <v>120</v>
      </c>
      <c r="AF47" s="4"/>
    </row>
    <row r="48" spans="1:44" s="19" customFormat="1" x14ac:dyDescent="0.2">
      <c r="A48" s="17" t="s">
        <v>70</v>
      </c>
      <c r="B48" s="18">
        <v>4</v>
      </c>
      <c r="C48" s="147">
        <f>AVERAGE(B48:B49)</f>
        <v>4</v>
      </c>
      <c r="D48" s="47">
        <v>4</v>
      </c>
      <c r="E48" s="47">
        <v>5</v>
      </c>
      <c r="F48" s="47">
        <v>5</v>
      </c>
      <c r="G48" s="47">
        <v>4</v>
      </c>
      <c r="H48" s="47">
        <v>3</v>
      </c>
      <c r="I48" s="147">
        <f>AVERAGE(D48:H49)</f>
        <v>4.2</v>
      </c>
      <c r="J48" s="47">
        <v>4</v>
      </c>
      <c r="K48" s="47">
        <v>3</v>
      </c>
      <c r="L48" s="47">
        <v>3</v>
      </c>
      <c r="M48" s="47">
        <v>3</v>
      </c>
      <c r="N48" s="147">
        <f>AVERAGE(J48:M49)</f>
        <v>3.375</v>
      </c>
      <c r="O48" s="47" t="s">
        <v>38</v>
      </c>
      <c r="P48" s="47">
        <v>5</v>
      </c>
      <c r="Q48" s="47">
        <v>4</v>
      </c>
      <c r="R48" s="47">
        <v>3</v>
      </c>
      <c r="S48" s="147">
        <f>AVERAGE(P48:R49)</f>
        <v>4.166666666666667</v>
      </c>
      <c r="T48" s="47">
        <v>3</v>
      </c>
      <c r="U48" s="47">
        <v>3</v>
      </c>
      <c r="V48" s="147">
        <f>AVERAGE(T48:U49)</f>
        <v>3</v>
      </c>
      <c r="W48" s="47">
        <v>4</v>
      </c>
      <c r="X48" s="147">
        <f>AVERAGE(W48:W49)</f>
        <v>4</v>
      </c>
      <c r="Y48" s="47" t="s">
        <v>33</v>
      </c>
      <c r="Z48" s="47">
        <v>2</v>
      </c>
      <c r="AA48" s="47">
        <v>3</v>
      </c>
      <c r="AB48" s="47">
        <v>3</v>
      </c>
      <c r="AC48" s="47">
        <v>3</v>
      </c>
      <c r="AD48" s="147">
        <f>AVERAGE(Z48:AC49)</f>
        <v>3.375</v>
      </c>
      <c r="AE48" s="17" t="s">
        <v>71</v>
      </c>
      <c r="AF48" s="17"/>
      <c r="AG48" s="37"/>
      <c r="AH48" s="37"/>
      <c r="AI48" s="37"/>
      <c r="AJ48" s="37"/>
      <c r="AK48" s="37"/>
      <c r="AL48" s="37"/>
      <c r="AM48" s="37"/>
      <c r="AN48" s="37"/>
      <c r="AO48" s="37"/>
      <c r="AP48" s="37"/>
      <c r="AQ48" s="37"/>
      <c r="AR48" s="37"/>
    </row>
    <row r="49" spans="1:44" s="19" customFormat="1" x14ac:dyDescent="0.2">
      <c r="A49" s="17" t="s">
        <v>70</v>
      </c>
      <c r="B49" s="18">
        <v>4</v>
      </c>
      <c r="C49" s="147"/>
      <c r="D49" s="47">
        <v>4</v>
      </c>
      <c r="E49" s="47">
        <v>5</v>
      </c>
      <c r="F49" s="47">
        <v>5</v>
      </c>
      <c r="G49" s="47">
        <v>4</v>
      </c>
      <c r="H49" s="47">
        <v>3</v>
      </c>
      <c r="I49" s="147"/>
      <c r="J49" s="47">
        <v>4</v>
      </c>
      <c r="K49" s="47">
        <v>4</v>
      </c>
      <c r="L49" s="47">
        <v>3</v>
      </c>
      <c r="M49" s="47">
        <v>3</v>
      </c>
      <c r="N49" s="147"/>
      <c r="O49" s="47" t="s">
        <v>38</v>
      </c>
      <c r="P49" s="47">
        <v>4</v>
      </c>
      <c r="Q49" s="47">
        <v>5</v>
      </c>
      <c r="R49" s="47">
        <v>4</v>
      </c>
      <c r="S49" s="147"/>
      <c r="T49" s="47">
        <v>3</v>
      </c>
      <c r="U49" s="47">
        <v>3</v>
      </c>
      <c r="V49" s="147"/>
      <c r="W49" s="47">
        <v>4</v>
      </c>
      <c r="X49" s="147"/>
      <c r="Y49" s="47" t="s">
        <v>33</v>
      </c>
      <c r="Z49" s="47">
        <v>4</v>
      </c>
      <c r="AA49" s="47">
        <v>4</v>
      </c>
      <c r="AB49" s="47">
        <v>4</v>
      </c>
      <c r="AC49" s="47">
        <v>4</v>
      </c>
      <c r="AD49" s="147"/>
      <c r="AE49" s="17" t="s">
        <v>92</v>
      </c>
      <c r="AF49" s="17"/>
      <c r="AG49" s="37"/>
      <c r="AH49" s="37"/>
      <c r="AI49" s="37"/>
      <c r="AJ49" s="37"/>
      <c r="AK49" s="37"/>
      <c r="AL49" s="37"/>
      <c r="AM49" s="37"/>
      <c r="AN49" s="37"/>
      <c r="AO49" s="37"/>
      <c r="AP49" s="37"/>
      <c r="AQ49" s="37"/>
      <c r="AR49" s="37"/>
    </row>
    <row r="50" spans="1:44" x14ac:dyDescent="0.2">
      <c r="A50" s="4" t="s">
        <v>156</v>
      </c>
      <c r="B50" s="8">
        <v>4</v>
      </c>
      <c r="C50" s="29">
        <v>4</v>
      </c>
      <c r="D50" s="46">
        <v>4</v>
      </c>
      <c r="E50" s="46">
        <v>4</v>
      </c>
      <c r="F50" s="46">
        <v>4</v>
      </c>
      <c r="G50" s="46">
        <v>4</v>
      </c>
      <c r="H50" s="46">
        <v>4</v>
      </c>
      <c r="I50" s="29">
        <f>AVERAGE(D50:H50)</f>
        <v>4</v>
      </c>
      <c r="J50" s="46">
        <v>4</v>
      </c>
      <c r="K50" s="46">
        <v>3</v>
      </c>
      <c r="L50" s="46">
        <v>3</v>
      </c>
      <c r="M50" s="46">
        <v>4</v>
      </c>
      <c r="N50" s="29"/>
      <c r="O50" s="46" t="s">
        <v>48</v>
      </c>
      <c r="P50" s="46">
        <v>4</v>
      </c>
      <c r="Q50" s="46">
        <v>5</v>
      </c>
      <c r="R50" s="46">
        <v>5</v>
      </c>
      <c r="S50" s="29">
        <f>AVERAGE(P50:R50)</f>
        <v>4.666666666666667</v>
      </c>
      <c r="T50" s="46">
        <v>5</v>
      </c>
      <c r="U50" s="46">
        <v>4</v>
      </c>
      <c r="V50" s="29">
        <f>AVERAGE(T50:U50)</f>
        <v>4.5</v>
      </c>
      <c r="W50" s="46">
        <v>4</v>
      </c>
      <c r="X50" s="29">
        <f>AVERAGE(W50)</f>
        <v>4</v>
      </c>
      <c r="Y50" s="46" t="s">
        <v>33</v>
      </c>
      <c r="Z50" s="46">
        <v>4</v>
      </c>
      <c r="AA50" s="46">
        <v>4</v>
      </c>
      <c r="AB50" s="46">
        <v>3</v>
      </c>
      <c r="AC50" s="46">
        <v>4</v>
      </c>
      <c r="AD50" s="29">
        <f>AVERAGE(Z50:AC50)</f>
        <v>3.75</v>
      </c>
      <c r="AE50" s="4" t="s">
        <v>157</v>
      </c>
      <c r="AF50" s="4"/>
    </row>
    <row r="51" spans="1:44" s="22" customFormat="1" x14ac:dyDescent="0.2">
      <c r="A51" s="20" t="s">
        <v>95</v>
      </c>
      <c r="B51" s="21">
        <v>4</v>
      </c>
      <c r="C51" s="148">
        <f>AVERAGE(B51:B52)</f>
        <v>4.5</v>
      </c>
      <c r="D51" s="48">
        <v>4</v>
      </c>
      <c r="E51" s="48">
        <v>4</v>
      </c>
      <c r="F51" s="48">
        <v>5</v>
      </c>
      <c r="G51" s="48">
        <v>4</v>
      </c>
      <c r="H51" s="48">
        <v>4</v>
      </c>
      <c r="I51" s="148">
        <f>AVERAGE(D51:H52)</f>
        <v>4.3</v>
      </c>
      <c r="J51" s="48">
        <v>4</v>
      </c>
      <c r="K51" s="48">
        <v>3</v>
      </c>
      <c r="L51" s="48">
        <v>3</v>
      </c>
      <c r="M51" s="48">
        <v>5</v>
      </c>
      <c r="N51" s="148">
        <f>AVERAGE(J51:M52)</f>
        <v>4</v>
      </c>
      <c r="O51" s="48" t="s">
        <v>38</v>
      </c>
      <c r="P51" s="48">
        <v>4</v>
      </c>
      <c r="Q51" s="48">
        <v>5</v>
      </c>
      <c r="R51" s="48">
        <v>5</v>
      </c>
      <c r="S51" s="148">
        <f>AVERAGE(P51:R52)</f>
        <v>4.666666666666667</v>
      </c>
      <c r="T51" s="48">
        <v>3</v>
      </c>
      <c r="U51" s="48">
        <v>4</v>
      </c>
      <c r="V51" s="148">
        <f>AVERAGE(T51:U52)</f>
        <v>3.75</v>
      </c>
      <c r="W51" s="48">
        <v>4</v>
      </c>
      <c r="X51" s="148">
        <f>AVERAGE(W51:W52)</f>
        <v>4</v>
      </c>
      <c r="Y51" s="48" t="s">
        <v>33</v>
      </c>
      <c r="Z51" s="48">
        <v>4</v>
      </c>
      <c r="AA51" s="48">
        <v>4</v>
      </c>
      <c r="AB51" s="48">
        <v>3</v>
      </c>
      <c r="AC51" s="48">
        <v>4</v>
      </c>
      <c r="AD51" s="148">
        <f>AVERAGE(Z51:AC52)</f>
        <v>3.625</v>
      </c>
      <c r="AE51" s="20" t="s">
        <v>96</v>
      </c>
      <c r="AF51" s="20"/>
      <c r="AG51" s="37"/>
      <c r="AH51" s="37"/>
      <c r="AI51" s="37"/>
      <c r="AJ51" s="37"/>
      <c r="AK51" s="37"/>
      <c r="AL51" s="37"/>
      <c r="AM51" s="37"/>
      <c r="AN51" s="37"/>
      <c r="AO51" s="37"/>
      <c r="AP51" s="37"/>
      <c r="AQ51" s="37"/>
      <c r="AR51" s="37"/>
    </row>
    <row r="52" spans="1:44" s="22" customFormat="1" x14ac:dyDescent="0.2">
      <c r="A52" s="20" t="s">
        <v>95</v>
      </c>
      <c r="B52" s="21">
        <v>5</v>
      </c>
      <c r="C52" s="149"/>
      <c r="D52" s="48">
        <v>4</v>
      </c>
      <c r="E52" s="48">
        <v>5</v>
      </c>
      <c r="F52" s="48">
        <v>4</v>
      </c>
      <c r="G52" s="48">
        <v>5</v>
      </c>
      <c r="H52" s="48">
        <v>4</v>
      </c>
      <c r="I52" s="149"/>
      <c r="J52" s="48">
        <v>5</v>
      </c>
      <c r="K52" s="48">
        <v>4</v>
      </c>
      <c r="L52" s="48">
        <v>4</v>
      </c>
      <c r="M52" s="48">
        <v>4</v>
      </c>
      <c r="N52" s="149"/>
      <c r="O52" s="48" t="s">
        <v>48</v>
      </c>
      <c r="P52" s="48">
        <v>5</v>
      </c>
      <c r="Q52" s="48">
        <v>5</v>
      </c>
      <c r="R52" s="48">
        <v>4</v>
      </c>
      <c r="S52" s="149"/>
      <c r="T52" s="48">
        <v>3</v>
      </c>
      <c r="U52" s="48">
        <v>5</v>
      </c>
      <c r="V52" s="149"/>
      <c r="W52" s="48">
        <v>4</v>
      </c>
      <c r="X52" s="149"/>
      <c r="Y52" s="48" t="s">
        <v>33</v>
      </c>
      <c r="Z52" s="48">
        <v>4</v>
      </c>
      <c r="AA52" s="48">
        <v>3</v>
      </c>
      <c r="AB52" s="48">
        <v>4</v>
      </c>
      <c r="AC52" s="48">
        <v>3</v>
      </c>
      <c r="AD52" s="149"/>
      <c r="AE52" s="20" t="s">
        <v>142</v>
      </c>
      <c r="AF52" s="20"/>
      <c r="AG52" s="37"/>
      <c r="AH52" s="37"/>
      <c r="AI52" s="37"/>
      <c r="AJ52" s="37"/>
      <c r="AK52" s="37"/>
      <c r="AL52" s="37"/>
      <c r="AM52" s="37"/>
      <c r="AN52" s="37"/>
      <c r="AO52" s="37"/>
      <c r="AP52" s="37"/>
      <c r="AQ52" s="37"/>
      <c r="AR52" s="37"/>
    </row>
    <row r="53" spans="1:44" s="19" customFormat="1" x14ac:dyDescent="0.2">
      <c r="A53" s="17" t="s">
        <v>110</v>
      </c>
      <c r="B53" s="18">
        <v>3</v>
      </c>
      <c r="C53" s="148">
        <f>AVERAGE(B53:B55)</f>
        <v>3.3333333333333335</v>
      </c>
      <c r="D53" s="47">
        <v>4</v>
      </c>
      <c r="E53" s="47">
        <v>4</v>
      </c>
      <c r="F53" s="47">
        <v>4</v>
      </c>
      <c r="G53" s="47">
        <v>4</v>
      </c>
      <c r="H53" s="47">
        <v>4</v>
      </c>
      <c r="I53" s="148">
        <f>AVERAGE(D53:H55)</f>
        <v>4.333333333333333</v>
      </c>
      <c r="J53" s="47">
        <v>4</v>
      </c>
      <c r="K53" s="47">
        <v>4</v>
      </c>
      <c r="L53" s="47">
        <v>3</v>
      </c>
      <c r="M53" s="47">
        <v>5</v>
      </c>
      <c r="N53" s="148">
        <f>AVERAGE(J53:M55)</f>
        <v>4.25</v>
      </c>
      <c r="O53" s="47" t="s">
        <v>38</v>
      </c>
      <c r="P53" s="47">
        <v>4</v>
      </c>
      <c r="Q53" s="47">
        <v>5</v>
      </c>
      <c r="R53" s="47">
        <v>5</v>
      </c>
      <c r="S53" s="148">
        <f>AVERAGE(P53:R55)</f>
        <v>4.7777777777777777</v>
      </c>
      <c r="T53" s="47">
        <v>4</v>
      </c>
      <c r="U53" s="47">
        <v>4</v>
      </c>
      <c r="V53" s="148">
        <f>AVERAGE(T53:U55)</f>
        <v>4</v>
      </c>
      <c r="W53" s="47">
        <v>4</v>
      </c>
      <c r="X53" s="148">
        <f>AVERAGE(W53:W55)</f>
        <v>3</v>
      </c>
      <c r="Y53" s="47" t="s">
        <v>33</v>
      </c>
      <c r="Z53" s="47">
        <v>4</v>
      </c>
      <c r="AA53" s="47">
        <v>4</v>
      </c>
      <c r="AB53" s="47">
        <v>4</v>
      </c>
      <c r="AC53" s="47">
        <v>4</v>
      </c>
      <c r="AD53" s="148">
        <f>AVERAGE(Z53:AC55)</f>
        <v>3.5833333333333335</v>
      </c>
      <c r="AE53" s="17" t="s">
        <v>111</v>
      </c>
      <c r="AF53" s="17"/>
      <c r="AG53" s="37"/>
      <c r="AH53" s="37"/>
      <c r="AI53" s="37"/>
      <c r="AJ53" s="37"/>
      <c r="AK53" s="37"/>
      <c r="AL53" s="37"/>
      <c r="AM53" s="37"/>
      <c r="AN53" s="37"/>
      <c r="AO53" s="37"/>
      <c r="AP53" s="37"/>
      <c r="AQ53" s="37"/>
      <c r="AR53" s="37"/>
    </row>
    <row r="54" spans="1:44" s="19" customFormat="1" x14ac:dyDescent="0.2">
      <c r="A54" s="17" t="s">
        <v>110</v>
      </c>
      <c r="B54" s="18">
        <v>3</v>
      </c>
      <c r="C54" s="150"/>
      <c r="D54" s="47">
        <v>4</v>
      </c>
      <c r="E54" s="47">
        <v>4</v>
      </c>
      <c r="F54" s="47">
        <v>4</v>
      </c>
      <c r="G54" s="47">
        <v>4</v>
      </c>
      <c r="H54" s="47">
        <v>4</v>
      </c>
      <c r="I54" s="150"/>
      <c r="J54" s="47">
        <v>4</v>
      </c>
      <c r="K54" s="47">
        <v>4</v>
      </c>
      <c r="L54" s="47">
        <v>3</v>
      </c>
      <c r="M54" s="47">
        <v>5</v>
      </c>
      <c r="N54" s="150"/>
      <c r="O54" s="47" t="s">
        <v>38</v>
      </c>
      <c r="P54" s="47">
        <v>4</v>
      </c>
      <c r="Q54" s="47">
        <v>5</v>
      </c>
      <c r="R54" s="47">
        <v>5</v>
      </c>
      <c r="S54" s="150"/>
      <c r="T54" s="47">
        <v>4</v>
      </c>
      <c r="U54" s="47">
        <v>4</v>
      </c>
      <c r="V54" s="150"/>
      <c r="W54" s="47">
        <v>4</v>
      </c>
      <c r="X54" s="150"/>
      <c r="Y54" s="47" t="s">
        <v>33</v>
      </c>
      <c r="Z54" s="47">
        <v>3</v>
      </c>
      <c r="AA54" s="47">
        <v>3</v>
      </c>
      <c r="AB54" s="47">
        <v>3</v>
      </c>
      <c r="AC54" s="47">
        <v>3</v>
      </c>
      <c r="AD54" s="150"/>
      <c r="AE54" s="17" t="s">
        <v>116</v>
      </c>
      <c r="AF54" s="17"/>
      <c r="AG54" s="37"/>
      <c r="AH54" s="37"/>
      <c r="AI54" s="37"/>
      <c r="AJ54" s="37"/>
      <c r="AK54" s="37"/>
      <c r="AL54" s="37"/>
      <c r="AM54" s="37"/>
      <c r="AN54" s="37"/>
      <c r="AO54" s="37"/>
      <c r="AP54" s="37"/>
      <c r="AQ54" s="37"/>
      <c r="AR54" s="37"/>
    </row>
    <row r="55" spans="1:44" s="19" customFormat="1" x14ac:dyDescent="0.2">
      <c r="A55" s="17" t="s">
        <v>110</v>
      </c>
      <c r="B55" s="18">
        <v>4</v>
      </c>
      <c r="C55" s="149"/>
      <c r="D55" s="47">
        <v>5</v>
      </c>
      <c r="E55" s="47">
        <v>5</v>
      </c>
      <c r="F55" s="47">
        <v>5</v>
      </c>
      <c r="G55" s="47">
        <v>5</v>
      </c>
      <c r="H55" s="47">
        <v>5</v>
      </c>
      <c r="I55" s="149"/>
      <c r="J55" s="47">
        <v>5</v>
      </c>
      <c r="K55" s="47">
        <v>5</v>
      </c>
      <c r="L55" s="47">
        <v>4</v>
      </c>
      <c r="M55" s="47">
        <v>5</v>
      </c>
      <c r="N55" s="149"/>
      <c r="O55" s="47" t="s">
        <v>38</v>
      </c>
      <c r="P55" s="47">
        <v>5</v>
      </c>
      <c r="Q55" s="47">
        <v>5</v>
      </c>
      <c r="R55" s="47">
        <v>5</v>
      </c>
      <c r="S55" s="149"/>
      <c r="T55" s="47">
        <v>4</v>
      </c>
      <c r="U55" s="47">
        <v>4</v>
      </c>
      <c r="V55" s="149"/>
      <c r="W55" s="47">
        <v>1</v>
      </c>
      <c r="X55" s="149"/>
      <c r="Y55" s="47" t="s">
        <v>33</v>
      </c>
      <c r="Z55" s="47">
        <v>4</v>
      </c>
      <c r="AA55" s="47">
        <v>4</v>
      </c>
      <c r="AB55" s="47">
        <v>3</v>
      </c>
      <c r="AC55" s="47">
        <v>4</v>
      </c>
      <c r="AD55" s="149"/>
      <c r="AE55" s="17" t="s">
        <v>147</v>
      </c>
      <c r="AF55" s="17"/>
      <c r="AG55" s="37"/>
      <c r="AH55" s="37"/>
      <c r="AI55" s="37"/>
      <c r="AJ55" s="37"/>
      <c r="AK55" s="37"/>
      <c r="AL55" s="37"/>
      <c r="AM55" s="37"/>
      <c r="AN55" s="37"/>
      <c r="AO55" s="37"/>
      <c r="AP55" s="37"/>
      <c r="AQ55" s="37"/>
      <c r="AR55" s="37"/>
    </row>
    <row r="56" spans="1:44" x14ac:dyDescent="0.2">
      <c r="A56" s="4" t="s">
        <v>114</v>
      </c>
      <c r="B56" s="8">
        <v>4</v>
      </c>
      <c r="C56" s="147">
        <f>AVERAGE(B56:B59)</f>
        <v>4</v>
      </c>
      <c r="D56" s="46">
        <v>4</v>
      </c>
      <c r="E56" s="46">
        <v>4</v>
      </c>
      <c r="F56" s="46">
        <v>4</v>
      </c>
      <c r="G56" s="46">
        <v>5</v>
      </c>
      <c r="H56" s="46">
        <v>5</v>
      </c>
      <c r="I56" s="147">
        <f>AVERAGE(D56:H59)</f>
        <v>4.5</v>
      </c>
      <c r="J56" s="46">
        <v>4</v>
      </c>
      <c r="K56" s="46">
        <v>5</v>
      </c>
      <c r="L56" s="46">
        <v>3</v>
      </c>
      <c r="M56" s="46">
        <v>4</v>
      </c>
      <c r="N56" s="147">
        <f>AVERAGE(J56:M59)</f>
        <v>4.3125</v>
      </c>
      <c r="O56" s="46" t="s">
        <v>48</v>
      </c>
      <c r="P56" s="46">
        <v>4</v>
      </c>
      <c r="Q56" s="46">
        <v>5</v>
      </c>
      <c r="R56" s="46">
        <v>5</v>
      </c>
      <c r="S56" s="147">
        <f>AVERAGE(P56:R59)</f>
        <v>4.833333333333333</v>
      </c>
      <c r="T56" s="46">
        <v>3</v>
      </c>
      <c r="U56" s="46">
        <v>4</v>
      </c>
      <c r="V56" s="147">
        <f>AVERAGE(T56:U59)</f>
        <v>4.125</v>
      </c>
      <c r="W56" s="46">
        <v>4</v>
      </c>
      <c r="X56" s="147">
        <f>AVERAGE(W56:W59)</f>
        <v>4.5</v>
      </c>
      <c r="Y56" s="46" t="s">
        <v>33</v>
      </c>
      <c r="Z56" s="46">
        <v>3</v>
      </c>
      <c r="AA56" s="46">
        <v>4</v>
      </c>
      <c r="AB56" s="46">
        <v>4</v>
      </c>
      <c r="AC56" s="46">
        <v>3</v>
      </c>
      <c r="AD56" s="147">
        <f>AVERAGE(Z56:AC59)</f>
        <v>3.9375</v>
      </c>
      <c r="AE56" s="4" t="s">
        <v>115</v>
      </c>
      <c r="AF56" s="4"/>
    </row>
    <row r="57" spans="1:44" x14ac:dyDescent="0.2">
      <c r="A57" s="4" t="s">
        <v>114</v>
      </c>
      <c r="B57" s="8">
        <v>4</v>
      </c>
      <c r="C57" s="147"/>
      <c r="D57" s="46">
        <v>4</v>
      </c>
      <c r="E57" s="46">
        <v>5</v>
      </c>
      <c r="F57" s="46">
        <v>5</v>
      </c>
      <c r="G57" s="46">
        <v>5</v>
      </c>
      <c r="H57" s="46">
        <v>5</v>
      </c>
      <c r="I57" s="147"/>
      <c r="J57" s="46">
        <v>5</v>
      </c>
      <c r="K57" s="46">
        <v>5</v>
      </c>
      <c r="L57" s="46">
        <v>4</v>
      </c>
      <c r="M57" s="46">
        <v>4</v>
      </c>
      <c r="N57" s="147"/>
      <c r="O57" s="46" t="s">
        <v>38</v>
      </c>
      <c r="P57" s="46">
        <v>5</v>
      </c>
      <c r="Q57" s="46">
        <v>5</v>
      </c>
      <c r="R57" s="46">
        <v>5</v>
      </c>
      <c r="S57" s="147"/>
      <c r="T57" s="46">
        <v>5</v>
      </c>
      <c r="U57" s="46">
        <v>5</v>
      </c>
      <c r="V57" s="147"/>
      <c r="W57" s="46">
        <v>5</v>
      </c>
      <c r="X57" s="147"/>
      <c r="Y57" s="46" t="s">
        <v>33</v>
      </c>
      <c r="Z57" s="46">
        <v>4</v>
      </c>
      <c r="AA57" s="46">
        <v>4</v>
      </c>
      <c r="AB57" s="46">
        <v>4</v>
      </c>
      <c r="AC57" s="46">
        <v>4</v>
      </c>
      <c r="AD57" s="147"/>
      <c r="AE57" s="4" t="s">
        <v>117</v>
      </c>
      <c r="AF57" s="4"/>
    </row>
    <row r="58" spans="1:44" x14ac:dyDescent="0.2">
      <c r="A58" s="4" t="s">
        <v>114</v>
      </c>
      <c r="B58" s="8">
        <v>4</v>
      </c>
      <c r="C58" s="147"/>
      <c r="D58" s="46">
        <v>4</v>
      </c>
      <c r="E58" s="46">
        <v>3</v>
      </c>
      <c r="F58" s="46">
        <v>5</v>
      </c>
      <c r="G58" s="46">
        <v>4</v>
      </c>
      <c r="H58" s="46">
        <v>4</v>
      </c>
      <c r="I58" s="147"/>
      <c r="J58" s="46">
        <v>4</v>
      </c>
      <c r="K58" s="46">
        <v>4</v>
      </c>
      <c r="L58" s="46">
        <v>4</v>
      </c>
      <c r="M58" s="46">
        <v>4</v>
      </c>
      <c r="N58" s="147"/>
      <c r="O58" s="46" t="s">
        <v>38</v>
      </c>
      <c r="P58" s="46">
        <v>5</v>
      </c>
      <c r="Q58" s="46">
        <v>4</v>
      </c>
      <c r="R58" s="46">
        <v>5</v>
      </c>
      <c r="S58" s="147"/>
      <c r="T58" s="46">
        <v>4</v>
      </c>
      <c r="U58" s="46">
        <v>4</v>
      </c>
      <c r="V58" s="147"/>
      <c r="W58" s="46">
        <v>4</v>
      </c>
      <c r="X58" s="147"/>
      <c r="Y58" s="46" t="s">
        <v>33</v>
      </c>
      <c r="Z58" s="46">
        <v>4</v>
      </c>
      <c r="AA58" s="46">
        <v>3</v>
      </c>
      <c r="AB58" s="46">
        <v>3</v>
      </c>
      <c r="AC58" s="46">
        <v>3</v>
      </c>
      <c r="AD58" s="147"/>
      <c r="AE58" s="4" t="s">
        <v>161</v>
      </c>
      <c r="AF58" s="4"/>
    </row>
    <row r="59" spans="1:44" x14ac:dyDescent="0.2">
      <c r="A59" s="4" t="s">
        <v>114</v>
      </c>
      <c r="B59" s="8">
        <v>4</v>
      </c>
      <c r="C59" s="147"/>
      <c r="D59" s="46">
        <v>4</v>
      </c>
      <c r="E59" s="46">
        <v>5</v>
      </c>
      <c r="F59" s="46">
        <v>5</v>
      </c>
      <c r="G59" s="46">
        <v>5</v>
      </c>
      <c r="H59" s="46">
        <v>5</v>
      </c>
      <c r="I59" s="147"/>
      <c r="J59" s="46">
        <v>5</v>
      </c>
      <c r="K59" s="46">
        <v>4</v>
      </c>
      <c r="L59" s="46">
        <v>5</v>
      </c>
      <c r="M59" s="46">
        <v>5</v>
      </c>
      <c r="N59" s="147"/>
      <c r="O59" s="46" t="s">
        <v>38</v>
      </c>
      <c r="P59" s="46">
        <v>5</v>
      </c>
      <c r="Q59" s="46">
        <v>5</v>
      </c>
      <c r="R59" s="46">
        <v>5</v>
      </c>
      <c r="S59" s="147"/>
      <c r="T59" s="46">
        <v>3</v>
      </c>
      <c r="U59" s="46">
        <v>5</v>
      </c>
      <c r="V59" s="147"/>
      <c r="W59" s="46">
        <v>5</v>
      </c>
      <c r="X59" s="147"/>
      <c r="Y59" s="46" t="s">
        <v>33</v>
      </c>
      <c r="Z59" s="46">
        <v>5</v>
      </c>
      <c r="AA59" s="46">
        <v>5</v>
      </c>
      <c r="AB59" s="46">
        <v>5</v>
      </c>
      <c r="AC59" s="46">
        <v>5</v>
      </c>
      <c r="AD59" s="147"/>
      <c r="AE59" s="4" t="s">
        <v>166</v>
      </c>
      <c r="AF59" s="4"/>
    </row>
    <row r="60" spans="1:44" s="19" customFormat="1" x14ac:dyDescent="0.2">
      <c r="A60" s="17" t="s">
        <v>39</v>
      </c>
      <c r="B60" s="18">
        <v>4</v>
      </c>
      <c r="C60" s="147">
        <f>AVERAGE(B60:B61)</f>
        <v>3.5</v>
      </c>
      <c r="D60" s="47">
        <v>4</v>
      </c>
      <c r="E60" s="47">
        <v>4</v>
      </c>
      <c r="F60" s="47">
        <v>5</v>
      </c>
      <c r="G60" s="47">
        <v>5</v>
      </c>
      <c r="H60" s="47">
        <v>5</v>
      </c>
      <c r="I60" s="147">
        <f>AVERAGE(D60:H61)</f>
        <v>4.5</v>
      </c>
      <c r="J60" s="47">
        <v>5</v>
      </c>
      <c r="K60" s="47">
        <v>5</v>
      </c>
      <c r="L60" s="47">
        <v>5</v>
      </c>
      <c r="M60" s="47">
        <v>5</v>
      </c>
      <c r="N60" s="147">
        <f>AVERAGE(J60:M61)</f>
        <v>5</v>
      </c>
      <c r="O60" s="47" t="s">
        <v>38</v>
      </c>
      <c r="P60" s="47">
        <v>5</v>
      </c>
      <c r="Q60" s="47">
        <v>5</v>
      </c>
      <c r="R60" s="47">
        <v>5</v>
      </c>
      <c r="S60" s="147">
        <f>AVERAGE(P60:R61)</f>
        <v>4.833333333333333</v>
      </c>
      <c r="T60" s="47">
        <v>5</v>
      </c>
      <c r="U60" s="47">
        <v>4</v>
      </c>
      <c r="V60" s="147">
        <f>AVERAGE(T60:U61)</f>
        <v>4.5</v>
      </c>
      <c r="W60" s="47">
        <v>5</v>
      </c>
      <c r="X60" s="147">
        <f>AVERAGE(W60:W61)</f>
        <v>5</v>
      </c>
      <c r="Y60" s="47" t="s">
        <v>33</v>
      </c>
      <c r="Z60" s="47">
        <v>4</v>
      </c>
      <c r="AA60" s="47">
        <v>4</v>
      </c>
      <c r="AB60" s="47">
        <v>4</v>
      </c>
      <c r="AC60" s="47">
        <v>4</v>
      </c>
      <c r="AD60" s="147">
        <f>AVERAGE(Z60:AC61)</f>
        <v>4</v>
      </c>
      <c r="AE60" s="17" t="s">
        <v>87</v>
      </c>
      <c r="AF60" s="17"/>
      <c r="AG60" s="37"/>
      <c r="AH60" s="37"/>
      <c r="AI60" s="37"/>
      <c r="AJ60" s="37"/>
      <c r="AK60" s="37"/>
      <c r="AL60" s="37"/>
      <c r="AM60" s="37"/>
      <c r="AN60" s="37"/>
      <c r="AO60" s="37"/>
      <c r="AP60" s="37"/>
      <c r="AQ60" s="37"/>
      <c r="AR60" s="37"/>
    </row>
    <row r="61" spans="1:44" s="19" customFormat="1" x14ac:dyDescent="0.2">
      <c r="A61" s="17" t="s">
        <v>39</v>
      </c>
      <c r="B61" s="18">
        <v>3</v>
      </c>
      <c r="C61" s="147"/>
      <c r="D61" s="47">
        <v>4</v>
      </c>
      <c r="E61" s="47">
        <v>4</v>
      </c>
      <c r="F61" s="47">
        <v>4</v>
      </c>
      <c r="G61" s="47">
        <v>5</v>
      </c>
      <c r="H61" s="47">
        <v>5</v>
      </c>
      <c r="I61" s="147"/>
      <c r="J61" s="47">
        <v>5</v>
      </c>
      <c r="K61" s="47">
        <v>5</v>
      </c>
      <c r="L61" s="47">
        <v>5</v>
      </c>
      <c r="M61" s="47">
        <v>5</v>
      </c>
      <c r="N61" s="147"/>
      <c r="O61" s="47" t="s">
        <v>38</v>
      </c>
      <c r="P61" s="47">
        <v>4</v>
      </c>
      <c r="Q61" s="47">
        <v>5</v>
      </c>
      <c r="R61" s="47">
        <v>5</v>
      </c>
      <c r="S61" s="147"/>
      <c r="T61" s="47">
        <v>5</v>
      </c>
      <c r="U61" s="47">
        <v>4</v>
      </c>
      <c r="V61" s="147"/>
      <c r="W61" s="47">
        <v>5</v>
      </c>
      <c r="X61" s="147"/>
      <c r="Y61" s="47" t="s">
        <v>33</v>
      </c>
      <c r="Z61" s="47">
        <v>4</v>
      </c>
      <c r="AA61" s="47">
        <v>4</v>
      </c>
      <c r="AB61" s="47">
        <v>4</v>
      </c>
      <c r="AC61" s="47">
        <v>4</v>
      </c>
      <c r="AD61" s="147"/>
      <c r="AE61" s="17" t="s">
        <v>133</v>
      </c>
      <c r="AF61" s="17"/>
      <c r="AG61" s="37"/>
      <c r="AH61" s="37"/>
      <c r="AI61" s="37"/>
      <c r="AJ61" s="37"/>
      <c r="AK61" s="37"/>
      <c r="AL61" s="37"/>
      <c r="AM61" s="37"/>
      <c r="AN61" s="37"/>
      <c r="AO61" s="37"/>
      <c r="AP61" s="37"/>
      <c r="AQ61" s="37"/>
      <c r="AR61" s="37"/>
    </row>
    <row r="62" spans="1:44" x14ac:dyDescent="0.2">
      <c r="A62" s="4" t="s">
        <v>121</v>
      </c>
      <c r="B62" s="8">
        <v>4</v>
      </c>
      <c r="C62" s="147">
        <f>AVERAGE(B62:B63)</f>
        <v>4</v>
      </c>
      <c r="D62" s="46">
        <v>4</v>
      </c>
      <c r="E62" s="46">
        <v>5</v>
      </c>
      <c r="F62" s="46">
        <v>4</v>
      </c>
      <c r="G62" s="46">
        <v>5</v>
      </c>
      <c r="H62" s="46">
        <v>5</v>
      </c>
      <c r="I62" s="147">
        <f>AVERAGE(D62:H63)</f>
        <v>4.7</v>
      </c>
      <c r="J62" s="46">
        <v>4</v>
      </c>
      <c r="K62" s="46">
        <v>4</v>
      </c>
      <c r="L62" s="46">
        <v>4</v>
      </c>
      <c r="M62" s="46">
        <v>5</v>
      </c>
      <c r="N62" s="147">
        <f>AVERAGE(J62:M63)</f>
        <v>4.25</v>
      </c>
      <c r="O62" s="46" t="s">
        <v>38</v>
      </c>
      <c r="P62" s="46">
        <v>5</v>
      </c>
      <c r="Q62" s="46">
        <v>5</v>
      </c>
      <c r="R62" s="46">
        <v>5</v>
      </c>
      <c r="S62" s="147">
        <f>AVERAGE(P62:R63)</f>
        <v>4.833333333333333</v>
      </c>
      <c r="T62" s="46">
        <v>5</v>
      </c>
      <c r="U62" s="46">
        <v>5</v>
      </c>
      <c r="V62" s="147">
        <f>AVERAGE(T62:U63)</f>
        <v>4.75</v>
      </c>
      <c r="W62" s="46">
        <v>4</v>
      </c>
      <c r="X62" s="147">
        <f>AVERAGE(W62:W63)</f>
        <v>4.5</v>
      </c>
      <c r="Y62" s="46" t="s">
        <v>33</v>
      </c>
      <c r="Z62" s="46">
        <v>4</v>
      </c>
      <c r="AA62" s="46">
        <v>4</v>
      </c>
      <c r="AB62" s="46">
        <v>4</v>
      </c>
      <c r="AC62" s="46">
        <v>5</v>
      </c>
      <c r="AD62" s="147">
        <f>AVERAGE(Z62:AC63)</f>
        <v>4</v>
      </c>
      <c r="AE62" s="4" t="s">
        <v>122</v>
      </c>
      <c r="AF62" s="4"/>
    </row>
    <row r="63" spans="1:44" x14ac:dyDescent="0.2">
      <c r="A63" s="4" t="s">
        <v>121</v>
      </c>
      <c r="B63" s="8">
        <v>4</v>
      </c>
      <c r="C63" s="147"/>
      <c r="D63" s="46">
        <v>5</v>
      </c>
      <c r="E63" s="46">
        <v>5</v>
      </c>
      <c r="F63" s="46">
        <v>5</v>
      </c>
      <c r="G63" s="46">
        <v>5</v>
      </c>
      <c r="H63" s="46">
        <v>4</v>
      </c>
      <c r="I63" s="147"/>
      <c r="J63" s="46">
        <v>5</v>
      </c>
      <c r="K63" s="46">
        <v>4</v>
      </c>
      <c r="L63" s="46">
        <v>3</v>
      </c>
      <c r="M63" s="46">
        <v>5</v>
      </c>
      <c r="N63" s="147"/>
      <c r="O63" s="46" t="s">
        <v>48</v>
      </c>
      <c r="P63" s="46">
        <v>4</v>
      </c>
      <c r="Q63" s="46">
        <v>5</v>
      </c>
      <c r="R63" s="46">
        <v>5</v>
      </c>
      <c r="S63" s="147"/>
      <c r="T63" s="46">
        <v>5</v>
      </c>
      <c r="U63" s="46">
        <v>4</v>
      </c>
      <c r="V63" s="147"/>
      <c r="W63" s="46">
        <v>5</v>
      </c>
      <c r="X63" s="147"/>
      <c r="Y63" s="46" t="s">
        <v>33</v>
      </c>
      <c r="Z63" s="46">
        <v>4</v>
      </c>
      <c r="AA63" s="46">
        <v>4</v>
      </c>
      <c r="AB63" s="46">
        <v>3</v>
      </c>
      <c r="AC63" s="46">
        <v>4</v>
      </c>
      <c r="AD63" s="147"/>
      <c r="AE63" s="4" t="s">
        <v>141</v>
      </c>
      <c r="AF63" s="4"/>
    </row>
    <row r="64" spans="1:44" s="19" customFormat="1" x14ac:dyDescent="0.2">
      <c r="A64" s="17" t="s">
        <v>79</v>
      </c>
      <c r="B64" s="18">
        <v>4</v>
      </c>
      <c r="C64" s="29">
        <v>4</v>
      </c>
      <c r="D64" s="47">
        <v>4</v>
      </c>
      <c r="E64" s="47">
        <v>5</v>
      </c>
      <c r="F64" s="47">
        <v>5</v>
      </c>
      <c r="G64" s="47">
        <v>5</v>
      </c>
      <c r="H64" s="47">
        <v>3</v>
      </c>
      <c r="I64" s="29">
        <f>AVERAGE(D64:H64)</f>
        <v>4.4000000000000004</v>
      </c>
      <c r="J64" s="47">
        <v>5</v>
      </c>
      <c r="K64" s="47">
        <v>4</v>
      </c>
      <c r="L64" s="47">
        <v>3</v>
      </c>
      <c r="M64" s="47">
        <v>4</v>
      </c>
      <c r="N64" s="29">
        <f>AVERAGE(J64:M64)</f>
        <v>4</v>
      </c>
      <c r="O64" s="47" t="s">
        <v>38</v>
      </c>
      <c r="P64" s="47">
        <v>5</v>
      </c>
      <c r="Q64" s="47">
        <v>5</v>
      </c>
      <c r="R64" s="47">
        <v>4</v>
      </c>
      <c r="S64" s="29">
        <f>AVERAGE(P64:R64)</f>
        <v>4.666666666666667</v>
      </c>
      <c r="T64" s="47">
        <v>4</v>
      </c>
      <c r="U64" s="47">
        <v>5</v>
      </c>
      <c r="V64" s="29">
        <f>AVERAGE(T64:U64)</f>
        <v>4.5</v>
      </c>
      <c r="W64" s="47">
        <v>4</v>
      </c>
      <c r="X64" s="29">
        <f>AVERAGE(W64)</f>
        <v>4</v>
      </c>
      <c r="Y64" s="47" t="s">
        <v>33</v>
      </c>
      <c r="Z64" s="47">
        <v>5</v>
      </c>
      <c r="AA64" s="47">
        <v>4</v>
      </c>
      <c r="AB64" s="47">
        <v>5</v>
      </c>
      <c r="AC64" s="47">
        <v>5</v>
      </c>
      <c r="AD64" s="29">
        <f>AVERAGE(Z64:AC64)</f>
        <v>4.75</v>
      </c>
      <c r="AE64" s="17" t="s">
        <v>80</v>
      </c>
      <c r="AF64" s="17"/>
      <c r="AG64" s="37"/>
      <c r="AH64" s="37"/>
      <c r="AI64" s="37"/>
      <c r="AJ64" s="37"/>
      <c r="AK64" s="37"/>
      <c r="AL64" s="37"/>
      <c r="AM64" s="37"/>
      <c r="AN64" s="37"/>
      <c r="AO64" s="37"/>
      <c r="AP64" s="37"/>
      <c r="AQ64" s="37"/>
      <c r="AR64" s="37"/>
    </row>
    <row r="65" spans="1:44" x14ac:dyDescent="0.2">
      <c r="A65" s="4" t="s">
        <v>102</v>
      </c>
      <c r="B65" s="8">
        <v>3</v>
      </c>
      <c r="C65" s="147">
        <f>AVERAGE(B65:B66)</f>
        <v>3</v>
      </c>
      <c r="D65" s="46">
        <v>4</v>
      </c>
      <c r="E65" s="46">
        <v>4</v>
      </c>
      <c r="F65" s="46">
        <v>5</v>
      </c>
      <c r="G65" s="46">
        <v>4</v>
      </c>
      <c r="H65" s="46">
        <v>5</v>
      </c>
      <c r="I65" s="147">
        <f>AVERAGE(D65:H66)</f>
        <v>4.0999999999999996</v>
      </c>
      <c r="J65" s="46">
        <v>4</v>
      </c>
      <c r="K65" s="46">
        <v>3</v>
      </c>
      <c r="L65" s="46">
        <v>2</v>
      </c>
      <c r="M65" s="46">
        <v>2</v>
      </c>
      <c r="N65" s="147">
        <f>AVERAGE(J65:M66)</f>
        <v>3.125</v>
      </c>
      <c r="O65" s="46" t="s">
        <v>48</v>
      </c>
      <c r="P65" s="46">
        <v>4</v>
      </c>
      <c r="Q65" s="46">
        <v>5</v>
      </c>
      <c r="R65" s="46">
        <v>5</v>
      </c>
      <c r="S65" s="147">
        <f>AVERAGE(P65:R66)</f>
        <v>4</v>
      </c>
      <c r="T65" s="46">
        <v>4</v>
      </c>
      <c r="U65" s="46">
        <v>5</v>
      </c>
      <c r="V65" s="147">
        <f>AVERAGE(T65:U66)</f>
        <v>4</v>
      </c>
      <c r="W65" s="46">
        <v>4</v>
      </c>
      <c r="X65" s="147">
        <f>AVERAGE(W65:W66)</f>
        <v>3.5</v>
      </c>
      <c r="Y65" s="46" t="s">
        <v>33</v>
      </c>
      <c r="Z65" s="46">
        <v>3</v>
      </c>
      <c r="AA65" s="46">
        <v>3</v>
      </c>
      <c r="AB65" s="46">
        <v>3</v>
      </c>
      <c r="AC65" s="46">
        <v>3</v>
      </c>
      <c r="AD65" s="147">
        <f>AVERAGE(Z65:AC66)</f>
        <v>3.5</v>
      </c>
      <c r="AE65" s="4" t="s">
        <v>103</v>
      </c>
      <c r="AF65" s="4"/>
    </row>
    <row r="66" spans="1:44" x14ac:dyDescent="0.2">
      <c r="A66" s="4" t="s">
        <v>102</v>
      </c>
      <c r="B66" s="8">
        <v>3</v>
      </c>
      <c r="C66" s="147"/>
      <c r="D66" s="46">
        <v>3</v>
      </c>
      <c r="E66" s="46">
        <v>4</v>
      </c>
      <c r="F66" s="46">
        <v>3</v>
      </c>
      <c r="G66" s="46">
        <v>4</v>
      </c>
      <c r="H66" s="46">
        <v>5</v>
      </c>
      <c r="I66" s="147"/>
      <c r="J66" s="46">
        <v>5</v>
      </c>
      <c r="K66" s="46">
        <v>3</v>
      </c>
      <c r="L66" s="46">
        <v>3</v>
      </c>
      <c r="M66" s="46">
        <v>3</v>
      </c>
      <c r="N66" s="147"/>
      <c r="O66" s="46" t="s">
        <v>48</v>
      </c>
      <c r="P66" s="46">
        <v>3</v>
      </c>
      <c r="Q66" s="46">
        <v>4</v>
      </c>
      <c r="R66" s="46">
        <v>3</v>
      </c>
      <c r="S66" s="147"/>
      <c r="T66" s="46">
        <v>3</v>
      </c>
      <c r="U66" s="46">
        <v>4</v>
      </c>
      <c r="V66" s="147"/>
      <c r="W66" s="46">
        <v>3</v>
      </c>
      <c r="X66" s="147"/>
      <c r="Y66" s="46" t="s">
        <v>33</v>
      </c>
      <c r="Z66" s="46">
        <v>4</v>
      </c>
      <c r="AA66" s="46">
        <v>4</v>
      </c>
      <c r="AB66" s="46">
        <v>4</v>
      </c>
      <c r="AC66" s="46">
        <v>4</v>
      </c>
      <c r="AD66" s="147"/>
      <c r="AE66" s="4" t="s">
        <v>159</v>
      </c>
      <c r="AF66" s="4"/>
    </row>
    <row r="67" spans="1:44" s="19" customFormat="1" x14ac:dyDescent="0.2">
      <c r="A67" s="17" t="s">
        <v>108</v>
      </c>
      <c r="B67" s="18">
        <v>5</v>
      </c>
      <c r="C67" s="147">
        <f t="shared" ref="C67" si="2">AVERAGE(B67:B68)</f>
        <v>5</v>
      </c>
      <c r="D67" s="47">
        <v>4</v>
      </c>
      <c r="E67" s="47">
        <v>4</v>
      </c>
      <c r="F67" s="47">
        <v>4</v>
      </c>
      <c r="G67" s="47">
        <v>4</v>
      </c>
      <c r="H67" s="47">
        <v>4</v>
      </c>
      <c r="I67" s="147">
        <f t="shared" ref="I67" si="3">AVERAGE(D67:H68)</f>
        <v>4.0999999999999996</v>
      </c>
      <c r="J67" s="47">
        <v>4</v>
      </c>
      <c r="K67" s="47">
        <v>3</v>
      </c>
      <c r="L67" s="47">
        <v>3</v>
      </c>
      <c r="M67" s="47">
        <v>4</v>
      </c>
      <c r="N67" s="147">
        <f>AVERAGE(J67:M68)</f>
        <v>4</v>
      </c>
      <c r="O67" s="47" t="s">
        <v>38</v>
      </c>
      <c r="P67" s="47">
        <v>4</v>
      </c>
      <c r="Q67" s="47">
        <v>4</v>
      </c>
      <c r="R67" s="47">
        <v>3</v>
      </c>
      <c r="S67" s="147">
        <f>AVERAGE(P67:R68)</f>
        <v>4.333333333333333</v>
      </c>
      <c r="T67" s="47">
        <v>3</v>
      </c>
      <c r="U67" s="47">
        <v>3</v>
      </c>
      <c r="V67" s="147">
        <f>AVERAGE(T67:U68)</f>
        <v>3.5</v>
      </c>
      <c r="W67" s="47">
        <v>4</v>
      </c>
      <c r="X67" s="147">
        <f>AVERAGE(W67:W68)</f>
        <v>4.5</v>
      </c>
      <c r="Y67" s="47" t="s">
        <v>33</v>
      </c>
      <c r="Z67" s="47">
        <v>3</v>
      </c>
      <c r="AA67" s="47">
        <v>4</v>
      </c>
      <c r="AB67" s="47">
        <v>4</v>
      </c>
      <c r="AC67" s="47">
        <v>4</v>
      </c>
      <c r="AD67" s="147">
        <f>AVERAGE(Z67:AC68)</f>
        <v>3.875</v>
      </c>
      <c r="AE67" s="17" t="s">
        <v>109</v>
      </c>
      <c r="AF67" s="17"/>
      <c r="AG67" s="37"/>
      <c r="AH67" s="37"/>
      <c r="AI67" s="37"/>
      <c r="AJ67" s="37"/>
      <c r="AK67" s="37"/>
      <c r="AL67" s="37"/>
      <c r="AM67" s="37"/>
      <c r="AN67" s="37"/>
      <c r="AO67" s="37"/>
      <c r="AP67" s="37"/>
      <c r="AQ67" s="37"/>
      <c r="AR67" s="37"/>
    </row>
    <row r="68" spans="1:44" s="19" customFormat="1" x14ac:dyDescent="0.2">
      <c r="A68" s="17" t="s">
        <v>108</v>
      </c>
      <c r="B68" s="18">
        <v>5</v>
      </c>
      <c r="C68" s="147"/>
      <c r="D68" s="47">
        <v>4</v>
      </c>
      <c r="E68" s="47">
        <v>4</v>
      </c>
      <c r="F68" s="47">
        <v>4</v>
      </c>
      <c r="G68" s="47">
        <v>4</v>
      </c>
      <c r="H68" s="47">
        <v>5</v>
      </c>
      <c r="I68" s="147"/>
      <c r="J68" s="47">
        <v>5</v>
      </c>
      <c r="K68" s="47">
        <v>4</v>
      </c>
      <c r="L68" s="47">
        <v>4</v>
      </c>
      <c r="M68" s="47">
        <v>5</v>
      </c>
      <c r="N68" s="147"/>
      <c r="O68" s="47" t="s">
        <v>38</v>
      </c>
      <c r="P68" s="47">
        <v>5</v>
      </c>
      <c r="Q68" s="47">
        <v>5</v>
      </c>
      <c r="R68" s="47">
        <v>5</v>
      </c>
      <c r="S68" s="147"/>
      <c r="T68" s="47">
        <v>4</v>
      </c>
      <c r="U68" s="47">
        <v>4</v>
      </c>
      <c r="V68" s="147"/>
      <c r="W68" s="47">
        <v>5</v>
      </c>
      <c r="X68" s="147"/>
      <c r="Y68" s="47" t="s">
        <v>33</v>
      </c>
      <c r="Z68" s="47">
        <v>4</v>
      </c>
      <c r="AA68" s="47">
        <v>4</v>
      </c>
      <c r="AB68" s="47">
        <v>4</v>
      </c>
      <c r="AC68" s="47">
        <v>4</v>
      </c>
      <c r="AD68" s="147"/>
      <c r="AE68" s="17" t="s">
        <v>168</v>
      </c>
      <c r="AF68" s="17" t="s">
        <v>169</v>
      </c>
      <c r="AG68" s="37"/>
      <c r="AH68" s="37"/>
      <c r="AI68" s="37"/>
      <c r="AJ68" s="37"/>
      <c r="AK68" s="37"/>
      <c r="AL68" s="37"/>
      <c r="AM68" s="37"/>
      <c r="AN68" s="37"/>
      <c r="AO68" s="37"/>
      <c r="AP68" s="37"/>
      <c r="AQ68" s="37"/>
      <c r="AR68" s="37"/>
    </row>
    <row r="69" spans="1:44" x14ac:dyDescent="0.2">
      <c r="A69" s="4" t="s">
        <v>58</v>
      </c>
      <c r="B69" s="8">
        <v>3</v>
      </c>
      <c r="C69" s="147">
        <f t="shared" ref="C69" si="4">AVERAGE(B69:B70)</f>
        <v>4</v>
      </c>
      <c r="D69" s="46">
        <v>5</v>
      </c>
      <c r="E69" s="46">
        <v>5</v>
      </c>
      <c r="F69" s="46">
        <v>5</v>
      </c>
      <c r="G69" s="46">
        <v>5</v>
      </c>
      <c r="H69" s="46">
        <v>5</v>
      </c>
      <c r="I69" s="147">
        <f t="shared" ref="I69" si="5">AVERAGE(D69:H70)</f>
        <v>5</v>
      </c>
      <c r="J69" s="46">
        <v>5</v>
      </c>
      <c r="K69" s="46">
        <v>5</v>
      </c>
      <c r="L69" s="46">
        <v>4</v>
      </c>
      <c r="M69" s="46">
        <v>5</v>
      </c>
      <c r="N69" s="147">
        <f>AVERAGE(J69:M70)</f>
        <v>4.25</v>
      </c>
      <c r="O69" s="46" t="s">
        <v>48</v>
      </c>
      <c r="P69" s="46">
        <v>4</v>
      </c>
      <c r="Q69" s="46">
        <v>5</v>
      </c>
      <c r="R69" s="46">
        <v>5</v>
      </c>
      <c r="S69" s="147">
        <f>AVERAGE(P69:R70)</f>
        <v>4.833333333333333</v>
      </c>
      <c r="T69" s="46">
        <v>5</v>
      </c>
      <c r="U69" s="46">
        <v>5</v>
      </c>
      <c r="V69" s="147">
        <f>AVERAGE(T69:U70)</f>
        <v>4.75</v>
      </c>
      <c r="W69" s="46">
        <v>5</v>
      </c>
      <c r="X69" s="147">
        <f>AVERAGE(W69:W70)</f>
        <v>5</v>
      </c>
      <c r="Y69" s="46" t="s">
        <v>33</v>
      </c>
      <c r="Z69" s="46">
        <v>4</v>
      </c>
      <c r="AA69" s="46">
        <v>4</v>
      </c>
      <c r="AB69" s="46">
        <v>4</v>
      </c>
      <c r="AC69" s="46">
        <v>4</v>
      </c>
      <c r="AD69" s="147">
        <f>AVERAGE(Z69:AC70)</f>
        <v>3.5</v>
      </c>
      <c r="AE69" s="4" t="s">
        <v>60</v>
      </c>
      <c r="AF69" s="4"/>
    </row>
    <row r="70" spans="1:44" x14ac:dyDescent="0.2">
      <c r="A70" s="4" t="s">
        <v>58</v>
      </c>
      <c r="B70" s="8">
        <v>5</v>
      </c>
      <c r="C70" s="147"/>
      <c r="D70" s="46">
        <v>5</v>
      </c>
      <c r="E70" s="46">
        <v>5</v>
      </c>
      <c r="F70" s="46">
        <v>5</v>
      </c>
      <c r="G70" s="46">
        <v>5</v>
      </c>
      <c r="H70" s="46">
        <v>5</v>
      </c>
      <c r="I70" s="147"/>
      <c r="J70" s="46">
        <v>5</v>
      </c>
      <c r="K70" s="46">
        <v>4</v>
      </c>
      <c r="L70" s="46">
        <v>3</v>
      </c>
      <c r="M70" s="46">
        <v>3</v>
      </c>
      <c r="N70" s="147"/>
      <c r="O70" s="46" t="s">
        <v>38</v>
      </c>
      <c r="P70" s="46">
        <v>5</v>
      </c>
      <c r="Q70" s="46">
        <v>5</v>
      </c>
      <c r="R70" s="46">
        <v>5</v>
      </c>
      <c r="S70" s="147"/>
      <c r="T70" s="46">
        <v>5</v>
      </c>
      <c r="U70" s="46">
        <v>4</v>
      </c>
      <c r="V70" s="147"/>
      <c r="W70" s="46">
        <v>5</v>
      </c>
      <c r="X70" s="147"/>
      <c r="Y70" s="46" t="s">
        <v>33</v>
      </c>
      <c r="Z70" s="46">
        <v>3</v>
      </c>
      <c r="AA70" s="46">
        <v>3</v>
      </c>
      <c r="AB70" s="46">
        <v>3</v>
      </c>
      <c r="AC70" s="46">
        <v>3</v>
      </c>
      <c r="AD70" s="147"/>
      <c r="AE70" s="4" t="s">
        <v>163</v>
      </c>
      <c r="AF70" s="4"/>
    </row>
    <row r="71" spans="1:44" s="22" customFormat="1" x14ac:dyDescent="0.2">
      <c r="A71" s="20" t="s">
        <v>130</v>
      </c>
      <c r="B71" s="21">
        <v>4</v>
      </c>
      <c r="C71" s="147">
        <f>AVERAGE(B71:B72)</f>
        <v>3.5</v>
      </c>
      <c r="D71" s="48">
        <v>5</v>
      </c>
      <c r="E71" s="48">
        <v>4</v>
      </c>
      <c r="F71" s="48">
        <v>4</v>
      </c>
      <c r="G71" s="48">
        <v>4</v>
      </c>
      <c r="H71" s="48">
        <v>4</v>
      </c>
      <c r="I71" s="147">
        <f t="shared" ref="I71" si="6">AVERAGE(D71:H72)</f>
        <v>4.3</v>
      </c>
      <c r="J71" s="48">
        <v>4</v>
      </c>
      <c r="K71" s="48">
        <v>4</v>
      </c>
      <c r="L71" s="48">
        <v>3</v>
      </c>
      <c r="M71" s="48">
        <v>4</v>
      </c>
      <c r="N71" s="147">
        <f>AVERAGE(J71:M72)</f>
        <v>3.625</v>
      </c>
      <c r="O71" s="48" t="s">
        <v>38</v>
      </c>
      <c r="P71" s="48">
        <v>4</v>
      </c>
      <c r="Q71" s="48">
        <v>4</v>
      </c>
      <c r="R71" s="48">
        <v>4</v>
      </c>
      <c r="S71" s="147">
        <f>AVERAGE(P71:R72)</f>
        <v>3.8333333333333335</v>
      </c>
      <c r="T71" s="48">
        <v>4</v>
      </c>
      <c r="U71" s="48">
        <v>4</v>
      </c>
      <c r="V71" s="147">
        <f>AVERAGE(T71:U72)</f>
        <v>3.5</v>
      </c>
      <c r="W71" s="48">
        <v>4</v>
      </c>
      <c r="X71" s="147">
        <f>AVERAGE(W71:W72)</f>
        <v>3.5</v>
      </c>
      <c r="Y71" s="48" t="s">
        <v>33</v>
      </c>
      <c r="Z71" s="48">
        <v>3</v>
      </c>
      <c r="AA71" s="48">
        <v>3</v>
      </c>
      <c r="AB71" s="48">
        <v>4</v>
      </c>
      <c r="AC71" s="48">
        <v>4</v>
      </c>
      <c r="AD71" s="147">
        <f>AVERAGE(Z71:AC72)</f>
        <v>3.625</v>
      </c>
      <c r="AE71" s="20" t="s">
        <v>131</v>
      </c>
      <c r="AF71" s="20"/>
      <c r="AG71" s="37"/>
      <c r="AH71" s="37"/>
      <c r="AI71" s="37"/>
      <c r="AJ71" s="37"/>
      <c r="AK71" s="37"/>
      <c r="AL71" s="37"/>
      <c r="AM71" s="37"/>
      <c r="AN71" s="37"/>
      <c r="AO71" s="37"/>
      <c r="AP71" s="37"/>
      <c r="AQ71" s="37"/>
      <c r="AR71" s="37"/>
    </row>
    <row r="72" spans="1:44" s="22" customFormat="1" x14ac:dyDescent="0.2">
      <c r="A72" s="20" t="s">
        <v>130</v>
      </c>
      <c r="B72" s="21">
        <v>3</v>
      </c>
      <c r="C72" s="147"/>
      <c r="D72" s="48">
        <v>5</v>
      </c>
      <c r="E72" s="48">
        <v>4</v>
      </c>
      <c r="F72" s="48">
        <v>4</v>
      </c>
      <c r="G72" s="48">
        <v>4</v>
      </c>
      <c r="H72" s="48">
        <v>5</v>
      </c>
      <c r="I72" s="147"/>
      <c r="J72" s="48">
        <v>4</v>
      </c>
      <c r="K72" s="48">
        <v>4</v>
      </c>
      <c r="L72" s="48">
        <v>3</v>
      </c>
      <c r="M72" s="48">
        <v>3</v>
      </c>
      <c r="N72" s="147"/>
      <c r="O72" s="48" t="s">
        <v>38</v>
      </c>
      <c r="P72" s="48">
        <v>4</v>
      </c>
      <c r="Q72" s="48">
        <v>3</v>
      </c>
      <c r="R72" s="48">
        <v>4</v>
      </c>
      <c r="S72" s="147"/>
      <c r="T72" s="48">
        <v>3</v>
      </c>
      <c r="U72" s="48">
        <v>3</v>
      </c>
      <c r="V72" s="147"/>
      <c r="W72" s="48">
        <v>3</v>
      </c>
      <c r="X72" s="147"/>
      <c r="Y72" s="48" t="s">
        <v>33</v>
      </c>
      <c r="Z72" s="48">
        <v>4</v>
      </c>
      <c r="AA72" s="48">
        <v>4</v>
      </c>
      <c r="AB72" s="48">
        <v>3</v>
      </c>
      <c r="AC72" s="48">
        <v>4</v>
      </c>
      <c r="AD72" s="147"/>
      <c r="AE72" s="20" t="s">
        <v>158</v>
      </c>
      <c r="AF72" s="20"/>
      <c r="AG72" s="37"/>
      <c r="AH72" s="37"/>
      <c r="AI72" s="37"/>
      <c r="AJ72" s="37"/>
      <c r="AK72" s="37"/>
      <c r="AL72" s="37"/>
      <c r="AM72" s="37"/>
      <c r="AN72" s="37"/>
      <c r="AO72" s="37"/>
      <c r="AP72" s="37"/>
      <c r="AQ72" s="37"/>
      <c r="AR72" s="37"/>
    </row>
    <row r="73" spans="1:44" s="19" customFormat="1" x14ac:dyDescent="0.2">
      <c r="A73" s="17" t="s">
        <v>84</v>
      </c>
      <c r="B73" s="18">
        <v>4</v>
      </c>
      <c r="C73" s="147">
        <f>AVERAGE(B73:B75)</f>
        <v>4</v>
      </c>
      <c r="D73" s="47">
        <v>4</v>
      </c>
      <c r="E73" s="47">
        <v>5</v>
      </c>
      <c r="F73" s="47">
        <v>3</v>
      </c>
      <c r="G73" s="47">
        <v>4</v>
      </c>
      <c r="H73" s="47">
        <v>3</v>
      </c>
      <c r="I73" s="147">
        <f>AVERAGE(D73:H75)</f>
        <v>4.4666666666666668</v>
      </c>
      <c r="J73" s="47">
        <v>4</v>
      </c>
      <c r="K73" s="47">
        <v>4</v>
      </c>
      <c r="L73" s="47">
        <v>3</v>
      </c>
      <c r="M73" s="47">
        <v>1</v>
      </c>
      <c r="N73" s="147">
        <f>AVERAGE(J73:M75)</f>
        <v>3.4166666666666665</v>
      </c>
      <c r="O73" s="47" t="s">
        <v>48</v>
      </c>
      <c r="P73" s="47">
        <v>3</v>
      </c>
      <c r="Q73" s="47">
        <v>3</v>
      </c>
      <c r="R73" s="47">
        <v>2</v>
      </c>
      <c r="S73" s="147">
        <f>AVERAGE(P73:R75)</f>
        <v>3.8888888888888888</v>
      </c>
      <c r="T73" s="47">
        <v>3</v>
      </c>
      <c r="U73" s="47">
        <v>3</v>
      </c>
      <c r="V73" s="147">
        <f>AVERAGE(T73:U75)</f>
        <v>3.6666666666666665</v>
      </c>
      <c r="W73" s="47">
        <v>4</v>
      </c>
      <c r="X73" s="147">
        <f>AVERAGE(W73:W75)</f>
        <v>4</v>
      </c>
      <c r="Y73" s="47" t="s">
        <v>33</v>
      </c>
      <c r="Z73" s="47">
        <v>2</v>
      </c>
      <c r="AA73" s="47">
        <v>3</v>
      </c>
      <c r="AB73" s="47">
        <v>3</v>
      </c>
      <c r="AC73" s="47">
        <v>3</v>
      </c>
      <c r="AD73" s="147">
        <f>AVERAGE(Z73:AC75)</f>
        <v>3.25</v>
      </c>
      <c r="AE73" s="17" t="s">
        <v>85</v>
      </c>
      <c r="AF73" s="17"/>
      <c r="AG73" s="37"/>
      <c r="AH73" s="37"/>
      <c r="AI73" s="37"/>
      <c r="AJ73" s="37"/>
      <c r="AK73" s="37"/>
      <c r="AL73" s="37"/>
      <c r="AM73" s="37"/>
      <c r="AN73" s="37"/>
      <c r="AO73" s="37"/>
      <c r="AP73" s="37"/>
      <c r="AQ73" s="37"/>
      <c r="AR73" s="37"/>
    </row>
    <row r="74" spans="1:44" s="19" customFormat="1" x14ac:dyDescent="0.2">
      <c r="A74" s="17" t="s">
        <v>84</v>
      </c>
      <c r="B74" s="18">
        <v>4</v>
      </c>
      <c r="C74" s="147"/>
      <c r="D74" s="47">
        <v>5</v>
      </c>
      <c r="E74" s="47">
        <v>5</v>
      </c>
      <c r="F74" s="47">
        <v>5</v>
      </c>
      <c r="G74" s="47">
        <v>5</v>
      </c>
      <c r="H74" s="47">
        <v>5</v>
      </c>
      <c r="I74" s="147"/>
      <c r="J74" s="47">
        <v>4</v>
      </c>
      <c r="K74" s="47">
        <v>4</v>
      </c>
      <c r="L74" s="47">
        <v>4</v>
      </c>
      <c r="M74" s="47">
        <v>3</v>
      </c>
      <c r="N74" s="147"/>
      <c r="O74" s="47" t="s">
        <v>48</v>
      </c>
      <c r="P74" s="47">
        <v>4</v>
      </c>
      <c r="Q74" s="47">
        <v>4</v>
      </c>
      <c r="R74" s="47">
        <v>5</v>
      </c>
      <c r="S74" s="147"/>
      <c r="T74" s="47">
        <v>3</v>
      </c>
      <c r="U74" s="47">
        <v>3</v>
      </c>
      <c r="V74" s="147"/>
      <c r="W74" s="47">
        <v>4</v>
      </c>
      <c r="X74" s="147"/>
      <c r="Y74" s="47" t="s">
        <v>33</v>
      </c>
      <c r="Z74" s="47">
        <v>4</v>
      </c>
      <c r="AA74" s="47">
        <v>4</v>
      </c>
      <c r="AB74" s="47">
        <v>3</v>
      </c>
      <c r="AC74" s="47">
        <v>4</v>
      </c>
      <c r="AD74" s="147"/>
      <c r="AE74" s="17" t="s">
        <v>105</v>
      </c>
      <c r="AF74" s="17"/>
      <c r="AG74" s="37"/>
      <c r="AH74" s="37"/>
      <c r="AI74" s="37"/>
      <c r="AJ74" s="37"/>
      <c r="AK74" s="37"/>
      <c r="AL74" s="37"/>
      <c r="AM74" s="37"/>
      <c r="AN74" s="37"/>
      <c r="AO74" s="37"/>
      <c r="AP74" s="37"/>
      <c r="AQ74" s="37"/>
      <c r="AR74" s="37"/>
    </row>
    <row r="75" spans="1:44" s="19" customFormat="1" x14ac:dyDescent="0.2">
      <c r="A75" s="17" t="s">
        <v>84</v>
      </c>
      <c r="B75" s="18">
        <v>4</v>
      </c>
      <c r="C75" s="147"/>
      <c r="D75" s="47">
        <v>4</v>
      </c>
      <c r="E75" s="47">
        <v>5</v>
      </c>
      <c r="F75" s="47">
        <v>5</v>
      </c>
      <c r="G75" s="47">
        <v>5</v>
      </c>
      <c r="H75" s="47">
        <v>4</v>
      </c>
      <c r="I75" s="147"/>
      <c r="J75" s="47">
        <v>5</v>
      </c>
      <c r="K75" s="47">
        <v>3</v>
      </c>
      <c r="L75" s="47">
        <v>3</v>
      </c>
      <c r="M75" s="47">
        <v>3</v>
      </c>
      <c r="N75" s="147"/>
      <c r="O75" s="47" t="s">
        <v>48</v>
      </c>
      <c r="P75" s="47">
        <v>4</v>
      </c>
      <c r="Q75" s="47">
        <v>5</v>
      </c>
      <c r="R75" s="47">
        <v>5</v>
      </c>
      <c r="S75" s="147"/>
      <c r="T75" s="47">
        <v>5</v>
      </c>
      <c r="U75" s="47">
        <v>5</v>
      </c>
      <c r="V75" s="147"/>
      <c r="W75" s="47">
        <v>4</v>
      </c>
      <c r="X75" s="147"/>
      <c r="Y75" s="47" t="s">
        <v>33</v>
      </c>
      <c r="Z75" s="47">
        <v>3</v>
      </c>
      <c r="AA75" s="47">
        <v>3</v>
      </c>
      <c r="AB75" s="47">
        <v>3</v>
      </c>
      <c r="AC75" s="47">
        <v>4</v>
      </c>
      <c r="AD75" s="147"/>
      <c r="AE75" s="17" t="s">
        <v>165</v>
      </c>
      <c r="AF75" s="17"/>
      <c r="AG75" s="37"/>
      <c r="AH75" s="37"/>
      <c r="AI75" s="37"/>
      <c r="AJ75" s="37"/>
      <c r="AK75" s="37"/>
      <c r="AL75" s="37"/>
      <c r="AM75" s="37"/>
      <c r="AN75" s="37"/>
      <c r="AO75" s="37"/>
      <c r="AP75" s="37"/>
      <c r="AQ75" s="37"/>
      <c r="AR75" s="37"/>
    </row>
    <row r="76" spans="1:44" x14ac:dyDescent="0.2">
      <c r="A76" s="4" t="s">
        <v>68</v>
      </c>
      <c r="B76" s="8">
        <v>3</v>
      </c>
      <c r="C76" s="147">
        <f>AVERAGE(B76:B77)</f>
        <v>3</v>
      </c>
      <c r="D76" s="46">
        <v>4</v>
      </c>
      <c r="E76" s="46">
        <v>4</v>
      </c>
      <c r="F76" s="46">
        <v>4</v>
      </c>
      <c r="G76" s="46">
        <v>4</v>
      </c>
      <c r="H76" s="46">
        <v>5</v>
      </c>
      <c r="I76" s="147">
        <f>AVERAGE(D76:H77)</f>
        <v>4</v>
      </c>
      <c r="J76" s="46">
        <v>4</v>
      </c>
      <c r="K76" s="46">
        <v>3</v>
      </c>
      <c r="L76" s="46">
        <v>3</v>
      </c>
      <c r="M76" s="46">
        <v>3</v>
      </c>
      <c r="N76" s="147">
        <f>AVERAGE(J76:M77)</f>
        <v>3.75</v>
      </c>
      <c r="O76" s="46" t="s">
        <v>48</v>
      </c>
      <c r="P76" s="46">
        <v>3</v>
      </c>
      <c r="Q76" s="46">
        <v>4</v>
      </c>
      <c r="R76" s="46">
        <v>4</v>
      </c>
      <c r="S76" s="147">
        <f>AVERAGE(P76:R77)</f>
        <v>3.6666666666666665</v>
      </c>
      <c r="T76" s="46">
        <v>3</v>
      </c>
      <c r="U76" s="46">
        <v>2</v>
      </c>
      <c r="V76" s="147">
        <f>AVERAGE(T76:U77)</f>
        <v>2.5</v>
      </c>
      <c r="W76" s="46">
        <v>1</v>
      </c>
      <c r="X76" s="147">
        <f>AVERAGE(W76:W77)</f>
        <v>1.5</v>
      </c>
      <c r="Y76" s="46" t="s">
        <v>33</v>
      </c>
      <c r="Z76" s="46">
        <v>3</v>
      </c>
      <c r="AA76" s="46">
        <v>4</v>
      </c>
      <c r="AB76" s="46">
        <v>3</v>
      </c>
      <c r="AC76" s="46">
        <v>4</v>
      </c>
      <c r="AD76" s="147">
        <f>AVERAGE(Z76:AC77)</f>
        <v>3.25</v>
      </c>
      <c r="AE76" s="4" t="s">
        <v>69</v>
      </c>
      <c r="AF76" s="4"/>
    </row>
    <row r="77" spans="1:44" x14ac:dyDescent="0.2">
      <c r="A77" s="4" t="s">
        <v>68</v>
      </c>
      <c r="B77" s="8">
        <v>3</v>
      </c>
      <c r="C77" s="147"/>
      <c r="D77" s="46">
        <v>4</v>
      </c>
      <c r="E77" s="46">
        <v>4</v>
      </c>
      <c r="F77" s="46">
        <v>4</v>
      </c>
      <c r="G77" s="46">
        <v>3</v>
      </c>
      <c r="H77" s="46">
        <v>4</v>
      </c>
      <c r="I77" s="147"/>
      <c r="J77" s="46">
        <v>5</v>
      </c>
      <c r="K77" s="46">
        <v>4</v>
      </c>
      <c r="L77" s="46">
        <v>3</v>
      </c>
      <c r="M77" s="46">
        <v>5</v>
      </c>
      <c r="N77" s="147"/>
      <c r="O77" s="46" t="s">
        <v>48</v>
      </c>
      <c r="P77" s="46">
        <v>3</v>
      </c>
      <c r="Q77" s="46">
        <v>4</v>
      </c>
      <c r="R77" s="46">
        <v>4</v>
      </c>
      <c r="S77" s="147"/>
      <c r="T77" s="46">
        <v>3</v>
      </c>
      <c r="U77" s="46">
        <v>2</v>
      </c>
      <c r="V77" s="147"/>
      <c r="W77" s="46">
        <v>2</v>
      </c>
      <c r="X77" s="147"/>
      <c r="Y77" s="46" t="s">
        <v>33</v>
      </c>
      <c r="Z77" s="46">
        <v>3</v>
      </c>
      <c r="AA77" s="46">
        <v>3</v>
      </c>
      <c r="AB77" s="46">
        <v>3</v>
      </c>
      <c r="AC77" s="46">
        <v>3</v>
      </c>
      <c r="AD77" s="147"/>
      <c r="AE77" s="4" t="s">
        <v>75</v>
      </c>
      <c r="AF77" s="4"/>
    </row>
    <row r="78" spans="1:44" s="19" customFormat="1" x14ac:dyDescent="0.2">
      <c r="A78" s="17" t="s">
        <v>100</v>
      </c>
      <c r="B78" s="18">
        <v>2</v>
      </c>
      <c r="C78" s="29">
        <v>2</v>
      </c>
      <c r="D78" s="47">
        <v>3</v>
      </c>
      <c r="E78" s="47">
        <v>3</v>
      </c>
      <c r="F78" s="47">
        <v>3</v>
      </c>
      <c r="G78" s="47">
        <v>3</v>
      </c>
      <c r="H78" s="47">
        <v>5</v>
      </c>
      <c r="I78" s="29">
        <f>AVERAGE(D78:H78)</f>
        <v>3.4</v>
      </c>
      <c r="J78" s="47">
        <v>2</v>
      </c>
      <c r="K78" s="47">
        <v>3</v>
      </c>
      <c r="L78" s="47">
        <v>2</v>
      </c>
      <c r="M78" s="47">
        <v>3</v>
      </c>
      <c r="N78" s="29">
        <f>AVERAGE(J78:M78)</f>
        <v>2.5</v>
      </c>
      <c r="O78" s="47" t="s">
        <v>38</v>
      </c>
      <c r="P78" s="47">
        <v>3</v>
      </c>
      <c r="Q78" s="47">
        <v>4</v>
      </c>
      <c r="R78" s="47">
        <v>4</v>
      </c>
      <c r="S78" s="29">
        <f>AVERAGE(P78:R78)</f>
        <v>3.6666666666666665</v>
      </c>
      <c r="T78" s="47">
        <v>2</v>
      </c>
      <c r="U78" s="47">
        <v>3</v>
      </c>
      <c r="V78" s="29">
        <f>AVERAGE(T78:U78)</f>
        <v>2.5</v>
      </c>
      <c r="W78" s="47">
        <v>1</v>
      </c>
      <c r="X78" s="29">
        <f>AVERAGE(W78)</f>
        <v>1</v>
      </c>
      <c r="Y78" s="47" t="s">
        <v>33</v>
      </c>
      <c r="Z78" s="47">
        <v>3</v>
      </c>
      <c r="AA78" s="47">
        <v>3</v>
      </c>
      <c r="AB78" s="47">
        <v>2</v>
      </c>
      <c r="AC78" s="47">
        <v>3</v>
      </c>
      <c r="AD78" s="29">
        <f>AVERAGE(Z78:AC78)</f>
        <v>2.75</v>
      </c>
      <c r="AE78" s="17" t="s">
        <v>101</v>
      </c>
      <c r="AF78" s="17"/>
      <c r="AG78" s="37"/>
      <c r="AH78" s="37"/>
      <c r="AI78" s="37"/>
      <c r="AJ78" s="37"/>
      <c r="AK78" s="37"/>
      <c r="AL78" s="37"/>
      <c r="AM78" s="37"/>
      <c r="AN78" s="37"/>
      <c r="AO78" s="37"/>
      <c r="AP78" s="37"/>
      <c r="AQ78" s="37"/>
      <c r="AR78" s="37"/>
    </row>
    <row r="79" spans="1:44" x14ac:dyDescent="0.2">
      <c r="A79" s="4" t="s">
        <v>53</v>
      </c>
      <c r="B79" s="8">
        <v>4</v>
      </c>
      <c r="C79" s="147">
        <f>AVERAGE(B79:B81)</f>
        <v>3.6666666666666665</v>
      </c>
      <c r="D79" s="46">
        <v>4</v>
      </c>
      <c r="E79" s="46">
        <v>5</v>
      </c>
      <c r="F79" s="46">
        <v>3</v>
      </c>
      <c r="G79" s="46">
        <v>4</v>
      </c>
      <c r="H79" s="46">
        <v>4</v>
      </c>
      <c r="I79" s="147">
        <f>AVERAGE(D79:H81)</f>
        <v>4</v>
      </c>
      <c r="J79" s="46">
        <v>4</v>
      </c>
      <c r="K79" s="46">
        <v>4</v>
      </c>
      <c r="L79" s="46">
        <v>5</v>
      </c>
      <c r="M79" s="46">
        <v>4</v>
      </c>
      <c r="N79" s="147">
        <f>AVERAGE(J79:M81)</f>
        <v>3.6666666666666665</v>
      </c>
      <c r="O79" s="46" t="s">
        <v>38</v>
      </c>
      <c r="P79" s="46">
        <v>4</v>
      </c>
      <c r="Q79" s="46">
        <v>4</v>
      </c>
      <c r="R79" s="46">
        <v>4</v>
      </c>
      <c r="S79" s="147">
        <f>AVERAGE(P79:R81)</f>
        <v>4.333333333333333</v>
      </c>
      <c r="T79" s="46">
        <v>3</v>
      </c>
      <c r="U79" s="46">
        <v>3</v>
      </c>
      <c r="V79" s="147">
        <f>AVERAGE(T67)</f>
        <v>3</v>
      </c>
      <c r="W79" s="46">
        <v>4</v>
      </c>
      <c r="X79" s="147">
        <f>AVERAGE(W79:W81)</f>
        <v>2.3333333333333335</v>
      </c>
      <c r="Y79" s="46" t="s">
        <v>33</v>
      </c>
      <c r="Z79" s="46">
        <v>4</v>
      </c>
      <c r="AA79" s="46">
        <v>3</v>
      </c>
      <c r="AB79" s="46">
        <v>3</v>
      </c>
      <c r="AC79" s="46">
        <v>3</v>
      </c>
      <c r="AD79" s="147">
        <f>AVERAGE(Z79:AC81)</f>
        <v>3.1666666666666665</v>
      </c>
      <c r="AE79" s="4" t="s">
        <v>54</v>
      </c>
      <c r="AF79" s="4"/>
    </row>
    <row r="80" spans="1:44" x14ac:dyDescent="0.2">
      <c r="A80" s="4" t="s">
        <v>53</v>
      </c>
      <c r="B80" s="8">
        <v>4</v>
      </c>
      <c r="C80" s="147"/>
      <c r="D80" s="46">
        <v>4</v>
      </c>
      <c r="E80" s="46">
        <v>4</v>
      </c>
      <c r="F80" s="46">
        <v>4</v>
      </c>
      <c r="G80" s="46">
        <v>4</v>
      </c>
      <c r="H80" s="46">
        <v>5</v>
      </c>
      <c r="I80" s="147"/>
      <c r="J80" s="46">
        <v>4</v>
      </c>
      <c r="K80" s="46">
        <v>3</v>
      </c>
      <c r="L80" s="46">
        <v>3</v>
      </c>
      <c r="M80" s="46">
        <v>5</v>
      </c>
      <c r="N80" s="147"/>
      <c r="O80" s="46" t="s">
        <v>48</v>
      </c>
      <c r="P80" s="46">
        <v>5</v>
      </c>
      <c r="Q80" s="46">
        <v>5</v>
      </c>
      <c r="R80" s="46">
        <v>5</v>
      </c>
      <c r="S80" s="147"/>
      <c r="T80" s="46">
        <v>3</v>
      </c>
      <c r="U80" s="46">
        <v>5</v>
      </c>
      <c r="V80" s="147"/>
      <c r="W80" s="46">
        <v>1</v>
      </c>
      <c r="X80" s="147"/>
      <c r="Y80" s="46" t="s">
        <v>33</v>
      </c>
      <c r="Z80" s="46">
        <v>3</v>
      </c>
      <c r="AA80" s="46">
        <v>3</v>
      </c>
      <c r="AB80" s="46">
        <v>3</v>
      </c>
      <c r="AC80" s="46">
        <v>3</v>
      </c>
      <c r="AD80" s="147"/>
      <c r="AE80" s="4" t="s">
        <v>139</v>
      </c>
      <c r="AF80" s="4"/>
    </row>
    <row r="81" spans="1:44" x14ac:dyDescent="0.2">
      <c r="A81" s="4" t="s">
        <v>53</v>
      </c>
      <c r="B81" s="8">
        <v>3</v>
      </c>
      <c r="C81" s="147"/>
      <c r="D81" s="46">
        <v>4</v>
      </c>
      <c r="E81" s="46">
        <v>4</v>
      </c>
      <c r="F81" s="46">
        <v>4</v>
      </c>
      <c r="G81" s="46">
        <v>3</v>
      </c>
      <c r="H81" s="46">
        <v>4</v>
      </c>
      <c r="I81" s="147"/>
      <c r="J81" s="46">
        <v>3</v>
      </c>
      <c r="K81" s="46">
        <v>4</v>
      </c>
      <c r="L81" s="46">
        <v>3</v>
      </c>
      <c r="M81" s="46">
        <v>2</v>
      </c>
      <c r="N81" s="147"/>
      <c r="O81" s="46" t="s">
        <v>48</v>
      </c>
      <c r="P81" s="46">
        <v>3</v>
      </c>
      <c r="Q81" s="46">
        <v>5</v>
      </c>
      <c r="R81" s="46">
        <v>4</v>
      </c>
      <c r="S81" s="147"/>
      <c r="T81" s="46">
        <v>3</v>
      </c>
      <c r="U81" s="46">
        <v>2</v>
      </c>
      <c r="V81" s="147"/>
      <c r="W81" s="46">
        <v>2</v>
      </c>
      <c r="X81" s="147"/>
      <c r="Y81" s="46" t="s">
        <v>33</v>
      </c>
      <c r="Z81" s="46">
        <v>4</v>
      </c>
      <c r="AA81" s="46">
        <v>3</v>
      </c>
      <c r="AB81" s="46">
        <v>3</v>
      </c>
      <c r="AC81" s="46">
        <v>3</v>
      </c>
      <c r="AD81" s="147"/>
      <c r="AE81" s="4" t="s">
        <v>146</v>
      </c>
      <c r="AF81" s="4"/>
    </row>
    <row r="82" spans="1:44" s="19" customFormat="1" x14ac:dyDescent="0.2">
      <c r="A82" s="17" t="s">
        <v>118</v>
      </c>
      <c r="B82" s="18">
        <v>3</v>
      </c>
      <c r="C82" s="148">
        <f>AVERAGE(B82:B83)</f>
        <v>2.5</v>
      </c>
      <c r="D82" s="47">
        <v>4</v>
      </c>
      <c r="E82" s="47">
        <v>5</v>
      </c>
      <c r="F82" s="47">
        <v>4</v>
      </c>
      <c r="G82" s="47">
        <v>5</v>
      </c>
      <c r="H82" s="47">
        <v>5</v>
      </c>
      <c r="I82" s="148">
        <f>AVERAGE(D82:H83)</f>
        <v>4.8</v>
      </c>
      <c r="J82" s="47">
        <v>5</v>
      </c>
      <c r="K82" s="47">
        <v>4</v>
      </c>
      <c r="L82" s="47">
        <v>3</v>
      </c>
      <c r="M82" s="47">
        <v>4</v>
      </c>
      <c r="N82" s="148">
        <f>AVERAGE(J82:M83)</f>
        <v>4</v>
      </c>
      <c r="O82" s="47" t="s">
        <v>48</v>
      </c>
      <c r="P82" s="47">
        <v>4</v>
      </c>
      <c r="Q82" s="47">
        <v>5</v>
      </c>
      <c r="R82" s="47">
        <v>5</v>
      </c>
      <c r="S82" s="148">
        <f>AVERAGE(P82:R83)</f>
        <v>4.5</v>
      </c>
      <c r="T82" s="47">
        <v>4</v>
      </c>
      <c r="U82" s="47">
        <v>5</v>
      </c>
      <c r="V82" s="148">
        <f>AVERAGE(T82:U83)</f>
        <v>4.5</v>
      </c>
      <c r="W82" s="47">
        <v>5</v>
      </c>
      <c r="X82" s="148">
        <f>AVERAGE(W82:W83)</f>
        <v>4.5</v>
      </c>
      <c r="Y82" s="47" t="s">
        <v>33</v>
      </c>
      <c r="Z82" s="47">
        <v>3</v>
      </c>
      <c r="AA82" s="47">
        <v>3</v>
      </c>
      <c r="AB82" s="47">
        <v>3</v>
      </c>
      <c r="AC82" s="47">
        <v>4</v>
      </c>
      <c r="AD82" s="148">
        <f>AVERAGE(Z82:AC83)</f>
        <v>3.125</v>
      </c>
      <c r="AE82" s="17" t="s">
        <v>119</v>
      </c>
      <c r="AF82" s="17"/>
      <c r="AG82" s="37"/>
      <c r="AH82" s="37"/>
      <c r="AI82" s="37"/>
      <c r="AJ82" s="37"/>
      <c r="AK82" s="37"/>
      <c r="AL82" s="37"/>
      <c r="AM82" s="37"/>
      <c r="AN82" s="37"/>
      <c r="AO82" s="37"/>
      <c r="AP82" s="37"/>
      <c r="AQ82" s="37"/>
      <c r="AR82" s="37"/>
    </row>
    <row r="83" spans="1:44" s="19" customFormat="1" x14ac:dyDescent="0.2">
      <c r="A83" s="17" t="s">
        <v>118</v>
      </c>
      <c r="B83" s="18">
        <v>2</v>
      </c>
      <c r="C83" s="149"/>
      <c r="D83" s="47">
        <v>5</v>
      </c>
      <c r="E83" s="47">
        <v>5</v>
      </c>
      <c r="F83" s="47">
        <v>5</v>
      </c>
      <c r="G83" s="47">
        <v>5</v>
      </c>
      <c r="H83" s="47">
        <v>5</v>
      </c>
      <c r="I83" s="149"/>
      <c r="J83" s="47">
        <v>5</v>
      </c>
      <c r="K83" s="47">
        <v>5</v>
      </c>
      <c r="L83" s="47">
        <v>3</v>
      </c>
      <c r="M83" s="47">
        <v>3</v>
      </c>
      <c r="N83" s="149"/>
      <c r="O83" s="47" t="s">
        <v>48</v>
      </c>
      <c r="P83" s="47">
        <v>4</v>
      </c>
      <c r="Q83" s="47">
        <v>5</v>
      </c>
      <c r="R83" s="47">
        <v>4</v>
      </c>
      <c r="S83" s="149"/>
      <c r="T83" s="47">
        <v>4</v>
      </c>
      <c r="U83" s="47">
        <v>5</v>
      </c>
      <c r="V83" s="149"/>
      <c r="W83" s="47">
        <v>4</v>
      </c>
      <c r="X83" s="149"/>
      <c r="Y83" s="47" t="s">
        <v>33</v>
      </c>
      <c r="Z83" s="47">
        <v>3</v>
      </c>
      <c r="AA83" s="47">
        <v>3</v>
      </c>
      <c r="AB83" s="47">
        <v>3</v>
      </c>
      <c r="AC83" s="47">
        <v>3</v>
      </c>
      <c r="AD83" s="149"/>
      <c r="AE83" s="17" t="s">
        <v>138</v>
      </c>
      <c r="AF83" s="17"/>
      <c r="AG83" s="37"/>
      <c r="AH83" s="37"/>
      <c r="AI83" s="37"/>
      <c r="AJ83" s="37"/>
      <c r="AK83" s="37"/>
      <c r="AL83" s="37"/>
      <c r="AM83" s="37"/>
      <c r="AN83" s="37"/>
      <c r="AO83" s="37"/>
      <c r="AP83" s="37"/>
      <c r="AQ83" s="37"/>
      <c r="AR83" s="37"/>
    </row>
    <row r="84" spans="1:44" x14ac:dyDescent="0.2">
      <c r="A84" s="4" t="s">
        <v>135</v>
      </c>
      <c r="B84" s="8">
        <v>3</v>
      </c>
      <c r="C84" s="147">
        <f>AVERAGE(B84:B86)</f>
        <v>3.3333333333333335</v>
      </c>
      <c r="D84" s="46">
        <v>4</v>
      </c>
      <c r="E84" s="46">
        <v>5</v>
      </c>
      <c r="F84" s="46">
        <v>5</v>
      </c>
      <c r="G84" s="46">
        <v>5</v>
      </c>
      <c r="H84" s="46">
        <v>3</v>
      </c>
      <c r="I84" s="147">
        <f>AVERAGE(D84:H86)</f>
        <v>4.4000000000000004</v>
      </c>
      <c r="J84" s="46">
        <v>4</v>
      </c>
      <c r="K84" s="46">
        <v>3</v>
      </c>
      <c r="L84" s="46">
        <v>2</v>
      </c>
      <c r="M84" s="46">
        <v>5</v>
      </c>
      <c r="N84" s="147">
        <f>AVERAGE(J84:M86)</f>
        <v>3.4166666666666665</v>
      </c>
      <c r="O84" s="46" t="s">
        <v>38</v>
      </c>
      <c r="P84" s="46">
        <v>3</v>
      </c>
      <c r="Q84" s="46">
        <v>2</v>
      </c>
      <c r="R84" s="46">
        <v>4</v>
      </c>
      <c r="S84" s="147">
        <f>AVERAGE(P84:R86)</f>
        <v>3.3333333333333335</v>
      </c>
      <c r="T84" s="46">
        <v>3</v>
      </c>
      <c r="U84" s="46">
        <v>3</v>
      </c>
      <c r="V84" s="147">
        <f>AVERAGE(T84:U86)</f>
        <v>2.6666666666666665</v>
      </c>
      <c r="W84" s="46">
        <v>1</v>
      </c>
      <c r="X84" s="147">
        <f>AVERAGE(W84:W86)</f>
        <v>1</v>
      </c>
      <c r="Y84" s="46" t="s">
        <v>33</v>
      </c>
      <c r="Z84" s="46">
        <v>3</v>
      </c>
      <c r="AA84" s="46">
        <v>3</v>
      </c>
      <c r="AB84" s="46">
        <v>3</v>
      </c>
      <c r="AC84" s="46">
        <v>3</v>
      </c>
      <c r="AD84" s="147">
        <f>AVERAGE(Z84:AC86)</f>
        <v>3.3333333333333335</v>
      </c>
      <c r="AE84" s="4" t="s">
        <v>136</v>
      </c>
      <c r="AF84" s="4"/>
    </row>
    <row r="85" spans="1:44" x14ac:dyDescent="0.2">
      <c r="A85" s="4" t="s">
        <v>135</v>
      </c>
      <c r="B85" s="8">
        <v>3</v>
      </c>
      <c r="C85" s="147"/>
      <c r="D85" s="46">
        <v>4</v>
      </c>
      <c r="E85" s="46">
        <v>5</v>
      </c>
      <c r="F85" s="46">
        <v>5</v>
      </c>
      <c r="G85" s="46">
        <v>5</v>
      </c>
      <c r="H85" s="46">
        <v>3</v>
      </c>
      <c r="I85" s="147"/>
      <c r="J85" s="46">
        <v>4</v>
      </c>
      <c r="K85" s="46">
        <v>3</v>
      </c>
      <c r="L85" s="46">
        <v>2</v>
      </c>
      <c r="M85" s="46">
        <v>4</v>
      </c>
      <c r="N85" s="147"/>
      <c r="O85" s="46" t="s">
        <v>38</v>
      </c>
      <c r="P85" s="46">
        <v>3</v>
      </c>
      <c r="Q85" s="46">
        <v>2</v>
      </c>
      <c r="R85" s="46">
        <v>4</v>
      </c>
      <c r="S85" s="147"/>
      <c r="T85" s="46">
        <v>3</v>
      </c>
      <c r="U85" s="46">
        <v>3</v>
      </c>
      <c r="V85" s="147"/>
      <c r="W85" s="46">
        <v>1</v>
      </c>
      <c r="X85" s="147"/>
      <c r="Y85" s="46" t="s">
        <v>33</v>
      </c>
      <c r="Z85" s="46">
        <v>4</v>
      </c>
      <c r="AA85" s="46">
        <v>4</v>
      </c>
      <c r="AB85" s="46">
        <v>4</v>
      </c>
      <c r="AC85" s="46">
        <v>4</v>
      </c>
      <c r="AD85" s="147"/>
      <c r="AE85" s="4" t="s">
        <v>137</v>
      </c>
      <c r="AF85" s="4"/>
    </row>
    <row r="86" spans="1:44" x14ac:dyDescent="0.2">
      <c r="A86" s="4" t="s">
        <v>135</v>
      </c>
      <c r="B86" s="8">
        <v>4</v>
      </c>
      <c r="C86" s="147"/>
      <c r="D86" s="46">
        <v>4</v>
      </c>
      <c r="E86" s="46">
        <v>4</v>
      </c>
      <c r="F86" s="46">
        <v>5</v>
      </c>
      <c r="G86" s="46">
        <v>5</v>
      </c>
      <c r="H86" s="46">
        <v>4</v>
      </c>
      <c r="I86" s="147"/>
      <c r="J86" s="46">
        <v>3</v>
      </c>
      <c r="K86" s="46">
        <v>3</v>
      </c>
      <c r="L86" s="46">
        <v>4</v>
      </c>
      <c r="M86" s="46">
        <v>4</v>
      </c>
      <c r="N86" s="147"/>
      <c r="O86" s="46" t="s">
        <v>48</v>
      </c>
      <c r="P86" s="46">
        <v>3</v>
      </c>
      <c r="Q86" s="46">
        <v>4</v>
      </c>
      <c r="R86" s="46">
        <v>5</v>
      </c>
      <c r="S86" s="147"/>
      <c r="T86" s="46">
        <v>2</v>
      </c>
      <c r="U86" s="46">
        <v>2</v>
      </c>
      <c r="V86" s="147"/>
      <c r="W86" s="46">
        <v>1</v>
      </c>
      <c r="X86" s="147"/>
      <c r="Y86" s="46" t="s">
        <v>33</v>
      </c>
      <c r="Z86" s="46">
        <v>3</v>
      </c>
      <c r="AA86" s="46">
        <v>3</v>
      </c>
      <c r="AB86" s="46">
        <v>3</v>
      </c>
      <c r="AC86" s="46">
        <v>3</v>
      </c>
      <c r="AD86" s="147"/>
      <c r="AE86" s="4" t="s">
        <v>151</v>
      </c>
      <c r="AF86" s="4"/>
    </row>
    <row r="87" spans="1:44" ht="15.75" customHeight="1" x14ac:dyDescent="0.2">
      <c r="X87" s="34"/>
    </row>
  </sheetData>
  <mergeCells count="228">
    <mergeCell ref="D2:H2"/>
    <mergeCell ref="J2:M2"/>
    <mergeCell ref="P2:R2"/>
    <mergeCell ref="T2:U2"/>
    <mergeCell ref="C3:C4"/>
    <mergeCell ref="I3:I4"/>
    <mergeCell ref="N3:N4"/>
    <mergeCell ref="S3:S4"/>
    <mergeCell ref="V3:V4"/>
    <mergeCell ref="X3:X4"/>
    <mergeCell ref="AD3:AD4"/>
    <mergeCell ref="C5:C7"/>
    <mergeCell ref="I5:I7"/>
    <mergeCell ref="N5:N7"/>
    <mergeCell ref="S5:S7"/>
    <mergeCell ref="V5:V7"/>
    <mergeCell ref="X5:X7"/>
    <mergeCell ref="AD5:AD7"/>
    <mergeCell ref="AD8:AD10"/>
    <mergeCell ref="C11:C12"/>
    <mergeCell ref="I11:I12"/>
    <mergeCell ref="N11:N12"/>
    <mergeCell ref="S11:S12"/>
    <mergeCell ref="V11:V12"/>
    <mergeCell ref="X11:X12"/>
    <mergeCell ref="AD11:AD12"/>
    <mergeCell ref="C8:C10"/>
    <mergeCell ref="I8:I10"/>
    <mergeCell ref="N8:N10"/>
    <mergeCell ref="S8:S10"/>
    <mergeCell ref="V8:V10"/>
    <mergeCell ref="X8:X10"/>
    <mergeCell ref="AD13:AD14"/>
    <mergeCell ref="C15:C17"/>
    <mergeCell ref="I15:I17"/>
    <mergeCell ref="N15:N17"/>
    <mergeCell ref="S15:S17"/>
    <mergeCell ref="V15:V17"/>
    <mergeCell ref="X15:X17"/>
    <mergeCell ref="AD15:AD17"/>
    <mergeCell ref="C13:C14"/>
    <mergeCell ref="I13:I14"/>
    <mergeCell ref="N13:N14"/>
    <mergeCell ref="S13:S14"/>
    <mergeCell ref="V13:V14"/>
    <mergeCell ref="X13:X14"/>
    <mergeCell ref="AD18:AD20"/>
    <mergeCell ref="C21:C22"/>
    <mergeCell ref="I21:I22"/>
    <mergeCell ref="N21:N22"/>
    <mergeCell ref="S21:S22"/>
    <mergeCell ref="V21:V22"/>
    <mergeCell ref="X21:X22"/>
    <mergeCell ref="AD21:AD22"/>
    <mergeCell ref="C18:C20"/>
    <mergeCell ref="I18:I20"/>
    <mergeCell ref="N18:N20"/>
    <mergeCell ref="S18:S20"/>
    <mergeCell ref="V18:V20"/>
    <mergeCell ref="X18:X20"/>
    <mergeCell ref="AD24:AD25"/>
    <mergeCell ref="C26:C27"/>
    <mergeCell ref="I26:I27"/>
    <mergeCell ref="N26:N27"/>
    <mergeCell ref="S26:S27"/>
    <mergeCell ref="V26:V27"/>
    <mergeCell ref="X26:X27"/>
    <mergeCell ref="AD26:AD27"/>
    <mergeCell ref="C24:C25"/>
    <mergeCell ref="I24:I25"/>
    <mergeCell ref="N24:N25"/>
    <mergeCell ref="S24:S25"/>
    <mergeCell ref="V24:V25"/>
    <mergeCell ref="X24:X25"/>
    <mergeCell ref="AD29:AD30"/>
    <mergeCell ref="C31:C32"/>
    <mergeCell ref="I31:I32"/>
    <mergeCell ref="N31:N32"/>
    <mergeCell ref="S31:S32"/>
    <mergeCell ref="V31:V32"/>
    <mergeCell ref="X31:X32"/>
    <mergeCell ref="AD31:AD32"/>
    <mergeCell ref="C29:C30"/>
    <mergeCell ref="I29:I30"/>
    <mergeCell ref="N29:N30"/>
    <mergeCell ref="S29:S30"/>
    <mergeCell ref="V29:V30"/>
    <mergeCell ref="X29:X30"/>
    <mergeCell ref="AD33:AD34"/>
    <mergeCell ref="C35:C37"/>
    <mergeCell ref="I35:I37"/>
    <mergeCell ref="N35:N37"/>
    <mergeCell ref="S35:S37"/>
    <mergeCell ref="V35:V37"/>
    <mergeCell ref="X35:X37"/>
    <mergeCell ref="AD35:AD37"/>
    <mergeCell ref="C33:C34"/>
    <mergeCell ref="I33:I34"/>
    <mergeCell ref="N33:N34"/>
    <mergeCell ref="S33:S34"/>
    <mergeCell ref="V33:V34"/>
    <mergeCell ref="X33:X34"/>
    <mergeCell ref="AD38:AD42"/>
    <mergeCell ref="C43:C45"/>
    <mergeCell ref="I43:I45"/>
    <mergeCell ref="N43:N45"/>
    <mergeCell ref="S43:S45"/>
    <mergeCell ref="V43:V45"/>
    <mergeCell ref="X43:X45"/>
    <mergeCell ref="AD43:AD45"/>
    <mergeCell ref="C38:C42"/>
    <mergeCell ref="I38:I42"/>
    <mergeCell ref="N38:N42"/>
    <mergeCell ref="S38:S42"/>
    <mergeCell ref="V38:V42"/>
    <mergeCell ref="X38:X42"/>
    <mergeCell ref="AD46:AD47"/>
    <mergeCell ref="C48:C49"/>
    <mergeCell ref="I48:I49"/>
    <mergeCell ref="N48:N49"/>
    <mergeCell ref="S48:S49"/>
    <mergeCell ref="V48:V49"/>
    <mergeCell ref="X48:X49"/>
    <mergeCell ref="AD48:AD49"/>
    <mergeCell ref="C46:C47"/>
    <mergeCell ref="I46:I47"/>
    <mergeCell ref="N46:N47"/>
    <mergeCell ref="S46:S47"/>
    <mergeCell ref="V46:V47"/>
    <mergeCell ref="X46:X47"/>
    <mergeCell ref="AD51:AD52"/>
    <mergeCell ref="C53:C55"/>
    <mergeCell ref="I53:I55"/>
    <mergeCell ref="N53:N55"/>
    <mergeCell ref="S53:S55"/>
    <mergeCell ref="V53:V55"/>
    <mergeCell ref="X53:X55"/>
    <mergeCell ref="AD53:AD55"/>
    <mergeCell ref="C51:C52"/>
    <mergeCell ref="I51:I52"/>
    <mergeCell ref="N51:N52"/>
    <mergeCell ref="S51:S52"/>
    <mergeCell ref="V51:V52"/>
    <mergeCell ref="X51:X52"/>
    <mergeCell ref="AD56:AD59"/>
    <mergeCell ref="C60:C61"/>
    <mergeCell ref="I60:I61"/>
    <mergeCell ref="N60:N61"/>
    <mergeCell ref="S60:S61"/>
    <mergeCell ref="V60:V61"/>
    <mergeCell ref="X60:X61"/>
    <mergeCell ref="AD60:AD61"/>
    <mergeCell ref="C56:C59"/>
    <mergeCell ref="I56:I59"/>
    <mergeCell ref="N56:N59"/>
    <mergeCell ref="S56:S59"/>
    <mergeCell ref="V56:V59"/>
    <mergeCell ref="X56:X59"/>
    <mergeCell ref="AD62:AD63"/>
    <mergeCell ref="C65:C66"/>
    <mergeCell ref="I65:I66"/>
    <mergeCell ref="N65:N66"/>
    <mergeCell ref="S65:S66"/>
    <mergeCell ref="V65:V66"/>
    <mergeCell ref="X65:X66"/>
    <mergeCell ref="AD65:AD66"/>
    <mergeCell ref="C62:C63"/>
    <mergeCell ref="I62:I63"/>
    <mergeCell ref="N62:N63"/>
    <mergeCell ref="S62:S63"/>
    <mergeCell ref="V62:V63"/>
    <mergeCell ref="X62:X63"/>
    <mergeCell ref="AD67:AD68"/>
    <mergeCell ref="C69:C70"/>
    <mergeCell ref="I69:I70"/>
    <mergeCell ref="N69:N70"/>
    <mergeCell ref="S69:S70"/>
    <mergeCell ref="V69:V70"/>
    <mergeCell ref="X69:X70"/>
    <mergeCell ref="AD69:AD70"/>
    <mergeCell ref="C67:C68"/>
    <mergeCell ref="I67:I68"/>
    <mergeCell ref="N67:N68"/>
    <mergeCell ref="S67:S68"/>
    <mergeCell ref="V67:V68"/>
    <mergeCell ref="X67:X68"/>
    <mergeCell ref="AD71:AD72"/>
    <mergeCell ref="C73:C75"/>
    <mergeCell ref="I73:I75"/>
    <mergeCell ref="N73:N75"/>
    <mergeCell ref="S73:S75"/>
    <mergeCell ref="V73:V75"/>
    <mergeCell ref="X73:X75"/>
    <mergeCell ref="AD73:AD75"/>
    <mergeCell ref="C71:C72"/>
    <mergeCell ref="I71:I72"/>
    <mergeCell ref="N71:N72"/>
    <mergeCell ref="S71:S72"/>
    <mergeCell ref="V71:V72"/>
    <mergeCell ref="X71:X72"/>
    <mergeCell ref="AD76:AD77"/>
    <mergeCell ref="C79:C81"/>
    <mergeCell ref="I79:I81"/>
    <mergeCell ref="N79:N81"/>
    <mergeCell ref="S79:S81"/>
    <mergeCell ref="V79:V81"/>
    <mergeCell ref="X79:X81"/>
    <mergeCell ref="AD79:AD81"/>
    <mergeCell ref="C76:C77"/>
    <mergeCell ref="I76:I77"/>
    <mergeCell ref="N76:N77"/>
    <mergeCell ref="S76:S77"/>
    <mergeCell ref="V76:V77"/>
    <mergeCell ref="X76:X77"/>
    <mergeCell ref="AD82:AD83"/>
    <mergeCell ref="C84:C86"/>
    <mergeCell ref="I84:I86"/>
    <mergeCell ref="N84:N86"/>
    <mergeCell ref="S84:S86"/>
    <mergeCell ref="V84:V86"/>
    <mergeCell ref="X84:X86"/>
    <mergeCell ref="AD84:AD86"/>
    <mergeCell ref="C82:C83"/>
    <mergeCell ref="I82:I83"/>
    <mergeCell ref="N82:N83"/>
    <mergeCell ref="S82:S83"/>
    <mergeCell ref="V82:V83"/>
    <mergeCell ref="X82:X83"/>
  </mergeCells>
  <pageMargins left="0.7" right="0.7" top="0.75" bottom="0.75" header="0.3" footer="0.3"/>
  <pageSetup paperSize="9" orientation="portrait" horizontalDpi="360" verticalDpi="36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87"/>
  <sheetViews>
    <sheetView zoomScale="70" zoomScaleNormal="70" workbookViewId="0">
      <selection activeCell="AG8" sqref="AG8"/>
    </sheetView>
  </sheetViews>
  <sheetFormatPr defaultColWidth="14.42578125" defaultRowHeight="12.75" x14ac:dyDescent="0.2"/>
  <cols>
    <col min="1" max="1" width="57" customWidth="1"/>
    <col min="2" max="2" width="21.5703125" style="9" hidden="1" customWidth="1"/>
    <col min="3" max="3" width="21.5703125" style="9" customWidth="1"/>
    <col min="4" max="8" width="21.5703125" style="9" hidden="1" customWidth="1"/>
    <col min="9" max="9" width="21.5703125" style="9" customWidth="1"/>
    <col min="10" max="13" width="21.5703125" style="9" hidden="1" customWidth="1"/>
    <col min="14" max="14" width="21.5703125" style="9" customWidth="1"/>
    <col min="15" max="18" width="21.5703125" style="9" hidden="1" customWidth="1"/>
    <col min="19" max="19" width="21.5703125" style="9" customWidth="1"/>
    <col min="20" max="21" width="21.5703125" style="9" hidden="1" customWidth="1"/>
    <col min="22" max="22" width="21.5703125" style="9" customWidth="1"/>
    <col min="23" max="23" width="21.5703125" style="9" hidden="1" customWidth="1"/>
    <col min="24" max="24" width="21.5703125" style="9" customWidth="1"/>
    <col min="25" max="29" width="21.5703125" style="9" hidden="1" customWidth="1"/>
    <col min="30" max="30" width="21.5703125" style="9" customWidth="1"/>
    <col min="31" max="31" width="173.140625" hidden="1" customWidth="1"/>
    <col min="32" max="32" width="21.5703125" hidden="1" customWidth="1"/>
    <col min="33" max="38" width="21.5703125" style="37" customWidth="1"/>
    <col min="39" max="44" width="14.42578125" style="37"/>
  </cols>
  <sheetData>
    <row r="1" spans="1:44" s="6" customFormat="1" ht="127.5" x14ac:dyDescent="0.2">
      <c r="A1" s="41" t="s">
        <v>184</v>
      </c>
      <c r="B1" s="49" t="s">
        <v>8</v>
      </c>
      <c r="C1" s="39" t="s">
        <v>175</v>
      </c>
      <c r="D1" s="24" t="s">
        <v>9</v>
      </c>
      <c r="E1" s="10" t="s">
        <v>10</v>
      </c>
      <c r="F1" s="10" t="s">
        <v>11</v>
      </c>
      <c r="G1" s="10" t="s">
        <v>12</v>
      </c>
      <c r="H1" s="10" t="s">
        <v>13</v>
      </c>
      <c r="I1" s="40" t="s">
        <v>178</v>
      </c>
      <c r="J1" s="7" t="s">
        <v>14</v>
      </c>
      <c r="K1" s="7" t="s">
        <v>15</v>
      </c>
      <c r="L1" s="7" t="s">
        <v>16</v>
      </c>
      <c r="M1" s="27" t="s">
        <v>17</v>
      </c>
      <c r="N1" s="41" t="s">
        <v>179</v>
      </c>
      <c r="O1" s="24" t="s">
        <v>18</v>
      </c>
      <c r="P1" s="11" t="s">
        <v>19</v>
      </c>
      <c r="Q1" s="11" t="s">
        <v>20</v>
      </c>
      <c r="R1" s="11" t="s">
        <v>21</v>
      </c>
      <c r="S1" s="42" t="s">
        <v>180</v>
      </c>
      <c r="T1" s="12" t="s">
        <v>22</v>
      </c>
      <c r="U1" s="12" t="s">
        <v>23</v>
      </c>
      <c r="V1" s="43" t="s">
        <v>181</v>
      </c>
      <c r="W1" s="12" t="s">
        <v>24</v>
      </c>
      <c r="X1" s="32" t="s">
        <v>182</v>
      </c>
      <c r="Y1" s="7" t="s">
        <v>25</v>
      </c>
      <c r="Z1" s="7" t="s">
        <v>26</v>
      </c>
      <c r="AA1" s="7" t="s">
        <v>27</v>
      </c>
      <c r="AB1" s="7" t="s">
        <v>28</v>
      </c>
      <c r="AC1" s="7" t="s">
        <v>29</v>
      </c>
      <c r="AD1" s="33" t="s">
        <v>183</v>
      </c>
      <c r="AE1" s="5" t="s">
        <v>31</v>
      </c>
      <c r="AF1" s="5" t="s">
        <v>32</v>
      </c>
      <c r="AG1" s="36"/>
      <c r="AH1" s="36"/>
      <c r="AI1" s="36"/>
      <c r="AJ1" s="36"/>
      <c r="AK1" s="36"/>
      <c r="AL1" s="36"/>
      <c r="AM1" s="36"/>
      <c r="AN1" s="36"/>
      <c r="AO1" s="36"/>
      <c r="AP1" s="36"/>
      <c r="AQ1" s="36"/>
      <c r="AR1" s="36"/>
    </row>
    <row r="2" spans="1:44" s="6" customFormat="1" ht="18" customHeight="1" x14ac:dyDescent="0.2">
      <c r="A2" s="7"/>
      <c r="B2" s="14" t="s">
        <v>171</v>
      </c>
      <c r="C2" s="38"/>
      <c r="D2" s="155" t="s">
        <v>170</v>
      </c>
      <c r="E2" s="155"/>
      <c r="F2" s="155"/>
      <c r="G2" s="155"/>
      <c r="H2" s="155"/>
      <c r="I2" s="25"/>
      <c r="J2" s="156" t="s">
        <v>172</v>
      </c>
      <c r="K2" s="156"/>
      <c r="L2" s="156"/>
      <c r="M2" s="156"/>
      <c r="N2" s="7"/>
      <c r="O2" s="15"/>
      <c r="P2" s="157" t="s">
        <v>173</v>
      </c>
      <c r="Q2" s="157"/>
      <c r="R2" s="157"/>
      <c r="S2" s="28"/>
      <c r="T2" s="159" t="s">
        <v>174</v>
      </c>
      <c r="U2" s="159"/>
      <c r="V2" s="45"/>
      <c r="W2" s="30"/>
      <c r="X2" s="44"/>
      <c r="Y2" s="13"/>
      <c r="Z2" s="13"/>
      <c r="AA2" s="13"/>
      <c r="AB2" s="13"/>
      <c r="AC2" s="13"/>
      <c r="AD2" s="35"/>
      <c r="AE2" s="5"/>
      <c r="AF2" s="5"/>
      <c r="AG2" s="36"/>
      <c r="AH2" s="36"/>
      <c r="AI2" s="36"/>
      <c r="AJ2" s="36"/>
      <c r="AK2" s="36"/>
      <c r="AL2" s="36"/>
      <c r="AM2" s="36"/>
      <c r="AN2" s="36"/>
      <c r="AO2" s="36"/>
      <c r="AP2" s="36"/>
      <c r="AQ2" s="36"/>
      <c r="AR2" s="36"/>
    </row>
    <row r="3" spans="1:44" x14ac:dyDescent="0.2">
      <c r="A3" s="50" t="s">
        <v>112</v>
      </c>
      <c r="B3" s="8">
        <v>4</v>
      </c>
      <c r="C3" s="147">
        <f>AVERAGE(B3:B4)</f>
        <v>4</v>
      </c>
      <c r="D3" s="46">
        <v>4</v>
      </c>
      <c r="E3" s="46">
        <v>4</v>
      </c>
      <c r="F3" s="46">
        <v>4</v>
      </c>
      <c r="G3" s="46">
        <v>4</v>
      </c>
      <c r="H3" s="46">
        <v>4</v>
      </c>
      <c r="I3" s="147">
        <f>AVERAGE(D3:H4)</f>
        <v>4</v>
      </c>
      <c r="J3" s="46">
        <v>4</v>
      </c>
      <c r="K3" s="46">
        <v>5</v>
      </c>
      <c r="L3" s="46">
        <v>4</v>
      </c>
      <c r="M3" s="46">
        <v>5</v>
      </c>
      <c r="N3" s="147">
        <f>AVERAGE(J3:M4)</f>
        <v>4.375</v>
      </c>
      <c r="O3" s="46" t="s">
        <v>48</v>
      </c>
      <c r="P3" s="46">
        <v>5</v>
      </c>
      <c r="Q3" s="46">
        <v>5</v>
      </c>
      <c r="R3" s="46">
        <v>5</v>
      </c>
      <c r="S3" s="147">
        <f>AVERAGE(P3:R4)</f>
        <v>4.5</v>
      </c>
      <c r="T3" s="46">
        <v>4</v>
      </c>
      <c r="U3" s="46">
        <v>3</v>
      </c>
      <c r="V3" s="147">
        <f>AVERAGE(T3:U4)</f>
        <v>4</v>
      </c>
      <c r="W3" s="46">
        <v>4</v>
      </c>
      <c r="X3" s="147">
        <f>AVERAGE(W3:W4)</f>
        <v>4.5</v>
      </c>
      <c r="Y3" s="46" t="s">
        <v>33</v>
      </c>
      <c r="Z3" s="46">
        <v>4</v>
      </c>
      <c r="AA3" s="46">
        <v>3</v>
      </c>
      <c r="AB3" s="46">
        <v>4</v>
      </c>
      <c r="AC3" s="46">
        <v>4</v>
      </c>
      <c r="AD3" s="148">
        <f>AVERAGE(Z3:AC4)</f>
        <v>3.875</v>
      </c>
      <c r="AE3" s="4" t="s">
        <v>113</v>
      </c>
      <c r="AF3" s="4"/>
    </row>
    <row r="4" spans="1:44" x14ac:dyDescent="0.2">
      <c r="A4" s="50" t="s">
        <v>112</v>
      </c>
      <c r="B4" s="8">
        <v>4</v>
      </c>
      <c r="C4" s="147"/>
      <c r="D4" s="46">
        <v>4</v>
      </c>
      <c r="E4" s="46">
        <v>4</v>
      </c>
      <c r="F4" s="46">
        <v>4</v>
      </c>
      <c r="G4" s="46">
        <v>4</v>
      </c>
      <c r="H4" s="46">
        <v>4</v>
      </c>
      <c r="I4" s="147"/>
      <c r="J4" s="46">
        <v>5</v>
      </c>
      <c r="K4" s="46">
        <v>4</v>
      </c>
      <c r="L4" s="46">
        <v>4</v>
      </c>
      <c r="M4" s="46">
        <v>4</v>
      </c>
      <c r="N4" s="147"/>
      <c r="O4" s="46" t="s">
        <v>48</v>
      </c>
      <c r="P4" s="46">
        <v>4</v>
      </c>
      <c r="Q4" s="46">
        <v>4</v>
      </c>
      <c r="R4" s="46">
        <v>4</v>
      </c>
      <c r="S4" s="147"/>
      <c r="T4" s="46">
        <v>5</v>
      </c>
      <c r="U4" s="46">
        <v>4</v>
      </c>
      <c r="V4" s="147"/>
      <c r="W4" s="46">
        <v>5</v>
      </c>
      <c r="X4" s="147"/>
      <c r="Y4" s="46" t="s">
        <v>33</v>
      </c>
      <c r="Z4" s="46">
        <v>4</v>
      </c>
      <c r="AA4" s="46">
        <v>4</v>
      </c>
      <c r="AB4" s="46">
        <v>4</v>
      </c>
      <c r="AC4" s="46">
        <v>4</v>
      </c>
      <c r="AD4" s="149"/>
      <c r="AE4" s="4" t="s">
        <v>162</v>
      </c>
      <c r="AF4" s="4"/>
    </row>
    <row r="5" spans="1:44" s="19" customFormat="1" x14ac:dyDescent="0.2">
      <c r="A5" s="51" t="s">
        <v>55</v>
      </c>
      <c r="B5" s="18">
        <v>3</v>
      </c>
      <c r="C5" s="147">
        <f>AVERAGE(B5:B7)</f>
        <v>2.6666666666666665</v>
      </c>
      <c r="D5" s="47">
        <v>3</v>
      </c>
      <c r="E5" s="47">
        <v>4</v>
      </c>
      <c r="F5" s="47">
        <v>4</v>
      </c>
      <c r="G5" s="47">
        <v>3</v>
      </c>
      <c r="H5" s="47">
        <v>5</v>
      </c>
      <c r="I5" s="147">
        <f>AVERAGE(D5:H7)</f>
        <v>3.8666666666666667</v>
      </c>
      <c r="J5" s="47">
        <v>3</v>
      </c>
      <c r="K5" s="47">
        <v>4</v>
      </c>
      <c r="L5" s="47">
        <v>3</v>
      </c>
      <c r="M5" s="47">
        <v>4</v>
      </c>
      <c r="N5" s="147">
        <f>AVERAGE(J5:M7)</f>
        <v>3.5</v>
      </c>
      <c r="O5" s="47" t="s">
        <v>48</v>
      </c>
      <c r="P5" s="47">
        <v>3</v>
      </c>
      <c r="Q5" s="47">
        <v>4</v>
      </c>
      <c r="R5" s="47">
        <v>3</v>
      </c>
      <c r="S5" s="147">
        <f>AVERAGE(P5:R7)</f>
        <v>3.4444444444444446</v>
      </c>
      <c r="T5" s="47">
        <v>3</v>
      </c>
      <c r="U5" s="47">
        <v>4</v>
      </c>
      <c r="V5" s="147">
        <f>AVERAGE(T5:U7)</f>
        <v>3.6666666666666665</v>
      </c>
      <c r="W5" s="47">
        <v>2</v>
      </c>
      <c r="X5" s="147">
        <f>AVERAGE(W5:W7)</f>
        <v>2.6666666666666665</v>
      </c>
      <c r="Y5" s="47" t="s">
        <v>33</v>
      </c>
      <c r="Z5" s="47">
        <v>3</v>
      </c>
      <c r="AA5" s="47">
        <v>4</v>
      </c>
      <c r="AB5" s="47">
        <v>3</v>
      </c>
      <c r="AC5" s="47">
        <v>3</v>
      </c>
      <c r="AD5" s="148">
        <f>AVERAGE(Z5:AC7)</f>
        <v>3.0833333333333335</v>
      </c>
      <c r="AE5" s="17" t="s">
        <v>57</v>
      </c>
      <c r="AF5" s="17"/>
      <c r="AG5" s="37"/>
      <c r="AH5" s="37"/>
      <c r="AI5" s="37"/>
      <c r="AJ5" s="37"/>
      <c r="AK5" s="37"/>
      <c r="AL5" s="37"/>
      <c r="AM5" s="37"/>
      <c r="AN5" s="37"/>
      <c r="AO5" s="37"/>
      <c r="AP5" s="37"/>
      <c r="AQ5" s="37"/>
      <c r="AR5" s="37"/>
    </row>
    <row r="6" spans="1:44" s="19" customFormat="1" x14ac:dyDescent="0.2">
      <c r="A6" s="51" t="s">
        <v>55</v>
      </c>
      <c r="B6" s="18">
        <v>2</v>
      </c>
      <c r="C6" s="147"/>
      <c r="D6" s="47">
        <v>3</v>
      </c>
      <c r="E6" s="47">
        <v>4</v>
      </c>
      <c r="F6" s="47">
        <v>4</v>
      </c>
      <c r="G6" s="47">
        <v>3</v>
      </c>
      <c r="H6" s="47">
        <v>5</v>
      </c>
      <c r="I6" s="147"/>
      <c r="J6" s="47">
        <v>3</v>
      </c>
      <c r="K6" s="47">
        <v>3</v>
      </c>
      <c r="L6" s="47">
        <v>3</v>
      </c>
      <c r="M6" s="47">
        <v>4</v>
      </c>
      <c r="N6" s="147"/>
      <c r="O6" s="47" t="s">
        <v>48</v>
      </c>
      <c r="P6" s="47">
        <v>3</v>
      </c>
      <c r="Q6" s="47">
        <v>4</v>
      </c>
      <c r="R6" s="47">
        <v>2</v>
      </c>
      <c r="S6" s="147"/>
      <c r="T6" s="47">
        <v>3</v>
      </c>
      <c r="U6" s="47">
        <v>4</v>
      </c>
      <c r="V6" s="147"/>
      <c r="W6" s="47">
        <v>2</v>
      </c>
      <c r="X6" s="147"/>
      <c r="Y6" s="47" t="s">
        <v>33</v>
      </c>
      <c r="Z6" s="47">
        <v>3</v>
      </c>
      <c r="AA6" s="47">
        <v>3</v>
      </c>
      <c r="AB6" s="47">
        <v>3</v>
      </c>
      <c r="AC6" s="47">
        <v>3</v>
      </c>
      <c r="AD6" s="150"/>
      <c r="AE6" s="17" t="s">
        <v>76</v>
      </c>
      <c r="AF6" s="17"/>
      <c r="AG6" s="37"/>
      <c r="AH6" s="37"/>
      <c r="AI6" s="37"/>
      <c r="AJ6" s="37"/>
      <c r="AK6" s="37"/>
      <c r="AL6" s="37"/>
      <c r="AM6" s="37"/>
      <c r="AN6" s="37"/>
      <c r="AO6" s="37"/>
      <c r="AP6" s="37"/>
      <c r="AQ6" s="37"/>
      <c r="AR6" s="37"/>
    </row>
    <row r="7" spans="1:44" s="19" customFormat="1" x14ac:dyDescent="0.2">
      <c r="A7" s="51" t="s">
        <v>55</v>
      </c>
      <c r="B7" s="18">
        <v>3</v>
      </c>
      <c r="C7" s="147"/>
      <c r="D7" s="47">
        <v>4</v>
      </c>
      <c r="E7" s="47">
        <v>4</v>
      </c>
      <c r="F7" s="47">
        <v>4</v>
      </c>
      <c r="G7" s="47">
        <v>4</v>
      </c>
      <c r="H7" s="47">
        <v>4</v>
      </c>
      <c r="I7" s="147"/>
      <c r="J7" s="47">
        <v>4</v>
      </c>
      <c r="K7" s="47">
        <v>4</v>
      </c>
      <c r="L7" s="47">
        <v>3</v>
      </c>
      <c r="M7" s="47">
        <v>4</v>
      </c>
      <c r="N7" s="147"/>
      <c r="O7" s="47" t="s">
        <v>48</v>
      </c>
      <c r="P7" s="47">
        <v>3</v>
      </c>
      <c r="Q7" s="47">
        <v>5</v>
      </c>
      <c r="R7" s="47">
        <v>4</v>
      </c>
      <c r="S7" s="147"/>
      <c r="T7" s="47">
        <v>3</v>
      </c>
      <c r="U7" s="47">
        <v>5</v>
      </c>
      <c r="V7" s="147"/>
      <c r="W7" s="47">
        <v>4</v>
      </c>
      <c r="X7" s="147"/>
      <c r="Y7" s="47" t="s">
        <v>33</v>
      </c>
      <c r="Z7" s="47">
        <v>3</v>
      </c>
      <c r="AA7" s="47">
        <v>3</v>
      </c>
      <c r="AB7" s="47">
        <v>3</v>
      </c>
      <c r="AC7" s="47">
        <v>3</v>
      </c>
      <c r="AD7" s="149"/>
      <c r="AE7" s="17" t="s">
        <v>89</v>
      </c>
      <c r="AF7" s="17"/>
      <c r="AG7" s="37"/>
      <c r="AH7" s="37"/>
      <c r="AI7" s="37"/>
      <c r="AJ7" s="37"/>
      <c r="AK7" s="37"/>
      <c r="AL7" s="37"/>
      <c r="AM7" s="37"/>
      <c r="AN7" s="37"/>
      <c r="AO7" s="37"/>
      <c r="AP7" s="37"/>
      <c r="AQ7" s="37"/>
      <c r="AR7" s="37"/>
    </row>
    <row r="8" spans="1:44" x14ac:dyDescent="0.2">
      <c r="A8" s="50" t="s">
        <v>46</v>
      </c>
      <c r="B8" s="8">
        <v>3</v>
      </c>
      <c r="C8" s="147">
        <f>AVERAGE(B8:B10)</f>
        <v>4</v>
      </c>
      <c r="D8" s="46">
        <v>3</v>
      </c>
      <c r="E8" s="46">
        <v>4</v>
      </c>
      <c r="F8" s="46">
        <v>3</v>
      </c>
      <c r="G8" s="46">
        <v>3</v>
      </c>
      <c r="H8" s="46">
        <v>5</v>
      </c>
      <c r="I8" s="147">
        <f>AVERAGE(D8:H10)</f>
        <v>3.8666666666666667</v>
      </c>
      <c r="J8" s="46">
        <v>4</v>
      </c>
      <c r="K8" s="46">
        <v>3</v>
      </c>
      <c r="L8" s="46">
        <v>4</v>
      </c>
      <c r="M8" s="46">
        <v>4</v>
      </c>
      <c r="N8" s="147">
        <f>AVERAGE(J8:M10)</f>
        <v>4</v>
      </c>
      <c r="O8" s="46" t="s">
        <v>48</v>
      </c>
      <c r="P8" s="46">
        <v>3</v>
      </c>
      <c r="Q8" s="46">
        <v>5</v>
      </c>
      <c r="R8" s="46">
        <v>3</v>
      </c>
      <c r="S8" s="147">
        <f>AVERAGE(P8:R10)</f>
        <v>4.1111111111111107</v>
      </c>
      <c r="T8" s="46">
        <v>2</v>
      </c>
      <c r="U8" s="46">
        <v>5</v>
      </c>
      <c r="V8" s="147">
        <f>AVERAGE(T8:U10)</f>
        <v>3.3333333333333335</v>
      </c>
      <c r="W8" s="46">
        <v>3</v>
      </c>
      <c r="X8" s="147">
        <f>AVERAGE(W8:W10)</f>
        <v>4</v>
      </c>
      <c r="Y8" s="46" t="s">
        <v>33</v>
      </c>
      <c r="Z8" s="46">
        <v>4</v>
      </c>
      <c r="AA8" s="46">
        <v>4</v>
      </c>
      <c r="AB8" s="46">
        <v>4</v>
      </c>
      <c r="AC8" s="46">
        <v>4</v>
      </c>
      <c r="AD8" s="148">
        <f>AVERAGE(Z8:AC10)</f>
        <v>3.75</v>
      </c>
      <c r="AE8" s="4" t="s">
        <v>49</v>
      </c>
      <c r="AF8" s="4"/>
    </row>
    <row r="9" spans="1:44" x14ac:dyDescent="0.2">
      <c r="A9" s="50" t="s">
        <v>46</v>
      </c>
      <c r="B9" s="8">
        <v>4</v>
      </c>
      <c r="C9" s="147"/>
      <c r="D9" s="46">
        <v>3</v>
      </c>
      <c r="E9" s="46">
        <v>4</v>
      </c>
      <c r="F9" s="46">
        <v>3</v>
      </c>
      <c r="G9" s="46">
        <v>4</v>
      </c>
      <c r="H9" s="46">
        <v>4</v>
      </c>
      <c r="I9" s="147"/>
      <c r="J9" s="46">
        <v>4</v>
      </c>
      <c r="K9" s="46">
        <v>4</v>
      </c>
      <c r="L9" s="46">
        <v>3</v>
      </c>
      <c r="M9" s="46">
        <v>5</v>
      </c>
      <c r="N9" s="147"/>
      <c r="O9" s="46" t="s">
        <v>48</v>
      </c>
      <c r="P9" s="46">
        <v>4</v>
      </c>
      <c r="Q9" s="46">
        <v>4</v>
      </c>
      <c r="R9" s="46">
        <v>4</v>
      </c>
      <c r="S9" s="147"/>
      <c r="T9" s="46">
        <v>3</v>
      </c>
      <c r="U9" s="46">
        <v>2</v>
      </c>
      <c r="V9" s="147"/>
      <c r="W9" s="46">
        <v>4</v>
      </c>
      <c r="X9" s="147"/>
      <c r="Y9" s="46" t="s">
        <v>33</v>
      </c>
      <c r="Z9" s="46">
        <v>3</v>
      </c>
      <c r="AA9" s="46">
        <v>4</v>
      </c>
      <c r="AB9" s="46">
        <v>4</v>
      </c>
      <c r="AC9" s="46">
        <v>5</v>
      </c>
      <c r="AD9" s="150"/>
      <c r="AE9" s="4" t="s">
        <v>86</v>
      </c>
      <c r="AF9" s="4"/>
    </row>
    <row r="10" spans="1:44" x14ac:dyDescent="0.2">
      <c r="A10" s="50" t="s">
        <v>46</v>
      </c>
      <c r="B10" s="8">
        <v>5</v>
      </c>
      <c r="C10" s="147"/>
      <c r="D10" s="46">
        <v>3</v>
      </c>
      <c r="E10" s="46">
        <v>5</v>
      </c>
      <c r="F10" s="46">
        <v>5</v>
      </c>
      <c r="G10" s="46">
        <v>4</v>
      </c>
      <c r="H10" s="46">
        <v>5</v>
      </c>
      <c r="I10" s="147"/>
      <c r="J10" s="46">
        <v>4</v>
      </c>
      <c r="K10" s="46">
        <v>4</v>
      </c>
      <c r="L10" s="46">
        <v>4</v>
      </c>
      <c r="M10" s="46">
        <v>5</v>
      </c>
      <c r="N10" s="147"/>
      <c r="O10" s="46" t="s">
        <v>48</v>
      </c>
      <c r="P10" s="46">
        <v>5</v>
      </c>
      <c r="Q10" s="46">
        <v>5</v>
      </c>
      <c r="R10" s="46">
        <v>4</v>
      </c>
      <c r="S10" s="147"/>
      <c r="T10" s="46">
        <v>4</v>
      </c>
      <c r="U10" s="46">
        <v>4</v>
      </c>
      <c r="V10" s="147"/>
      <c r="W10" s="46">
        <v>5</v>
      </c>
      <c r="X10" s="147"/>
      <c r="Y10" s="46" t="s">
        <v>33</v>
      </c>
      <c r="Z10" s="46">
        <v>3</v>
      </c>
      <c r="AA10" s="46">
        <v>4</v>
      </c>
      <c r="AB10" s="46">
        <v>3</v>
      </c>
      <c r="AC10" s="46">
        <v>3</v>
      </c>
      <c r="AD10" s="149"/>
      <c r="AE10" s="4" t="s">
        <v>149</v>
      </c>
      <c r="AF10" s="4"/>
    </row>
    <row r="11" spans="1:44" s="19" customFormat="1" x14ac:dyDescent="0.2">
      <c r="A11" s="51" t="s">
        <v>90</v>
      </c>
      <c r="B11" s="18">
        <v>4</v>
      </c>
      <c r="C11" s="147">
        <f>AVERAGE(B11:B12)</f>
        <v>4.5</v>
      </c>
      <c r="D11" s="47">
        <v>3</v>
      </c>
      <c r="E11" s="47">
        <v>4</v>
      </c>
      <c r="F11" s="47">
        <v>5</v>
      </c>
      <c r="G11" s="47">
        <v>5</v>
      </c>
      <c r="H11" s="47">
        <v>5</v>
      </c>
      <c r="I11" s="147">
        <f>AVERAGE(D11:H12)</f>
        <v>4.0999999999999996</v>
      </c>
      <c r="J11" s="47">
        <v>5</v>
      </c>
      <c r="K11" s="47">
        <v>5</v>
      </c>
      <c r="L11" s="47">
        <v>3</v>
      </c>
      <c r="M11" s="47">
        <v>4</v>
      </c>
      <c r="N11" s="147">
        <f>AVERAGE(J11:M12)</f>
        <v>4.25</v>
      </c>
      <c r="O11" s="47" t="s">
        <v>38</v>
      </c>
      <c r="P11" s="47">
        <v>4</v>
      </c>
      <c r="Q11" s="47">
        <v>5</v>
      </c>
      <c r="R11" s="47">
        <v>5</v>
      </c>
      <c r="S11" s="147">
        <f>AVERAGE(P11:R12)</f>
        <v>4.666666666666667</v>
      </c>
      <c r="T11" s="47">
        <v>3</v>
      </c>
      <c r="U11" s="47">
        <v>5</v>
      </c>
      <c r="V11" s="147">
        <f>AVERAGE(T11:U12)</f>
        <v>3.75</v>
      </c>
      <c r="W11" s="47">
        <v>4</v>
      </c>
      <c r="X11" s="147">
        <f>AVERAGE(W11:W12)</f>
        <v>4.5</v>
      </c>
      <c r="Y11" s="47" t="s">
        <v>33</v>
      </c>
      <c r="Z11" s="47">
        <v>4</v>
      </c>
      <c r="AA11" s="47">
        <v>4</v>
      </c>
      <c r="AB11" s="47">
        <v>4</v>
      </c>
      <c r="AC11" s="47">
        <v>4</v>
      </c>
      <c r="AD11" s="148">
        <f>AVERAGE(Z11:AC12)</f>
        <v>3.75</v>
      </c>
      <c r="AE11" s="17" t="s">
        <v>91</v>
      </c>
      <c r="AF11" s="17"/>
      <c r="AG11" s="37"/>
      <c r="AH11" s="37"/>
      <c r="AI11" s="37"/>
      <c r="AJ11" s="37"/>
      <c r="AK11" s="37"/>
      <c r="AL11" s="37"/>
      <c r="AM11" s="37"/>
      <c r="AN11" s="37"/>
      <c r="AO11" s="37"/>
      <c r="AP11" s="37"/>
      <c r="AQ11" s="37"/>
      <c r="AR11" s="37"/>
    </row>
    <row r="12" spans="1:44" s="19" customFormat="1" x14ac:dyDescent="0.2">
      <c r="A12" s="51" t="s">
        <v>90</v>
      </c>
      <c r="B12" s="18">
        <v>5</v>
      </c>
      <c r="C12" s="147"/>
      <c r="D12" s="47">
        <v>3</v>
      </c>
      <c r="E12" s="47">
        <v>4</v>
      </c>
      <c r="F12" s="47">
        <v>3</v>
      </c>
      <c r="G12" s="47">
        <v>4</v>
      </c>
      <c r="H12" s="47">
        <v>5</v>
      </c>
      <c r="I12" s="147"/>
      <c r="J12" s="47">
        <v>5</v>
      </c>
      <c r="K12" s="47">
        <v>4</v>
      </c>
      <c r="L12" s="47">
        <v>3</v>
      </c>
      <c r="M12" s="47">
        <v>5</v>
      </c>
      <c r="N12" s="147"/>
      <c r="O12" s="47" t="s">
        <v>38</v>
      </c>
      <c r="P12" s="47">
        <v>5</v>
      </c>
      <c r="Q12" s="47">
        <v>5</v>
      </c>
      <c r="R12" s="47">
        <v>4</v>
      </c>
      <c r="S12" s="147"/>
      <c r="T12" s="47">
        <v>3</v>
      </c>
      <c r="U12" s="47">
        <v>4</v>
      </c>
      <c r="V12" s="147"/>
      <c r="W12" s="47">
        <v>5</v>
      </c>
      <c r="X12" s="147"/>
      <c r="Y12" s="47" t="s">
        <v>33</v>
      </c>
      <c r="Z12" s="47">
        <v>4</v>
      </c>
      <c r="AA12" s="47">
        <v>3</v>
      </c>
      <c r="AB12" s="47">
        <v>3</v>
      </c>
      <c r="AC12" s="47">
        <v>4</v>
      </c>
      <c r="AD12" s="149"/>
      <c r="AE12" s="17" t="s">
        <v>152</v>
      </c>
      <c r="AF12" s="17"/>
      <c r="AG12" s="37"/>
      <c r="AH12" s="37"/>
      <c r="AI12" s="37"/>
      <c r="AJ12" s="37"/>
      <c r="AK12" s="37"/>
      <c r="AL12" s="37"/>
      <c r="AM12" s="37"/>
      <c r="AN12" s="37"/>
      <c r="AO12" s="37"/>
      <c r="AP12" s="37"/>
      <c r="AQ12" s="37"/>
      <c r="AR12" s="37"/>
    </row>
    <row r="13" spans="1:44" x14ac:dyDescent="0.2">
      <c r="A13" s="50" t="s">
        <v>82</v>
      </c>
      <c r="B13" s="8">
        <v>4</v>
      </c>
      <c r="C13" s="147">
        <f>AVERAGE(B13:B14)</f>
        <v>4.5</v>
      </c>
      <c r="D13" s="46">
        <v>4</v>
      </c>
      <c r="E13" s="46">
        <v>4</v>
      </c>
      <c r="F13" s="46">
        <v>4</v>
      </c>
      <c r="G13" s="46">
        <v>4</v>
      </c>
      <c r="H13" s="46">
        <v>4</v>
      </c>
      <c r="I13" s="147">
        <f>AVERAGE(D13:H14)</f>
        <v>4</v>
      </c>
      <c r="J13" s="46">
        <v>4</v>
      </c>
      <c r="K13" s="46">
        <v>3</v>
      </c>
      <c r="L13" s="46">
        <v>3</v>
      </c>
      <c r="M13" s="46">
        <v>3</v>
      </c>
      <c r="N13" s="147">
        <f>AVERAGE(J13:M14)</f>
        <v>3.75</v>
      </c>
      <c r="O13" s="46" t="s">
        <v>38</v>
      </c>
      <c r="P13" s="46">
        <v>4</v>
      </c>
      <c r="Q13" s="46">
        <v>4</v>
      </c>
      <c r="R13" s="46">
        <v>3</v>
      </c>
      <c r="S13" s="147">
        <f>AVERAGE(P13:R14)</f>
        <v>3.8333333333333335</v>
      </c>
      <c r="T13" s="46">
        <v>3</v>
      </c>
      <c r="U13" s="46">
        <v>3</v>
      </c>
      <c r="V13" s="147">
        <f>AVERAGE(T13:U14)</f>
        <v>3.75</v>
      </c>
      <c r="W13" s="46">
        <v>4</v>
      </c>
      <c r="X13" s="147">
        <f>AVERAGE(W13:W14)</f>
        <v>4</v>
      </c>
      <c r="Y13" s="46" t="s">
        <v>33</v>
      </c>
      <c r="Z13" s="46">
        <v>4</v>
      </c>
      <c r="AA13" s="46">
        <v>4</v>
      </c>
      <c r="AB13" s="46">
        <v>3</v>
      </c>
      <c r="AC13" s="46">
        <v>4</v>
      </c>
      <c r="AD13" s="148">
        <f>AVERAGE(Z13:AC14)</f>
        <v>4.125</v>
      </c>
      <c r="AE13" s="4" t="s">
        <v>83</v>
      </c>
      <c r="AF13" s="4"/>
    </row>
    <row r="14" spans="1:44" x14ac:dyDescent="0.2">
      <c r="A14" s="50" t="s">
        <v>82</v>
      </c>
      <c r="B14" s="8">
        <v>5</v>
      </c>
      <c r="C14" s="147"/>
      <c r="D14" s="46">
        <v>3</v>
      </c>
      <c r="E14" s="46">
        <v>3</v>
      </c>
      <c r="F14" s="46">
        <v>4</v>
      </c>
      <c r="G14" s="46">
        <v>5</v>
      </c>
      <c r="H14" s="46">
        <v>5</v>
      </c>
      <c r="I14" s="147"/>
      <c r="J14" s="46">
        <v>5</v>
      </c>
      <c r="K14" s="46">
        <v>4</v>
      </c>
      <c r="L14" s="46">
        <v>4</v>
      </c>
      <c r="M14" s="46">
        <v>4</v>
      </c>
      <c r="N14" s="147"/>
      <c r="O14" s="46" t="s">
        <v>38</v>
      </c>
      <c r="P14" s="46">
        <v>5</v>
      </c>
      <c r="Q14" s="46">
        <v>3</v>
      </c>
      <c r="R14" s="46">
        <v>4</v>
      </c>
      <c r="S14" s="147"/>
      <c r="T14" s="46">
        <v>4</v>
      </c>
      <c r="U14" s="46">
        <v>5</v>
      </c>
      <c r="V14" s="147"/>
      <c r="W14" s="46">
        <v>4</v>
      </c>
      <c r="X14" s="147"/>
      <c r="Y14" s="46" t="s">
        <v>33</v>
      </c>
      <c r="Z14" s="46">
        <v>4</v>
      </c>
      <c r="AA14" s="46">
        <v>5</v>
      </c>
      <c r="AB14" s="46">
        <v>4</v>
      </c>
      <c r="AC14" s="46">
        <v>5</v>
      </c>
      <c r="AD14" s="149"/>
      <c r="AE14" s="4" t="s">
        <v>134</v>
      </c>
      <c r="AF14" s="4"/>
    </row>
    <row r="15" spans="1:44" s="19" customFormat="1" x14ac:dyDescent="0.2">
      <c r="A15" s="51" t="s">
        <v>77</v>
      </c>
      <c r="B15" s="18">
        <v>3</v>
      </c>
      <c r="C15" s="147">
        <f>AVERAGE(B15:B17)</f>
        <v>3.6666666666666665</v>
      </c>
      <c r="D15" s="47">
        <v>3</v>
      </c>
      <c r="E15" s="47">
        <v>4</v>
      </c>
      <c r="F15" s="47">
        <v>3</v>
      </c>
      <c r="G15" s="47">
        <v>3</v>
      </c>
      <c r="H15" s="47">
        <v>4</v>
      </c>
      <c r="I15" s="147">
        <f>AVERAGE(D15:H17)</f>
        <v>3.6</v>
      </c>
      <c r="J15" s="47">
        <v>4</v>
      </c>
      <c r="K15" s="47">
        <v>4</v>
      </c>
      <c r="L15" s="47">
        <v>4</v>
      </c>
      <c r="M15" s="47">
        <v>3</v>
      </c>
      <c r="N15" s="147">
        <f>AVERAGE(J15:M17)</f>
        <v>3.6666666666666665</v>
      </c>
      <c r="O15" s="47" t="s">
        <v>38</v>
      </c>
      <c r="P15" s="47">
        <v>4</v>
      </c>
      <c r="Q15" s="47">
        <v>4</v>
      </c>
      <c r="R15" s="47">
        <v>3</v>
      </c>
      <c r="S15" s="147">
        <f>AVERAGE(P15:R17)</f>
        <v>3.5555555555555554</v>
      </c>
      <c r="T15" s="47">
        <v>2</v>
      </c>
      <c r="U15" s="47">
        <v>2</v>
      </c>
      <c r="V15" s="147">
        <f>AVERAGE(T15:U17)</f>
        <v>2.8333333333333335</v>
      </c>
      <c r="W15" s="47">
        <v>4</v>
      </c>
      <c r="X15" s="147">
        <f>AVERAGE(W15:W17)</f>
        <v>3.6666666666666665</v>
      </c>
      <c r="Y15" s="47" t="s">
        <v>33</v>
      </c>
      <c r="Z15" s="47">
        <v>3</v>
      </c>
      <c r="AA15" s="47">
        <v>3</v>
      </c>
      <c r="AB15" s="47">
        <v>3</v>
      </c>
      <c r="AC15" s="47">
        <v>3</v>
      </c>
      <c r="AD15" s="148">
        <f>AVERAGE(Z15:AC17)</f>
        <v>3.25</v>
      </c>
      <c r="AE15" s="17" t="s">
        <v>78</v>
      </c>
      <c r="AF15" s="17"/>
      <c r="AG15" s="37"/>
      <c r="AH15" s="37"/>
      <c r="AI15" s="37"/>
      <c r="AJ15" s="37"/>
      <c r="AK15" s="37"/>
      <c r="AL15" s="37"/>
      <c r="AM15" s="37"/>
      <c r="AN15" s="37"/>
      <c r="AO15" s="37"/>
      <c r="AP15" s="37"/>
      <c r="AQ15" s="37"/>
      <c r="AR15" s="37"/>
    </row>
    <row r="16" spans="1:44" s="19" customFormat="1" x14ac:dyDescent="0.2">
      <c r="A16" s="51" t="s">
        <v>77</v>
      </c>
      <c r="B16" s="18">
        <v>4</v>
      </c>
      <c r="C16" s="147"/>
      <c r="D16" s="47">
        <v>3</v>
      </c>
      <c r="E16" s="47">
        <v>4</v>
      </c>
      <c r="F16" s="47">
        <v>4</v>
      </c>
      <c r="G16" s="47">
        <v>4</v>
      </c>
      <c r="H16" s="47">
        <v>5</v>
      </c>
      <c r="I16" s="147"/>
      <c r="J16" s="47">
        <v>5</v>
      </c>
      <c r="K16" s="47">
        <v>4</v>
      </c>
      <c r="L16" s="47">
        <v>3</v>
      </c>
      <c r="M16" s="47">
        <v>4</v>
      </c>
      <c r="N16" s="147"/>
      <c r="O16" s="47" t="s">
        <v>38</v>
      </c>
      <c r="P16" s="47">
        <v>4</v>
      </c>
      <c r="Q16" s="47">
        <v>4</v>
      </c>
      <c r="R16" s="47">
        <v>4</v>
      </c>
      <c r="S16" s="147"/>
      <c r="T16" s="47">
        <v>3</v>
      </c>
      <c r="U16" s="47">
        <v>4</v>
      </c>
      <c r="V16" s="147"/>
      <c r="W16" s="47">
        <v>4</v>
      </c>
      <c r="X16" s="147"/>
      <c r="Y16" s="47" t="s">
        <v>33</v>
      </c>
      <c r="Z16" s="47">
        <v>3</v>
      </c>
      <c r="AA16" s="47">
        <v>3</v>
      </c>
      <c r="AB16" s="47">
        <v>2</v>
      </c>
      <c r="AC16" s="47">
        <v>3</v>
      </c>
      <c r="AD16" s="150"/>
      <c r="AE16" s="17" t="s">
        <v>81</v>
      </c>
      <c r="AF16" s="17"/>
      <c r="AG16" s="37"/>
      <c r="AH16" s="37"/>
      <c r="AI16" s="37"/>
      <c r="AJ16" s="37"/>
      <c r="AK16" s="37"/>
      <c r="AL16" s="37"/>
      <c r="AM16" s="37"/>
      <c r="AN16" s="37"/>
      <c r="AO16" s="37"/>
      <c r="AP16" s="37"/>
      <c r="AQ16" s="37"/>
      <c r="AR16" s="37"/>
    </row>
    <row r="17" spans="1:44" s="19" customFormat="1" x14ac:dyDescent="0.2">
      <c r="A17" s="51" t="s">
        <v>77</v>
      </c>
      <c r="B17" s="18">
        <v>4</v>
      </c>
      <c r="C17" s="147"/>
      <c r="D17" s="47">
        <v>3</v>
      </c>
      <c r="E17" s="47">
        <v>4</v>
      </c>
      <c r="F17" s="47">
        <v>4</v>
      </c>
      <c r="G17" s="47">
        <v>3</v>
      </c>
      <c r="H17" s="47">
        <v>3</v>
      </c>
      <c r="I17" s="147"/>
      <c r="J17" s="47">
        <v>3</v>
      </c>
      <c r="K17" s="47">
        <v>3</v>
      </c>
      <c r="L17" s="47">
        <v>3</v>
      </c>
      <c r="M17" s="47">
        <v>4</v>
      </c>
      <c r="N17" s="147"/>
      <c r="O17" s="47" t="s">
        <v>38</v>
      </c>
      <c r="P17" s="47">
        <v>3</v>
      </c>
      <c r="Q17" s="47">
        <v>3</v>
      </c>
      <c r="R17" s="47">
        <v>3</v>
      </c>
      <c r="S17" s="147"/>
      <c r="T17" s="47">
        <v>3</v>
      </c>
      <c r="U17" s="47">
        <v>3</v>
      </c>
      <c r="V17" s="147"/>
      <c r="W17" s="47">
        <v>3</v>
      </c>
      <c r="X17" s="147"/>
      <c r="Y17" s="47" t="s">
        <v>33</v>
      </c>
      <c r="Z17" s="47">
        <v>4</v>
      </c>
      <c r="AA17" s="47">
        <v>4</v>
      </c>
      <c r="AB17" s="47">
        <v>4</v>
      </c>
      <c r="AC17" s="47">
        <v>4</v>
      </c>
      <c r="AD17" s="149"/>
      <c r="AE17" s="17" t="s">
        <v>155</v>
      </c>
      <c r="AF17" s="17"/>
      <c r="AG17" s="37"/>
      <c r="AH17" s="37"/>
      <c r="AI17" s="37"/>
      <c r="AJ17" s="37"/>
      <c r="AK17" s="37"/>
      <c r="AL17" s="37"/>
      <c r="AM17" s="37"/>
      <c r="AN17" s="37"/>
      <c r="AO17" s="37"/>
      <c r="AP17" s="37"/>
      <c r="AQ17" s="37"/>
      <c r="AR17" s="37"/>
    </row>
    <row r="18" spans="1:44" x14ac:dyDescent="0.2">
      <c r="A18" s="50" t="s">
        <v>72</v>
      </c>
      <c r="B18" s="8">
        <v>5</v>
      </c>
      <c r="C18" s="147">
        <f>AVERAGE(B18:B20)</f>
        <v>4</v>
      </c>
      <c r="D18" s="46">
        <v>4</v>
      </c>
      <c r="E18" s="46">
        <v>5</v>
      </c>
      <c r="F18" s="46">
        <v>5</v>
      </c>
      <c r="G18" s="46">
        <v>4</v>
      </c>
      <c r="H18" s="46">
        <v>5</v>
      </c>
      <c r="I18" s="147">
        <f>AVERAGE(D18:H20)</f>
        <v>4.2</v>
      </c>
      <c r="J18" s="46">
        <v>5</v>
      </c>
      <c r="K18" s="46">
        <v>5</v>
      </c>
      <c r="L18" s="46">
        <v>5</v>
      </c>
      <c r="M18" s="46">
        <v>5</v>
      </c>
      <c r="N18" s="147">
        <f>AVERAGE(J18:M20)</f>
        <v>4.416666666666667</v>
      </c>
      <c r="O18" s="46" t="s">
        <v>38</v>
      </c>
      <c r="P18" s="46">
        <v>5</v>
      </c>
      <c r="Q18" s="46">
        <v>5</v>
      </c>
      <c r="R18" s="46">
        <v>5</v>
      </c>
      <c r="S18" s="147">
        <f>AVERAGE(P18:R20)</f>
        <v>4.333333333333333</v>
      </c>
      <c r="T18" s="46">
        <v>5</v>
      </c>
      <c r="U18" s="46">
        <v>5</v>
      </c>
      <c r="V18" s="147">
        <f>AVERAGE(T18:U20)</f>
        <v>4.166666666666667</v>
      </c>
      <c r="W18" s="46">
        <v>5</v>
      </c>
      <c r="X18" s="147">
        <f>AVERAGE(W18:W20)</f>
        <v>4.333333333333333</v>
      </c>
      <c r="Y18" s="46" t="s">
        <v>33</v>
      </c>
      <c r="Z18" s="46">
        <v>4</v>
      </c>
      <c r="AA18" s="46">
        <v>5</v>
      </c>
      <c r="AB18" s="46">
        <v>4</v>
      </c>
      <c r="AC18" s="46">
        <v>4</v>
      </c>
      <c r="AD18" s="148">
        <f>AVERAGE(Z18:AC20)</f>
        <v>3.6666666666666665</v>
      </c>
      <c r="AE18" s="4" t="s">
        <v>74</v>
      </c>
      <c r="AF18" s="4"/>
    </row>
    <row r="19" spans="1:44" x14ac:dyDescent="0.2">
      <c r="A19" s="50" t="s">
        <v>72</v>
      </c>
      <c r="B19" s="8">
        <v>3</v>
      </c>
      <c r="C19" s="147"/>
      <c r="D19" s="46">
        <v>3</v>
      </c>
      <c r="E19" s="46">
        <v>4</v>
      </c>
      <c r="F19" s="46">
        <v>4</v>
      </c>
      <c r="G19" s="46">
        <v>4</v>
      </c>
      <c r="H19" s="46">
        <v>4</v>
      </c>
      <c r="I19" s="147"/>
      <c r="J19" s="46">
        <v>4</v>
      </c>
      <c r="K19" s="46">
        <v>5</v>
      </c>
      <c r="L19" s="46">
        <v>3</v>
      </c>
      <c r="M19" s="46">
        <v>4</v>
      </c>
      <c r="N19" s="147"/>
      <c r="O19" s="46" t="s">
        <v>38</v>
      </c>
      <c r="P19" s="46">
        <v>4</v>
      </c>
      <c r="Q19" s="46">
        <v>4</v>
      </c>
      <c r="R19" s="46">
        <v>4</v>
      </c>
      <c r="S19" s="147"/>
      <c r="T19" s="46">
        <v>4</v>
      </c>
      <c r="U19" s="46">
        <v>4</v>
      </c>
      <c r="V19" s="147"/>
      <c r="W19" s="46">
        <v>4</v>
      </c>
      <c r="X19" s="147"/>
      <c r="Y19" s="46" t="s">
        <v>33</v>
      </c>
      <c r="Z19" s="46">
        <v>4</v>
      </c>
      <c r="AA19" s="46">
        <v>3</v>
      </c>
      <c r="AB19" s="46">
        <v>3</v>
      </c>
      <c r="AC19" s="46">
        <v>3</v>
      </c>
      <c r="AD19" s="150"/>
      <c r="AE19" s="4" t="s">
        <v>145</v>
      </c>
      <c r="AF19" s="4"/>
    </row>
    <row r="20" spans="1:44" x14ac:dyDescent="0.2">
      <c r="A20" s="50" t="s">
        <v>72</v>
      </c>
      <c r="B20" s="8">
        <v>4</v>
      </c>
      <c r="C20" s="147"/>
      <c r="D20" s="46">
        <v>3</v>
      </c>
      <c r="E20" s="46">
        <v>5</v>
      </c>
      <c r="F20" s="46">
        <v>4</v>
      </c>
      <c r="G20" s="46">
        <v>4</v>
      </c>
      <c r="H20" s="46">
        <v>5</v>
      </c>
      <c r="I20" s="147"/>
      <c r="J20" s="46">
        <v>5</v>
      </c>
      <c r="K20" s="46">
        <v>4</v>
      </c>
      <c r="L20" s="46">
        <v>4</v>
      </c>
      <c r="M20" s="46">
        <v>4</v>
      </c>
      <c r="N20" s="147"/>
      <c r="O20" s="46" t="s">
        <v>38</v>
      </c>
      <c r="P20" s="46">
        <v>4</v>
      </c>
      <c r="Q20" s="46">
        <v>4</v>
      </c>
      <c r="R20" s="46">
        <v>4</v>
      </c>
      <c r="S20" s="147"/>
      <c r="T20" s="46">
        <v>3</v>
      </c>
      <c r="U20" s="46">
        <v>4</v>
      </c>
      <c r="V20" s="147"/>
      <c r="W20" s="46">
        <v>4</v>
      </c>
      <c r="X20" s="147"/>
      <c r="Y20" s="46" t="s">
        <v>33</v>
      </c>
      <c r="Z20" s="46">
        <v>4</v>
      </c>
      <c r="AA20" s="46">
        <v>3</v>
      </c>
      <c r="AB20" s="46">
        <v>3</v>
      </c>
      <c r="AC20" s="46">
        <v>4</v>
      </c>
      <c r="AD20" s="149"/>
      <c r="AE20" s="4" t="s">
        <v>153</v>
      </c>
      <c r="AF20" s="4"/>
    </row>
    <row r="21" spans="1:44" s="19" customFormat="1" x14ac:dyDescent="0.2">
      <c r="A21" s="51" t="s">
        <v>93</v>
      </c>
      <c r="B21" s="18">
        <v>5</v>
      </c>
      <c r="C21" s="147">
        <f>AVERAGE(B21:B22)</f>
        <v>5</v>
      </c>
      <c r="D21" s="47">
        <v>4</v>
      </c>
      <c r="E21" s="47">
        <v>5</v>
      </c>
      <c r="F21" s="47">
        <v>3</v>
      </c>
      <c r="G21" s="47">
        <v>4</v>
      </c>
      <c r="H21" s="47">
        <v>5</v>
      </c>
      <c r="I21" s="147">
        <f>AVERAGE(D21:H22)</f>
        <v>4.3</v>
      </c>
      <c r="J21" s="47">
        <v>5</v>
      </c>
      <c r="K21" s="47">
        <v>5</v>
      </c>
      <c r="L21" s="47">
        <v>3</v>
      </c>
      <c r="M21" s="47">
        <v>3</v>
      </c>
      <c r="N21" s="147">
        <f>AVERAGE(J21:M22)</f>
        <v>4.375</v>
      </c>
      <c r="O21" s="47" t="s">
        <v>38</v>
      </c>
      <c r="P21" s="47">
        <v>5</v>
      </c>
      <c r="Q21" s="47">
        <v>5</v>
      </c>
      <c r="R21" s="47">
        <v>4</v>
      </c>
      <c r="S21" s="147">
        <f>AVERAGE(P21:R22)</f>
        <v>4.333333333333333</v>
      </c>
      <c r="T21" s="47">
        <v>3</v>
      </c>
      <c r="U21" s="47">
        <v>3</v>
      </c>
      <c r="V21" s="147">
        <f>AVERAGE(T21:U22)</f>
        <v>3.5</v>
      </c>
      <c r="W21" s="47">
        <v>4</v>
      </c>
      <c r="X21" s="147">
        <f>AVERAGE(W21:W22)</f>
        <v>4.5</v>
      </c>
      <c r="Y21" s="47" t="s">
        <v>33</v>
      </c>
      <c r="Z21" s="47">
        <v>3</v>
      </c>
      <c r="AA21" s="47">
        <v>3</v>
      </c>
      <c r="AB21" s="47">
        <v>3</v>
      </c>
      <c r="AC21" s="47">
        <v>3</v>
      </c>
      <c r="AD21" s="148">
        <f>AVERAGE(Z21:AC22)</f>
        <v>3.375</v>
      </c>
      <c r="AE21" s="17" t="s">
        <v>94</v>
      </c>
      <c r="AF21" s="17"/>
      <c r="AG21" s="37"/>
      <c r="AH21" s="37"/>
      <c r="AI21" s="37"/>
      <c r="AJ21" s="37"/>
      <c r="AK21" s="37"/>
      <c r="AL21" s="37"/>
      <c r="AM21" s="37"/>
      <c r="AN21" s="37"/>
      <c r="AO21" s="37"/>
      <c r="AP21" s="37"/>
      <c r="AQ21" s="37"/>
      <c r="AR21" s="37"/>
    </row>
    <row r="22" spans="1:44" s="19" customFormat="1" x14ac:dyDescent="0.2">
      <c r="A22" s="51" t="s">
        <v>93</v>
      </c>
      <c r="B22" s="18">
        <v>5</v>
      </c>
      <c r="C22" s="147"/>
      <c r="D22" s="47">
        <v>3</v>
      </c>
      <c r="E22" s="47">
        <v>5</v>
      </c>
      <c r="F22" s="47">
        <v>4</v>
      </c>
      <c r="G22" s="47">
        <v>5</v>
      </c>
      <c r="H22" s="47">
        <v>5</v>
      </c>
      <c r="I22" s="147"/>
      <c r="J22" s="47">
        <v>5</v>
      </c>
      <c r="K22" s="47">
        <v>4</v>
      </c>
      <c r="L22" s="47">
        <v>5</v>
      </c>
      <c r="M22" s="47">
        <v>5</v>
      </c>
      <c r="N22" s="147"/>
      <c r="O22" s="47" t="s">
        <v>38</v>
      </c>
      <c r="P22" s="47">
        <v>4</v>
      </c>
      <c r="Q22" s="47">
        <v>4</v>
      </c>
      <c r="R22" s="47">
        <v>4</v>
      </c>
      <c r="S22" s="147"/>
      <c r="T22" s="47">
        <v>4</v>
      </c>
      <c r="U22" s="47">
        <v>4</v>
      </c>
      <c r="V22" s="147"/>
      <c r="W22" s="47">
        <v>5</v>
      </c>
      <c r="X22" s="147"/>
      <c r="Y22" s="47" t="s">
        <v>33</v>
      </c>
      <c r="Z22" s="47">
        <v>4</v>
      </c>
      <c r="AA22" s="47">
        <v>3</v>
      </c>
      <c r="AB22" s="47">
        <v>4</v>
      </c>
      <c r="AC22" s="47">
        <v>4</v>
      </c>
      <c r="AD22" s="149"/>
      <c r="AE22" s="17" t="s">
        <v>144</v>
      </c>
      <c r="AF22" s="17"/>
      <c r="AG22" s="37"/>
      <c r="AH22" s="37"/>
      <c r="AI22" s="37"/>
      <c r="AJ22" s="37"/>
      <c r="AK22" s="37"/>
      <c r="AL22" s="37"/>
      <c r="AM22" s="37"/>
      <c r="AN22" s="37"/>
      <c r="AO22" s="37"/>
      <c r="AP22" s="37"/>
      <c r="AQ22" s="37"/>
      <c r="AR22" s="37"/>
    </row>
    <row r="23" spans="1:44" x14ac:dyDescent="0.2">
      <c r="A23" s="50" t="s">
        <v>128</v>
      </c>
      <c r="B23" s="8">
        <v>4</v>
      </c>
      <c r="C23" s="29">
        <v>4</v>
      </c>
      <c r="D23" s="46">
        <v>4</v>
      </c>
      <c r="E23" s="46">
        <v>4</v>
      </c>
      <c r="F23" s="46">
        <v>4</v>
      </c>
      <c r="G23" s="46">
        <v>3</v>
      </c>
      <c r="H23" s="46">
        <v>3</v>
      </c>
      <c r="I23" s="29">
        <f>AVERAGE(D23:H23)</f>
        <v>3.6</v>
      </c>
      <c r="J23" s="46">
        <v>4</v>
      </c>
      <c r="K23" s="46">
        <v>3</v>
      </c>
      <c r="L23" s="46">
        <v>3</v>
      </c>
      <c r="M23" s="46">
        <v>2</v>
      </c>
      <c r="N23" s="29">
        <f>AVERAGE(J23:M23)</f>
        <v>3</v>
      </c>
      <c r="O23" s="46" t="s">
        <v>48</v>
      </c>
      <c r="P23" s="46">
        <v>4</v>
      </c>
      <c r="Q23" s="46">
        <v>5</v>
      </c>
      <c r="R23" s="46">
        <v>4</v>
      </c>
      <c r="S23" s="29">
        <f>AVERAGE(P23:R23)</f>
        <v>4.333333333333333</v>
      </c>
      <c r="T23" s="46">
        <v>3</v>
      </c>
      <c r="U23" s="46">
        <v>5</v>
      </c>
      <c r="V23" s="29">
        <f>AVERAGE(T23:U23)</f>
        <v>4</v>
      </c>
      <c r="W23" s="46">
        <v>3</v>
      </c>
      <c r="X23" s="29">
        <f>AVERAGE(W23)</f>
        <v>3</v>
      </c>
      <c r="Y23" s="46" t="s">
        <v>33</v>
      </c>
      <c r="Z23" s="46">
        <v>4</v>
      </c>
      <c r="AA23" s="46">
        <v>4</v>
      </c>
      <c r="AB23" s="46">
        <v>4</v>
      </c>
      <c r="AC23" s="46">
        <v>3</v>
      </c>
      <c r="AD23" s="29">
        <f>AVERAGE(Z23:AC23)</f>
        <v>3.75</v>
      </c>
      <c r="AE23" s="4" t="s">
        <v>129</v>
      </c>
      <c r="AF23" s="4"/>
    </row>
    <row r="24" spans="1:44" s="19" customFormat="1" x14ac:dyDescent="0.2">
      <c r="A24" s="51" t="s">
        <v>34</v>
      </c>
      <c r="B24" s="18">
        <v>4</v>
      </c>
      <c r="C24" s="147">
        <f>AVERAGE(B24:B25)</f>
        <v>3.5</v>
      </c>
      <c r="D24" s="47">
        <v>5</v>
      </c>
      <c r="E24" s="47">
        <v>5</v>
      </c>
      <c r="F24" s="47">
        <v>5</v>
      </c>
      <c r="G24" s="47">
        <v>4</v>
      </c>
      <c r="H24" s="47">
        <v>5</v>
      </c>
      <c r="I24" s="147">
        <f>AVERAGE(D24:H25)</f>
        <v>4.9000000000000004</v>
      </c>
      <c r="J24" s="47">
        <v>5</v>
      </c>
      <c r="K24" s="47">
        <v>4</v>
      </c>
      <c r="L24" s="47">
        <v>4</v>
      </c>
      <c r="M24" s="47">
        <v>4</v>
      </c>
      <c r="N24" s="147">
        <f>AVERAGE(J24:M25)</f>
        <v>4.625</v>
      </c>
      <c r="O24" s="47" t="s">
        <v>38</v>
      </c>
      <c r="P24" s="47">
        <v>4</v>
      </c>
      <c r="Q24" s="47">
        <v>4</v>
      </c>
      <c r="R24" s="47">
        <v>5</v>
      </c>
      <c r="S24" s="147">
        <f>AVERAGE(P24:R25)</f>
        <v>4.666666666666667</v>
      </c>
      <c r="T24" s="47">
        <v>4</v>
      </c>
      <c r="U24" s="47">
        <v>4</v>
      </c>
      <c r="V24" s="147">
        <f>AVERAGE(T24:U25)</f>
        <v>4.5</v>
      </c>
      <c r="W24" s="47">
        <v>4</v>
      </c>
      <c r="X24" s="147">
        <f>AVERAGE(W24:W25)</f>
        <v>4.5</v>
      </c>
      <c r="Y24" s="47" t="s">
        <v>33</v>
      </c>
      <c r="Z24" s="47">
        <v>4</v>
      </c>
      <c r="AA24" s="47">
        <v>4</v>
      </c>
      <c r="AB24" s="47">
        <v>3</v>
      </c>
      <c r="AC24" s="47">
        <v>4</v>
      </c>
      <c r="AD24" s="148">
        <f>AVERAGE(Z24:AC25)</f>
        <v>3.875</v>
      </c>
      <c r="AE24" s="17" t="s">
        <v>143</v>
      </c>
      <c r="AF24" s="17"/>
      <c r="AG24" s="37"/>
      <c r="AH24" s="37"/>
      <c r="AI24" s="37"/>
      <c r="AJ24" s="37"/>
      <c r="AK24" s="37"/>
      <c r="AL24" s="37"/>
      <c r="AM24" s="37"/>
      <c r="AN24" s="37"/>
      <c r="AO24" s="37"/>
      <c r="AP24" s="37"/>
      <c r="AQ24" s="37"/>
      <c r="AR24" s="37"/>
    </row>
    <row r="25" spans="1:44" s="19" customFormat="1" x14ac:dyDescent="0.2">
      <c r="A25" s="51" t="s">
        <v>34</v>
      </c>
      <c r="B25" s="18">
        <v>3</v>
      </c>
      <c r="C25" s="147"/>
      <c r="D25" s="47">
        <v>5</v>
      </c>
      <c r="E25" s="47">
        <v>5</v>
      </c>
      <c r="F25" s="47">
        <v>5</v>
      </c>
      <c r="G25" s="47">
        <v>5</v>
      </c>
      <c r="H25" s="47">
        <v>5</v>
      </c>
      <c r="I25" s="147"/>
      <c r="J25" s="47">
        <v>5</v>
      </c>
      <c r="K25" s="47">
        <v>5</v>
      </c>
      <c r="L25" s="47">
        <v>5</v>
      </c>
      <c r="M25" s="47">
        <v>5</v>
      </c>
      <c r="N25" s="147"/>
      <c r="O25" s="47" t="s">
        <v>38</v>
      </c>
      <c r="P25" s="47">
        <v>5</v>
      </c>
      <c r="Q25" s="47">
        <v>5</v>
      </c>
      <c r="R25" s="47">
        <v>5</v>
      </c>
      <c r="S25" s="147"/>
      <c r="T25" s="47">
        <v>5</v>
      </c>
      <c r="U25" s="47">
        <v>5</v>
      </c>
      <c r="V25" s="147"/>
      <c r="W25" s="47">
        <v>5</v>
      </c>
      <c r="X25" s="147"/>
      <c r="Y25" s="47" t="s">
        <v>33</v>
      </c>
      <c r="Z25" s="47">
        <v>4</v>
      </c>
      <c r="AA25" s="47">
        <v>4</v>
      </c>
      <c r="AB25" s="47">
        <v>4</v>
      </c>
      <c r="AC25" s="47">
        <v>4</v>
      </c>
      <c r="AD25" s="149"/>
      <c r="AE25" s="17" t="s">
        <v>167</v>
      </c>
      <c r="AF25" s="17"/>
      <c r="AG25" s="37"/>
      <c r="AH25" s="37"/>
      <c r="AI25" s="37"/>
      <c r="AJ25" s="37"/>
      <c r="AK25" s="37"/>
      <c r="AL25" s="37"/>
      <c r="AM25" s="37"/>
      <c r="AN25" s="37"/>
      <c r="AO25" s="37"/>
      <c r="AP25" s="37"/>
      <c r="AQ25" s="37"/>
      <c r="AR25" s="37"/>
    </row>
    <row r="26" spans="1:44" x14ac:dyDescent="0.2">
      <c r="A26" s="50" t="s">
        <v>61</v>
      </c>
      <c r="B26" s="8">
        <v>4</v>
      </c>
      <c r="C26" s="147">
        <f>AVERAGE(B26:B27)</f>
        <v>4</v>
      </c>
      <c r="D26" s="46">
        <v>4</v>
      </c>
      <c r="E26" s="46">
        <v>4</v>
      </c>
      <c r="F26" s="46">
        <v>4</v>
      </c>
      <c r="G26" s="46">
        <v>4</v>
      </c>
      <c r="H26" s="46">
        <v>4</v>
      </c>
      <c r="I26" s="147">
        <f>AVERAGE(D26:H27)</f>
        <v>4.3</v>
      </c>
      <c r="J26" s="46">
        <v>5</v>
      </c>
      <c r="K26" s="46">
        <v>4</v>
      </c>
      <c r="L26" s="46">
        <v>3</v>
      </c>
      <c r="M26" s="46">
        <v>4</v>
      </c>
      <c r="N26" s="147">
        <f>AVERAGE(J26:M27)</f>
        <v>3.875</v>
      </c>
      <c r="O26" s="46" t="s">
        <v>48</v>
      </c>
      <c r="P26" s="46">
        <v>4</v>
      </c>
      <c r="Q26" s="46">
        <v>5</v>
      </c>
      <c r="R26" s="46">
        <v>5</v>
      </c>
      <c r="S26" s="147">
        <f>AVERAGE(P26:R27)</f>
        <v>4.333333333333333</v>
      </c>
      <c r="T26" s="46">
        <v>5</v>
      </c>
      <c r="U26" s="46">
        <v>3</v>
      </c>
      <c r="V26" s="147">
        <f>AVERAGE(T26:U27)</f>
        <v>3.75</v>
      </c>
      <c r="W26" s="46">
        <v>5</v>
      </c>
      <c r="X26" s="147">
        <f>AVERAGE(W26:W27)</f>
        <v>4.5</v>
      </c>
      <c r="Y26" s="46" t="s">
        <v>33</v>
      </c>
      <c r="Z26" s="46">
        <v>4</v>
      </c>
      <c r="AA26" s="46">
        <v>4</v>
      </c>
      <c r="AB26" s="46">
        <v>4</v>
      </c>
      <c r="AC26" s="46">
        <v>4</v>
      </c>
      <c r="AD26" s="148">
        <f>AVERAGE(Z26:AC27)</f>
        <v>3.625</v>
      </c>
      <c r="AE26" s="4" t="s">
        <v>62</v>
      </c>
      <c r="AF26" s="4"/>
    </row>
    <row r="27" spans="1:44" x14ac:dyDescent="0.2">
      <c r="A27" s="50" t="s">
        <v>61</v>
      </c>
      <c r="B27" s="8">
        <v>4</v>
      </c>
      <c r="C27" s="147"/>
      <c r="D27" s="46">
        <v>4</v>
      </c>
      <c r="E27" s="46">
        <v>5</v>
      </c>
      <c r="F27" s="46">
        <v>5</v>
      </c>
      <c r="G27" s="46">
        <v>4</v>
      </c>
      <c r="H27" s="46">
        <v>5</v>
      </c>
      <c r="I27" s="147"/>
      <c r="J27" s="46">
        <v>3</v>
      </c>
      <c r="K27" s="46">
        <v>4</v>
      </c>
      <c r="L27" s="46">
        <v>3</v>
      </c>
      <c r="M27" s="46">
        <v>5</v>
      </c>
      <c r="N27" s="147"/>
      <c r="O27" s="46" t="s">
        <v>48</v>
      </c>
      <c r="P27" s="46">
        <v>3</v>
      </c>
      <c r="Q27" s="46">
        <v>4</v>
      </c>
      <c r="R27" s="46">
        <v>5</v>
      </c>
      <c r="S27" s="147"/>
      <c r="T27" s="46">
        <v>5</v>
      </c>
      <c r="U27" s="46">
        <v>2</v>
      </c>
      <c r="V27" s="147"/>
      <c r="W27" s="46">
        <v>4</v>
      </c>
      <c r="X27" s="147"/>
      <c r="Y27" s="46" t="s">
        <v>33</v>
      </c>
      <c r="Z27" s="46">
        <v>4</v>
      </c>
      <c r="AA27" s="46">
        <v>3</v>
      </c>
      <c r="AB27" s="46">
        <v>4</v>
      </c>
      <c r="AC27" s="46">
        <v>2</v>
      </c>
      <c r="AD27" s="149"/>
      <c r="AE27" s="4" t="s">
        <v>160</v>
      </c>
      <c r="AF27" s="4"/>
    </row>
    <row r="28" spans="1:44" s="19" customFormat="1" x14ac:dyDescent="0.2">
      <c r="A28" s="51" t="s">
        <v>35</v>
      </c>
      <c r="B28" s="18">
        <v>4</v>
      </c>
      <c r="C28" s="29">
        <v>4</v>
      </c>
      <c r="D28" s="47">
        <v>5</v>
      </c>
      <c r="E28" s="47">
        <v>5</v>
      </c>
      <c r="F28" s="47">
        <v>4</v>
      </c>
      <c r="G28" s="47">
        <v>4</v>
      </c>
      <c r="H28" s="47">
        <v>4</v>
      </c>
      <c r="I28" s="29">
        <f>AVERAGE(D28:H28)</f>
        <v>4.4000000000000004</v>
      </c>
      <c r="J28" s="47">
        <v>4</v>
      </c>
      <c r="K28" s="47">
        <v>3</v>
      </c>
      <c r="L28" s="47">
        <v>3</v>
      </c>
      <c r="M28" s="47">
        <v>4</v>
      </c>
      <c r="N28" s="29">
        <f>AVERAGE(J28:M28)</f>
        <v>3.5</v>
      </c>
      <c r="O28" s="47" t="s">
        <v>38</v>
      </c>
      <c r="P28" s="47">
        <v>3</v>
      </c>
      <c r="Q28" s="47">
        <v>5</v>
      </c>
      <c r="R28" s="47">
        <v>5</v>
      </c>
      <c r="S28" s="29">
        <f>AVERAGE(P28:R28)</f>
        <v>4.333333333333333</v>
      </c>
      <c r="T28" s="47">
        <v>4</v>
      </c>
      <c r="U28" s="47">
        <v>3</v>
      </c>
      <c r="V28" s="29">
        <f>AVERAGE(T28:U28)</f>
        <v>3.5</v>
      </c>
      <c r="W28" s="47">
        <v>4</v>
      </c>
      <c r="X28" s="29">
        <f>AVERAGE(W28)</f>
        <v>4</v>
      </c>
      <c r="Y28" s="47" t="s">
        <v>33</v>
      </c>
      <c r="Z28" s="47">
        <v>4</v>
      </c>
      <c r="AA28" s="47">
        <v>4</v>
      </c>
      <c r="AB28" s="47">
        <v>4</v>
      </c>
      <c r="AC28" s="47">
        <v>4</v>
      </c>
      <c r="AD28" s="29">
        <f>AVERAGE(Z28:AC28)</f>
        <v>4</v>
      </c>
      <c r="AG28" s="37"/>
      <c r="AH28" s="37"/>
      <c r="AI28" s="37"/>
      <c r="AJ28" s="37"/>
      <c r="AK28" s="37"/>
      <c r="AL28" s="37"/>
      <c r="AM28" s="37"/>
      <c r="AN28" s="37"/>
      <c r="AO28" s="37"/>
      <c r="AP28" s="37"/>
      <c r="AQ28" s="37"/>
      <c r="AR28" s="37"/>
    </row>
    <row r="29" spans="1:44" x14ac:dyDescent="0.2">
      <c r="A29" s="50" t="s">
        <v>126</v>
      </c>
      <c r="B29" s="8">
        <v>2</v>
      </c>
      <c r="C29" s="147">
        <f>AVERAGE(B29:B30)</f>
        <v>2.5</v>
      </c>
      <c r="D29" s="46">
        <v>4</v>
      </c>
      <c r="E29" s="46">
        <v>4</v>
      </c>
      <c r="F29" s="46">
        <v>5</v>
      </c>
      <c r="G29" s="46">
        <v>4</v>
      </c>
      <c r="H29" s="46">
        <v>5</v>
      </c>
      <c r="I29" s="147">
        <f>AVERAGE(D29:H30)</f>
        <v>4.5999999999999996</v>
      </c>
      <c r="J29" s="46">
        <v>5</v>
      </c>
      <c r="K29" s="46">
        <v>5</v>
      </c>
      <c r="L29" s="46">
        <v>4</v>
      </c>
      <c r="M29" s="46">
        <v>3</v>
      </c>
      <c r="N29" s="147">
        <f>AVERAGE(J29:M30)</f>
        <v>4.375</v>
      </c>
      <c r="O29" s="46" t="s">
        <v>38</v>
      </c>
      <c r="P29" s="46">
        <v>3</v>
      </c>
      <c r="Q29" s="46">
        <v>5</v>
      </c>
      <c r="R29" s="46">
        <v>5</v>
      </c>
      <c r="S29" s="147">
        <f>AVERAGE(P29:R30)</f>
        <v>4.666666666666667</v>
      </c>
      <c r="T29" s="46">
        <v>3</v>
      </c>
      <c r="U29" s="46">
        <v>5</v>
      </c>
      <c r="V29" s="147">
        <f>AVERAGE(T29:U30)</f>
        <v>3.75</v>
      </c>
      <c r="W29" s="46">
        <v>1</v>
      </c>
      <c r="X29" s="147">
        <f>AVERAGE(W29:W30)</f>
        <v>2.5</v>
      </c>
      <c r="Y29" s="46" t="s">
        <v>33</v>
      </c>
      <c r="Z29" s="46">
        <v>4</v>
      </c>
      <c r="AA29" s="46">
        <v>3</v>
      </c>
      <c r="AB29" s="46">
        <v>3</v>
      </c>
      <c r="AC29" s="46">
        <v>4</v>
      </c>
      <c r="AD29" s="148">
        <f>AVERAGE(Z29:AC30)</f>
        <v>3.125</v>
      </c>
      <c r="AE29" s="4" t="s">
        <v>127</v>
      </c>
      <c r="AF29" s="4"/>
    </row>
    <row r="30" spans="1:44" x14ac:dyDescent="0.2">
      <c r="A30" s="50" t="s">
        <v>126</v>
      </c>
      <c r="B30" s="8">
        <v>3</v>
      </c>
      <c r="C30" s="147"/>
      <c r="D30" s="46">
        <v>4</v>
      </c>
      <c r="E30" s="46">
        <v>5</v>
      </c>
      <c r="F30" s="46">
        <v>5</v>
      </c>
      <c r="G30" s="46">
        <v>5</v>
      </c>
      <c r="H30" s="46">
        <v>5</v>
      </c>
      <c r="I30" s="147"/>
      <c r="J30" s="46">
        <v>5</v>
      </c>
      <c r="K30" s="46">
        <v>4</v>
      </c>
      <c r="L30" s="46">
        <v>4</v>
      </c>
      <c r="M30" s="46">
        <v>5</v>
      </c>
      <c r="N30" s="147"/>
      <c r="O30" s="46" t="s">
        <v>48</v>
      </c>
      <c r="P30" s="46">
        <v>5</v>
      </c>
      <c r="Q30" s="46">
        <v>5</v>
      </c>
      <c r="R30" s="46">
        <v>5</v>
      </c>
      <c r="S30" s="147"/>
      <c r="T30" s="46">
        <v>4</v>
      </c>
      <c r="U30" s="46">
        <v>3</v>
      </c>
      <c r="V30" s="147"/>
      <c r="W30" s="46">
        <v>4</v>
      </c>
      <c r="X30" s="147"/>
      <c r="Y30" s="46" t="s">
        <v>33</v>
      </c>
      <c r="Z30" s="46">
        <v>3</v>
      </c>
      <c r="AA30" s="46">
        <v>3</v>
      </c>
      <c r="AB30" s="46">
        <v>2</v>
      </c>
      <c r="AC30" s="46">
        <v>3</v>
      </c>
      <c r="AD30" s="149"/>
      <c r="AE30" s="4" t="s">
        <v>140</v>
      </c>
      <c r="AF30" s="4"/>
    </row>
    <row r="31" spans="1:44" s="19" customFormat="1" x14ac:dyDescent="0.2">
      <c r="A31" s="51" t="s">
        <v>97</v>
      </c>
      <c r="B31" s="18">
        <v>5</v>
      </c>
      <c r="C31" s="147">
        <f t="shared" ref="C31" si="0">AVERAGE(B31:B32)</f>
        <v>4.5</v>
      </c>
      <c r="D31" s="47">
        <v>4</v>
      </c>
      <c r="E31" s="47">
        <v>5</v>
      </c>
      <c r="F31" s="47">
        <v>5</v>
      </c>
      <c r="G31" s="47">
        <v>5</v>
      </c>
      <c r="H31" s="47">
        <v>4</v>
      </c>
      <c r="I31" s="147">
        <f>AVERAGE(D31:H32)</f>
        <v>4.3</v>
      </c>
      <c r="J31" s="47">
        <v>5</v>
      </c>
      <c r="K31" s="47">
        <v>4</v>
      </c>
      <c r="L31" s="47">
        <v>4</v>
      </c>
      <c r="M31" s="47">
        <v>3</v>
      </c>
      <c r="N31" s="147">
        <f>AVERAGE(J31:M32)</f>
        <v>3.875</v>
      </c>
      <c r="O31" s="47" t="s">
        <v>38</v>
      </c>
      <c r="P31" s="47">
        <v>4</v>
      </c>
      <c r="Q31" s="47">
        <v>4</v>
      </c>
      <c r="R31" s="47">
        <v>5</v>
      </c>
      <c r="S31" s="147">
        <f>AVERAGE(P31:R32)</f>
        <v>4</v>
      </c>
      <c r="T31" s="47">
        <v>4</v>
      </c>
      <c r="U31" s="47">
        <v>2</v>
      </c>
      <c r="V31" s="147">
        <f>AVERAGE(T31:U32)</f>
        <v>3.25</v>
      </c>
      <c r="W31" s="47">
        <v>4</v>
      </c>
      <c r="X31" s="147">
        <f>AVERAGE(W31:W32)</f>
        <v>4</v>
      </c>
      <c r="Y31" s="47" t="s">
        <v>33</v>
      </c>
      <c r="Z31" s="47">
        <v>3</v>
      </c>
      <c r="AA31" s="47">
        <v>3</v>
      </c>
      <c r="AB31" s="47">
        <v>3</v>
      </c>
      <c r="AC31" s="47">
        <v>4</v>
      </c>
      <c r="AD31" s="148">
        <f>AVERAGE(Z31:AC32)</f>
        <v>3.375</v>
      </c>
      <c r="AE31" s="17" t="s">
        <v>99</v>
      </c>
      <c r="AF31" s="17"/>
      <c r="AG31" s="37"/>
      <c r="AH31" s="37"/>
      <c r="AI31" s="37"/>
      <c r="AJ31" s="37"/>
      <c r="AK31" s="37"/>
      <c r="AL31" s="37"/>
      <c r="AM31" s="37"/>
      <c r="AN31" s="37"/>
      <c r="AO31" s="37"/>
      <c r="AP31" s="37"/>
      <c r="AQ31" s="37"/>
      <c r="AR31" s="37"/>
    </row>
    <row r="32" spans="1:44" s="19" customFormat="1" x14ac:dyDescent="0.2">
      <c r="A32" s="51" t="s">
        <v>97</v>
      </c>
      <c r="B32" s="18">
        <v>4</v>
      </c>
      <c r="C32" s="147"/>
      <c r="D32" s="47">
        <v>4</v>
      </c>
      <c r="E32" s="47">
        <v>4</v>
      </c>
      <c r="F32" s="47">
        <v>4</v>
      </c>
      <c r="G32" s="47">
        <v>4</v>
      </c>
      <c r="H32" s="47">
        <v>4</v>
      </c>
      <c r="I32" s="147"/>
      <c r="J32" s="47">
        <v>3</v>
      </c>
      <c r="K32" s="47">
        <v>4</v>
      </c>
      <c r="L32" s="47">
        <v>4</v>
      </c>
      <c r="M32" s="47">
        <v>4</v>
      </c>
      <c r="N32" s="147"/>
      <c r="O32" s="47" t="s">
        <v>38</v>
      </c>
      <c r="P32" s="47">
        <v>4</v>
      </c>
      <c r="Q32" s="47">
        <v>4</v>
      </c>
      <c r="R32" s="47">
        <v>3</v>
      </c>
      <c r="S32" s="147"/>
      <c r="T32" s="47">
        <v>4</v>
      </c>
      <c r="U32" s="47">
        <v>3</v>
      </c>
      <c r="V32" s="147"/>
      <c r="W32" s="47">
        <v>4</v>
      </c>
      <c r="X32" s="147"/>
      <c r="Y32" s="47" t="s">
        <v>33</v>
      </c>
      <c r="Z32" s="47">
        <v>4</v>
      </c>
      <c r="AA32" s="47">
        <v>4</v>
      </c>
      <c r="AB32" s="47">
        <v>3</v>
      </c>
      <c r="AC32" s="47">
        <v>3</v>
      </c>
      <c r="AD32" s="149"/>
      <c r="AE32" s="17" t="s">
        <v>123</v>
      </c>
      <c r="AF32" s="17"/>
      <c r="AG32" s="37"/>
      <c r="AH32" s="37"/>
      <c r="AI32" s="37"/>
      <c r="AJ32" s="37"/>
      <c r="AK32" s="37"/>
      <c r="AL32" s="37"/>
      <c r="AM32" s="37"/>
      <c r="AN32" s="37"/>
      <c r="AO32" s="37"/>
      <c r="AP32" s="37"/>
      <c r="AQ32" s="37"/>
      <c r="AR32" s="37"/>
    </row>
    <row r="33" spans="1:44" x14ac:dyDescent="0.2">
      <c r="A33" s="50" t="s">
        <v>124</v>
      </c>
      <c r="B33" s="8">
        <v>4</v>
      </c>
      <c r="C33" s="147">
        <f t="shared" ref="C33" si="1">AVERAGE(B33:B34)</f>
        <v>4.5</v>
      </c>
      <c r="D33" s="46">
        <v>4</v>
      </c>
      <c r="E33" s="46">
        <v>4</v>
      </c>
      <c r="F33" s="46">
        <v>4</v>
      </c>
      <c r="G33" s="46">
        <v>4</v>
      </c>
      <c r="H33" s="46">
        <v>4</v>
      </c>
      <c r="I33" s="147">
        <f>AVERAGE(D33:H34)</f>
        <v>4.2</v>
      </c>
      <c r="J33" s="46">
        <v>5</v>
      </c>
      <c r="K33" s="46">
        <v>5</v>
      </c>
      <c r="L33" s="46">
        <v>4</v>
      </c>
      <c r="M33" s="46">
        <v>4</v>
      </c>
      <c r="N33" s="147">
        <f>AVERAGE(J33:M34)</f>
        <v>4.125</v>
      </c>
      <c r="O33" s="46" t="s">
        <v>38</v>
      </c>
      <c r="P33" s="46">
        <v>4</v>
      </c>
      <c r="Q33" s="46">
        <v>5</v>
      </c>
      <c r="R33" s="46">
        <v>4</v>
      </c>
      <c r="S33" s="147">
        <f>AVERAGE(P33:R34)</f>
        <v>4.333333333333333</v>
      </c>
      <c r="T33" s="46">
        <v>3</v>
      </c>
      <c r="U33" s="46">
        <v>3</v>
      </c>
      <c r="V33" s="147">
        <f>AVERAGE(T33:U34)</f>
        <v>3</v>
      </c>
      <c r="W33" s="46">
        <v>4</v>
      </c>
      <c r="X33" s="147">
        <f>AVERAGE(W33:W34)</f>
        <v>3.5</v>
      </c>
      <c r="Y33" s="46" t="s">
        <v>33</v>
      </c>
      <c r="Z33" s="46">
        <v>3</v>
      </c>
      <c r="AA33" s="46">
        <v>3</v>
      </c>
      <c r="AB33" s="46">
        <v>3</v>
      </c>
      <c r="AC33" s="46">
        <v>3</v>
      </c>
      <c r="AD33" s="148">
        <f>AVERAGE(Z33:AC34)</f>
        <v>3.375</v>
      </c>
      <c r="AE33" s="4" t="s">
        <v>125</v>
      </c>
      <c r="AF33" s="4"/>
    </row>
    <row r="34" spans="1:44" x14ac:dyDescent="0.2">
      <c r="A34" s="50" t="s">
        <v>124</v>
      </c>
      <c r="B34" s="8">
        <v>5</v>
      </c>
      <c r="C34" s="147"/>
      <c r="D34" s="46">
        <v>4</v>
      </c>
      <c r="E34" s="46">
        <v>5</v>
      </c>
      <c r="F34" s="46">
        <v>5</v>
      </c>
      <c r="G34" s="46">
        <v>4</v>
      </c>
      <c r="H34" s="46">
        <v>4</v>
      </c>
      <c r="I34" s="147"/>
      <c r="J34" s="46">
        <v>5</v>
      </c>
      <c r="K34" s="46">
        <v>4</v>
      </c>
      <c r="L34" s="46">
        <v>3</v>
      </c>
      <c r="M34" s="46">
        <v>3</v>
      </c>
      <c r="N34" s="147"/>
      <c r="O34" s="46" t="s">
        <v>38</v>
      </c>
      <c r="P34" s="46">
        <v>4</v>
      </c>
      <c r="Q34" s="46">
        <v>5</v>
      </c>
      <c r="R34" s="46">
        <v>4</v>
      </c>
      <c r="S34" s="147"/>
      <c r="T34" s="46">
        <v>3</v>
      </c>
      <c r="U34" s="46">
        <v>3</v>
      </c>
      <c r="V34" s="147"/>
      <c r="W34" s="46">
        <v>3</v>
      </c>
      <c r="X34" s="147"/>
      <c r="Y34" s="46" t="s">
        <v>33</v>
      </c>
      <c r="Z34" s="46">
        <v>3</v>
      </c>
      <c r="AA34" s="46">
        <v>4</v>
      </c>
      <c r="AB34" s="46">
        <v>4</v>
      </c>
      <c r="AC34" s="46">
        <v>4</v>
      </c>
      <c r="AD34" s="149"/>
      <c r="AE34" s="4" t="s">
        <v>164</v>
      </c>
      <c r="AF34" s="4"/>
    </row>
    <row r="35" spans="1:44" s="19" customFormat="1" x14ac:dyDescent="0.2">
      <c r="A35" s="51" t="s">
        <v>66</v>
      </c>
      <c r="B35" s="18">
        <v>4</v>
      </c>
      <c r="C35" s="147">
        <f>AVERAGE(B35:B37)</f>
        <v>4.333333333333333</v>
      </c>
      <c r="D35" s="47">
        <v>4</v>
      </c>
      <c r="E35" s="47">
        <v>3</v>
      </c>
      <c r="F35" s="47">
        <v>4</v>
      </c>
      <c r="G35" s="47">
        <v>4</v>
      </c>
      <c r="H35" s="47">
        <v>4</v>
      </c>
      <c r="I35" s="147">
        <f>AVERAGE(D35:H37)</f>
        <v>3.8</v>
      </c>
      <c r="J35" s="47">
        <v>5</v>
      </c>
      <c r="K35" s="47">
        <v>5</v>
      </c>
      <c r="L35" s="47">
        <v>4</v>
      </c>
      <c r="M35" s="47">
        <v>4</v>
      </c>
      <c r="N35" s="147">
        <f>AVERAGE(J35:M37)</f>
        <v>4.333333333333333</v>
      </c>
      <c r="O35" s="47" t="s">
        <v>38</v>
      </c>
      <c r="P35" s="47">
        <v>5</v>
      </c>
      <c r="Q35" s="47">
        <v>5</v>
      </c>
      <c r="R35" s="47">
        <v>4</v>
      </c>
      <c r="S35" s="147">
        <f>AVERAGE(P35:R37)</f>
        <v>4.4444444444444446</v>
      </c>
      <c r="T35" s="47">
        <v>3</v>
      </c>
      <c r="U35" s="47">
        <v>3</v>
      </c>
      <c r="V35" s="147">
        <f>AVERAGE(T35:U37)</f>
        <v>2.8333333333333335</v>
      </c>
      <c r="W35" s="47">
        <v>4</v>
      </c>
      <c r="X35" s="147">
        <f>AVERAGE(W35:W37)</f>
        <v>4</v>
      </c>
      <c r="Y35" s="47" t="s">
        <v>33</v>
      </c>
      <c r="Z35" s="47">
        <v>3</v>
      </c>
      <c r="AA35" s="47">
        <v>4</v>
      </c>
      <c r="AB35" s="47">
        <v>4</v>
      </c>
      <c r="AC35" s="47">
        <v>4</v>
      </c>
      <c r="AD35" s="148">
        <f>AVERAGE(Z35:AC37)</f>
        <v>3.75</v>
      </c>
      <c r="AE35" s="17" t="s">
        <v>67</v>
      </c>
      <c r="AF35" s="17"/>
      <c r="AG35" s="37"/>
      <c r="AH35" s="37"/>
      <c r="AI35" s="37"/>
      <c r="AJ35" s="37"/>
      <c r="AK35" s="37"/>
      <c r="AL35" s="37"/>
      <c r="AM35" s="37"/>
      <c r="AN35" s="37"/>
      <c r="AO35" s="37"/>
      <c r="AP35" s="37"/>
      <c r="AQ35" s="37"/>
      <c r="AR35" s="37"/>
    </row>
    <row r="36" spans="1:44" s="19" customFormat="1" x14ac:dyDescent="0.2">
      <c r="A36" s="51" t="s">
        <v>66</v>
      </c>
      <c r="B36" s="18">
        <v>4</v>
      </c>
      <c r="C36" s="147"/>
      <c r="D36" s="47">
        <v>4</v>
      </c>
      <c r="E36" s="47">
        <v>3</v>
      </c>
      <c r="F36" s="47">
        <v>4</v>
      </c>
      <c r="G36" s="47">
        <v>3</v>
      </c>
      <c r="H36" s="47">
        <v>3</v>
      </c>
      <c r="I36" s="147"/>
      <c r="J36" s="47">
        <v>3</v>
      </c>
      <c r="K36" s="47">
        <v>5</v>
      </c>
      <c r="L36" s="47">
        <v>4</v>
      </c>
      <c r="M36" s="47">
        <v>3</v>
      </c>
      <c r="N36" s="147"/>
      <c r="O36" s="47" t="s">
        <v>38</v>
      </c>
      <c r="P36" s="47">
        <v>4</v>
      </c>
      <c r="Q36" s="47">
        <v>5</v>
      </c>
      <c r="R36" s="47">
        <v>3</v>
      </c>
      <c r="S36" s="147"/>
      <c r="T36" s="47">
        <v>2</v>
      </c>
      <c r="U36" s="47">
        <v>3</v>
      </c>
      <c r="V36" s="147"/>
      <c r="W36" s="47">
        <v>4</v>
      </c>
      <c r="X36" s="147"/>
      <c r="Y36" s="47" t="s">
        <v>33</v>
      </c>
      <c r="Z36" s="47">
        <v>4</v>
      </c>
      <c r="AA36" s="47">
        <v>3</v>
      </c>
      <c r="AB36" s="47">
        <v>4</v>
      </c>
      <c r="AC36" s="47">
        <v>4</v>
      </c>
      <c r="AD36" s="150"/>
      <c r="AE36" s="17" t="s">
        <v>104</v>
      </c>
      <c r="AF36" s="17"/>
      <c r="AG36" s="37"/>
      <c r="AH36" s="37"/>
      <c r="AI36" s="37"/>
      <c r="AJ36" s="37"/>
      <c r="AK36" s="37"/>
      <c r="AL36" s="37"/>
      <c r="AM36" s="37"/>
      <c r="AN36" s="37"/>
      <c r="AO36" s="37"/>
      <c r="AP36" s="37"/>
      <c r="AQ36" s="37"/>
      <c r="AR36" s="37"/>
    </row>
    <row r="37" spans="1:44" s="19" customFormat="1" x14ac:dyDescent="0.2">
      <c r="A37" s="51" t="s">
        <v>66</v>
      </c>
      <c r="B37" s="18">
        <v>5</v>
      </c>
      <c r="C37" s="147"/>
      <c r="D37" s="47">
        <v>4</v>
      </c>
      <c r="E37" s="47">
        <v>4</v>
      </c>
      <c r="F37" s="47">
        <v>4</v>
      </c>
      <c r="G37" s="47">
        <v>5</v>
      </c>
      <c r="H37" s="47">
        <v>4</v>
      </c>
      <c r="I37" s="147"/>
      <c r="J37" s="47">
        <v>5</v>
      </c>
      <c r="K37" s="47">
        <v>5</v>
      </c>
      <c r="L37" s="47">
        <v>4</v>
      </c>
      <c r="M37" s="47">
        <v>5</v>
      </c>
      <c r="N37" s="147"/>
      <c r="O37" s="47" t="s">
        <v>38</v>
      </c>
      <c r="P37" s="47">
        <v>5</v>
      </c>
      <c r="Q37" s="47">
        <v>5</v>
      </c>
      <c r="R37" s="47">
        <v>4</v>
      </c>
      <c r="S37" s="147"/>
      <c r="T37" s="47">
        <v>3</v>
      </c>
      <c r="U37" s="47">
        <v>3</v>
      </c>
      <c r="V37" s="147"/>
      <c r="W37" s="47">
        <v>4</v>
      </c>
      <c r="X37" s="147"/>
      <c r="Y37" s="47" t="s">
        <v>33</v>
      </c>
      <c r="Z37" s="47">
        <v>4</v>
      </c>
      <c r="AA37" s="47">
        <v>4</v>
      </c>
      <c r="AB37" s="47">
        <v>4</v>
      </c>
      <c r="AC37" s="47">
        <v>3</v>
      </c>
      <c r="AD37" s="149"/>
      <c r="AE37" s="17" t="s">
        <v>154</v>
      </c>
      <c r="AF37" s="17"/>
      <c r="AG37" s="37"/>
      <c r="AH37" s="37"/>
      <c r="AI37" s="37"/>
      <c r="AJ37" s="37"/>
      <c r="AK37" s="37"/>
      <c r="AL37" s="37"/>
      <c r="AM37" s="37"/>
      <c r="AN37" s="37"/>
      <c r="AO37" s="37"/>
      <c r="AP37" s="37"/>
      <c r="AQ37" s="37"/>
      <c r="AR37" s="37"/>
    </row>
    <row r="38" spans="1:44" x14ac:dyDescent="0.2">
      <c r="A38" s="50" t="s">
        <v>43</v>
      </c>
      <c r="B38" s="8">
        <v>4</v>
      </c>
      <c r="C38" s="147">
        <f>AVERAGE(B38:B42)</f>
        <v>4.4000000000000004</v>
      </c>
      <c r="D38" s="46">
        <v>4</v>
      </c>
      <c r="E38" s="46">
        <v>4</v>
      </c>
      <c r="F38" s="46">
        <v>4</v>
      </c>
      <c r="G38" s="46">
        <v>4</v>
      </c>
      <c r="H38" s="46">
        <v>5</v>
      </c>
      <c r="I38" s="147">
        <f>AVERAGE(D38:H42)</f>
        <v>4.32</v>
      </c>
      <c r="J38" s="46">
        <v>5</v>
      </c>
      <c r="K38" s="46">
        <v>5</v>
      </c>
      <c r="L38" s="46">
        <v>4</v>
      </c>
      <c r="M38" s="46">
        <v>5</v>
      </c>
      <c r="N38" s="147">
        <f>AVERAGE(J38:M42)</f>
        <v>4.7</v>
      </c>
      <c r="O38" s="46" t="s">
        <v>38</v>
      </c>
      <c r="P38" s="46">
        <v>4</v>
      </c>
      <c r="Q38" s="46">
        <v>5</v>
      </c>
      <c r="R38" s="46">
        <v>4</v>
      </c>
      <c r="S38" s="147">
        <f>AVERAGE(P38:R42)</f>
        <v>4.5999999999999996</v>
      </c>
      <c r="T38" s="46">
        <v>4</v>
      </c>
      <c r="U38" s="46">
        <v>5</v>
      </c>
      <c r="V38" s="147">
        <f>AVERAGE(T38:U42)</f>
        <v>4</v>
      </c>
      <c r="W38" s="46">
        <v>5</v>
      </c>
      <c r="X38" s="147">
        <f>AVERAGE(W38:W42)</f>
        <v>4.8</v>
      </c>
      <c r="Y38" s="46" t="s">
        <v>33</v>
      </c>
      <c r="Z38" s="46">
        <v>3</v>
      </c>
      <c r="AA38" s="46">
        <v>3</v>
      </c>
      <c r="AB38" s="46">
        <v>2</v>
      </c>
      <c r="AC38" s="46">
        <v>3</v>
      </c>
      <c r="AD38" s="148">
        <f>AVERAGE(Z38:AC42)</f>
        <v>3.55</v>
      </c>
      <c r="AE38" s="4" t="s">
        <v>45</v>
      </c>
      <c r="AF38" s="4"/>
    </row>
    <row r="39" spans="1:44" x14ac:dyDescent="0.2">
      <c r="A39" s="50" t="s">
        <v>43</v>
      </c>
      <c r="B39" s="8">
        <v>4</v>
      </c>
      <c r="C39" s="147"/>
      <c r="D39" s="46">
        <v>4</v>
      </c>
      <c r="E39" s="46">
        <v>4</v>
      </c>
      <c r="F39" s="46">
        <v>4</v>
      </c>
      <c r="G39" s="46">
        <v>4</v>
      </c>
      <c r="H39" s="46">
        <v>4</v>
      </c>
      <c r="I39" s="147"/>
      <c r="J39" s="46">
        <v>5</v>
      </c>
      <c r="K39" s="46">
        <v>4</v>
      </c>
      <c r="L39" s="46">
        <v>3</v>
      </c>
      <c r="M39" s="46">
        <v>5</v>
      </c>
      <c r="N39" s="147"/>
      <c r="O39" s="46" t="s">
        <v>38</v>
      </c>
      <c r="P39" s="46">
        <v>4</v>
      </c>
      <c r="Q39" s="46">
        <v>4</v>
      </c>
      <c r="R39" s="46">
        <v>4</v>
      </c>
      <c r="S39" s="147"/>
      <c r="T39" s="46">
        <v>3</v>
      </c>
      <c r="U39" s="46">
        <v>4</v>
      </c>
      <c r="V39" s="147"/>
      <c r="W39" s="46">
        <v>4</v>
      </c>
      <c r="X39" s="147"/>
      <c r="Y39" s="46" t="s">
        <v>33</v>
      </c>
      <c r="Z39" s="46">
        <v>3</v>
      </c>
      <c r="AA39" s="46">
        <v>3</v>
      </c>
      <c r="AB39" s="46">
        <v>3</v>
      </c>
      <c r="AC39" s="46">
        <v>3</v>
      </c>
      <c r="AD39" s="150"/>
      <c r="AE39" s="4" t="s">
        <v>88</v>
      </c>
      <c r="AF39" s="4"/>
    </row>
    <row r="40" spans="1:44" x14ac:dyDescent="0.2">
      <c r="A40" s="50" t="s">
        <v>43</v>
      </c>
      <c r="B40" s="8">
        <v>4</v>
      </c>
      <c r="C40" s="147"/>
      <c r="D40" s="46">
        <v>4</v>
      </c>
      <c r="E40" s="46">
        <v>4</v>
      </c>
      <c r="F40" s="46">
        <v>4</v>
      </c>
      <c r="G40" s="46">
        <v>3</v>
      </c>
      <c r="H40" s="46">
        <v>4</v>
      </c>
      <c r="I40" s="147"/>
      <c r="J40" s="46">
        <v>5</v>
      </c>
      <c r="K40" s="46">
        <v>4</v>
      </c>
      <c r="L40" s="46">
        <v>4</v>
      </c>
      <c r="M40" s="46">
        <v>5</v>
      </c>
      <c r="N40" s="147"/>
      <c r="O40" s="46" t="s">
        <v>38</v>
      </c>
      <c r="P40" s="46">
        <v>5</v>
      </c>
      <c r="Q40" s="46">
        <v>5</v>
      </c>
      <c r="R40" s="46">
        <v>4</v>
      </c>
      <c r="S40" s="147"/>
      <c r="T40" s="46">
        <v>4</v>
      </c>
      <c r="U40" s="46">
        <v>4</v>
      </c>
      <c r="V40" s="147"/>
      <c r="W40" s="46">
        <v>5</v>
      </c>
      <c r="X40" s="147"/>
      <c r="Y40" s="46" t="s">
        <v>33</v>
      </c>
      <c r="Z40" s="46">
        <v>4</v>
      </c>
      <c r="AA40" s="46">
        <v>4</v>
      </c>
      <c r="AB40" s="46">
        <v>3</v>
      </c>
      <c r="AC40" s="46">
        <v>3</v>
      </c>
      <c r="AD40" s="150"/>
      <c r="AE40" s="4" t="s">
        <v>106</v>
      </c>
      <c r="AF40" s="4"/>
    </row>
    <row r="41" spans="1:44" x14ac:dyDescent="0.2">
      <c r="A41" s="50" t="s">
        <v>43</v>
      </c>
      <c r="B41" s="8">
        <v>5</v>
      </c>
      <c r="C41" s="147"/>
      <c r="D41" s="46">
        <v>4</v>
      </c>
      <c r="E41" s="46">
        <v>5</v>
      </c>
      <c r="F41" s="46">
        <v>5</v>
      </c>
      <c r="G41" s="46">
        <v>5</v>
      </c>
      <c r="H41" s="46">
        <v>5</v>
      </c>
      <c r="I41" s="147"/>
      <c r="J41" s="46">
        <v>5</v>
      </c>
      <c r="K41" s="46">
        <v>5</v>
      </c>
      <c r="L41" s="46">
        <v>5</v>
      </c>
      <c r="M41" s="46">
        <v>5</v>
      </c>
      <c r="N41" s="147"/>
      <c r="O41" s="46" t="s">
        <v>38</v>
      </c>
      <c r="P41" s="46">
        <v>5</v>
      </c>
      <c r="Q41" s="46">
        <v>5</v>
      </c>
      <c r="R41" s="46">
        <v>5</v>
      </c>
      <c r="S41" s="147"/>
      <c r="T41" s="46">
        <v>3</v>
      </c>
      <c r="U41" s="46">
        <v>3</v>
      </c>
      <c r="V41" s="147"/>
      <c r="W41" s="46">
        <v>5</v>
      </c>
      <c r="X41" s="147"/>
      <c r="Y41" s="46" t="s">
        <v>33</v>
      </c>
      <c r="Z41" s="46">
        <v>4</v>
      </c>
      <c r="AA41" s="46">
        <v>4</v>
      </c>
      <c r="AB41" s="46">
        <v>4</v>
      </c>
      <c r="AC41" s="46">
        <v>4</v>
      </c>
      <c r="AD41" s="150"/>
      <c r="AE41" s="4" t="s">
        <v>132</v>
      </c>
      <c r="AF41" s="4"/>
    </row>
    <row r="42" spans="1:44" x14ac:dyDescent="0.2">
      <c r="A42" s="50" t="s">
        <v>43</v>
      </c>
      <c r="B42" s="8">
        <v>5</v>
      </c>
      <c r="C42" s="147"/>
      <c r="D42" s="46">
        <v>4</v>
      </c>
      <c r="E42" s="46">
        <v>5</v>
      </c>
      <c r="F42" s="46">
        <v>5</v>
      </c>
      <c r="G42" s="46">
        <v>5</v>
      </c>
      <c r="H42" s="46">
        <v>5</v>
      </c>
      <c r="I42" s="147"/>
      <c r="J42" s="46">
        <v>5</v>
      </c>
      <c r="K42" s="46">
        <v>5</v>
      </c>
      <c r="L42" s="46">
        <v>5</v>
      </c>
      <c r="M42" s="46">
        <v>5</v>
      </c>
      <c r="N42" s="147"/>
      <c r="O42" s="46" t="s">
        <v>38</v>
      </c>
      <c r="P42" s="46">
        <v>5</v>
      </c>
      <c r="Q42" s="46">
        <v>5</v>
      </c>
      <c r="R42" s="46">
        <v>5</v>
      </c>
      <c r="S42" s="147"/>
      <c r="T42" s="46">
        <v>5</v>
      </c>
      <c r="U42" s="46">
        <v>5</v>
      </c>
      <c r="V42" s="147"/>
      <c r="W42" s="46">
        <v>5</v>
      </c>
      <c r="X42" s="147"/>
      <c r="Y42" s="46" t="s">
        <v>33</v>
      </c>
      <c r="Z42" s="46">
        <v>4</v>
      </c>
      <c r="AA42" s="46">
        <v>4</v>
      </c>
      <c r="AB42" s="46">
        <v>5</v>
      </c>
      <c r="AC42" s="46">
        <v>5</v>
      </c>
      <c r="AD42" s="149"/>
      <c r="AE42" s="4" t="s">
        <v>150</v>
      </c>
      <c r="AF42" s="4"/>
    </row>
    <row r="43" spans="1:44" s="19" customFormat="1" x14ac:dyDescent="0.2">
      <c r="A43" s="51" t="s">
        <v>63</v>
      </c>
      <c r="B43" s="18">
        <v>5</v>
      </c>
      <c r="C43" s="147">
        <f>AVERAGE(B43:B45)</f>
        <v>4.333333333333333</v>
      </c>
      <c r="D43" s="47">
        <v>4</v>
      </c>
      <c r="E43" s="47">
        <v>4</v>
      </c>
      <c r="F43" s="47">
        <v>4</v>
      </c>
      <c r="G43" s="47">
        <v>4</v>
      </c>
      <c r="H43" s="47">
        <v>4</v>
      </c>
      <c r="I43" s="147">
        <f>AVERAGE(D43:H45)</f>
        <v>4.333333333333333</v>
      </c>
      <c r="J43" s="47">
        <v>4</v>
      </c>
      <c r="K43" s="47">
        <v>4</v>
      </c>
      <c r="L43" s="47">
        <v>4</v>
      </c>
      <c r="M43" s="47">
        <v>4</v>
      </c>
      <c r="N43" s="147">
        <f>AVERAGE(J43:M45)</f>
        <v>4.166666666666667</v>
      </c>
      <c r="O43" s="47" t="s">
        <v>48</v>
      </c>
      <c r="P43" s="47">
        <v>4</v>
      </c>
      <c r="Q43" s="47">
        <v>4</v>
      </c>
      <c r="R43" s="47">
        <v>4</v>
      </c>
      <c r="S43" s="147">
        <f>AVERAGE(P43:R45)</f>
        <v>4</v>
      </c>
      <c r="T43" s="47">
        <v>3</v>
      </c>
      <c r="U43" s="47">
        <v>4</v>
      </c>
      <c r="V43" s="147">
        <f>AVERAGE(T43:U45)</f>
        <v>3.8333333333333335</v>
      </c>
      <c r="W43" s="47">
        <v>4</v>
      </c>
      <c r="X43" s="147">
        <f>AVERAGE(W43:W45)</f>
        <v>4</v>
      </c>
      <c r="Y43" s="47" t="s">
        <v>33</v>
      </c>
      <c r="Z43" s="47">
        <v>3</v>
      </c>
      <c r="AA43" s="47">
        <v>3</v>
      </c>
      <c r="AB43" s="47">
        <v>3</v>
      </c>
      <c r="AC43" s="47">
        <v>3</v>
      </c>
      <c r="AD43" s="148">
        <f>AVERAGE(Z43:AC45)</f>
        <v>3.4166666666666665</v>
      </c>
      <c r="AE43" s="17" t="s">
        <v>65</v>
      </c>
      <c r="AF43" s="17"/>
      <c r="AG43" s="37"/>
      <c r="AH43" s="37"/>
      <c r="AI43" s="37"/>
      <c r="AJ43" s="37"/>
      <c r="AK43" s="37"/>
      <c r="AL43" s="37"/>
      <c r="AM43" s="37"/>
      <c r="AN43" s="37"/>
      <c r="AO43" s="37"/>
      <c r="AP43" s="37"/>
      <c r="AQ43" s="37"/>
      <c r="AR43" s="37"/>
    </row>
    <row r="44" spans="1:44" s="19" customFormat="1" x14ac:dyDescent="0.2">
      <c r="A44" s="51" t="s">
        <v>63</v>
      </c>
      <c r="B44" s="18">
        <v>4</v>
      </c>
      <c r="C44" s="147"/>
      <c r="D44" s="47">
        <v>4</v>
      </c>
      <c r="E44" s="47">
        <v>5</v>
      </c>
      <c r="F44" s="47">
        <v>5</v>
      </c>
      <c r="G44" s="47">
        <v>5</v>
      </c>
      <c r="H44" s="47">
        <v>5</v>
      </c>
      <c r="I44" s="147"/>
      <c r="J44" s="47">
        <v>5</v>
      </c>
      <c r="K44" s="47">
        <v>4</v>
      </c>
      <c r="L44" s="47">
        <v>4</v>
      </c>
      <c r="M44" s="47">
        <v>4</v>
      </c>
      <c r="N44" s="147"/>
      <c r="O44" s="47" t="s">
        <v>48</v>
      </c>
      <c r="P44" s="47">
        <v>4</v>
      </c>
      <c r="Q44" s="47">
        <v>4</v>
      </c>
      <c r="R44" s="47">
        <v>4</v>
      </c>
      <c r="S44" s="147"/>
      <c r="T44" s="47">
        <v>3</v>
      </c>
      <c r="U44" s="47">
        <v>4</v>
      </c>
      <c r="V44" s="147"/>
      <c r="W44" s="47">
        <v>4</v>
      </c>
      <c r="X44" s="147"/>
      <c r="Y44" s="47" t="s">
        <v>33</v>
      </c>
      <c r="Z44" s="47">
        <v>4</v>
      </c>
      <c r="AA44" s="47">
        <v>4</v>
      </c>
      <c r="AB44" s="47">
        <v>4</v>
      </c>
      <c r="AC44" s="47">
        <v>4</v>
      </c>
      <c r="AD44" s="150"/>
      <c r="AE44" s="17" t="s">
        <v>107</v>
      </c>
      <c r="AF44" s="17"/>
      <c r="AG44" s="37"/>
      <c r="AH44" s="37"/>
      <c r="AI44" s="37"/>
      <c r="AJ44" s="37"/>
      <c r="AK44" s="37"/>
      <c r="AL44" s="37"/>
      <c r="AM44" s="37"/>
      <c r="AN44" s="37"/>
      <c r="AO44" s="37"/>
      <c r="AP44" s="37"/>
      <c r="AQ44" s="37"/>
      <c r="AR44" s="37"/>
    </row>
    <row r="45" spans="1:44" s="19" customFormat="1" x14ac:dyDescent="0.2">
      <c r="A45" s="51" t="s">
        <v>63</v>
      </c>
      <c r="B45" s="18">
        <v>4</v>
      </c>
      <c r="C45" s="147"/>
      <c r="D45" s="47">
        <v>4</v>
      </c>
      <c r="E45" s="47">
        <v>4</v>
      </c>
      <c r="F45" s="47">
        <v>5</v>
      </c>
      <c r="G45" s="47">
        <v>4</v>
      </c>
      <c r="H45" s="47">
        <v>4</v>
      </c>
      <c r="I45" s="147"/>
      <c r="J45" s="47">
        <v>4</v>
      </c>
      <c r="K45" s="47">
        <v>4</v>
      </c>
      <c r="L45" s="47">
        <v>4</v>
      </c>
      <c r="M45" s="47">
        <v>5</v>
      </c>
      <c r="N45" s="147"/>
      <c r="O45" s="47" t="s">
        <v>48</v>
      </c>
      <c r="P45" s="47">
        <v>4</v>
      </c>
      <c r="Q45" s="47">
        <v>4</v>
      </c>
      <c r="R45" s="47">
        <v>4</v>
      </c>
      <c r="S45" s="147"/>
      <c r="T45" s="47">
        <v>4</v>
      </c>
      <c r="U45" s="47">
        <v>5</v>
      </c>
      <c r="V45" s="147"/>
      <c r="W45" s="47">
        <v>4</v>
      </c>
      <c r="X45" s="147"/>
      <c r="Y45" s="47" t="s">
        <v>33</v>
      </c>
      <c r="Z45" s="47">
        <v>4</v>
      </c>
      <c r="AA45" s="47">
        <v>4</v>
      </c>
      <c r="AB45" s="47">
        <v>3</v>
      </c>
      <c r="AC45" s="47">
        <v>2</v>
      </c>
      <c r="AD45" s="149"/>
      <c r="AE45" s="17" t="s">
        <v>148</v>
      </c>
      <c r="AF45" s="17"/>
      <c r="AG45" s="37"/>
      <c r="AH45" s="37"/>
      <c r="AI45" s="37"/>
      <c r="AJ45" s="37"/>
      <c r="AK45" s="37"/>
      <c r="AL45" s="37"/>
      <c r="AM45" s="37"/>
      <c r="AN45" s="37"/>
      <c r="AO45" s="37"/>
      <c r="AP45" s="37"/>
      <c r="AQ45" s="37"/>
      <c r="AR45" s="37"/>
    </row>
    <row r="46" spans="1:44" x14ac:dyDescent="0.2">
      <c r="A46" s="50" t="s">
        <v>50</v>
      </c>
      <c r="B46" s="8">
        <v>3</v>
      </c>
      <c r="C46" s="147">
        <f>AVERAGE(B46:B47)</f>
        <v>3.5</v>
      </c>
      <c r="D46" s="46">
        <v>4</v>
      </c>
      <c r="E46" s="46">
        <v>4</v>
      </c>
      <c r="F46" s="46">
        <v>4</v>
      </c>
      <c r="G46" s="46">
        <v>4</v>
      </c>
      <c r="H46" s="46">
        <v>4</v>
      </c>
      <c r="I46" s="147">
        <f>AVERAGE(D46:H47)</f>
        <v>4.0999999999999996</v>
      </c>
      <c r="J46" s="46">
        <v>3</v>
      </c>
      <c r="K46" s="46">
        <v>3</v>
      </c>
      <c r="L46" s="46">
        <v>2</v>
      </c>
      <c r="M46" s="46">
        <v>3</v>
      </c>
      <c r="N46" s="147">
        <f>AVERAGE(J46:M47)</f>
        <v>3</v>
      </c>
      <c r="O46" s="46" t="s">
        <v>48</v>
      </c>
      <c r="P46" s="46">
        <v>3</v>
      </c>
      <c r="Q46" s="46">
        <v>5</v>
      </c>
      <c r="R46" s="46">
        <v>5</v>
      </c>
      <c r="S46" s="147">
        <f>AVERAGE(P46:R47)</f>
        <v>4.166666666666667</v>
      </c>
      <c r="T46" s="46">
        <v>4</v>
      </c>
      <c r="U46" s="46">
        <v>3</v>
      </c>
      <c r="V46" s="147">
        <f>AVERAGE(T46:U47)</f>
        <v>3.5</v>
      </c>
      <c r="W46" s="46">
        <v>3</v>
      </c>
      <c r="X46" s="147">
        <f>AVERAGE(W46:W47)</f>
        <v>3.5</v>
      </c>
      <c r="Y46" s="46" t="s">
        <v>33</v>
      </c>
      <c r="Z46" s="46">
        <v>3</v>
      </c>
      <c r="AA46" s="46">
        <v>4</v>
      </c>
      <c r="AB46" s="46">
        <v>3</v>
      </c>
      <c r="AC46" s="46">
        <v>3</v>
      </c>
      <c r="AD46" s="148">
        <f>AVERAGE(Z46:AC47)</f>
        <v>3.125</v>
      </c>
      <c r="AE46" s="4" t="s">
        <v>52</v>
      </c>
      <c r="AF46" s="4"/>
    </row>
    <row r="47" spans="1:44" x14ac:dyDescent="0.2">
      <c r="A47" s="50" t="s">
        <v>50</v>
      </c>
      <c r="B47" s="8">
        <v>4</v>
      </c>
      <c r="C47" s="147"/>
      <c r="D47" s="46">
        <v>4</v>
      </c>
      <c r="E47" s="46">
        <v>4</v>
      </c>
      <c r="F47" s="46">
        <v>5</v>
      </c>
      <c r="G47" s="46">
        <v>4</v>
      </c>
      <c r="H47" s="46">
        <v>4</v>
      </c>
      <c r="I47" s="147"/>
      <c r="J47" s="46">
        <v>4</v>
      </c>
      <c r="K47" s="46">
        <v>3</v>
      </c>
      <c r="L47" s="46">
        <v>3</v>
      </c>
      <c r="M47" s="46">
        <v>3</v>
      </c>
      <c r="N47" s="147"/>
      <c r="O47" s="46" t="s">
        <v>38</v>
      </c>
      <c r="P47" s="46">
        <v>3</v>
      </c>
      <c r="Q47" s="46">
        <v>5</v>
      </c>
      <c r="R47" s="46">
        <v>4</v>
      </c>
      <c r="S47" s="147"/>
      <c r="T47" s="46">
        <v>4</v>
      </c>
      <c r="U47" s="46">
        <v>3</v>
      </c>
      <c r="V47" s="147"/>
      <c r="W47" s="46">
        <v>4</v>
      </c>
      <c r="X47" s="147"/>
      <c r="Y47" s="46" t="s">
        <v>33</v>
      </c>
      <c r="Z47" s="46">
        <v>3</v>
      </c>
      <c r="AA47" s="46">
        <v>3</v>
      </c>
      <c r="AB47" s="46">
        <v>3</v>
      </c>
      <c r="AC47" s="46">
        <v>3</v>
      </c>
      <c r="AD47" s="149"/>
      <c r="AE47" s="4" t="s">
        <v>120</v>
      </c>
      <c r="AF47" s="4"/>
    </row>
    <row r="48" spans="1:44" s="19" customFormat="1" x14ac:dyDescent="0.2">
      <c r="A48" s="51" t="s">
        <v>70</v>
      </c>
      <c r="B48" s="18">
        <v>4</v>
      </c>
      <c r="C48" s="147">
        <f>AVERAGE(B48:B49)</f>
        <v>4</v>
      </c>
      <c r="D48" s="47">
        <v>4</v>
      </c>
      <c r="E48" s="47">
        <v>5</v>
      </c>
      <c r="F48" s="47">
        <v>5</v>
      </c>
      <c r="G48" s="47">
        <v>4</v>
      </c>
      <c r="H48" s="47">
        <v>3</v>
      </c>
      <c r="I48" s="147">
        <f>AVERAGE(D48:H49)</f>
        <v>4.2</v>
      </c>
      <c r="J48" s="47">
        <v>4</v>
      </c>
      <c r="K48" s="47">
        <v>3</v>
      </c>
      <c r="L48" s="47">
        <v>3</v>
      </c>
      <c r="M48" s="47">
        <v>3</v>
      </c>
      <c r="N48" s="147">
        <f>AVERAGE(J48:M49)</f>
        <v>3.375</v>
      </c>
      <c r="O48" s="47" t="s">
        <v>38</v>
      </c>
      <c r="P48" s="47">
        <v>5</v>
      </c>
      <c r="Q48" s="47">
        <v>4</v>
      </c>
      <c r="R48" s="47">
        <v>3</v>
      </c>
      <c r="S48" s="147">
        <f>AVERAGE(P48:R49)</f>
        <v>4.166666666666667</v>
      </c>
      <c r="T48" s="47">
        <v>3</v>
      </c>
      <c r="U48" s="47">
        <v>3</v>
      </c>
      <c r="V48" s="147">
        <f>AVERAGE(T48:U49)</f>
        <v>3</v>
      </c>
      <c r="W48" s="47">
        <v>4</v>
      </c>
      <c r="X48" s="147">
        <f>AVERAGE(W48:W49)</f>
        <v>4</v>
      </c>
      <c r="Y48" s="47" t="s">
        <v>33</v>
      </c>
      <c r="Z48" s="47">
        <v>2</v>
      </c>
      <c r="AA48" s="47">
        <v>3</v>
      </c>
      <c r="AB48" s="47">
        <v>3</v>
      </c>
      <c r="AC48" s="47">
        <v>3</v>
      </c>
      <c r="AD48" s="148">
        <f>AVERAGE(Z48:AC49)</f>
        <v>3.375</v>
      </c>
      <c r="AE48" s="17" t="s">
        <v>71</v>
      </c>
      <c r="AF48" s="17"/>
      <c r="AG48" s="37"/>
      <c r="AH48" s="37"/>
      <c r="AI48" s="37"/>
      <c r="AJ48" s="37"/>
      <c r="AK48" s="37"/>
      <c r="AL48" s="37"/>
      <c r="AM48" s="37"/>
      <c r="AN48" s="37"/>
      <c r="AO48" s="37"/>
      <c r="AP48" s="37"/>
      <c r="AQ48" s="37"/>
      <c r="AR48" s="37"/>
    </row>
    <row r="49" spans="1:44" s="19" customFormat="1" x14ac:dyDescent="0.2">
      <c r="A49" s="51" t="s">
        <v>70</v>
      </c>
      <c r="B49" s="18">
        <v>4</v>
      </c>
      <c r="C49" s="147"/>
      <c r="D49" s="47">
        <v>4</v>
      </c>
      <c r="E49" s="47">
        <v>5</v>
      </c>
      <c r="F49" s="47">
        <v>5</v>
      </c>
      <c r="G49" s="47">
        <v>4</v>
      </c>
      <c r="H49" s="47">
        <v>3</v>
      </c>
      <c r="I49" s="147"/>
      <c r="J49" s="47">
        <v>4</v>
      </c>
      <c r="K49" s="47">
        <v>4</v>
      </c>
      <c r="L49" s="47">
        <v>3</v>
      </c>
      <c r="M49" s="47">
        <v>3</v>
      </c>
      <c r="N49" s="147"/>
      <c r="O49" s="47" t="s">
        <v>38</v>
      </c>
      <c r="P49" s="47">
        <v>4</v>
      </c>
      <c r="Q49" s="47">
        <v>5</v>
      </c>
      <c r="R49" s="47">
        <v>4</v>
      </c>
      <c r="S49" s="147"/>
      <c r="T49" s="47">
        <v>3</v>
      </c>
      <c r="U49" s="47">
        <v>3</v>
      </c>
      <c r="V49" s="147"/>
      <c r="W49" s="47">
        <v>4</v>
      </c>
      <c r="X49" s="147"/>
      <c r="Y49" s="47" t="s">
        <v>33</v>
      </c>
      <c r="Z49" s="47">
        <v>4</v>
      </c>
      <c r="AA49" s="47">
        <v>4</v>
      </c>
      <c r="AB49" s="47">
        <v>4</v>
      </c>
      <c r="AC49" s="47">
        <v>4</v>
      </c>
      <c r="AD49" s="149"/>
      <c r="AE49" s="17" t="s">
        <v>92</v>
      </c>
      <c r="AF49" s="17"/>
      <c r="AG49" s="37"/>
      <c r="AH49" s="37"/>
      <c r="AI49" s="37"/>
      <c r="AJ49" s="37"/>
      <c r="AK49" s="37"/>
      <c r="AL49" s="37"/>
      <c r="AM49" s="37"/>
      <c r="AN49" s="37"/>
      <c r="AO49" s="37"/>
      <c r="AP49" s="37"/>
      <c r="AQ49" s="37"/>
      <c r="AR49" s="37"/>
    </row>
    <row r="50" spans="1:44" x14ac:dyDescent="0.2">
      <c r="A50" s="50" t="s">
        <v>156</v>
      </c>
      <c r="B50" s="8">
        <v>4</v>
      </c>
      <c r="C50" s="29">
        <v>4</v>
      </c>
      <c r="D50" s="46">
        <v>4</v>
      </c>
      <c r="E50" s="46">
        <v>4</v>
      </c>
      <c r="F50" s="46">
        <v>4</v>
      </c>
      <c r="G50" s="46">
        <v>4</v>
      </c>
      <c r="H50" s="46">
        <v>4</v>
      </c>
      <c r="I50" s="29">
        <f>AVERAGE(D50:H50)</f>
        <v>4</v>
      </c>
      <c r="J50" s="46">
        <v>4</v>
      </c>
      <c r="K50" s="46">
        <v>3</v>
      </c>
      <c r="L50" s="46">
        <v>3</v>
      </c>
      <c r="M50" s="46">
        <v>4</v>
      </c>
      <c r="N50" s="29"/>
      <c r="O50" s="46" t="s">
        <v>48</v>
      </c>
      <c r="P50" s="46">
        <v>4</v>
      </c>
      <c r="Q50" s="46">
        <v>5</v>
      </c>
      <c r="R50" s="46">
        <v>5</v>
      </c>
      <c r="S50" s="29">
        <f>AVERAGE(P50:R50)</f>
        <v>4.666666666666667</v>
      </c>
      <c r="T50" s="46">
        <v>5</v>
      </c>
      <c r="U50" s="46">
        <v>4</v>
      </c>
      <c r="V50" s="29">
        <f>AVERAGE(T50:U50)</f>
        <v>4.5</v>
      </c>
      <c r="W50" s="46">
        <v>4</v>
      </c>
      <c r="X50" s="29">
        <f>AVERAGE(W50)</f>
        <v>4</v>
      </c>
      <c r="Y50" s="46" t="s">
        <v>33</v>
      </c>
      <c r="Z50" s="46">
        <v>4</v>
      </c>
      <c r="AA50" s="46">
        <v>4</v>
      </c>
      <c r="AB50" s="46">
        <v>3</v>
      </c>
      <c r="AC50" s="46">
        <v>4</v>
      </c>
      <c r="AD50" s="29">
        <f>AVERAGE(Z50:AC50)</f>
        <v>3.75</v>
      </c>
      <c r="AE50" s="4" t="s">
        <v>157</v>
      </c>
      <c r="AF50" s="4"/>
    </row>
    <row r="51" spans="1:44" s="22" customFormat="1" x14ac:dyDescent="0.2">
      <c r="A51" s="52" t="s">
        <v>95</v>
      </c>
      <c r="B51" s="21">
        <v>4</v>
      </c>
      <c r="C51" s="148">
        <f>AVERAGE(B51:B52)</f>
        <v>4.5</v>
      </c>
      <c r="D51" s="48">
        <v>4</v>
      </c>
      <c r="E51" s="48">
        <v>4</v>
      </c>
      <c r="F51" s="48">
        <v>5</v>
      </c>
      <c r="G51" s="48">
        <v>4</v>
      </c>
      <c r="H51" s="48">
        <v>4</v>
      </c>
      <c r="I51" s="148">
        <f>AVERAGE(D51:H52)</f>
        <v>4.3</v>
      </c>
      <c r="J51" s="48">
        <v>4</v>
      </c>
      <c r="K51" s="48">
        <v>3</v>
      </c>
      <c r="L51" s="48">
        <v>3</v>
      </c>
      <c r="M51" s="48">
        <v>5</v>
      </c>
      <c r="N51" s="148">
        <f>AVERAGE(J51:M52)</f>
        <v>4</v>
      </c>
      <c r="O51" s="48" t="s">
        <v>38</v>
      </c>
      <c r="P51" s="48">
        <v>4</v>
      </c>
      <c r="Q51" s="48">
        <v>5</v>
      </c>
      <c r="R51" s="48">
        <v>5</v>
      </c>
      <c r="S51" s="148">
        <f>AVERAGE(P51:R52)</f>
        <v>4.666666666666667</v>
      </c>
      <c r="T51" s="48">
        <v>3</v>
      </c>
      <c r="U51" s="48">
        <v>4</v>
      </c>
      <c r="V51" s="148">
        <f>AVERAGE(T51:U52)</f>
        <v>3.75</v>
      </c>
      <c r="W51" s="48">
        <v>4</v>
      </c>
      <c r="X51" s="148">
        <f>AVERAGE(W51:W52)</f>
        <v>4</v>
      </c>
      <c r="Y51" s="48" t="s">
        <v>33</v>
      </c>
      <c r="Z51" s="48">
        <v>4</v>
      </c>
      <c r="AA51" s="48">
        <v>4</v>
      </c>
      <c r="AB51" s="48">
        <v>3</v>
      </c>
      <c r="AC51" s="48">
        <v>4</v>
      </c>
      <c r="AD51" s="148">
        <f>AVERAGE(Z51:AC52)</f>
        <v>3.625</v>
      </c>
      <c r="AE51" s="20" t="s">
        <v>96</v>
      </c>
      <c r="AF51" s="20"/>
      <c r="AG51" s="37"/>
      <c r="AH51" s="37"/>
      <c r="AI51" s="37"/>
      <c r="AJ51" s="37"/>
      <c r="AK51" s="37"/>
      <c r="AL51" s="37"/>
      <c r="AM51" s="37"/>
      <c r="AN51" s="37"/>
      <c r="AO51" s="37"/>
      <c r="AP51" s="37"/>
      <c r="AQ51" s="37"/>
      <c r="AR51" s="37"/>
    </row>
    <row r="52" spans="1:44" s="22" customFormat="1" x14ac:dyDescent="0.2">
      <c r="A52" s="52" t="s">
        <v>95</v>
      </c>
      <c r="B52" s="21">
        <v>5</v>
      </c>
      <c r="C52" s="149"/>
      <c r="D52" s="48">
        <v>4</v>
      </c>
      <c r="E52" s="48">
        <v>5</v>
      </c>
      <c r="F52" s="48">
        <v>4</v>
      </c>
      <c r="G52" s="48">
        <v>5</v>
      </c>
      <c r="H52" s="48">
        <v>4</v>
      </c>
      <c r="I52" s="149"/>
      <c r="J52" s="48">
        <v>5</v>
      </c>
      <c r="K52" s="48">
        <v>4</v>
      </c>
      <c r="L52" s="48">
        <v>4</v>
      </c>
      <c r="M52" s="48">
        <v>4</v>
      </c>
      <c r="N52" s="149"/>
      <c r="O52" s="48" t="s">
        <v>48</v>
      </c>
      <c r="P52" s="48">
        <v>5</v>
      </c>
      <c r="Q52" s="48">
        <v>5</v>
      </c>
      <c r="R52" s="48">
        <v>4</v>
      </c>
      <c r="S52" s="149"/>
      <c r="T52" s="48">
        <v>3</v>
      </c>
      <c r="U52" s="48">
        <v>5</v>
      </c>
      <c r="V52" s="149"/>
      <c r="W52" s="48">
        <v>4</v>
      </c>
      <c r="X52" s="149"/>
      <c r="Y52" s="48" t="s">
        <v>33</v>
      </c>
      <c r="Z52" s="48">
        <v>4</v>
      </c>
      <c r="AA52" s="48">
        <v>3</v>
      </c>
      <c r="AB52" s="48">
        <v>4</v>
      </c>
      <c r="AC52" s="48">
        <v>3</v>
      </c>
      <c r="AD52" s="149"/>
      <c r="AE52" s="20" t="s">
        <v>142</v>
      </c>
      <c r="AF52" s="20"/>
      <c r="AG52" s="37"/>
      <c r="AH52" s="37"/>
      <c r="AI52" s="37"/>
      <c r="AJ52" s="37"/>
      <c r="AK52" s="37"/>
      <c r="AL52" s="37"/>
      <c r="AM52" s="37"/>
      <c r="AN52" s="37"/>
      <c r="AO52" s="37"/>
      <c r="AP52" s="37"/>
      <c r="AQ52" s="37"/>
      <c r="AR52" s="37"/>
    </row>
    <row r="53" spans="1:44" s="19" customFormat="1" x14ac:dyDescent="0.2">
      <c r="A53" s="51" t="s">
        <v>110</v>
      </c>
      <c r="B53" s="18">
        <v>3</v>
      </c>
      <c r="C53" s="148">
        <f>AVERAGE(B53:B55)</f>
        <v>3.3333333333333335</v>
      </c>
      <c r="D53" s="47">
        <v>4</v>
      </c>
      <c r="E53" s="47">
        <v>4</v>
      </c>
      <c r="F53" s="47">
        <v>4</v>
      </c>
      <c r="G53" s="47">
        <v>4</v>
      </c>
      <c r="H53" s="47">
        <v>4</v>
      </c>
      <c r="I53" s="148">
        <f>AVERAGE(D53:H55)</f>
        <v>4.333333333333333</v>
      </c>
      <c r="J53" s="47">
        <v>4</v>
      </c>
      <c r="K53" s="47">
        <v>4</v>
      </c>
      <c r="L53" s="47">
        <v>3</v>
      </c>
      <c r="M53" s="47">
        <v>5</v>
      </c>
      <c r="N53" s="148">
        <f>AVERAGE(J53:M55)</f>
        <v>4.25</v>
      </c>
      <c r="O53" s="47" t="s">
        <v>38</v>
      </c>
      <c r="P53" s="47">
        <v>4</v>
      </c>
      <c r="Q53" s="47">
        <v>5</v>
      </c>
      <c r="R53" s="47">
        <v>5</v>
      </c>
      <c r="S53" s="148">
        <f>AVERAGE(P53:R55)</f>
        <v>4.7777777777777777</v>
      </c>
      <c r="T53" s="47">
        <v>4</v>
      </c>
      <c r="U53" s="47">
        <v>4</v>
      </c>
      <c r="V53" s="148">
        <f>AVERAGE(T53:U55)</f>
        <v>4</v>
      </c>
      <c r="W53" s="47">
        <v>4</v>
      </c>
      <c r="X53" s="148">
        <f>AVERAGE(W53:W55)</f>
        <v>3</v>
      </c>
      <c r="Y53" s="47" t="s">
        <v>33</v>
      </c>
      <c r="Z53" s="47">
        <v>4</v>
      </c>
      <c r="AA53" s="47">
        <v>4</v>
      </c>
      <c r="AB53" s="47">
        <v>4</v>
      </c>
      <c r="AC53" s="47">
        <v>4</v>
      </c>
      <c r="AD53" s="148">
        <f>AVERAGE(Z53:AC55)</f>
        <v>3.5833333333333335</v>
      </c>
      <c r="AE53" s="17" t="s">
        <v>111</v>
      </c>
      <c r="AF53" s="17"/>
      <c r="AG53" s="37"/>
      <c r="AH53" s="37"/>
      <c r="AI53" s="37"/>
      <c r="AJ53" s="37"/>
      <c r="AK53" s="37"/>
      <c r="AL53" s="37"/>
      <c r="AM53" s="37"/>
      <c r="AN53" s="37"/>
      <c r="AO53" s="37"/>
      <c r="AP53" s="37"/>
      <c r="AQ53" s="37"/>
      <c r="AR53" s="37"/>
    </row>
    <row r="54" spans="1:44" s="19" customFormat="1" x14ac:dyDescent="0.2">
      <c r="A54" s="51" t="s">
        <v>110</v>
      </c>
      <c r="B54" s="18">
        <v>3</v>
      </c>
      <c r="C54" s="150"/>
      <c r="D54" s="47">
        <v>4</v>
      </c>
      <c r="E54" s="47">
        <v>4</v>
      </c>
      <c r="F54" s="47">
        <v>4</v>
      </c>
      <c r="G54" s="47">
        <v>4</v>
      </c>
      <c r="H54" s="47">
        <v>4</v>
      </c>
      <c r="I54" s="150"/>
      <c r="J54" s="47">
        <v>4</v>
      </c>
      <c r="K54" s="47">
        <v>4</v>
      </c>
      <c r="L54" s="47">
        <v>3</v>
      </c>
      <c r="M54" s="47">
        <v>5</v>
      </c>
      <c r="N54" s="150"/>
      <c r="O54" s="47" t="s">
        <v>38</v>
      </c>
      <c r="P54" s="47">
        <v>4</v>
      </c>
      <c r="Q54" s="47">
        <v>5</v>
      </c>
      <c r="R54" s="47">
        <v>5</v>
      </c>
      <c r="S54" s="150"/>
      <c r="T54" s="47">
        <v>4</v>
      </c>
      <c r="U54" s="47">
        <v>4</v>
      </c>
      <c r="V54" s="150"/>
      <c r="W54" s="47">
        <v>4</v>
      </c>
      <c r="X54" s="150"/>
      <c r="Y54" s="47" t="s">
        <v>33</v>
      </c>
      <c r="Z54" s="47">
        <v>3</v>
      </c>
      <c r="AA54" s="47">
        <v>3</v>
      </c>
      <c r="AB54" s="47">
        <v>3</v>
      </c>
      <c r="AC54" s="47">
        <v>3</v>
      </c>
      <c r="AD54" s="150"/>
      <c r="AE54" s="17" t="s">
        <v>116</v>
      </c>
      <c r="AF54" s="17"/>
      <c r="AG54" s="37"/>
      <c r="AH54" s="37"/>
      <c r="AI54" s="37"/>
      <c r="AJ54" s="37"/>
      <c r="AK54" s="37"/>
      <c r="AL54" s="37"/>
      <c r="AM54" s="37"/>
      <c r="AN54" s="37"/>
      <c r="AO54" s="37"/>
      <c r="AP54" s="37"/>
      <c r="AQ54" s="37"/>
      <c r="AR54" s="37"/>
    </row>
    <row r="55" spans="1:44" s="19" customFormat="1" x14ac:dyDescent="0.2">
      <c r="A55" s="51" t="s">
        <v>110</v>
      </c>
      <c r="B55" s="18">
        <v>4</v>
      </c>
      <c r="C55" s="149"/>
      <c r="D55" s="47">
        <v>5</v>
      </c>
      <c r="E55" s="47">
        <v>5</v>
      </c>
      <c r="F55" s="47">
        <v>5</v>
      </c>
      <c r="G55" s="47">
        <v>5</v>
      </c>
      <c r="H55" s="47">
        <v>5</v>
      </c>
      <c r="I55" s="149"/>
      <c r="J55" s="47">
        <v>5</v>
      </c>
      <c r="K55" s="47">
        <v>5</v>
      </c>
      <c r="L55" s="47">
        <v>4</v>
      </c>
      <c r="M55" s="47">
        <v>5</v>
      </c>
      <c r="N55" s="149"/>
      <c r="O55" s="47" t="s">
        <v>38</v>
      </c>
      <c r="P55" s="47">
        <v>5</v>
      </c>
      <c r="Q55" s="47">
        <v>5</v>
      </c>
      <c r="R55" s="47">
        <v>5</v>
      </c>
      <c r="S55" s="149"/>
      <c r="T55" s="47">
        <v>4</v>
      </c>
      <c r="U55" s="47">
        <v>4</v>
      </c>
      <c r="V55" s="149"/>
      <c r="W55" s="47">
        <v>1</v>
      </c>
      <c r="X55" s="149"/>
      <c r="Y55" s="47" t="s">
        <v>33</v>
      </c>
      <c r="Z55" s="47">
        <v>4</v>
      </c>
      <c r="AA55" s="47">
        <v>4</v>
      </c>
      <c r="AB55" s="47">
        <v>3</v>
      </c>
      <c r="AC55" s="47">
        <v>4</v>
      </c>
      <c r="AD55" s="149"/>
      <c r="AE55" s="17" t="s">
        <v>147</v>
      </c>
      <c r="AF55" s="17"/>
      <c r="AG55" s="37"/>
      <c r="AH55" s="37"/>
      <c r="AI55" s="37"/>
      <c r="AJ55" s="37"/>
      <c r="AK55" s="37"/>
      <c r="AL55" s="37"/>
      <c r="AM55" s="37"/>
      <c r="AN55" s="37"/>
      <c r="AO55" s="37"/>
      <c r="AP55" s="37"/>
      <c r="AQ55" s="37"/>
      <c r="AR55" s="37"/>
    </row>
    <row r="56" spans="1:44" x14ac:dyDescent="0.2">
      <c r="A56" s="50" t="s">
        <v>114</v>
      </c>
      <c r="B56" s="8">
        <v>4</v>
      </c>
      <c r="C56" s="147">
        <f>AVERAGE(B56:B59)</f>
        <v>4</v>
      </c>
      <c r="D56" s="46">
        <v>4</v>
      </c>
      <c r="E56" s="46">
        <v>4</v>
      </c>
      <c r="F56" s="46">
        <v>4</v>
      </c>
      <c r="G56" s="46">
        <v>5</v>
      </c>
      <c r="H56" s="46">
        <v>5</v>
      </c>
      <c r="I56" s="147">
        <f>AVERAGE(D56:H59)</f>
        <v>4.5</v>
      </c>
      <c r="J56" s="46">
        <v>4</v>
      </c>
      <c r="K56" s="46">
        <v>5</v>
      </c>
      <c r="L56" s="46">
        <v>3</v>
      </c>
      <c r="M56" s="46">
        <v>4</v>
      </c>
      <c r="N56" s="147">
        <f>AVERAGE(J56:M59)</f>
        <v>4.3125</v>
      </c>
      <c r="O56" s="46" t="s">
        <v>48</v>
      </c>
      <c r="P56" s="46">
        <v>4</v>
      </c>
      <c r="Q56" s="46">
        <v>5</v>
      </c>
      <c r="R56" s="46">
        <v>5</v>
      </c>
      <c r="S56" s="147">
        <f>AVERAGE(P56:R59)</f>
        <v>4.833333333333333</v>
      </c>
      <c r="T56" s="46">
        <v>3</v>
      </c>
      <c r="U56" s="46">
        <v>4</v>
      </c>
      <c r="V56" s="147">
        <f>AVERAGE(T56:U59)</f>
        <v>4.125</v>
      </c>
      <c r="W56" s="46">
        <v>4</v>
      </c>
      <c r="X56" s="147">
        <f>AVERAGE(W56:W59)</f>
        <v>4.5</v>
      </c>
      <c r="Y56" s="46" t="s">
        <v>33</v>
      </c>
      <c r="Z56" s="46">
        <v>3</v>
      </c>
      <c r="AA56" s="46">
        <v>4</v>
      </c>
      <c r="AB56" s="46">
        <v>4</v>
      </c>
      <c r="AC56" s="46">
        <v>3</v>
      </c>
      <c r="AD56" s="148">
        <f>AVERAGE(Z56:AC59)</f>
        <v>3.9375</v>
      </c>
      <c r="AE56" s="4" t="s">
        <v>115</v>
      </c>
      <c r="AF56" s="4"/>
    </row>
    <row r="57" spans="1:44" x14ac:dyDescent="0.2">
      <c r="A57" s="50" t="s">
        <v>114</v>
      </c>
      <c r="B57" s="8">
        <v>4</v>
      </c>
      <c r="C57" s="147"/>
      <c r="D57" s="46">
        <v>4</v>
      </c>
      <c r="E57" s="46">
        <v>5</v>
      </c>
      <c r="F57" s="46">
        <v>5</v>
      </c>
      <c r="G57" s="46">
        <v>5</v>
      </c>
      <c r="H57" s="46">
        <v>5</v>
      </c>
      <c r="I57" s="147"/>
      <c r="J57" s="46">
        <v>5</v>
      </c>
      <c r="K57" s="46">
        <v>5</v>
      </c>
      <c r="L57" s="46">
        <v>4</v>
      </c>
      <c r="M57" s="46">
        <v>4</v>
      </c>
      <c r="N57" s="147"/>
      <c r="O57" s="46" t="s">
        <v>38</v>
      </c>
      <c r="P57" s="46">
        <v>5</v>
      </c>
      <c r="Q57" s="46">
        <v>5</v>
      </c>
      <c r="R57" s="46">
        <v>5</v>
      </c>
      <c r="S57" s="147"/>
      <c r="T57" s="46">
        <v>5</v>
      </c>
      <c r="U57" s="46">
        <v>5</v>
      </c>
      <c r="V57" s="147"/>
      <c r="W57" s="46">
        <v>5</v>
      </c>
      <c r="X57" s="147"/>
      <c r="Y57" s="46" t="s">
        <v>33</v>
      </c>
      <c r="Z57" s="46">
        <v>4</v>
      </c>
      <c r="AA57" s="46">
        <v>4</v>
      </c>
      <c r="AB57" s="46">
        <v>4</v>
      </c>
      <c r="AC57" s="46">
        <v>4</v>
      </c>
      <c r="AD57" s="150"/>
      <c r="AE57" s="4" t="s">
        <v>117</v>
      </c>
      <c r="AF57" s="4"/>
    </row>
    <row r="58" spans="1:44" x14ac:dyDescent="0.2">
      <c r="A58" s="50" t="s">
        <v>114</v>
      </c>
      <c r="B58" s="8">
        <v>4</v>
      </c>
      <c r="C58" s="147"/>
      <c r="D58" s="46">
        <v>4</v>
      </c>
      <c r="E58" s="46">
        <v>3</v>
      </c>
      <c r="F58" s="46">
        <v>5</v>
      </c>
      <c r="G58" s="46">
        <v>4</v>
      </c>
      <c r="H58" s="46">
        <v>4</v>
      </c>
      <c r="I58" s="147"/>
      <c r="J58" s="46">
        <v>4</v>
      </c>
      <c r="K58" s="46">
        <v>4</v>
      </c>
      <c r="L58" s="46">
        <v>4</v>
      </c>
      <c r="M58" s="46">
        <v>4</v>
      </c>
      <c r="N58" s="147"/>
      <c r="O58" s="46" t="s">
        <v>38</v>
      </c>
      <c r="P58" s="46">
        <v>5</v>
      </c>
      <c r="Q58" s="46">
        <v>4</v>
      </c>
      <c r="R58" s="46">
        <v>5</v>
      </c>
      <c r="S58" s="147"/>
      <c r="T58" s="46">
        <v>4</v>
      </c>
      <c r="U58" s="46">
        <v>4</v>
      </c>
      <c r="V58" s="147"/>
      <c r="W58" s="46">
        <v>4</v>
      </c>
      <c r="X58" s="147"/>
      <c r="Y58" s="46" t="s">
        <v>33</v>
      </c>
      <c r="Z58" s="46">
        <v>4</v>
      </c>
      <c r="AA58" s="46">
        <v>3</v>
      </c>
      <c r="AB58" s="46">
        <v>3</v>
      </c>
      <c r="AC58" s="46">
        <v>3</v>
      </c>
      <c r="AD58" s="150"/>
      <c r="AE58" s="4" t="s">
        <v>161</v>
      </c>
      <c r="AF58" s="4"/>
    </row>
    <row r="59" spans="1:44" x14ac:dyDescent="0.2">
      <c r="A59" s="50" t="s">
        <v>114</v>
      </c>
      <c r="B59" s="8">
        <v>4</v>
      </c>
      <c r="C59" s="147"/>
      <c r="D59" s="46">
        <v>4</v>
      </c>
      <c r="E59" s="46">
        <v>5</v>
      </c>
      <c r="F59" s="46">
        <v>5</v>
      </c>
      <c r="G59" s="46">
        <v>5</v>
      </c>
      <c r="H59" s="46">
        <v>5</v>
      </c>
      <c r="I59" s="147"/>
      <c r="J59" s="46">
        <v>5</v>
      </c>
      <c r="K59" s="46">
        <v>4</v>
      </c>
      <c r="L59" s="46">
        <v>5</v>
      </c>
      <c r="M59" s="46">
        <v>5</v>
      </c>
      <c r="N59" s="147"/>
      <c r="O59" s="46" t="s">
        <v>38</v>
      </c>
      <c r="P59" s="46">
        <v>5</v>
      </c>
      <c r="Q59" s="46">
        <v>5</v>
      </c>
      <c r="R59" s="46">
        <v>5</v>
      </c>
      <c r="S59" s="147"/>
      <c r="T59" s="46">
        <v>3</v>
      </c>
      <c r="U59" s="46">
        <v>5</v>
      </c>
      <c r="V59" s="147"/>
      <c r="W59" s="46">
        <v>5</v>
      </c>
      <c r="X59" s="147"/>
      <c r="Y59" s="46" t="s">
        <v>33</v>
      </c>
      <c r="Z59" s="46">
        <v>5</v>
      </c>
      <c r="AA59" s="46">
        <v>5</v>
      </c>
      <c r="AB59" s="46">
        <v>5</v>
      </c>
      <c r="AC59" s="46">
        <v>5</v>
      </c>
      <c r="AD59" s="149"/>
      <c r="AE59" s="4" t="s">
        <v>166</v>
      </c>
      <c r="AF59" s="4"/>
    </row>
    <row r="60" spans="1:44" s="19" customFormat="1" x14ac:dyDescent="0.2">
      <c r="A60" s="51" t="s">
        <v>39</v>
      </c>
      <c r="B60" s="18">
        <v>4</v>
      </c>
      <c r="C60" s="147">
        <f>AVERAGE(B60:B61)</f>
        <v>3.5</v>
      </c>
      <c r="D60" s="47">
        <v>4</v>
      </c>
      <c r="E60" s="47">
        <v>4</v>
      </c>
      <c r="F60" s="47">
        <v>5</v>
      </c>
      <c r="G60" s="47">
        <v>5</v>
      </c>
      <c r="H60" s="47">
        <v>5</v>
      </c>
      <c r="I60" s="147">
        <f>AVERAGE(D60:H61)</f>
        <v>4.5</v>
      </c>
      <c r="J60" s="47">
        <v>5</v>
      </c>
      <c r="K60" s="47">
        <v>5</v>
      </c>
      <c r="L60" s="47">
        <v>5</v>
      </c>
      <c r="M60" s="47">
        <v>5</v>
      </c>
      <c r="N60" s="147">
        <f>AVERAGE(J60:M61)</f>
        <v>5</v>
      </c>
      <c r="O60" s="47" t="s">
        <v>38</v>
      </c>
      <c r="P60" s="47">
        <v>5</v>
      </c>
      <c r="Q60" s="47">
        <v>5</v>
      </c>
      <c r="R60" s="47">
        <v>5</v>
      </c>
      <c r="S60" s="147">
        <f>AVERAGE(P60:R61)</f>
        <v>4.833333333333333</v>
      </c>
      <c r="T60" s="47">
        <v>5</v>
      </c>
      <c r="U60" s="47">
        <v>4</v>
      </c>
      <c r="V60" s="147">
        <f>AVERAGE(T60:U61)</f>
        <v>4.5</v>
      </c>
      <c r="W60" s="47">
        <v>5</v>
      </c>
      <c r="X60" s="147">
        <f>AVERAGE(W60:W61)</f>
        <v>5</v>
      </c>
      <c r="Y60" s="47" t="s">
        <v>33</v>
      </c>
      <c r="Z60" s="47">
        <v>4</v>
      </c>
      <c r="AA60" s="47">
        <v>4</v>
      </c>
      <c r="AB60" s="47">
        <v>4</v>
      </c>
      <c r="AC60" s="47">
        <v>4</v>
      </c>
      <c r="AD60" s="148">
        <f>AVERAGE(Z60:AC61)</f>
        <v>4</v>
      </c>
      <c r="AE60" s="17" t="s">
        <v>87</v>
      </c>
      <c r="AF60" s="17"/>
      <c r="AG60" s="37"/>
      <c r="AH60" s="37"/>
      <c r="AI60" s="37"/>
      <c r="AJ60" s="37"/>
      <c r="AK60" s="37"/>
      <c r="AL60" s="37"/>
      <c r="AM60" s="37"/>
      <c r="AN60" s="37"/>
      <c r="AO60" s="37"/>
      <c r="AP60" s="37"/>
      <c r="AQ60" s="37"/>
      <c r="AR60" s="37"/>
    </row>
    <row r="61" spans="1:44" s="19" customFormat="1" x14ac:dyDescent="0.2">
      <c r="A61" s="51" t="s">
        <v>39</v>
      </c>
      <c r="B61" s="18">
        <v>3</v>
      </c>
      <c r="C61" s="147"/>
      <c r="D61" s="47">
        <v>4</v>
      </c>
      <c r="E61" s="47">
        <v>4</v>
      </c>
      <c r="F61" s="47">
        <v>4</v>
      </c>
      <c r="G61" s="47">
        <v>5</v>
      </c>
      <c r="H61" s="47">
        <v>5</v>
      </c>
      <c r="I61" s="147"/>
      <c r="J61" s="47">
        <v>5</v>
      </c>
      <c r="K61" s="47">
        <v>5</v>
      </c>
      <c r="L61" s="47">
        <v>5</v>
      </c>
      <c r="M61" s="47">
        <v>5</v>
      </c>
      <c r="N61" s="147"/>
      <c r="O61" s="47" t="s">
        <v>38</v>
      </c>
      <c r="P61" s="47">
        <v>4</v>
      </c>
      <c r="Q61" s="47">
        <v>5</v>
      </c>
      <c r="R61" s="47">
        <v>5</v>
      </c>
      <c r="S61" s="147"/>
      <c r="T61" s="47">
        <v>5</v>
      </c>
      <c r="U61" s="47">
        <v>4</v>
      </c>
      <c r="V61" s="147"/>
      <c r="W61" s="47">
        <v>5</v>
      </c>
      <c r="X61" s="147"/>
      <c r="Y61" s="47" t="s">
        <v>33</v>
      </c>
      <c r="Z61" s="47">
        <v>4</v>
      </c>
      <c r="AA61" s="47">
        <v>4</v>
      </c>
      <c r="AB61" s="47">
        <v>4</v>
      </c>
      <c r="AC61" s="47">
        <v>4</v>
      </c>
      <c r="AD61" s="149"/>
      <c r="AE61" s="17" t="s">
        <v>133</v>
      </c>
      <c r="AF61" s="17"/>
      <c r="AG61" s="37"/>
      <c r="AH61" s="37"/>
      <c r="AI61" s="37"/>
      <c r="AJ61" s="37"/>
      <c r="AK61" s="37"/>
      <c r="AL61" s="37"/>
      <c r="AM61" s="37"/>
      <c r="AN61" s="37"/>
      <c r="AO61" s="37"/>
      <c r="AP61" s="37"/>
      <c r="AQ61" s="37"/>
      <c r="AR61" s="37"/>
    </row>
    <row r="62" spans="1:44" x14ac:dyDescent="0.2">
      <c r="A62" s="50" t="s">
        <v>121</v>
      </c>
      <c r="B62" s="8">
        <v>4</v>
      </c>
      <c r="C62" s="147">
        <f>AVERAGE(B62:B63)</f>
        <v>4</v>
      </c>
      <c r="D62" s="46">
        <v>4</v>
      </c>
      <c r="E62" s="46">
        <v>5</v>
      </c>
      <c r="F62" s="46">
        <v>4</v>
      </c>
      <c r="G62" s="46">
        <v>5</v>
      </c>
      <c r="H62" s="46">
        <v>5</v>
      </c>
      <c r="I62" s="147">
        <f>AVERAGE(D62:H63)</f>
        <v>4.7</v>
      </c>
      <c r="J62" s="46">
        <v>4</v>
      </c>
      <c r="K62" s="46">
        <v>4</v>
      </c>
      <c r="L62" s="46">
        <v>4</v>
      </c>
      <c r="M62" s="46">
        <v>5</v>
      </c>
      <c r="N62" s="147">
        <f>AVERAGE(J62:M63)</f>
        <v>4.25</v>
      </c>
      <c r="O62" s="46" t="s">
        <v>38</v>
      </c>
      <c r="P62" s="46">
        <v>5</v>
      </c>
      <c r="Q62" s="46">
        <v>5</v>
      </c>
      <c r="R62" s="46">
        <v>5</v>
      </c>
      <c r="S62" s="147">
        <f>AVERAGE(P62:R63)</f>
        <v>4.833333333333333</v>
      </c>
      <c r="T62" s="46">
        <v>5</v>
      </c>
      <c r="U62" s="46">
        <v>5</v>
      </c>
      <c r="V62" s="147">
        <f>AVERAGE(T62:U63)</f>
        <v>4.75</v>
      </c>
      <c r="W62" s="46">
        <v>4</v>
      </c>
      <c r="X62" s="147">
        <f>AVERAGE(W62:W63)</f>
        <v>4.5</v>
      </c>
      <c r="Y62" s="46" t="s">
        <v>33</v>
      </c>
      <c r="Z62" s="46">
        <v>4</v>
      </c>
      <c r="AA62" s="46">
        <v>4</v>
      </c>
      <c r="AB62" s="46">
        <v>4</v>
      </c>
      <c r="AC62" s="46">
        <v>5</v>
      </c>
      <c r="AD62" s="148">
        <f>AVERAGE(Z62:AC63)</f>
        <v>4</v>
      </c>
      <c r="AE62" s="4" t="s">
        <v>122</v>
      </c>
      <c r="AF62" s="4"/>
    </row>
    <row r="63" spans="1:44" x14ac:dyDescent="0.2">
      <c r="A63" s="50" t="s">
        <v>121</v>
      </c>
      <c r="B63" s="8">
        <v>4</v>
      </c>
      <c r="C63" s="147"/>
      <c r="D63" s="46">
        <v>5</v>
      </c>
      <c r="E63" s="46">
        <v>5</v>
      </c>
      <c r="F63" s="46">
        <v>5</v>
      </c>
      <c r="G63" s="46">
        <v>5</v>
      </c>
      <c r="H63" s="46">
        <v>4</v>
      </c>
      <c r="I63" s="147"/>
      <c r="J63" s="46">
        <v>5</v>
      </c>
      <c r="K63" s="46">
        <v>4</v>
      </c>
      <c r="L63" s="46">
        <v>3</v>
      </c>
      <c r="M63" s="46">
        <v>5</v>
      </c>
      <c r="N63" s="147"/>
      <c r="O63" s="46" t="s">
        <v>48</v>
      </c>
      <c r="P63" s="46">
        <v>4</v>
      </c>
      <c r="Q63" s="46">
        <v>5</v>
      </c>
      <c r="R63" s="46">
        <v>5</v>
      </c>
      <c r="S63" s="147"/>
      <c r="T63" s="46">
        <v>5</v>
      </c>
      <c r="U63" s="46">
        <v>4</v>
      </c>
      <c r="V63" s="147"/>
      <c r="W63" s="46">
        <v>5</v>
      </c>
      <c r="X63" s="147"/>
      <c r="Y63" s="46" t="s">
        <v>33</v>
      </c>
      <c r="Z63" s="46">
        <v>4</v>
      </c>
      <c r="AA63" s="46">
        <v>4</v>
      </c>
      <c r="AB63" s="46">
        <v>3</v>
      </c>
      <c r="AC63" s="46">
        <v>4</v>
      </c>
      <c r="AD63" s="149"/>
      <c r="AE63" s="4" t="s">
        <v>141</v>
      </c>
      <c r="AF63" s="4"/>
    </row>
    <row r="64" spans="1:44" s="19" customFormat="1" x14ac:dyDescent="0.2">
      <c r="A64" s="51" t="s">
        <v>79</v>
      </c>
      <c r="B64" s="18">
        <v>4</v>
      </c>
      <c r="C64" s="29">
        <v>4</v>
      </c>
      <c r="D64" s="47">
        <v>4</v>
      </c>
      <c r="E64" s="47">
        <v>5</v>
      </c>
      <c r="F64" s="47">
        <v>5</v>
      </c>
      <c r="G64" s="47">
        <v>5</v>
      </c>
      <c r="H64" s="47">
        <v>3</v>
      </c>
      <c r="I64" s="29">
        <f>AVERAGE(D64:H64)</f>
        <v>4.4000000000000004</v>
      </c>
      <c r="J64" s="47">
        <v>5</v>
      </c>
      <c r="K64" s="47">
        <v>4</v>
      </c>
      <c r="L64" s="47">
        <v>3</v>
      </c>
      <c r="M64" s="47">
        <v>4</v>
      </c>
      <c r="N64" s="29">
        <f>AVERAGE(J64:M64)</f>
        <v>4</v>
      </c>
      <c r="O64" s="47" t="s">
        <v>38</v>
      </c>
      <c r="P64" s="47">
        <v>5</v>
      </c>
      <c r="Q64" s="47">
        <v>5</v>
      </c>
      <c r="R64" s="47">
        <v>4</v>
      </c>
      <c r="S64" s="29">
        <f>AVERAGE(P64:R64)</f>
        <v>4.666666666666667</v>
      </c>
      <c r="T64" s="47">
        <v>4</v>
      </c>
      <c r="U64" s="47">
        <v>5</v>
      </c>
      <c r="V64" s="29">
        <f>AVERAGE(T64:U64)</f>
        <v>4.5</v>
      </c>
      <c r="W64" s="47">
        <v>4</v>
      </c>
      <c r="X64" s="29">
        <f>AVERAGE(W64)</f>
        <v>4</v>
      </c>
      <c r="Y64" s="47" t="s">
        <v>33</v>
      </c>
      <c r="Z64" s="47">
        <v>5</v>
      </c>
      <c r="AA64" s="47">
        <v>4</v>
      </c>
      <c r="AB64" s="47">
        <v>5</v>
      </c>
      <c r="AC64" s="47">
        <v>5</v>
      </c>
      <c r="AD64" s="29">
        <f>AVERAGE(Z64:AC64)</f>
        <v>4.75</v>
      </c>
      <c r="AE64" s="17" t="s">
        <v>80</v>
      </c>
      <c r="AF64" s="17"/>
      <c r="AG64" s="37"/>
      <c r="AH64" s="37"/>
      <c r="AI64" s="37"/>
      <c r="AJ64" s="37"/>
      <c r="AK64" s="37"/>
      <c r="AL64" s="37"/>
      <c r="AM64" s="37"/>
      <c r="AN64" s="37"/>
      <c r="AO64" s="37"/>
      <c r="AP64" s="37"/>
      <c r="AQ64" s="37"/>
      <c r="AR64" s="37"/>
    </row>
    <row r="65" spans="1:44" x14ac:dyDescent="0.2">
      <c r="A65" s="50" t="s">
        <v>102</v>
      </c>
      <c r="B65" s="8">
        <v>3</v>
      </c>
      <c r="C65" s="147">
        <f>AVERAGE(B65:B66)</f>
        <v>3</v>
      </c>
      <c r="D65" s="46">
        <v>4</v>
      </c>
      <c r="E65" s="46">
        <v>4</v>
      </c>
      <c r="F65" s="46">
        <v>5</v>
      </c>
      <c r="G65" s="46">
        <v>4</v>
      </c>
      <c r="H65" s="46">
        <v>5</v>
      </c>
      <c r="I65" s="147">
        <f>AVERAGE(D65:H66)</f>
        <v>4.0999999999999996</v>
      </c>
      <c r="J65" s="46">
        <v>4</v>
      </c>
      <c r="K65" s="46">
        <v>3</v>
      </c>
      <c r="L65" s="46">
        <v>2</v>
      </c>
      <c r="M65" s="46">
        <v>2</v>
      </c>
      <c r="N65" s="147">
        <f>AVERAGE(J65:M66)</f>
        <v>3.125</v>
      </c>
      <c r="O65" s="46" t="s">
        <v>48</v>
      </c>
      <c r="P65" s="46">
        <v>4</v>
      </c>
      <c r="Q65" s="46">
        <v>5</v>
      </c>
      <c r="R65" s="46">
        <v>5</v>
      </c>
      <c r="S65" s="147">
        <f>AVERAGE(P65:R66)</f>
        <v>4</v>
      </c>
      <c r="T65" s="46">
        <v>4</v>
      </c>
      <c r="U65" s="46">
        <v>5</v>
      </c>
      <c r="V65" s="147">
        <f>AVERAGE(T65:U66)</f>
        <v>4</v>
      </c>
      <c r="W65" s="46">
        <v>4</v>
      </c>
      <c r="X65" s="147">
        <f>AVERAGE(W65:W66)</f>
        <v>3.5</v>
      </c>
      <c r="Y65" s="46" t="s">
        <v>33</v>
      </c>
      <c r="Z65" s="46">
        <v>3</v>
      </c>
      <c r="AA65" s="46">
        <v>3</v>
      </c>
      <c r="AB65" s="46">
        <v>3</v>
      </c>
      <c r="AC65" s="46">
        <v>3</v>
      </c>
      <c r="AD65" s="148">
        <f>AVERAGE(Z65:AC66)</f>
        <v>3.5</v>
      </c>
      <c r="AE65" s="4" t="s">
        <v>103</v>
      </c>
      <c r="AF65" s="4"/>
    </row>
    <row r="66" spans="1:44" x14ac:dyDescent="0.2">
      <c r="A66" s="50" t="s">
        <v>102</v>
      </c>
      <c r="B66" s="8">
        <v>3</v>
      </c>
      <c r="C66" s="147"/>
      <c r="D66" s="46">
        <v>3</v>
      </c>
      <c r="E66" s="46">
        <v>4</v>
      </c>
      <c r="F66" s="46">
        <v>3</v>
      </c>
      <c r="G66" s="46">
        <v>4</v>
      </c>
      <c r="H66" s="46">
        <v>5</v>
      </c>
      <c r="I66" s="147"/>
      <c r="J66" s="46">
        <v>5</v>
      </c>
      <c r="K66" s="46">
        <v>3</v>
      </c>
      <c r="L66" s="46">
        <v>3</v>
      </c>
      <c r="M66" s="46">
        <v>3</v>
      </c>
      <c r="N66" s="147"/>
      <c r="O66" s="46" t="s">
        <v>48</v>
      </c>
      <c r="P66" s="46">
        <v>3</v>
      </c>
      <c r="Q66" s="46">
        <v>4</v>
      </c>
      <c r="R66" s="46">
        <v>3</v>
      </c>
      <c r="S66" s="147"/>
      <c r="T66" s="46">
        <v>3</v>
      </c>
      <c r="U66" s="46">
        <v>4</v>
      </c>
      <c r="V66" s="147"/>
      <c r="W66" s="46">
        <v>3</v>
      </c>
      <c r="X66" s="147"/>
      <c r="Y66" s="46" t="s">
        <v>33</v>
      </c>
      <c r="Z66" s="46">
        <v>4</v>
      </c>
      <c r="AA66" s="46">
        <v>4</v>
      </c>
      <c r="AB66" s="46">
        <v>4</v>
      </c>
      <c r="AC66" s="46">
        <v>4</v>
      </c>
      <c r="AD66" s="149"/>
      <c r="AE66" s="4" t="s">
        <v>159</v>
      </c>
      <c r="AF66" s="4"/>
    </row>
    <row r="67" spans="1:44" s="19" customFormat="1" x14ac:dyDescent="0.2">
      <c r="A67" s="51" t="s">
        <v>108</v>
      </c>
      <c r="B67" s="18">
        <v>5</v>
      </c>
      <c r="C67" s="147">
        <f t="shared" ref="C67" si="2">AVERAGE(B67:B68)</f>
        <v>5</v>
      </c>
      <c r="D67" s="47">
        <v>4</v>
      </c>
      <c r="E67" s="47">
        <v>4</v>
      </c>
      <c r="F67" s="47">
        <v>4</v>
      </c>
      <c r="G67" s="47">
        <v>4</v>
      </c>
      <c r="H67" s="47">
        <v>4</v>
      </c>
      <c r="I67" s="147">
        <f t="shared" ref="I67" si="3">AVERAGE(D67:H68)</f>
        <v>4.0999999999999996</v>
      </c>
      <c r="J67" s="47">
        <v>4</v>
      </c>
      <c r="K67" s="47">
        <v>3</v>
      </c>
      <c r="L67" s="47">
        <v>3</v>
      </c>
      <c r="M67" s="47">
        <v>4</v>
      </c>
      <c r="N67" s="147">
        <f>AVERAGE(J67:M68)</f>
        <v>4</v>
      </c>
      <c r="O67" s="47" t="s">
        <v>38</v>
      </c>
      <c r="P67" s="47">
        <v>4</v>
      </c>
      <c r="Q67" s="47">
        <v>4</v>
      </c>
      <c r="R67" s="47">
        <v>3</v>
      </c>
      <c r="S67" s="147">
        <f>AVERAGE(P67:R68)</f>
        <v>4.333333333333333</v>
      </c>
      <c r="T67" s="47">
        <v>3</v>
      </c>
      <c r="U67" s="47">
        <v>3</v>
      </c>
      <c r="V67" s="147">
        <f>AVERAGE(T67:U68)</f>
        <v>3.5</v>
      </c>
      <c r="W67" s="47">
        <v>4</v>
      </c>
      <c r="X67" s="147">
        <f>AVERAGE(W67:W68)</f>
        <v>4.5</v>
      </c>
      <c r="Y67" s="47" t="s">
        <v>33</v>
      </c>
      <c r="Z67" s="47">
        <v>3</v>
      </c>
      <c r="AA67" s="47">
        <v>4</v>
      </c>
      <c r="AB67" s="47">
        <v>4</v>
      </c>
      <c r="AC67" s="47">
        <v>4</v>
      </c>
      <c r="AD67" s="148">
        <f>AVERAGE(Z67:AC68)</f>
        <v>3.875</v>
      </c>
      <c r="AE67" s="17" t="s">
        <v>109</v>
      </c>
      <c r="AF67" s="17"/>
      <c r="AG67" s="37"/>
      <c r="AH67" s="37"/>
      <c r="AI67" s="37"/>
      <c r="AJ67" s="37"/>
      <c r="AK67" s="37"/>
      <c r="AL67" s="37"/>
      <c r="AM67" s="37"/>
      <c r="AN67" s="37"/>
      <c r="AO67" s="37"/>
      <c r="AP67" s="37"/>
      <c r="AQ67" s="37"/>
      <c r="AR67" s="37"/>
    </row>
    <row r="68" spans="1:44" s="19" customFormat="1" x14ac:dyDescent="0.2">
      <c r="A68" s="51" t="s">
        <v>108</v>
      </c>
      <c r="B68" s="18">
        <v>5</v>
      </c>
      <c r="C68" s="147"/>
      <c r="D68" s="47">
        <v>4</v>
      </c>
      <c r="E68" s="47">
        <v>4</v>
      </c>
      <c r="F68" s="47">
        <v>4</v>
      </c>
      <c r="G68" s="47">
        <v>4</v>
      </c>
      <c r="H68" s="47">
        <v>5</v>
      </c>
      <c r="I68" s="147"/>
      <c r="J68" s="47">
        <v>5</v>
      </c>
      <c r="K68" s="47">
        <v>4</v>
      </c>
      <c r="L68" s="47">
        <v>4</v>
      </c>
      <c r="M68" s="47">
        <v>5</v>
      </c>
      <c r="N68" s="147"/>
      <c r="O68" s="47" t="s">
        <v>38</v>
      </c>
      <c r="P68" s="47">
        <v>5</v>
      </c>
      <c r="Q68" s="47">
        <v>5</v>
      </c>
      <c r="R68" s="47">
        <v>5</v>
      </c>
      <c r="S68" s="147"/>
      <c r="T68" s="47">
        <v>4</v>
      </c>
      <c r="U68" s="47">
        <v>4</v>
      </c>
      <c r="V68" s="147"/>
      <c r="W68" s="47">
        <v>5</v>
      </c>
      <c r="X68" s="147"/>
      <c r="Y68" s="47" t="s">
        <v>33</v>
      </c>
      <c r="Z68" s="47">
        <v>4</v>
      </c>
      <c r="AA68" s="47">
        <v>4</v>
      </c>
      <c r="AB68" s="47">
        <v>4</v>
      </c>
      <c r="AC68" s="47">
        <v>4</v>
      </c>
      <c r="AD68" s="149"/>
      <c r="AE68" s="17" t="s">
        <v>168</v>
      </c>
      <c r="AF68" s="17" t="s">
        <v>169</v>
      </c>
      <c r="AG68" s="37"/>
      <c r="AH68" s="37"/>
      <c r="AI68" s="37"/>
      <c r="AJ68" s="37"/>
      <c r="AK68" s="37"/>
      <c r="AL68" s="37"/>
      <c r="AM68" s="37"/>
      <c r="AN68" s="37"/>
      <c r="AO68" s="37"/>
      <c r="AP68" s="37"/>
      <c r="AQ68" s="37"/>
      <c r="AR68" s="37"/>
    </row>
    <row r="69" spans="1:44" x14ac:dyDescent="0.2">
      <c r="A69" s="50" t="s">
        <v>58</v>
      </c>
      <c r="B69" s="8">
        <v>3</v>
      </c>
      <c r="C69" s="147">
        <f t="shared" ref="C69" si="4">AVERAGE(B69:B70)</f>
        <v>4</v>
      </c>
      <c r="D69" s="46">
        <v>5</v>
      </c>
      <c r="E69" s="46">
        <v>5</v>
      </c>
      <c r="F69" s="46">
        <v>5</v>
      </c>
      <c r="G69" s="46">
        <v>5</v>
      </c>
      <c r="H69" s="46">
        <v>5</v>
      </c>
      <c r="I69" s="147">
        <f t="shared" ref="I69" si="5">AVERAGE(D69:H70)</f>
        <v>5</v>
      </c>
      <c r="J69" s="46">
        <v>5</v>
      </c>
      <c r="K69" s="46">
        <v>5</v>
      </c>
      <c r="L69" s="46">
        <v>4</v>
      </c>
      <c r="M69" s="46">
        <v>5</v>
      </c>
      <c r="N69" s="147">
        <f>AVERAGE(J69:M70)</f>
        <v>4.25</v>
      </c>
      <c r="O69" s="46" t="s">
        <v>48</v>
      </c>
      <c r="P69" s="46">
        <v>4</v>
      </c>
      <c r="Q69" s="46">
        <v>5</v>
      </c>
      <c r="R69" s="46">
        <v>5</v>
      </c>
      <c r="S69" s="147">
        <f>AVERAGE(P69:R70)</f>
        <v>4.833333333333333</v>
      </c>
      <c r="T69" s="46">
        <v>5</v>
      </c>
      <c r="U69" s="46">
        <v>5</v>
      </c>
      <c r="V69" s="147">
        <f>AVERAGE(T69:U70)</f>
        <v>4.75</v>
      </c>
      <c r="W69" s="46">
        <v>5</v>
      </c>
      <c r="X69" s="147">
        <f>AVERAGE(W69:W70)</f>
        <v>5</v>
      </c>
      <c r="Y69" s="46" t="s">
        <v>33</v>
      </c>
      <c r="Z69" s="46">
        <v>4</v>
      </c>
      <c r="AA69" s="46">
        <v>4</v>
      </c>
      <c r="AB69" s="46">
        <v>4</v>
      </c>
      <c r="AC69" s="46">
        <v>4</v>
      </c>
      <c r="AD69" s="148">
        <f>AVERAGE(Z69:AC70)</f>
        <v>3.5</v>
      </c>
      <c r="AE69" s="4" t="s">
        <v>60</v>
      </c>
      <c r="AF69" s="4"/>
    </row>
    <row r="70" spans="1:44" x14ac:dyDescent="0.2">
      <c r="A70" s="50" t="s">
        <v>58</v>
      </c>
      <c r="B70" s="8">
        <v>5</v>
      </c>
      <c r="C70" s="147"/>
      <c r="D70" s="46">
        <v>5</v>
      </c>
      <c r="E70" s="46">
        <v>5</v>
      </c>
      <c r="F70" s="46">
        <v>5</v>
      </c>
      <c r="G70" s="46">
        <v>5</v>
      </c>
      <c r="H70" s="46">
        <v>5</v>
      </c>
      <c r="I70" s="147"/>
      <c r="J70" s="46">
        <v>5</v>
      </c>
      <c r="K70" s="46">
        <v>4</v>
      </c>
      <c r="L70" s="46">
        <v>3</v>
      </c>
      <c r="M70" s="46">
        <v>3</v>
      </c>
      <c r="N70" s="147"/>
      <c r="O70" s="46" t="s">
        <v>38</v>
      </c>
      <c r="P70" s="46">
        <v>5</v>
      </c>
      <c r="Q70" s="46">
        <v>5</v>
      </c>
      <c r="R70" s="46">
        <v>5</v>
      </c>
      <c r="S70" s="147"/>
      <c r="T70" s="46">
        <v>5</v>
      </c>
      <c r="U70" s="46">
        <v>4</v>
      </c>
      <c r="V70" s="147"/>
      <c r="W70" s="46">
        <v>5</v>
      </c>
      <c r="X70" s="147"/>
      <c r="Y70" s="46" t="s">
        <v>33</v>
      </c>
      <c r="Z70" s="46">
        <v>3</v>
      </c>
      <c r="AA70" s="46">
        <v>3</v>
      </c>
      <c r="AB70" s="46">
        <v>3</v>
      </c>
      <c r="AC70" s="46">
        <v>3</v>
      </c>
      <c r="AD70" s="149"/>
      <c r="AE70" s="4" t="s">
        <v>163</v>
      </c>
      <c r="AF70" s="4"/>
    </row>
    <row r="71" spans="1:44" s="22" customFormat="1" x14ac:dyDescent="0.2">
      <c r="A71" s="52" t="s">
        <v>130</v>
      </c>
      <c r="B71" s="21">
        <v>4</v>
      </c>
      <c r="C71" s="147">
        <f>AVERAGE(B71:B72)</f>
        <v>3.5</v>
      </c>
      <c r="D71" s="48">
        <v>5</v>
      </c>
      <c r="E71" s="48">
        <v>4</v>
      </c>
      <c r="F71" s="48">
        <v>4</v>
      </c>
      <c r="G71" s="48">
        <v>4</v>
      </c>
      <c r="H71" s="48">
        <v>4</v>
      </c>
      <c r="I71" s="147">
        <f t="shared" ref="I71" si="6">AVERAGE(D71:H72)</f>
        <v>4.3</v>
      </c>
      <c r="J71" s="48">
        <v>4</v>
      </c>
      <c r="K71" s="48">
        <v>4</v>
      </c>
      <c r="L71" s="48">
        <v>3</v>
      </c>
      <c r="M71" s="48">
        <v>4</v>
      </c>
      <c r="N71" s="147">
        <f>AVERAGE(J71:M72)</f>
        <v>3.625</v>
      </c>
      <c r="O71" s="48" t="s">
        <v>38</v>
      </c>
      <c r="P71" s="48">
        <v>4</v>
      </c>
      <c r="Q71" s="48">
        <v>4</v>
      </c>
      <c r="R71" s="48">
        <v>4</v>
      </c>
      <c r="S71" s="147">
        <f>AVERAGE(P71:R72)</f>
        <v>3.8333333333333335</v>
      </c>
      <c r="T71" s="48">
        <v>4</v>
      </c>
      <c r="U71" s="48">
        <v>4</v>
      </c>
      <c r="V71" s="147">
        <f>AVERAGE(T71:U72)</f>
        <v>3.5</v>
      </c>
      <c r="W71" s="48">
        <v>4</v>
      </c>
      <c r="X71" s="147">
        <f>AVERAGE(W71:W72)</f>
        <v>3.5</v>
      </c>
      <c r="Y71" s="48" t="s">
        <v>33</v>
      </c>
      <c r="Z71" s="48">
        <v>3</v>
      </c>
      <c r="AA71" s="48">
        <v>3</v>
      </c>
      <c r="AB71" s="48">
        <v>4</v>
      </c>
      <c r="AC71" s="48">
        <v>4</v>
      </c>
      <c r="AD71" s="148">
        <f>AVERAGE(Z71:AC72)</f>
        <v>3.625</v>
      </c>
      <c r="AE71" s="20" t="s">
        <v>131</v>
      </c>
      <c r="AF71" s="20"/>
      <c r="AG71" s="37"/>
      <c r="AH71" s="37"/>
      <c r="AI71" s="37"/>
      <c r="AJ71" s="37"/>
      <c r="AK71" s="37"/>
      <c r="AL71" s="37"/>
      <c r="AM71" s="37"/>
      <c r="AN71" s="37"/>
      <c r="AO71" s="37"/>
      <c r="AP71" s="37"/>
      <c r="AQ71" s="37"/>
      <c r="AR71" s="37"/>
    </row>
    <row r="72" spans="1:44" s="22" customFormat="1" x14ac:dyDescent="0.2">
      <c r="A72" s="52" t="s">
        <v>130</v>
      </c>
      <c r="B72" s="21">
        <v>3</v>
      </c>
      <c r="C72" s="147"/>
      <c r="D72" s="48">
        <v>5</v>
      </c>
      <c r="E72" s="48">
        <v>4</v>
      </c>
      <c r="F72" s="48">
        <v>4</v>
      </c>
      <c r="G72" s="48">
        <v>4</v>
      </c>
      <c r="H72" s="48">
        <v>5</v>
      </c>
      <c r="I72" s="147"/>
      <c r="J72" s="48">
        <v>4</v>
      </c>
      <c r="K72" s="48">
        <v>4</v>
      </c>
      <c r="L72" s="48">
        <v>3</v>
      </c>
      <c r="M72" s="48">
        <v>3</v>
      </c>
      <c r="N72" s="147"/>
      <c r="O72" s="48" t="s">
        <v>38</v>
      </c>
      <c r="P72" s="48">
        <v>4</v>
      </c>
      <c r="Q72" s="48">
        <v>3</v>
      </c>
      <c r="R72" s="48">
        <v>4</v>
      </c>
      <c r="S72" s="147"/>
      <c r="T72" s="48">
        <v>3</v>
      </c>
      <c r="U72" s="48">
        <v>3</v>
      </c>
      <c r="V72" s="147"/>
      <c r="W72" s="48">
        <v>3</v>
      </c>
      <c r="X72" s="147"/>
      <c r="Y72" s="48" t="s">
        <v>33</v>
      </c>
      <c r="Z72" s="48">
        <v>4</v>
      </c>
      <c r="AA72" s="48">
        <v>4</v>
      </c>
      <c r="AB72" s="48">
        <v>3</v>
      </c>
      <c r="AC72" s="48">
        <v>4</v>
      </c>
      <c r="AD72" s="149"/>
      <c r="AE72" s="20" t="s">
        <v>158</v>
      </c>
      <c r="AF72" s="20"/>
      <c r="AG72" s="37"/>
      <c r="AH72" s="37"/>
      <c r="AI72" s="37"/>
      <c r="AJ72" s="37"/>
      <c r="AK72" s="37"/>
      <c r="AL72" s="37"/>
      <c r="AM72" s="37"/>
      <c r="AN72" s="37"/>
      <c r="AO72" s="37"/>
      <c r="AP72" s="37"/>
      <c r="AQ72" s="37"/>
      <c r="AR72" s="37"/>
    </row>
    <row r="73" spans="1:44" s="19" customFormat="1" x14ac:dyDescent="0.2">
      <c r="A73" s="51" t="s">
        <v>84</v>
      </c>
      <c r="B73" s="18">
        <v>4</v>
      </c>
      <c r="C73" s="147">
        <f>AVERAGE(B73:B75)</f>
        <v>4</v>
      </c>
      <c r="D73" s="47">
        <v>4</v>
      </c>
      <c r="E73" s="47">
        <v>5</v>
      </c>
      <c r="F73" s="47">
        <v>3</v>
      </c>
      <c r="G73" s="47">
        <v>4</v>
      </c>
      <c r="H73" s="47">
        <v>3</v>
      </c>
      <c r="I73" s="147">
        <f>AVERAGE(D73:H75)</f>
        <v>4.4666666666666668</v>
      </c>
      <c r="J73" s="47">
        <v>4</v>
      </c>
      <c r="K73" s="47">
        <v>4</v>
      </c>
      <c r="L73" s="47">
        <v>3</v>
      </c>
      <c r="M73" s="47">
        <v>1</v>
      </c>
      <c r="N73" s="147">
        <f>AVERAGE(J73:M75)</f>
        <v>3.4166666666666665</v>
      </c>
      <c r="O73" s="47" t="s">
        <v>48</v>
      </c>
      <c r="P73" s="47">
        <v>3</v>
      </c>
      <c r="Q73" s="47">
        <v>3</v>
      </c>
      <c r="R73" s="47">
        <v>2</v>
      </c>
      <c r="S73" s="147">
        <f>AVERAGE(P73:R75)</f>
        <v>3.8888888888888888</v>
      </c>
      <c r="T73" s="47">
        <v>3</v>
      </c>
      <c r="U73" s="47">
        <v>3</v>
      </c>
      <c r="V73" s="147">
        <f>AVERAGE(T73:U75)</f>
        <v>3.6666666666666665</v>
      </c>
      <c r="W73" s="47">
        <v>4</v>
      </c>
      <c r="X73" s="147">
        <f>AVERAGE(W73:W75)</f>
        <v>4</v>
      </c>
      <c r="Y73" s="47" t="s">
        <v>33</v>
      </c>
      <c r="Z73" s="47">
        <v>2</v>
      </c>
      <c r="AA73" s="47">
        <v>3</v>
      </c>
      <c r="AB73" s="47">
        <v>3</v>
      </c>
      <c r="AC73" s="47">
        <v>3</v>
      </c>
      <c r="AD73" s="148">
        <f>AVERAGE(Z73:AC75)</f>
        <v>3.25</v>
      </c>
      <c r="AE73" s="17" t="s">
        <v>85</v>
      </c>
      <c r="AF73" s="17"/>
      <c r="AG73" s="37"/>
      <c r="AH73" s="37"/>
      <c r="AI73" s="37"/>
      <c r="AJ73" s="37"/>
      <c r="AK73" s="37"/>
      <c r="AL73" s="37"/>
      <c r="AM73" s="37"/>
      <c r="AN73" s="37"/>
      <c r="AO73" s="37"/>
      <c r="AP73" s="37"/>
      <c r="AQ73" s="37"/>
      <c r="AR73" s="37"/>
    </row>
    <row r="74" spans="1:44" s="19" customFormat="1" x14ac:dyDescent="0.2">
      <c r="A74" s="51" t="s">
        <v>84</v>
      </c>
      <c r="B74" s="18">
        <v>4</v>
      </c>
      <c r="C74" s="147"/>
      <c r="D74" s="47">
        <v>5</v>
      </c>
      <c r="E74" s="47">
        <v>5</v>
      </c>
      <c r="F74" s="47">
        <v>5</v>
      </c>
      <c r="G74" s="47">
        <v>5</v>
      </c>
      <c r="H74" s="47">
        <v>5</v>
      </c>
      <c r="I74" s="147"/>
      <c r="J74" s="47">
        <v>4</v>
      </c>
      <c r="K74" s="47">
        <v>4</v>
      </c>
      <c r="L74" s="47">
        <v>4</v>
      </c>
      <c r="M74" s="47">
        <v>3</v>
      </c>
      <c r="N74" s="147"/>
      <c r="O74" s="47" t="s">
        <v>48</v>
      </c>
      <c r="P74" s="47">
        <v>4</v>
      </c>
      <c r="Q74" s="47">
        <v>4</v>
      </c>
      <c r="R74" s="47">
        <v>5</v>
      </c>
      <c r="S74" s="147"/>
      <c r="T74" s="47">
        <v>3</v>
      </c>
      <c r="U74" s="47">
        <v>3</v>
      </c>
      <c r="V74" s="147"/>
      <c r="W74" s="47">
        <v>4</v>
      </c>
      <c r="X74" s="147"/>
      <c r="Y74" s="47" t="s">
        <v>33</v>
      </c>
      <c r="Z74" s="47">
        <v>4</v>
      </c>
      <c r="AA74" s="47">
        <v>4</v>
      </c>
      <c r="AB74" s="47">
        <v>3</v>
      </c>
      <c r="AC74" s="47">
        <v>4</v>
      </c>
      <c r="AD74" s="150"/>
      <c r="AE74" s="17" t="s">
        <v>105</v>
      </c>
      <c r="AF74" s="17"/>
      <c r="AG74" s="37"/>
      <c r="AH74" s="37"/>
      <c r="AI74" s="37"/>
      <c r="AJ74" s="37"/>
      <c r="AK74" s="37"/>
      <c r="AL74" s="37"/>
      <c r="AM74" s="37"/>
      <c r="AN74" s="37"/>
      <c r="AO74" s="37"/>
      <c r="AP74" s="37"/>
      <c r="AQ74" s="37"/>
      <c r="AR74" s="37"/>
    </row>
    <row r="75" spans="1:44" s="19" customFormat="1" x14ac:dyDescent="0.2">
      <c r="A75" s="51" t="s">
        <v>84</v>
      </c>
      <c r="B75" s="18">
        <v>4</v>
      </c>
      <c r="C75" s="147"/>
      <c r="D75" s="47">
        <v>4</v>
      </c>
      <c r="E75" s="47">
        <v>5</v>
      </c>
      <c r="F75" s="47">
        <v>5</v>
      </c>
      <c r="G75" s="47">
        <v>5</v>
      </c>
      <c r="H75" s="47">
        <v>4</v>
      </c>
      <c r="I75" s="147"/>
      <c r="J75" s="47">
        <v>5</v>
      </c>
      <c r="K75" s="47">
        <v>3</v>
      </c>
      <c r="L75" s="47">
        <v>3</v>
      </c>
      <c r="M75" s="47">
        <v>3</v>
      </c>
      <c r="N75" s="147"/>
      <c r="O75" s="47" t="s">
        <v>48</v>
      </c>
      <c r="P75" s="47">
        <v>4</v>
      </c>
      <c r="Q75" s="47">
        <v>5</v>
      </c>
      <c r="R75" s="47">
        <v>5</v>
      </c>
      <c r="S75" s="147"/>
      <c r="T75" s="47">
        <v>5</v>
      </c>
      <c r="U75" s="47">
        <v>5</v>
      </c>
      <c r="V75" s="147"/>
      <c r="W75" s="47">
        <v>4</v>
      </c>
      <c r="X75" s="147"/>
      <c r="Y75" s="47" t="s">
        <v>33</v>
      </c>
      <c r="Z75" s="47">
        <v>3</v>
      </c>
      <c r="AA75" s="47">
        <v>3</v>
      </c>
      <c r="AB75" s="47">
        <v>3</v>
      </c>
      <c r="AC75" s="47">
        <v>4</v>
      </c>
      <c r="AD75" s="149"/>
      <c r="AE75" s="17" t="s">
        <v>165</v>
      </c>
      <c r="AF75" s="17"/>
      <c r="AG75" s="37"/>
      <c r="AH75" s="37"/>
      <c r="AI75" s="37"/>
      <c r="AJ75" s="37"/>
      <c r="AK75" s="37"/>
      <c r="AL75" s="37"/>
      <c r="AM75" s="37"/>
      <c r="AN75" s="37"/>
      <c r="AO75" s="37"/>
      <c r="AP75" s="37"/>
      <c r="AQ75" s="37"/>
      <c r="AR75" s="37"/>
    </row>
    <row r="76" spans="1:44" x14ac:dyDescent="0.2">
      <c r="A76" s="50" t="s">
        <v>68</v>
      </c>
      <c r="B76" s="8">
        <v>3</v>
      </c>
      <c r="C76" s="147">
        <f>AVERAGE(B76:B77)</f>
        <v>3</v>
      </c>
      <c r="D76" s="46">
        <v>4</v>
      </c>
      <c r="E76" s="46">
        <v>4</v>
      </c>
      <c r="F76" s="46">
        <v>4</v>
      </c>
      <c r="G76" s="46">
        <v>4</v>
      </c>
      <c r="H76" s="46">
        <v>5</v>
      </c>
      <c r="I76" s="147">
        <f>AVERAGE(D76:H77)</f>
        <v>4</v>
      </c>
      <c r="J76" s="46">
        <v>4</v>
      </c>
      <c r="K76" s="46">
        <v>3</v>
      </c>
      <c r="L76" s="46">
        <v>3</v>
      </c>
      <c r="M76" s="46">
        <v>3</v>
      </c>
      <c r="N76" s="147">
        <f>AVERAGE(J76:M77)</f>
        <v>3.75</v>
      </c>
      <c r="O76" s="46" t="s">
        <v>48</v>
      </c>
      <c r="P76" s="46">
        <v>3</v>
      </c>
      <c r="Q76" s="46">
        <v>4</v>
      </c>
      <c r="R76" s="46">
        <v>4</v>
      </c>
      <c r="S76" s="147">
        <f>AVERAGE(P76:R77)</f>
        <v>3.6666666666666665</v>
      </c>
      <c r="T76" s="46">
        <v>3</v>
      </c>
      <c r="U76" s="46">
        <v>2</v>
      </c>
      <c r="V76" s="147">
        <f>AVERAGE(T76:U77)</f>
        <v>2.5</v>
      </c>
      <c r="W76" s="46">
        <v>1</v>
      </c>
      <c r="X76" s="147">
        <f>AVERAGE(W76:W77)</f>
        <v>1.5</v>
      </c>
      <c r="Y76" s="46" t="s">
        <v>33</v>
      </c>
      <c r="Z76" s="46">
        <v>3</v>
      </c>
      <c r="AA76" s="46">
        <v>4</v>
      </c>
      <c r="AB76" s="46">
        <v>3</v>
      </c>
      <c r="AC76" s="46">
        <v>4</v>
      </c>
      <c r="AD76" s="148">
        <f>AVERAGE(Z76:AC77)</f>
        <v>3.25</v>
      </c>
      <c r="AE76" s="4" t="s">
        <v>69</v>
      </c>
      <c r="AF76" s="4"/>
    </row>
    <row r="77" spans="1:44" x14ac:dyDescent="0.2">
      <c r="A77" s="50" t="s">
        <v>68</v>
      </c>
      <c r="B77" s="8">
        <v>3</v>
      </c>
      <c r="C77" s="147"/>
      <c r="D77" s="46">
        <v>4</v>
      </c>
      <c r="E77" s="46">
        <v>4</v>
      </c>
      <c r="F77" s="46">
        <v>4</v>
      </c>
      <c r="G77" s="46">
        <v>3</v>
      </c>
      <c r="H77" s="46">
        <v>4</v>
      </c>
      <c r="I77" s="147"/>
      <c r="J77" s="46">
        <v>5</v>
      </c>
      <c r="K77" s="46">
        <v>4</v>
      </c>
      <c r="L77" s="46">
        <v>3</v>
      </c>
      <c r="M77" s="46">
        <v>5</v>
      </c>
      <c r="N77" s="147"/>
      <c r="O77" s="46" t="s">
        <v>48</v>
      </c>
      <c r="P77" s="46">
        <v>3</v>
      </c>
      <c r="Q77" s="46">
        <v>4</v>
      </c>
      <c r="R77" s="46">
        <v>4</v>
      </c>
      <c r="S77" s="147"/>
      <c r="T77" s="46">
        <v>3</v>
      </c>
      <c r="U77" s="46">
        <v>2</v>
      </c>
      <c r="V77" s="147"/>
      <c r="W77" s="46">
        <v>2</v>
      </c>
      <c r="X77" s="147"/>
      <c r="Y77" s="46" t="s">
        <v>33</v>
      </c>
      <c r="Z77" s="46">
        <v>3</v>
      </c>
      <c r="AA77" s="46">
        <v>3</v>
      </c>
      <c r="AB77" s="46">
        <v>3</v>
      </c>
      <c r="AC77" s="46">
        <v>3</v>
      </c>
      <c r="AD77" s="149"/>
      <c r="AE77" s="4" t="s">
        <v>75</v>
      </c>
      <c r="AF77" s="4"/>
    </row>
    <row r="78" spans="1:44" s="19" customFormat="1" x14ac:dyDescent="0.2">
      <c r="A78" s="51" t="s">
        <v>100</v>
      </c>
      <c r="B78" s="18">
        <v>2</v>
      </c>
      <c r="C78" s="29">
        <v>2</v>
      </c>
      <c r="D78" s="47">
        <v>3</v>
      </c>
      <c r="E78" s="47">
        <v>3</v>
      </c>
      <c r="F78" s="47">
        <v>3</v>
      </c>
      <c r="G78" s="47">
        <v>3</v>
      </c>
      <c r="H78" s="47">
        <v>5</v>
      </c>
      <c r="I78" s="29">
        <f>AVERAGE(D78:H78)</f>
        <v>3.4</v>
      </c>
      <c r="J78" s="47">
        <v>2</v>
      </c>
      <c r="K78" s="47">
        <v>3</v>
      </c>
      <c r="L78" s="47">
        <v>2</v>
      </c>
      <c r="M78" s="47">
        <v>3</v>
      </c>
      <c r="N78" s="29">
        <f>AVERAGE(J78:M78)</f>
        <v>2.5</v>
      </c>
      <c r="O78" s="47" t="s">
        <v>38</v>
      </c>
      <c r="P78" s="47">
        <v>3</v>
      </c>
      <c r="Q78" s="47">
        <v>4</v>
      </c>
      <c r="R78" s="47">
        <v>4</v>
      </c>
      <c r="S78" s="29">
        <f>AVERAGE(P78:R78)</f>
        <v>3.6666666666666665</v>
      </c>
      <c r="T78" s="47">
        <v>2</v>
      </c>
      <c r="U78" s="47">
        <v>3</v>
      </c>
      <c r="V78" s="29">
        <f>AVERAGE(T78:U78)</f>
        <v>2.5</v>
      </c>
      <c r="W78" s="47">
        <v>1</v>
      </c>
      <c r="X78" s="29">
        <f>AVERAGE(W78)</f>
        <v>1</v>
      </c>
      <c r="Y78" s="47" t="s">
        <v>33</v>
      </c>
      <c r="Z78" s="47">
        <v>3</v>
      </c>
      <c r="AA78" s="47">
        <v>3</v>
      </c>
      <c r="AB78" s="47">
        <v>2</v>
      </c>
      <c r="AC78" s="47">
        <v>3</v>
      </c>
      <c r="AD78" s="29">
        <f>AVERAGE(Z78:AC78)</f>
        <v>2.75</v>
      </c>
      <c r="AE78" s="17" t="s">
        <v>101</v>
      </c>
      <c r="AF78" s="17"/>
      <c r="AG78" s="37"/>
      <c r="AH78" s="37"/>
      <c r="AI78" s="37"/>
      <c r="AJ78" s="37"/>
      <c r="AK78" s="37"/>
      <c r="AL78" s="37"/>
      <c r="AM78" s="37"/>
      <c r="AN78" s="37"/>
      <c r="AO78" s="37"/>
      <c r="AP78" s="37"/>
      <c r="AQ78" s="37"/>
      <c r="AR78" s="37"/>
    </row>
    <row r="79" spans="1:44" x14ac:dyDescent="0.2">
      <c r="A79" s="50" t="s">
        <v>53</v>
      </c>
      <c r="B79" s="8">
        <v>4</v>
      </c>
      <c r="C79" s="147">
        <f>AVERAGE(B79:B81)</f>
        <v>3.6666666666666665</v>
      </c>
      <c r="D79" s="46">
        <v>4</v>
      </c>
      <c r="E79" s="46">
        <v>5</v>
      </c>
      <c r="F79" s="46">
        <v>3</v>
      </c>
      <c r="G79" s="46">
        <v>4</v>
      </c>
      <c r="H79" s="46">
        <v>4</v>
      </c>
      <c r="I79" s="147">
        <f>AVERAGE(D79:H81)</f>
        <v>4</v>
      </c>
      <c r="J79" s="46">
        <v>4</v>
      </c>
      <c r="K79" s="46">
        <v>4</v>
      </c>
      <c r="L79" s="46">
        <v>5</v>
      </c>
      <c r="M79" s="46">
        <v>4</v>
      </c>
      <c r="N79" s="147">
        <f>AVERAGE(J79:M81)</f>
        <v>3.6666666666666665</v>
      </c>
      <c r="O79" s="46" t="s">
        <v>38</v>
      </c>
      <c r="P79" s="46">
        <v>4</v>
      </c>
      <c r="Q79" s="46">
        <v>4</v>
      </c>
      <c r="R79" s="46">
        <v>4</v>
      </c>
      <c r="S79" s="147">
        <f>AVERAGE(P79:R81)</f>
        <v>4.333333333333333</v>
      </c>
      <c r="T79" s="46">
        <v>3</v>
      </c>
      <c r="U79" s="46">
        <v>3</v>
      </c>
      <c r="V79" s="147">
        <f>AVERAGE(T67)</f>
        <v>3</v>
      </c>
      <c r="W79" s="46">
        <v>4</v>
      </c>
      <c r="X79" s="147">
        <f>AVERAGE(W79:W81)</f>
        <v>2.3333333333333335</v>
      </c>
      <c r="Y79" s="46" t="s">
        <v>33</v>
      </c>
      <c r="Z79" s="46">
        <v>4</v>
      </c>
      <c r="AA79" s="46">
        <v>3</v>
      </c>
      <c r="AB79" s="46">
        <v>3</v>
      </c>
      <c r="AC79" s="46">
        <v>3</v>
      </c>
      <c r="AD79" s="148">
        <f>AVERAGE(Z79:AC81)</f>
        <v>3.1666666666666665</v>
      </c>
      <c r="AE79" s="4" t="s">
        <v>54</v>
      </c>
      <c r="AF79" s="4"/>
    </row>
    <row r="80" spans="1:44" x14ac:dyDescent="0.2">
      <c r="A80" s="50" t="s">
        <v>53</v>
      </c>
      <c r="B80" s="8">
        <v>4</v>
      </c>
      <c r="C80" s="147"/>
      <c r="D80" s="46">
        <v>4</v>
      </c>
      <c r="E80" s="46">
        <v>4</v>
      </c>
      <c r="F80" s="46">
        <v>4</v>
      </c>
      <c r="G80" s="46">
        <v>4</v>
      </c>
      <c r="H80" s="46">
        <v>5</v>
      </c>
      <c r="I80" s="147"/>
      <c r="J80" s="46">
        <v>4</v>
      </c>
      <c r="K80" s="46">
        <v>3</v>
      </c>
      <c r="L80" s="46">
        <v>3</v>
      </c>
      <c r="M80" s="46">
        <v>5</v>
      </c>
      <c r="N80" s="147"/>
      <c r="O80" s="46" t="s">
        <v>48</v>
      </c>
      <c r="P80" s="46">
        <v>5</v>
      </c>
      <c r="Q80" s="46">
        <v>5</v>
      </c>
      <c r="R80" s="46">
        <v>5</v>
      </c>
      <c r="S80" s="147"/>
      <c r="T80" s="46">
        <v>3</v>
      </c>
      <c r="U80" s="46">
        <v>5</v>
      </c>
      <c r="V80" s="147"/>
      <c r="W80" s="46">
        <v>1</v>
      </c>
      <c r="X80" s="147"/>
      <c r="Y80" s="46" t="s">
        <v>33</v>
      </c>
      <c r="Z80" s="46">
        <v>3</v>
      </c>
      <c r="AA80" s="46">
        <v>3</v>
      </c>
      <c r="AB80" s="46">
        <v>3</v>
      </c>
      <c r="AC80" s="46">
        <v>3</v>
      </c>
      <c r="AD80" s="150"/>
      <c r="AE80" s="4" t="s">
        <v>139</v>
      </c>
      <c r="AF80" s="4"/>
    </row>
    <row r="81" spans="1:44" x14ac:dyDescent="0.2">
      <c r="A81" s="50" t="s">
        <v>53</v>
      </c>
      <c r="B81" s="8">
        <v>3</v>
      </c>
      <c r="C81" s="147"/>
      <c r="D81" s="46">
        <v>4</v>
      </c>
      <c r="E81" s="46">
        <v>4</v>
      </c>
      <c r="F81" s="46">
        <v>4</v>
      </c>
      <c r="G81" s="46">
        <v>3</v>
      </c>
      <c r="H81" s="46">
        <v>4</v>
      </c>
      <c r="I81" s="147"/>
      <c r="J81" s="46">
        <v>3</v>
      </c>
      <c r="K81" s="46">
        <v>4</v>
      </c>
      <c r="L81" s="46">
        <v>3</v>
      </c>
      <c r="M81" s="46">
        <v>2</v>
      </c>
      <c r="N81" s="147"/>
      <c r="O81" s="46" t="s">
        <v>48</v>
      </c>
      <c r="P81" s="46">
        <v>3</v>
      </c>
      <c r="Q81" s="46">
        <v>5</v>
      </c>
      <c r="R81" s="46">
        <v>4</v>
      </c>
      <c r="S81" s="147"/>
      <c r="T81" s="46">
        <v>3</v>
      </c>
      <c r="U81" s="46">
        <v>2</v>
      </c>
      <c r="V81" s="147"/>
      <c r="W81" s="46">
        <v>2</v>
      </c>
      <c r="X81" s="147"/>
      <c r="Y81" s="46" t="s">
        <v>33</v>
      </c>
      <c r="Z81" s="46">
        <v>4</v>
      </c>
      <c r="AA81" s="46">
        <v>3</v>
      </c>
      <c r="AB81" s="46">
        <v>3</v>
      </c>
      <c r="AC81" s="46">
        <v>3</v>
      </c>
      <c r="AD81" s="149"/>
      <c r="AE81" s="4" t="s">
        <v>146</v>
      </c>
      <c r="AF81" s="4"/>
    </row>
    <row r="82" spans="1:44" s="19" customFormat="1" x14ac:dyDescent="0.2">
      <c r="A82" s="51" t="s">
        <v>118</v>
      </c>
      <c r="B82" s="18">
        <v>3</v>
      </c>
      <c r="C82" s="148">
        <f>AVERAGE(B82:B83)</f>
        <v>2.5</v>
      </c>
      <c r="D82" s="47">
        <v>4</v>
      </c>
      <c r="E82" s="47">
        <v>5</v>
      </c>
      <c r="F82" s="47">
        <v>4</v>
      </c>
      <c r="G82" s="47">
        <v>5</v>
      </c>
      <c r="H82" s="47">
        <v>5</v>
      </c>
      <c r="I82" s="148">
        <f>AVERAGE(D82:H83)</f>
        <v>4.8</v>
      </c>
      <c r="J82" s="47">
        <v>5</v>
      </c>
      <c r="K82" s="47">
        <v>4</v>
      </c>
      <c r="L82" s="47">
        <v>3</v>
      </c>
      <c r="M82" s="47">
        <v>4</v>
      </c>
      <c r="N82" s="148">
        <f>AVERAGE(J82:M83)</f>
        <v>4</v>
      </c>
      <c r="O82" s="47" t="s">
        <v>48</v>
      </c>
      <c r="P82" s="47">
        <v>4</v>
      </c>
      <c r="Q82" s="47">
        <v>5</v>
      </c>
      <c r="R82" s="47">
        <v>5</v>
      </c>
      <c r="S82" s="148">
        <f>AVERAGE(P82:R83)</f>
        <v>4.5</v>
      </c>
      <c r="T82" s="47">
        <v>4</v>
      </c>
      <c r="U82" s="47">
        <v>5</v>
      </c>
      <c r="V82" s="148">
        <f>AVERAGE(T82:U83)</f>
        <v>4.5</v>
      </c>
      <c r="W82" s="47">
        <v>5</v>
      </c>
      <c r="X82" s="148">
        <f>AVERAGE(W82:W83)</f>
        <v>4.5</v>
      </c>
      <c r="Y82" s="47" t="s">
        <v>33</v>
      </c>
      <c r="Z82" s="47">
        <v>3</v>
      </c>
      <c r="AA82" s="47">
        <v>3</v>
      </c>
      <c r="AB82" s="47">
        <v>3</v>
      </c>
      <c r="AC82" s="47">
        <v>4</v>
      </c>
      <c r="AD82" s="148">
        <f>AVERAGE(Z82:AC83)</f>
        <v>3.125</v>
      </c>
      <c r="AE82" s="17" t="s">
        <v>119</v>
      </c>
      <c r="AF82" s="17"/>
      <c r="AG82" s="37"/>
      <c r="AH82" s="37"/>
      <c r="AI82" s="37"/>
      <c r="AJ82" s="37"/>
      <c r="AK82" s="37"/>
      <c r="AL82" s="37"/>
      <c r="AM82" s="37"/>
      <c r="AN82" s="37"/>
      <c r="AO82" s="37"/>
      <c r="AP82" s="37"/>
      <c r="AQ82" s="37"/>
      <c r="AR82" s="37"/>
    </row>
    <row r="83" spans="1:44" s="19" customFormat="1" x14ac:dyDescent="0.2">
      <c r="A83" s="51" t="s">
        <v>118</v>
      </c>
      <c r="B83" s="18">
        <v>2</v>
      </c>
      <c r="C83" s="149"/>
      <c r="D83" s="47">
        <v>5</v>
      </c>
      <c r="E83" s="47">
        <v>5</v>
      </c>
      <c r="F83" s="47">
        <v>5</v>
      </c>
      <c r="G83" s="47">
        <v>5</v>
      </c>
      <c r="H83" s="47">
        <v>5</v>
      </c>
      <c r="I83" s="149"/>
      <c r="J83" s="47">
        <v>5</v>
      </c>
      <c r="K83" s="47">
        <v>5</v>
      </c>
      <c r="L83" s="47">
        <v>3</v>
      </c>
      <c r="M83" s="47">
        <v>3</v>
      </c>
      <c r="N83" s="149"/>
      <c r="O83" s="47" t="s">
        <v>48</v>
      </c>
      <c r="P83" s="47">
        <v>4</v>
      </c>
      <c r="Q83" s="47">
        <v>5</v>
      </c>
      <c r="R83" s="47">
        <v>4</v>
      </c>
      <c r="S83" s="149"/>
      <c r="T83" s="47">
        <v>4</v>
      </c>
      <c r="U83" s="47">
        <v>5</v>
      </c>
      <c r="V83" s="149"/>
      <c r="W83" s="47">
        <v>4</v>
      </c>
      <c r="X83" s="149"/>
      <c r="Y83" s="47" t="s">
        <v>33</v>
      </c>
      <c r="Z83" s="47">
        <v>3</v>
      </c>
      <c r="AA83" s="47">
        <v>3</v>
      </c>
      <c r="AB83" s="47">
        <v>3</v>
      </c>
      <c r="AC83" s="47">
        <v>3</v>
      </c>
      <c r="AD83" s="149"/>
      <c r="AE83" s="17" t="s">
        <v>138</v>
      </c>
      <c r="AF83" s="17"/>
      <c r="AG83" s="37"/>
      <c r="AH83" s="37"/>
      <c r="AI83" s="37"/>
      <c r="AJ83" s="37"/>
      <c r="AK83" s="37"/>
      <c r="AL83" s="37"/>
      <c r="AM83" s="37"/>
      <c r="AN83" s="37"/>
      <c r="AO83" s="37"/>
      <c r="AP83" s="37"/>
      <c r="AQ83" s="37"/>
      <c r="AR83" s="37"/>
    </row>
    <row r="84" spans="1:44" x14ac:dyDescent="0.2">
      <c r="A84" s="50" t="s">
        <v>135</v>
      </c>
      <c r="B84" s="8">
        <v>3</v>
      </c>
      <c r="C84" s="147">
        <f>AVERAGE(B84:B86)</f>
        <v>3.3333333333333335</v>
      </c>
      <c r="D84" s="46">
        <v>4</v>
      </c>
      <c r="E84" s="46">
        <v>5</v>
      </c>
      <c r="F84" s="46">
        <v>5</v>
      </c>
      <c r="G84" s="46">
        <v>5</v>
      </c>
      <c r="H84" s="46">
        <v>3</v>
      </c>
      <c r="I84" s="147">
        <f>AVERAGE(D84:H86)</f>
        <v>4.4000000000000004</v>
      </c>
      <c r="J84" s="46">
        <v>4</v>
      </c>
      <c r="K84" s="46">
        <v>3</v>
      </c>
      <c r="L84" s="46">
        <v>2</v>
      </c>
      <c r="M84" s="46">
        <v>5</v>
      </c>
      <c r="N84" s="147">
        <f>AVERAGE(J84:M86)</f>
        <v>3.4166666666666665</v>
      </c>
      <c r="O84" s="46" t="s">
        <v>38</v>
      </c>
      <c r="P84" s="46">
        <v>3</v>
      </c>
      <c r="Q84" s="46">
        <v>2</v>
      </c>
      <c r="R84" s="46">
        <v>4</v>
      </c>
      <c r="S84" s="147">
        <f>AVERAGE(P84:R86)</f>
        <v>3.3333333333333335</v>
      </c>
      <c r="T84" s="46">
        <v>3</v>
      </c>
      <c r="U84" s="46">
        <v>3</v>
      </c>
      <c r="V84" s="147">
        <f>AVERAGE(T84:U86)</f>
        <v>2.6666666666666665</v>
      </c>
      <c r="W84" s="46">
        <v>1</v>
      </c>
      <c r="X84" s="147">
        <f>AVERAGE(W84:W86)</f>
        <v>1</v>
      </c>
      <c r="Y84" s="46" t="s">
        <v>33</v>
      </c>
      <c r="Z84" s="46">
        <v>3</v>
      </c>
      <c r="AA84" s="46">
        <v>3</v>
      </c>
      <c r="AB84" s="46">
        <v>3</v>
      </c>
      <c r="AC84" s="46">
        <v>3</v>
      </c>
      <c r="AD84" s="148">
        <f>AVERAGE(Z84:AC86)</f>
        <v>3.3333333333333335</v>
      </c>
      <c r="AE84" s="4" t="s">
        <v>136</v>
      </c>
      <c r="AF84" s="4"/>
    </row>
    <row r="85" spans="1:44" x14ac:dyDescent="0.2">
      <c r="A85" s="50" t="s">
        <v>135</v>
      </c>
      <c r="B85" s="8">
        <v>3</v>
      </c>
      <c r="C85" s="147"/>
      <c r="D85" s="46">
        <v>4</v>
      </c>
      <c r="E85" s="46">
        <v>5</v>
      </c>
      <c r="F85" s="46">
        <v>5</v>
      </c>
      <c r="G85" s="46">
        <v>5</v>
      </c>
      <c r="H85" s="46">
        <v>3</v>
      </c>
      <c r="I85" s="147"/>
      <c r="J85" s="46">
        <v>4</v>
      </c>
      <c r="K85" s="46">
        <v>3</v>
      </c>
      <c r="L85" s="46">
        <v>2</v>
      </c>
      <c r="M85" s="46">
        <v>4</v>
      </c>
      <c r="N85" s="147"/>
      <c r="O85" s="46" t="s">
        <v>38</v>
      </c>
      <c r="P85" s="46">
        <v>3</v>
      </c>
      <c r="Q85" s="46">
        <v>2</v>
      </c>
      <c r="R85" s="46">
        <v>4</v>
      </c>
      <c r="S85" s="147"/>
      <c r="T85" s="46">
        <v>3</v>
      </c>
      <c r="U85" s="46">
        <v>3</v>
      </c>
      <c r="V85" s="147"/>
      <c r="W85" s="46">
        <v>1</v>
      </c>
      <c r="X85" s="147"/>
      <c r="Y85" s="46" t="s">
        <v>33</v>
      </c>
      <c r="Z85" s="46">
        <v>4</v>
      </c>
      <c r="AA85" s="46">
        <v>4</v>
      </c>
      <c r="AB85" s="46">
        <v>4</v>
      </c>
      <c r="AC85" s="46">
        <v>4</v>
      </c>
      <c r="AD85" s="150"/>
      <c r="AE85" s="4" t="s">
        <v>137</v>
      </c>
      <c r="AF85" s="4"/>
    </row>
    <row r="86" spans="1:44" x14ac:dyDescent="0.2">
      <c r="A86" s="50" t="s">
        <v>135</v>
      </c>
      <c r="B86" s="8">
        <v>4</v>
      </c>
      <c r="C86" s="147"/>
      <c r="D86" s="46">
        <v>4</v>
      </c>
      <c r="E86" s="46">
        <v>4</v>
      </c>
      <c r="F86" s="46">
        <v>5</v>
      </c>
      <c r="G86" s="46">
        <v>5</v>
      </c>
      <c r="H86" s="46">
        <v>4</v>
      </c>
      <c r="I86" s="147"/>
      <c r="J86" s="46">
        <v>3</v>
      </c>
      <c r="K86" s="46">
        <v>3</v>
      </c>
      <c r="L86" s="46">
        <v>4</v>
      </c>
      <c r="M86" s="46">
        <v>4</v>
      </c>
      <c r="N86" s="147"/>
      <c r="O86" s="46" t="s">
        <v>48</v>
      </c>
      <c r="P86" s="46">
        <v>3</v>
      </c>
      <c r="Q86" s="46">
        <v>4</v>
      </c>
      <c r="R86" s="46">
        <v>5</v>
      </c>
      <c r="S86" s="147"/>
      <c r="T86" s="46">
        <v>2</v>
      </c>
      <c r="U86" s="46">
        <v>2</v>
      </c>
      <c r="V86" s="147"/>
      <c r="W86" s="46">
        <v>1</v>
      </c>
      <c r="X86" s="147"/>
      <c r="Y86" s="46" t="s">
        <v>33</v>
      </c>
      <c r="Z86" s="46">
        <v>3</v>
      </c>
      <c r="AA86" s="46">
        <v>3</v>
      </c>
      <c r="AB86" s="46">
        <v>3</v>
      </c>
      <c r="AC86" s="46">
        <v>3</v>
      </c>
      <c r="AD86" s="149"/>
      <c r="AE86" s="4" t="s">
        <v>151</v>
      </c>
      <c r="AF86" s="4"/>
    </row>
    <row r="87" spans="1:44" ht="15.75" customHeight="1" x14ac:dyDescent="0.2">
      <c r="X87" s="34"/>
    </row>
  </sheetData>
  <mergeCells count="228">
    <mergeCell ref="AD82:AD83"/>
    <mergeCell ref="C84:C86"/>
    <mergeCell ref="I84:I86"/>
    <mergeCell ref="N84:N86"/>
    <mergeCell ref="S84:S86"/>
    <mergeCell ref="V84:V86"/>
    <mergeCell ref="X84:X86"/>
    <mergeCell ref="AD84:AD86"/>
    <mergeCell ref="C82:C83"/>
    <mergeCell ref="I82:I83"/>
    <mergeCell ref="N82:N83"/>
    <mergeCell ref="S82:S83"/>
    <mergeCell ref="V82:V83"/>
    <mergeCell ref="X82:X83"/>
    <mergeCell ref="AD76:AD77"/>
    <mergeCell ref="C79:C81"/>
    <mergeCell ref="I79:I81"/>
    <mergeCell ref="N79:N81"/>
    <mergeCell ref="S79:S81"/>
    <mergeCell ref="V79:V81"/>
    <mergeCell ref="X79:X81"/>
    <mergeCell ref="AD79:AD81"/>
    <mergeCell ref="C76:C77"/>
    <mergeCell ref="I76:I77"/>
    <mergeCell ref="N76:N77"/>
    <mergeCell ref="S76:S77"/>
    <mergeCell ref="V76:V77"/>
    <mergeCell ref="X76:X77"/>
    <mergeCell ref="AD71:AD72"/>
    <mergeCell ref="C73:C75"/>
    <mergeCell ref="I73:I75"/>
    <mergeCell ref="N73:N75"/>
    <mergeCell ref="S73:S75"/>
    <mergeCell ref="V73:V75"/>
    <mergeCell ref="X73:X75"/>
    <mergeCell ref="AD73:AD75"/>
    <mergeCell ref="C71:C72"/>
    <mergeCell ref="I71:I72"/>
    <mergeCell ref="N71:N72"/>
    <mergeCell ref="S71:S72"/>
    <mergeCell ref="V71:V72"/>
    <mergeCell ref="X71:X72"/>
    <mergeCell ref="AD67:AD68"/>
    <mergeCell ref="C69:C70"/>
    <mergeCell ref="I69:I70"/>
    <mergeCell ref="N69:N70"/>
    <mergeCell ref="S69:S70"/>
    <mergeCell ref="V69:V70"/>
    <mergeCell ref="X69:X70"/>
    <mergeCell ref="AD69:AD70"/>
    <mergeCell ref="C67:C68"/>
    <mergeCell ref="I67:I68"/>
    <mergeCell ref="N67:N68"/>
    <mergeCell ref="S67:S68"/>
    <mergeCell ref="V67:V68"/>
    <mergeCell ref="X67:X68"/>
    <mergeCell ref="AD62:AD63"/>
    <mergeCell ref="C65:C66"/>
    <mergeCell ref="I65:I66"/>
    <mergeCell ref="N65:N66"/>
    <mergeCell ref="S65:S66"/>
    <mergeCell ref="V65:V66"/>
    <mergeCell ref="X65:X66"/>
    <mergeCell ref="AD65:AD66"/>
    <mergeCell ref="C62:C63"/>
    <mergeCell ref="I62:I63"/>
    <mergeCell ref="N62:N63"/>
    <mergeCell ref="S62:S63"/>
    <mergeCell ref="V62:V63"/>
    <mergeCell ref="X62:X63"/>
    <mergeCell ref="AD56:AD59"/>
    <mergeCell ref="C60:C61"/>
    <mergeCell ref="I60:I61"/>
    <mergeCell ref="N60:N61"/>
    <mergeCell ref="S60:S61"/>
    <mergeCell ref="V60:V61"/>
    <mergeCell ref="X60:X61"/>
    <mergeCell ref="AD60:AD61"/>
    <mergeCell ref="C56:C59"/>
    <mergeCell ref="I56:I59"/>
    <mergeCell ref="N56:N59"/>
    <mergeCell ref="S56:S59"/>
    <mergeCell ref="V56:V59"/>
    <mergeCell ref="X56:X59"/>
    <mergeCell ref="AD51:AD52"/>
    <mergeCell ref="C53:C55"/>
    <mergeCell ref="I53:I55"/>
    <mergeCell ref="N53:N55"/>
    <mergeCell ref="S53:S55"/>
    <mergeCell ref="V53:V55"/>
    <mergeCell ref="X53:X55"/>
    <mergeCell ref="AD53:AD55"/>
    <mergeCell ref="C51:C52"/>
    <mergeCell ref="I51:I52"/>
    <mergeCell ref="N51:N52"/>
    <mergeCell ref="S51:S52"/>
    <mergeCell ref="V51:V52"/>
    <mergeCell ref="X51:X52"/>
    <mergeCell ref="AD46:AD47"/>
    <mergeCell ref="C48:C49"/>
    <mergeCell ref="I48:I49"/>
    <mergeCell ref="N48:N49"/>
    <mergeCell ref="S48:S49"/>
    <mergeCell ref="V48:V49"/>
    <mergeCell ref="X48:X49"/>
    <mergeCell ref="AD48:AD49"/>
    <mergeCell ref="C46:C47"/>
    <mergeCell ref="I46:I47"/>
    <mergeCell ref="N46:N47"/>
    <mergeCell ref="S46:S47"/>
    <mergeCell ref="V46:V47"/>
    <mergeCell ref="X46:X47"/>
    <mergeCell ref="AD38:AD42"/>
    <mergeCell ref="C43:C45"/>
    <mergeCell ref="I43:I45"/>
    <mergeCell ref="N43:N45"/>
    <mergeCell ref="S43:S45"/>
    <mergeCell ref="V43:V45"/>
    <mergeCell ref="X43:X45"/>
    <mergeCell ref="AD43:AD45"/>
    <mergeCell ref="C38:C42"/>
    <mergeCell ref="I38:I42"/>
    <mergeCell ref="N38:N42"/>
    <mergeCell ref="S38:S42"/>
    <mergeCell ref="V38:V42"/>
    <mergeCell ref="X38:X42"/>
    <mergeCell ref="AD33:AD34"/>
    <mergeCell ref="C35:C37"/>
    <mergeCell ref="I35:I37"/>
    <mergeCell ref="N35:N37"/>
    <mergeCell ref="S35:S37"/>
    <mergeCell ref="V35:V37"/>
    <mergeCell ref="X35:X37"/>
    <mergeCell ref="AD35:AD37"/>
    <mergeCell ref="C33:C34"/>
    <mergeCell ref="I33:I34"/>
    <mergeCell ref="N33:N34"/>
    <mergeCell ref="S33:S34"/>
    <mergeCell ref="V33:V34"/>
    <mergeCell ref="X33:X34"/>
    <mergeCell ref="AD29:AD30"/>
    <mergeCell ref="C31:C32"/>
    <mergeCell ref="I31:I32"/>
    <mergeCell ref="N31:N32"/>
    <mergeCell ref="S31:S32"/>
    <mergeCell ref="V31:V32"/>
    <mergeCell ref="X31:X32"/>
    <mergeCell ref="AD31:AD32"/>
    <mergeCell ref="C29:C30"/>
    <mergeCell ref="I29:I30"/>
    <mergeCell ref="N29:N30"/>
    <mergeCell ref="S29:S30"/>
    <mergeCell ref="V29:V30"/>
    <mergeCell ref="X29:X30"/>
    <mergeCell ref="AD24:AD25"/>
    <mergeCell ref="C26:C27"/>
    <mergeCell ref="I26:I27"/>
    <mergeCell ref="N26:N27"/>
    <mergeCell ref="S26:S27"/>
    <mergeCell ref="V26:V27"/>
    <mergeCell ref="X26:X27"/>
    <mergeCell ref="AD26:AD27"/>
    <mergeCell ref="C24:C25"/>
    <mergeCell ref="I24:I25"/>
    <mergeCell ref="N24:N25"/>
    <mergeCell ref="S24:S25"/>
    <mergeCell ref="V24:V25"/>
    <mergeCell ref="X24:X25"/>
    <mergeCell ref="AD18:AD20"/>
    <mergeCell ref="C21:C22"/>
    <mergeCell ref="I21:I22"/>
    <mergeCell ref="N21:N22"/>
    <mergeCell ref="S21:S22"/>
    <mergeCell ref="V21:V22"/>
    <mergeCell ref="X21:X22"/>
    <mergeCell ref="AD21:AD22"/>
    <mergeCell ref="C18:C20"/>
    <mergeCell ref="I18:I20"/>
    <mergeCell ref="N18:N20"/>
    <mergeCell ref="S18:S20"/>
    <mergeCell ref="V18:V20"/>
    <mergeCell ref="X18:X20"/>
    <mergeCell ref="AD13:AD14"/>
    <mergeCell ref="C15:C17"/>
    <mergeCell ref="I15:I17"/>
    <mergeCell ref="N15:N17"/>
    <mergeCell ref="S15:S17"/>
    <mergeCell ref="V15:V17"/>
    <mergeCell ref="X15:X17"/>
    <mergeCell ref="AD15:AD17"/>
    <mergeCell ref="C13:C14"/>
    <mergeCell ref="I13:I14"/>
    <mergeCell ref="N13:N14"/>
    <mergeCell ref="S13:S14"/>
    <mergeCell ref="V13:V14"/>
    <mergeCell ref="X13:X14"/>
    <mergeCell ref="AD8:AD10"/>
    <mergeCell ref="C11:C12"/>
    <mergeCell ref="I11:I12"/>
    <mergeCell ref="N11:N12"/>
    <mergeCell ref="S11:S12"/>
    <mergeCell ref="V11:V12"/>
    <mergeCell ref="X11:X12"/>
    <mergeCell ref="AD11:AD12"/>
    <mergeCell ref="C8:C10"/>
    <mergeCell ref="I8:I10"/>
    <mergeCell ref="N8:N10"/>
    <mergeCell ref="S8:S10"/>
    <mergeCell ref="V8:V10"/>
    <mergeCell ref="X8:X10"/>
    <mergeCell ref="X3:X4"/>
    <mergeCell ref="AD3:AD4"/>
    <mergeCell ref="C5:C7"/>
    <mergeCell ref="I5:I7"/>
    <mergeCell ref="N5:N7"/>
    <mergeCell ref="S5:S7"/>
    <mergeCell ref="V5:V7"/>
    <mergeCell ref="X5:X7"/>
    <mergeCell ref="AD5:AD7"/>
    <mergeCell ref="D2:H2"/>
    <mergeCell ref="J2:M2"/>
    <mergeCell ref="P2:R2"/>
    <mergeCell ref="T2:U2"/>
    <mergeCell ref="C3:C4"/>
    <mergeCell ref="I3:I4"/>
    <mergeCell ref="N3:N4"/>
    <mergeCell ref="S3:S4"/>
    <mergeCell ref="V3:V4"/>
  </mergeCells>
  <pageMargins left="0.7" right="0.7" top="0.75" bottom="0.75" header="0.3" footer="0.3"/>
  <pageSetup paperSize="9"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6"/>
  <sheetViews>
    <sheetView workbookViewId="0">
      <selection activeCell="C4" sqref="C4"/>
    </sheetView>
  </sheetViews>
  <sheetFormatPr defaultRowHeight="12.75" x14ac:dyDescent="0.2"/>
  <cols>
    <col min="1" max="1" width="17.5703125" customWidth="1"/>
    <col min="2" max="2" width="18" customWidth="1"/>
    <col min="3" max="3" width="15.7109375" customWidth="1"/>
    <col min="4" max="4" width="15.42578125" customWidth="1"/>
    <col min="5" max="5" width="16" customWidth="1"/>
    <col min="6" max="6" width="16.7109375" customWidth="1"/>
    <col min="7" max="7" width="18.85546875" customWidth="1"/>
    <col min="8" max="8" width="19.7109375" customWidth="1"/>
  </cols>
  <sheetData>
    <row r="1" spans="1:11" ht="24" customHeight="1" x14ac:dyDescent="0.2">
      <c r="A1" s="66" t="s">
        <v>189</v>
      </c>
      <c r="B1" s="67"/>
      <c r="C1" s="67"/>
      <c r="D1" s="67"/>
      <c r="E1" s="67"/>
      <c r="F1" s="67"/>
    </row>
    <row r="2" spans="1:11" ht="28.5" customHeight="1" x14ac:dyDescent="0.2"/>
    <row r="3" spans="1:11" ht="51" x14ac:dyDescent="0.2">
      <c r="B3" s="41" t="s">
        <v>175</v>
      </c>
      <c r="C3" s="41" t="s">
        <v>178</v>
      </c>
      <c r="D3" s="41" t="s">
        <v>179</v>
      </c>
      <c r="E3" s="41" t="s">
        <v>180</v>
      </c>
      <c r="F3" s="41" t="s">
        <v>181</v>
      </c>
    </row>
    <row r="4" spans="1:11" ht="57" customHeight="1" x14ac:dyDescent="0.2">
      <c r="A4" s="41" t="s">
        <v>175</v>
      </c>
      <c r="B4" s="57">
        <v>1</v>
      </c>
      <c r="C4" s="57">
        <v>3</v>
      </c>
      <c r="D4" s="57">
        <v>3</v>
      </c>
      <c r="E4" s="57">
        <v>4</v>
      </c>
      <c r="F4" s="57">
        <v>5</v>
      </c>
    </row>
    <row r="5" spans="1:11" ht="45.75" customHeight="1" x14ac:dyDescent="0.2">
      <c r="A5" s="41" t="s">
        <v>178</v>
      </c>
      <c r="B5" s="85">
        <v>0.33333333333333331</v>
      </c>
      <c r="C5" s="57">
        <v>1</v>
      </c>
      <c r="D5" s="64">
        <v>3</v>
      </c>
      <c r="E5" s="57">
        <v>3</v>
      </c>
      <c r="F5" s="57">
        <v>4</v>
      </c>
    </row>
    <row r="6" spans="1:11" ht="48.75" customHeight="1" x14ac:dyDescent="0.2">
      <c r="A6" s="41" t="s">
        <v>179</v>
      </c>
      <c r="B6" s="85">
        <v>0.33333333333333331</v>
      </c>
      <c r="C6" s="85">
        <v>0.33333333333333331</v>
      </c>
      <c r="D6" s="57">
        <v>1</v>
      </c>
      <c r="E6" s="57">
        <v>3</v>
      </c>
      <c r="F6" s="57">
        <v>3</v>
      </c>
    </row>
    <row r="7" spans="1:11" ht="44.25" customHeight="1" x14ac:dyDescent="0.2">
      <c r="A7" s="41" t="s">
        <v>180</v>
      </c>
      <c r="B7" s="85">
        <v>0.25</v>
      </c>
      <c r="C7" s="85">
        <v>0.33333333333333331</v>
      </c>
      <c r="D7" s="85">
        <v>0.33333333333333331</v>
      </c>
      <c r="E7" s="57">
        <v>1</v>
      </c>
      <c r="F7" s="57">
        <v>2</v>
      </c>
    </row>
    <row r="8" spans="1:11" ht="51.75" customHeight="1" x14ac:dyDescent="0.2">
      <c r="A8" s="41" t="s">
        <v>181</v>
      </c>
      <c r="B8" s="85">
        <v>0.2</v>
      </c>
      <c r="C8" s="85">
        <v>0.25</v>
      </c>
      <c r="D8" s="85">
        <v>0.33333333333333331</v>
      </c>
      <c r="E8" s="85">
        <v>0.5</v>
      </c>
      <c r="F8" s="57">
        <v>1</v>
      </c>
    </row>
    <row r="10" spans="1:11" x14ac:dyDescent="0.2">
      <c r="A10" s="68" t="s">
        <v>190</v>
      </c>
      <c r="B10" s="69">
        <f>SUM(B4:B8)</f>
        <v>2.1166666666666667</v>
      </c>
      <c r="C10" s="69">
        <f t="shared" ref="C10:F10" si="0">SUM(C4:C8)</f>
        <v>4.9166666666666661</v>
      </c>
      <c r="D10" s="69">
        <f t="shared" si="0"/>
        <v>7.6666666666666661</v>
      </c>
      <c r="E10" s="69">
        <f t="shared" si="0"/>
        <v>11.5</v>
      </c>
      <c r="F10" s="69">
        <f t="shared" si="0"/>
        <v>15</v>
      </c>
    </row>
    <row r="12" spans="1:11" x14ac:dyDescent="0.2">
      <c r="A12" s="71" t="s">
        <v>191</v>
      </c>
      <c r="B12" s="67"/>
      <c r="C12" s="67"/>
      <c r="D12" s="67"/>
      <c r="E12" s="67"/>
      <c r="F12" s="67"/>
      <c r="G12" s="67"/>
    </row>
    <row r="14" spans="1:11" ht="51" x14ac:dyDescent="0.2">
      <c r="B14" s="41" t="s">
        <v>175</v>
      </c>
      <c r="C14" s="41" t="s">
        <v>178</v>
      </c>
      <c r="D14" s="41" t="s">
        <v>179</v>
      </c>
      <c r="E14" s="41" t="s">
        <v>180</v>
      </c>
      <c r="F14" s="41" t="s">
        <v>181</v>
      </c>
      <c r="G14" s="41" t="s">
        <v>192</v>
      </c>
      <c r="K14" s="73"/>
    </row>
    <row r="15" spans="1:11" ht="51" x14ac:dyDescent="0.2">
      <c r="A15" s="41" t="s">
        <v>175</v>
      </c>
      <c r="B15" s="57">
        <f>$B4/B$10</f>
        <v>0.47244094488188976</v>
      </c>
      <c r="C15" s="57">
        <f>$C4/C$10</f>
        <v>0.61016949152542377</v>
      </c>
      <c r="D15" s="57">
        <f>$D4/D$10</f>
        <v>0.39130434782608697</v>
      </c>
      <c r="E15" s="57">
        <f>$E4/E$10</f>
        <v>0.34782608695652173</v>
      </c>
      <c r="F15" s="57">
        <f>$F4/F$10</f>
        <v>0.33333333333333331</v>
      </c>
      <c r="G15" s="70">
        <f>AVERAGE(B15:F15)</f>
        <v>0.43101484090465114</v>
      </c>
      <c r="I15" s="70">
        <v>0.43101484090465114</v>
      </c>
    </row>
    <row r="16" spans="1:11" ht="33" customHeight="1" x14ac:dyDescent="0.2">
      <c r="A16" s="41" t="s">
        <v>178</v>
      </c>
      <c r="B16" s="57">
        <f t="shared" ref="B16:B19" si="1">$B5/B$10</f>
        <v>0.15748031496062992</v>
      </c>
      <c r="C16" s="57">
        <f t="shared" ref="C16:C19" si="2">$C5/C$10</f>
        <v>0.20338983050847459</v>
      </c>
      <c r="D16" s="57">
        <f t="shared" ref="D16:D19" si="3">$D5/D$10</f>
        <v>0.39130434782608697</v>
      </c>
      <c r="E16" s="57">
        <f t="shared" ref="E16:E19" si="4">$E5/E$10</f>
        <v>0.2608695652173913</v>
      </c>
      <c r="F16" s="57">
        <f t="shared" ref="F16:F19" si="5">$F5/F$10</f>
        <v>0.26666666666666666</v>
      </c>
      <c r="G16" s="70">
        <f t="shared" ref="G16:G19" si="6">AVERAGE(B16:F16)</f>
        <v>0.25594214503584989</v>
      </c>
      <c r="I16" s="70">
        <v>0.25594214503584989</v>
      </c>
    </row>
    <row r="17" spans="1:12" ht="43.5" customHeight="1" x14ac:dyDescent="0.2">
      <c r="A17" s="41" t="s">
        <v>179</v>
      </c>
      <c r="B17" s="57">
        <f t="shared" si="1"/>
        <v>0.15748031496062992</v>
      </c>
      <c r="C17" s="57">
        <f t="shared" si="2"/>
        <v>6.7796610169491525E-2</v>
      </c>
      <c r="D17" s="57">
        <f t="shared" si="3"/>
        <v>0.13043478260869565</v>
      </c>
      <c r="E17" s="57">
        <f t="shared" si="4"/>
        <v>0.2608695652173913</v>
      </c>
      <c r="F17" s="57">
        <f t="shared" si="5"/>
        <v>0.2</v>
      </c>
      <c r="G17" s="70">
        <f t="shared" si="6"/>
        <v>0.16331625459124166</v>
      </c>
      <c r="I17" s="70">
        <v>0.16331625459124166</v>
      </c>
    </row>
    <row r="18" spans="1:12" ht="36.75" customHeight="1" x14ac:dyDescent="0.2">
      <c r="A18" s="41" t="s">
        <v>180</v>
      </c>
      <c r="B18" s="57">
        <f t="shared" si="1"/>
        <v>0.11811023622047244</v>
      </c>
      <c r="C18" s="57">
        <f t="shared" si="2"/>
        <v>6.7796610169491525E-2</v>
      </c>
      <c r="D18" s="57">
        <f t="shared" si="3"/>
        <v>4.3478260869565216E-2</v>
      </c>
      <c r="E18" s="57">
        <f t="shared" si="4"/>
        <v>8.6956521739130432E-2</v>
      </c>
      <c r="F18" s="57">
        <f t="shared" si="5"/>
        <v>0.13333333333333333</v>
      </c>
      <c r="G18" s="70">
        <f t="shared" si="6"/>
        <v>8.9934992466398578E-2</v>
      </c>
      <c r="I18" s="70">
        <v>8.9934992466398578E-2</v>
      </c>
    </row>
    <row r="19" spans="1:12" ht="44.25" customHeight="1" x14ac:dyDescent="0.2">
      <c r="A19" s="41" t="s">
        <v>181</v>
      </c>
      <c r="B19" s="57">
        <f t="shared" si="1"/>
        <v>9.4488188976377951E-2</v>
      </c>
      <c r="C19" s="57">
        <f t="shared" si="2"/>
        <v>5.0847457627118647E-2</v>
      </c>
      <c r="D19" s="57">
        <f t="shared" si="3"/>
        <v>4.3478260869565216E-2</v>
      </c>
      <c r="E19" s="57">
        <f t="shared" si="4"/>
        <v>4.3478260869565216E-2</v>
      </c>
      <c r="F19" s="57">
        <f t="shared" si="5"/>
        <v>6.6666666666666666E-2</v>
      </c>
      <c r="G19" s="70">
        <f t="shared" si="6"/>
        <v>5.9791767001858745E-2</v>
      </c>
      <c r="I19" s="70">
        <v>5.9791767001858745E-2</v>
      </c>
      <c r="L19" s="92">
        <f>5/3</f>
        <v>1.6666666666666667</v>
      </c>
    </row>
    <row r="21" spans="1:12" x14ac:dyDescent="0.2">
      <c r="A21" s="72" t="s">
        <v>193</v>
      </c>
      <c r="B21" s="67"/>
      <c r="C21" s="67"/>
      <c r="D21" s="67"/>
      <c r="E21" s="67"/>
      <c r="F21" s="67"/>
      <c r="G21" s="67"/>
    </row>
    <row r="23" spans="1:12" ht="51" x14ac:dyDescent="0.2">
      <c r="B23" s="41" t="s">
        <v>175</v>
      </c>
      <c r="C23" s="41" t="s">
        <v>178</v>
      </c>
      <c r="D23" s="41" t="s">
        <v>179</v>
      </c>
      <c r="E23" s="41" t="s">
        <v>180</v>
      </c>
      <c r="F23" s="41" t="s">
        <v>181</v>
      </c>
      <c r="G23" s="41" t="s">
        <v>194</v>
      </c>
      <c r="H23" s="41" t="s">
        <v>195</v>
      </c>
    </row>
    <row r="24" spans="1:12" x14ac:dyDescent="0.2">
      <c r="B24" s="70">
        <v>0.43101484090465114</v>
      </c>
      <c r="C24" s="70">
        <v>0.25594214503584989</v>
      </c>
      <c r="D24" s="70">
        <v>0.16331625459124166</v>
      </c>
      <c r="E24" s="70">
        <v>8.9934992466398578E-2</v>
      </c>
      <c r="F24" s="70">
        <v>5.9791767001858745E-2</v>
      </c>
      <c r="G24" s="84">
        <f>SUM(B24:F24)</f>
        <v>1</v>
      </c>
      <c r="H24" s="63"/>
    </row>
    <row r="25" spans="1:12" ht="51" x14ac:dyDescent="0.2">
      <c r="A25" s="41" t="s">
        <v>175</v>
      </c>
      <c r="B25" s="57">
        <f>B4*B$24</f>
        <v>0.43101484090465114</v>
      </c>
      <c r="C25" s="57">
        <f>C4*C$24</f>
        <v>0.76782643510754967</v>
      </c>
      <c r="D25" s="57">
        <f t="shared" ref="D25:F25" si="7">D4*D$24</f>
        <v>0.48994876377372498</v>
      </c>
      <c r="E25" s="57">
        <f t="shared" si="7"/>
        <v>0.35973996986559431</v>
      </c>
      <c r="F25" s="57">
        <f t="shared" si="7"/>
        <v>0.29895883500929371</v>
      </c>
      <c r="G25" s="57">
        <f>SUM(B25:F25)</f>
        <v>2.3474888446608135</v>
      </c>
      <c r="H25" s="60">
        <f>G25/B24</f>
        <v>5.4464223081824779</v>
      </c>
    </row>
    <row r="26" spans="1:12" ht="39" customHeight="1" x14ac:dyDescent="0.2">
      <c r="A26" s="41" t="s">
        <v>178</v>
      </c>
      <c r="B26" s="57">
        <f t="shared" ref="B26:F29" si="8">B5*B$24</f>
        <v>0.1436716136348837</v>
      </c>
      <c r="C26" s="57">
        <f t="shared" si="8"/>
        <v>0.25594214503584989</v>
      </c>
      <c r="D26" s="57">
        <f t="shared" si="8"/>
        <v>0.48994876377372498</v>
      </c>
      <c r="E26" s="57">
        <f t="shared" si="8"/>
        <v>0.26980497739919573</v>
      </c>
      <c r="F26" s="57">
        <f t="shared" si="8"/>
        <v>0.23916706800743498</v>
      </c>
      <c r="G26" s="57">
        <f t="shared" ref="G26:G29" si="9">SUM(B26:F26)</f>
        <v>1.3985345678510892</v>
      </c>
      <c r="H26" s="60">
        <f>G26/C24</f>
        <v>5.4642605564440982</v>
      </c>
    </row>
    <row r="27" spans="1:12" ht="42.75" customHeight="1" x14ac:dyDescent="0.2">
      <c r="A27" s="41" t="s">
        <v>179</v>
      </c>
      <c r="B27" s="57">
        <f t="shared" si="8"/>
        <v>0.1436716136348837</v>
      </c>
      <c r="C27" s="57">
        <f t="shared" si="8"/>
        <v>8.5314048345283292E-2</v>
      </c>
      <c r="D27" s="57">
        <f t="shared" si="8"/>
        <v>0.16331625459124166</v>
      </c>
      <c r="E27" s="57">
        <f t="shared" si="8"/>
        <v>0.26980497739919573</v>
      </c>
      <c r="F27" s="57">
        <f t="shared" si="8"/>
        <v>0.17937530100557625</v>
      </c>
      <c r="G27" s="57">
        <f t="shared" si="9"/>
        <v>0.8414821949761806</v>
      </c>
      <c r="H27" s="60">
        <f>G27/D24</f>
        <v>5.1524705675028848</v>
      </c>
    </row>
    <row r="28" spans="1:12" ht="39.75" customHeight="1" x14ac:dyDescent="0.2">
      <c r="A28" s="41" t="s">
        <v>180</v>
      </c>
      <c r="B28" s="57">
        <f t="shared" si="8"/>
        <v>0.10775371022616279</v>
      </c>
      <c r="C28" s="57">
        <f t="shared" si="8"/>
        <v>8.5314048345283292E-2</v>
      </c>
      <c r="D28" s="57">
        <f t="shared" si="8"/>
        <v>5.4438751530413887E-2</v>
      </c>
      <c r="E28" s="57">
        <f t="shared" si="8"/>
        <v>8.9934992466398578E-2</v>
      </c>
      <c r="F28" s="57">
        <f t="shared" si="8"/>
        <v>0.11958353400371749</v>
      </c>
      <c r="G28" s="57">
        <f t="shared" si="9"/>
        <v>0.45702503657197602</v>
      </c>
      <c r="H28" s="60">
        <f>G28/E24</f>
        <v>5.081726523107557</v>
      </c>
    </row>
    <row r="29" spans="1:12" ht="44.25" customHeight="1" x14ac:dyDescent="0.2">
      <c r="A29" s="41" t="s">
        <v>181</v>
      </c>
      <c r="B29" s="57">
        <f t="shared" si="8"/>
        <v>8.6202968180930234E-2</v>
      </c>
      <c r="C29" s="57">
        <f t="shared" si="8"/>
        <v>6.3985536258962472E-2</v>
      </c>
      <c r="D29" s="57">
        <f t="shared" si="8"/>
        <v>5.4438751530413887E-2</v>
      </c>
      <c r="E29" s="57">
        <f t="shared" si="8"/>
        <v>4.4967496233199289E-2</v>
      </c>
      <c r="F29" s="57">
        <f t="shared" si="8"/>
        <v>5.9791767001858745E-2</v>
      </c>
      <c r="G29" s="57">
        <f t="shared" si="9"/>
        <v>0.30938651920536464</v>
      </c>
      <c r="H29" s="60">
        <f>G29/F24</f>
        <v>5.1744000005175756</v>
      </c>
    </row>
    <row r="30" spans="1:12" ht="23.25" customHeight="1" x14ac:dyDescent="0.2">
      <c r="G30" s="65"/>
      <c r="H30" s="91">
        <f>AVERAGE(H25:H29)</f>
        <v>5.2638559911509182</v>
      </c>
    </row>
    <row r="35" spans="6:14" x14ac:dyDescent="0.2">
      <c r="F35" s="74" t="s">
        <v>196</v>
      </c>
      <c r="G35" s="74"/>
      <c r="H35" s="74"/>
      <c r="I35" s="75"/>
      <c r="J35" s="75"/>
      <c r="K35" s="75"/>
      <c r="L35" s="75"/>
      <c r="M35" s="75"/>
      <c r="N35" s="75"/>
    </row>
    <row r="36" spans="6:14" x14ac:dyDescent="0.2">
      <c r="F36" s="76" t="s">
        <v>197</v>
      </c>
      <c r="G36" s="76">
        <v>5</v>
      </c>
      <c r="H36" s="75"/>
      <c r="I36" s="75"/>
      <c r="J36" s="75"/>
      <c r="K36" s="75"/>
      <c r="L36" s="75"/>
      <c r="M36" s="75"/>
      <c r="N36" s="75"/>
    </row>
    <row r="37" spans="6:14" x14ac:dyDescent="0.2">
      <c r="F37" s="77"/>
      <c r="G37" s="77">
        <f>H30</f>
        <v>5.2638559911509182</v>
      </c>
      <c r="H37" s="75"/>
      <c r="I37" s="75"/>
      <c r="J37" s="75"/>
      <c r="K37" s="75"/>
      <c r="L37" s="75"/>
      <c r="M37" s="75"/>
      <c r="N37" s="75"/>
    </row>
    <row r="38" spans="6:14" x14ac:dyDescent="0.2">
      <c r="F38" s="75"/>
      <c r="G38" s="75"/>
      <c r="H38" s="75"/>
      <c r="I38" s="75"/>
      <c r="J38" s="75"/>
      <c r="K38" s="75"/>
      <c r="L38" s="75"/>
      <c r="M38" s="75"/>
      <c r="N38" s="75"/>
    </row>
    <row r="39" spans="6:14" x14ac:dyDescent="0.2">
      <c r="F39" s="75"/>
      <c r="G39" s="78" t="s">
        <v>198</v>
      </c>
      <c r="H39" s="75">
        <f>(G37-G36)/(G36-1)</f>
        <v>6.5963997787729545E-2</v>
      </c>
      <c r="I39" s="75"/>
      <c r="J39" s="75"/>
      <c r="K39" s="75"/>
      <c r="L39" s="75"/>
      <c r="M39" s="75"/>
      <c r="N39" s="75"/>
    </row>
    <row r="40" spans="6:14" x14ac:dyDescent="0.2">
      <c r="F40" s="75"/>
      <c r="G40" s="75"/>
      <c r="H40" s="75"/>
      <c r="I40" s="75"/>
      <c r="J40" s="75"/>
      <c r="K40" s="75"/>
      <c r="L40" s="75"/>
      <c r="M40" s="75"/>
      <c r="N40" s="75"/>
    </row>
    <row r="41" spans="6:14" x14ac:dyDescent="0.2">
      <c r="F41" s="75"/>
      <c r="G41" s="75"/>
      <c r="H41" s="75"/>
      <c r="I41" s="75"/>
      <c r="J41" s="75"/>
      <c r="K41" s="75"/>
      <c r="L41" s="75"/>
      <c r="M41" s="75"/>
      <c r="N41" s="75"/>
    </row>
    <row r="42" spans="6:14" x14ac:dyDescent="0.2">
      <c r="F42" s="79" t="s">
        <v>199</v>
      </c>
      <c r="G42" s="80"/>
      <c r="H42" s="80"/>
      <c r="I42" s="80"/>
      <c r="J42" s="80"/>
      <c r="K42" s="80"/>
      <c r="L42" s="80"/>
      <c r="M42" s="75"/>
      <c r="N42" s="75"/>
    </row>
    <row r="43" spans="6:14" x14ac:dyDescent="0.2">
      <c r="F43" s="75"/>
      <c r="G43" s="75"/>
      <c r="H43" s="75"/>
      <c r="I43" s="75"/>
      <c r="J43" s="75"/>
      <c r="K43" s="75"/>
      <c r="L43" s="75"/>
      <c r="M43" s="75"/>
      <c r="N43" s="75"/>
    </row>
    <row r="44" spans="6:14" x14ac:dyDescent="0.2">
      <c r="F44" s="75"/>
      <c r="G44" s="82" t="s">
        <v>255</v>
      </c>
      <c r="H44" s="75"/>
      <c r="I44" s="75"/>
      <c r="J44" s="75"/>
      <c r="K44" s="75"/>
      <c r="L44" s="75"/>
      <c r="M44" s="75"/>
      <c r="N44" s="75"/>
    </row>
    <row r="45" spans="6:14" x14ac:dyDescent="0.2">
      <c r="F45" s="75"/>
      <c r="G45" s="75"/>
      <c r="H45" s="75"/>
      <c r="I45" s="75"/>
      <c r="J45" s="75"/>
      <c r="K45" s="75"/>
      <c r="L45" s="75"/>
      <c r="M45" s="75"/>
      <c r="N45" s="75"/>
    </row>
    <row r="46" spans="6:14" x14ac:dyDescent="0.2">
      <c r="F46" s="75"/>
      <c r="G46" s="83">
        <f>H39/1.12</f>
        <v>5.8896426596187088E-2</v>
      </c>
      <c r="H46" s="81">
        <f>G46*100%</f>
        <v>5.8896426596187088E-2</v>
      </c>
      <c r="I46" s="75"/>
      <c r="J46" s="75"/>
      <c r="K46" s="75"/>
      <c r="L46" s="75"/>
      <c r="M46" s="75"/>
      <c r="N46" s="75"/>
    </row>
    <row r="47" spans="6:14" x14ac:dyDescent="0.2">
      <c r="F47" s="75"/>
      <c r="G47" s="75"/>
      <c r="H47" s="75"/>
      <c r="I47" s="75"/>
      <c r="J47" s="75"/>
      <c r="K47" s="75"/>
      <c r="L47" s="75"/>
      <c r="M47" s="75"/>
      <c r="N47" s="75"/>
    </row>
    <row r="48" spans="6:14" x14ac:dyDescent="0.2">
      <c r="F48" s="80" t="s">
        <v>200</v>
      </c>
      <c r="G48" s="80"/>
      <c r="H48" s="80"/>
      <c r="I48" s="75"/>
      <c r="J48" s="75"/>
      <c r="K48" s="75"/>
      <c r="L48" s="75"/>
      <c r="M48" s="75"/>
      <c r="N48" s="75"/>
    </row>
    <row r="49" spans="6:14" x14ac:dyDescent="0.2">
      <c r="F49" s="75"/>
      <c r="G49" s="75"/>
      <c r="H49" s="75"/>
      <c r="I49" s="75"/>
      <c r="J49" s="75"/>
      <c r="K49" s="75"/>
      <c r="L49" s="75"/>
      <c r="M49" s="75"/>
      <c r="N49" s="75"/>
    </row>
    <row r="50" spans="6:14" x14ac:dyDescent="0.2">
      <c r="F50" s="75"/>
      <c r="G50" s="75"/>
      <c r="H50" s="75"/>
      <c r="I50" s="75"/>
      <c r="J50" s="75"/>
      <c r="K50" s="75"/>
      <c r="L50" s="75"/>
      <c r="M50" s="75"/>
      <c r="N50" s="75"/>
    </row>
    <row r="51" spans="6:14" x14ac:dyDescent="0.2">
      <c r="F51" s="75"/>
      <c r="G51" s="75"/>
      <c r="H51" s="75"/>
      <c r="I51" s="75"/>
      <c r="J51" s="75"/>
      <c r="K51" s="75"/>
      <c r="L51" s="75"/>
      <c r="M51" s="75"/>
      <c r="N51" s="75"/>
    </row>
    <row r="52" spans="6:14" x14ac:dyDescent="0.2">
      <c r="F52" s="75"/>
      <c r="G52" s="75"/>
      <c r="H52" s="75"/>
      <c r="I52" s="75"/>
      <c r="J52" s="75"/>
      <c r="K52" s="75"/>
      <c r="L52" s="75"/>
      <c r="M52" s="75"/>
      <c r="N52" s="75"/>
    </row>
    <row r="53" spans="6:14" x14ac:dyDescent="0.2">
      <c r="F53" s="75"/>
      <c r="G53" s="75"/>
      <c r="H53" s="75"/>
      <c r="I53" s="75"/>
      <c r="J53" s="75"/>
      <c r="K53" s="75"/>
      <c r="L53" s="75"/>
      <c r="M53" s="75"/>
      <c r="N53" s="75"/>
    </row>
    <row r="54" spans="6:14" x14ac:dyDescent="0.2">
      <c r="F54" s="75"/>
      <c r="G54" s="75"/>
      <c r="H54" s="75"/>
      <c r="I54" s="75"/>
      <c r="J54" s="75"/>
      <c r="K54" s="75"/>
      <c r="L54" s="75"/>
      <c r="M54" s="75"/>
      <c r="N54" s="75"/>
    </row>
    <row r="55" spans="6:14" x14ac:dyDescent="0.2">
      <c r="F55" s="75"/>
      <c r="G55" s="75"/>
      <c r="H55" s="75"/>
      <c r="I55" s="75"/>
      <c r="J55" s="75"/>
      <c r="K55" s="75"/>
      <c r="L55" s="75"/>
      <c r="M55" s="75"/>
      <c r="N55" s="75"/>
    </row>
    <row r="56" spans="6:14" x14ac:dyDescent="0.2">
      <c r="F56" s="75"/>
      <c r="G56" s="75"/>
      <c r="H56" s="75"/>
      <c r="I56" s="75"/>
      <c r="J56" s="75"/>
      <c r="K56" s="75"/>
      <c r="L56" s="75"/>
      <c r="M56" s="75"/>
      <c r="N56" s="75"/>
    </row>
  </sheetData>
  <pageMargins left="0.7" right="0.7" top="0.75" bottom="0.75" header="0.3" footer="0.3"/>
  <pageSetup paperSize="9" orientation="portrait" horizontalDpi="360" verticalDpi="36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2"/>
  <sheetViews>
    <sheetView zoomScale="85" zoomScaleNormal="85" workbookViewId="0">
      <selection activeCell="H2" sqref="H2"/>
    </sheetView>
  </sheetViews>
  <sheetFormatPr defaultColWidth="37.42578125" defaultRowHeight="12.75" x14ac:dyDescent="0.2"/>
  <cols>
    <col min="1" max="1" width="57" customWidth="1"/>
    <col min="2" max="6" width="16.28515625" style="9" customWidth="1"/>
    <col min="8" max="8" width="21.7109375" style="9" customWidth="1"/>
    <col min="9" max="9" width="19.42578125" style="9" customWidth="1"/>
    <col min="10" max="10" width="18.140625" style="9" customWidth="1"/>
    <col min="11" max="12" width="18.42578125" style="9" customWidth="1"/>
    <col min="13" max="13" width="27.85546875" style="9" customWidth="1"/>
  </cols>
  <sheetData>
    <row r="1" spans="1:13" ht="57" customHeight="1" x14ac:dyDescent="0.2">
      <c r="A1" s="41" t="s">
        <v>184</v>
      </c>
      <c r="B1" s="41" t="s">
        <v>175</v>
      </c>
      <c r="C1" s="41" t="s">
        <v>178</v>
      </c>
      <c r="D1" s="41" t="s">
        <v>179</v>
      </c>
      <c r="E1" s="41" t="s">
        <v>180</v>
      </c>
      <c r="F1" s="41" t="s">
        <v>181</v>
      </c>
      <c r="H1" s="41" t="s">
        <v>175</v>
      </c>
      <c r="I1" s="41" t="s">
        <v>178</v>
      </c>
      <c r="J1" s="41" t="s">
        <v>179</v>
      </c>
      <c r="K1" s="41" t="s">
        <v>180</v>
      </c>
      <c r="L1" s="41" t="s">
        <v>181</v>
      </c>
      <c r="M1" s="160" t="s">
        <v>186</v>
      </c>
    </row>
    <row r="2" spans="1:13" ht="18" customHeight="1" x14ac:dyDescent="0.2">
      <c r="A2" s="55"/>
      <c r="B2" s="55"/>
      <c r="C2" s="55"/>
      <c r="D2" s="55"/>
      <c r="E2" s="55"/>
      <c r="F2" s="55"/>
      <c r="H2" s="70">
        <v>0.43101484090465114</v>
      </c>
      <c r="I2" s="70">
        <v>0.25594214503584989</v>
      </c>
      <c r="J2" s="70">
        <v>0.16331625459124166</v>
      </c>
      <c r="K2" s="70">
        <v>8.9934992466398578E-2</v>
      </c>
      <c r="L2" s="70">
        <v>5.9791767001858745E-2</v>
      </c>
      <c r="M2" s="160"/>
    </row>
    <row r="3" spans="1:13" x14ac:dyDescent="0.2">
      <c r="A3" s="50" t="s">
        <v>112</v>
      </c>
      <c r="B3" s="54">
        <v>4</v>
      </c>
      <c r="C3" s="54">
        <v>4</v>
      </c>
      <c r="D3" s="54">
        <v>4.375</v>
      </c>
      <c r="E3" s="54">
        <v>4.5</v>
      </c>
      <c r="F3" s="54">
        <v>4</v>
      </c>
      <c r="H3" s="54">
        <f>B3/$B$41</f>
        <v>0.8</v>
      </c>
      <c r="I3" s="54">
        <f>C3/$C$41</f>
        <v>0.8</v>
      </c>
      <c r="J3" s="54">
        <f>D3/$D$41</f>
        <v>0.875</v>
      </c>
      <c r="K3" s="54">
        <f>E3/$E$41</f>
        <v>0.93103448275862077</v>
      </c>
      <c r="L3" s="54">
        <f>F3/$F$41</f>
        <v>0.84210526315789469</v>
      </c>
      <c r="M3" s="53">
        <f>H3*$H$2+I3*$I$2+J3*$J$2+K3*$K$2+L3*$L$2</f>
        <v>0.82655085239836701</v>
      </c>
    </row>
    <row r="4" spans="1:13" x14ac:dyDescent="0.2">
      <c r="A4" s="51" t="s">
        <v>55</v>
      </c>
      <c r="B4" s="54">
        <v>2.6666666666666665</v>
      </c>
      <c r="C4" s="54">
        <v>3.8666666666666667</v>
      </c>
      <c r="D4" s="54">
        <v>3.5</v>
      </c>
      <c r="E4" s="54">
        <v>3.4444444444444446</v>
      </c>
      <c r="F4" s="54">
        <v>3.6666666666666665</v>
      </c>
      <c r="H4" s="54">
        <f t="shared" ref="H4:H39" si="0">B4/$B$41</f>
        <v>0.53333333333333333</v>
      </c>
      <c r="I4" s="54">
        <f t="shared" ref="I4:I39" si="1">C4/$C$41</f>
        <v>0.77333333333333332</v>
      </c>
      <c r="J4" s="54">
        <f t="shared" ref="J4:J39" si="2">D4/$D$41</f>
        <v>0.7</v>
      </c>
      <c r="K4" s="54">
        <f t="shared" ref="K4:K39" si="3">E4/$E$41</f>
        <v>0.71264367816091967</v>
      </c>
      <c r="L4" s="54">
        <f t="shared" ref="L4:L39" si="4">F4/$F$41</f>
        <v>0.77192982456140347</v>
      </c>
      <c r="M4" s="53">
        <f t="shared" ref="M4:M39" si="5">H4*$H$2+I4*$I$2+J4*$J$2+K4*$K$2+L4*$L$2</f>
        <v>0.65237120422933037</v>
      </c>
    </row>
    <row r="5" spans="1:13" x14ac:dyDescent="0.2">
      <c r="A5" s="50" t="s">
        <v>46</v>
      </c>
      <c r="B5" s="54">
        <v>4</v>
      </c>
      <c r="C5" s="54">
        <v>3.8666666666666667</v>
      </c>
      <c r="D5" s="54">
        <v>4</v>
      </c>
      <c r="E5" s="54">
        <v>4.1111111111111107</v>
      </c>
      <c r="F5" s="54">
        <v>3.3333333333333335</v>
      </c>
      <c r="H5" s="54">
        <f t="shared" si="0"/>
        <v>0.8</v>
      </c>
      <c r="I5" s="54">
        <f t="shared" si="1"/>
        <v>0.77333333333333332</v>
      </c>
      <c r="J5" s="54">
        <f t="shared" si="2"/>
        <v>0.8</v>
      </c>
      <c r="K5" s="54">
        <f t="shared" si="3"/>
        <v>0.85057471264367812</v>
      </c>
      <c r="L5" s="54">
        <f t="shared" si="4"/>
        <v>0.70175438596491235</v>
      </c>
      <c r="M5" s="53">
        <f t="shared" si="5"/>
        <v>0.79184903366963644</v>
      </c>
    </row>
    <row r="6" spans="1:13" x14ac:dyDescent="0.2">
      <c r="A6" s="51" t="s">
        <v>90</v>
      </c>
      <c r="B6" s="54">
        <v>4.5</v>
      </c>
      <c r="C6" s="54">
        <v>4.0999999999999996</v>
      </c>
      <c r="D6" s="54">
        <v>4.25</v>
      </c>
      <c r="E6" s="54">
        <v>4.666666666666667</v>
      </c>
      <c r="F6" s="54">
        <v>3.75</v>
      </c>
      <c r="H6" s="54">
        <f t="shared" si="0"/>
        <v>0.9</v>
      </c>
      <c r="I6" s="54">
        <f t="shared" si="1"/>
        <v>0.82</v>
      </c>
      <c r="J6" s="54">
        <f t="shared" si="2"/>
        <v>0.85</v>
      </c>
      <c r="K6" s="54">
        <f t="shared" si="3"/>
        <v>0.9655172413793105</v>
      </c>
      <c r="L6" s="54">
        <f t="shared" si="4"/>
        <v>0.78947368421052633</v>
      </c>
      <c r="M6" s="53">
        <f t="shared" si="5"/>
        <v>0.8706425445561794</v>
      </c>
    </row>
    <row r="7" spans="1:13" x14ac:dyDescent="0.2">
      <c r="A7" s="50" t="s">
        <v>82</v>
      </c>
      <c r="B7" s="54">
        <v>4.5</v>
      </c>
      <c r="C7" s="54">
        <v>4</v>
      </c>
      <c r="D7" s="54">
        <v>3.75</v>
      </c>
      <c r="E7" s="54">
        <v>3.8333333333333335</v>
      </c>
      <c r="F7" s="54">
        <v>3.75</v>
      </c>
      <c r="H7" s="54">
        <f t="shared" si="0"/>
        <v>0.9</v>
      </c>
      <c r="I7" s="54">
        <f t="shared" si="1"/>
        <v>0.8</v>
      </c>
      <c r="J7" s="54">
        <f t="shared" si="2"/>
        <v>0.75</v>
      </c>
      <c r="K7" s="54">
        <f t="shared" si="3"/>
        <v>0.7931034482758621</v>
      </c>
      <c r="L7" s="54">
        <f t="shared" si="4"/>
        <v>0.78947368421052633</v>
      </c>
      <c r="M7" s="53">
        <f t="shared" si="5"/>
        <v>0.83368604301247651</v>
      </c>
    </row>
    <row r="8" spans="1:13" x14ac:dyDescent="0.2">
      <c r="A8" s="51" t="s">
        <v>77</v>
      </c>
      <c r="B8" s="54">
        <v>3.6666666666666665</v>
      </c>
      <c r="C8" s="54">
        <v>3.6</v>
      </c>
      <c r="D8" s="54">
        <v>3.6666666666666665</v>
      </c>
      <c r="E8" s="54">
        <v>3.5555555555555554</v>
      </c>
      <c r="F8" s="54">
        <v>2.8333333333333335</v>
      </c>
      <c r="H8" s="54">
        <f t="shared" si="0"/>
        <v>0.73333333333333328</v>
      </c>
      <c r="I8" s="54">
        <f t="shared" si="1"/>
        <v>0.72</v>
      </c>
      <c r="J8" s="54">
        <f t="shared" si="2"/>
        <v>0.73333333333333328</v>
      </c>
      <c r="K8" s="54">
        <f t="shared" si="3"/>
        <v>0.73563218390804597</v>
      </c>
      <c r="L8" s="54">
        <f t="shared" si="4"/>
        <v>0.59649122807017552</v>
      </c>
      <c r="M8" s="53">
        <f t="shared" si="5"/>
        <v>0.72194548723470164</v>
      </c>
    </row>
    <row r="9" spans="1:13" x14ac:dyDescent="0.2">
      <c r="A9" s="50" t="s">
        <v>72</v>
      </c>
      <c r="B9" s="54">
        <v>4</v>
      </c>
      <c r="C9" s="54">
        <v>4.2</v>
      </c>
      <c r="D9" s="54">
        <v>4.416666666666667</v>
      </c>
      <c r="E9" s="54">
        <v>4.333333333333333</v>
      </c>
      <c r="F9" s="54">
        <v>4.166666666666667</v>
      </c>
      <c r="H9" s="54">
        <f t="shared" si="0"/>
        <v>0.8</v>
      </c>
      <c r="I9" s="54">
        <f t="shared" si="1"/>
        <v>0.84000000000000008</v>
      </c>
      <c r="J9" s="54">
        <f t="shared" si="2"/>
        <v>0.88333333333333341</v>
      </c>
      <c r="K9" s="54">
        <f t="shared" si="3"/>
        <v>0.89655172413793105</v>
      </c>
      <c r="L9" s="54">
        <f t="shared" si="4"/>
        <v>0.87719298245614041</v>
      </c>
      <c r="M9" s="53">
        <f t="shared" si="5"/>
        <v>0.83714625708819612</v>
      </c>
    </row>
    <row r="10" spans="1:13" x14ac:dyDescent="0.2">
      <c r="A10" s="51" t="s">
        <v>93</v>
      </c>
      <c r="B10" s="54">
        <v>5</v>
      </c>
      <c r="C10" s="54">
        <v>4.3</v>
      </c>
      <c r="D10" s="54">
        <v>4.375</v>
      </c>
      <c r="E10" s="54">
        <v>4.333333333333333</v>
      </c>
      <c r="F10" s="54">
        <v>3.5</v>
      </c>
      <c r="H10" s="54">
        <f t="shared" si="0"/>
        <v>1</v>
      </c>
      <c r="I10" s="54">
        <f t="shared" si="1"/>
        <v>0.86</v>
      </c>
      <c r="J10" s="54">
        <f t="shared" si="2"/>
        <v>0.875</v>
      </c>
      <c r="K10" s="54">
        <f t="shared" si="3"/>
        <v>0.89655172413793105</v>
      </c>
      <c r="L10" s="54">
        <f t="shared" si="4"/>
        <v>0.73684210526315785</v>
      </c>
      <c r="M10" s="53">
        <f t="shared" si="5"/>
        <v>0.91871527243395368</v>
      </c>
    </row>
    <row r="11" spans="1:13" x14ac:dyDescent="0.2">
      <c r="A11" s="50" t="s">
        <v>128</v>
      </c>
      <c r="B11" s="54">
        <v>4</v>
      </c>
      <c r="C11" s="54">
        <v>3.6</v>
      </c>
      <c r="D11" s="54">
        <v>3</v>
      </c>
      <c r="E11" s="54">
        <v>4.333333333333333</v>
      </c>
      <c r="F11" s="54">
        <v>4</v>
      </c>
      <c r="H11" s="54">
        <f t="shared" si="0"/>
        <v>0.8</v>
      </c>
      <c r="I11" s="54">
        <f t="shared" si="1"/>
        <v>0.72</v>
      </c>
      <c r="J11" s="54">
        <f t="shared" si="2"/>
        <v>0.6</v>
      </c>
      <c r="K11" s="54">
        <f t="shared" si="3"/>
        <v>0.89655172413793105</v>
      </c>
      <c r="L11" s="54">
        <f t="shared" si="4"/>
        <v>0.84210526315789469</v>
      </c>
      <c r="M11" s="53">
        <f t="shared" si="5"/>
        <v>0.75806230414613507</v>
      </c>
    </row>
    <row r="12" spans="1:13" x14ac:dyDescent="0.2">
      <c r="A12" s="51" t="s">
        <v>34</v>
      </c>
      <c r="B12" s="54">
        <v>3.5</v>
      </c>
      <c r="C12" s="54">
        <v>4.9000000000000004</v>
      </c>
      <c r="D12" s="54">
        <v>4.625</v>
      </c>
      <c r="E12" s="54">
        <v>4.666666666666667</v>
      </c>
      <c r="F12" s="54">
        <v>4.5</v>
      </c>
      <c r="H12" s="54">
        <f t="shared" si="0"/>
        <v>0.7</v>
      </c>
      <c r="I12" s="54">
        <f t="shared" si="1"/>
        <v>0.98000000000000009</v>
      </c>
      <c r="J12" s="54">
        <f t="shared" si="2"/>
        <v>0.92500000000000004</v>
      </c>
      <c r="K12" s="54">
        <f t="shared" si="3"/>
        <v>0.9655172413793105</v>
      </c>
      <c r="L12" s="54">
        <f t="shared" si="4"/>
        <v>0.94736842105263153</v>
      </c>
      <c r="M12" s="53">
        <f t="shared" si="5"/>
        <v>0.84707984399141112</v>
      </c>
    </row>
    <row r="13" spans="1:13" x14ac:dyDescent="0.2">
      <c r="A13" s="50" t="s">
        <v>61</v>
      </c>
      <c r="B13" s="54">
        <v>4</v>
      </c>
      <c r="C13" s="54">
        <v>4.3</v>
      </c>
      <c r="D13" s="54">
        <v>3.875</v>
      </c>
      <c r="E13" s="54">
        <v>4.333333333333333</v>
      </c>
      <c r="F13" s="54">
        <v>3.75</v>
      </c>
      <c r="H13" s="54">
        <f t="shared" si="0"/>
        <v>0.8</v>
      </c>
      <c r="I13" s="54">
        <f t="shared" si="1"/>
        <v>0.86</v>
      </c>
      <c r="J13" s="54">
        <f t="shared" si="2"/>
        <v>0.77500000000000002</v>
      </c>
      <c r="K13" s="54">
        <f t="shared" si="3"/>
        <v>0.89655172413793105</v>
      </c>
      <c r="L13" s="54">
        <f t="shared" si="4"/>
        <v>0.78947368421052633</v>
      </c>
      <c r="M13" s="53">
        <f t="shared" si="5"/>
        <v>0.81932761389926023</v>
      </c>
    </row>
    <row r="14" spans="1:13" x14ac:dyDescent="0.2">
      <c r="A14" s="51" t="s">
        <v>35</v>
      </c>
      <c r="B14" s="54">
        <v>4</v>
      </c>
      <c r="C14" s="54">
        <v>4.4000000000000004</v>
      </c>
      <c r="D14" s="54">
        <v>3.5</v>
      </c>
      <c r="E14" s="54">
        <v>4.333333333333333</v>
      </c>
      <c r="F14" s="54">
        <v>3.5</v>
      </c>
      <c r="H14" s="54">
        <f t="shared" si="0"/>
        <v>0.8</v>
      </c>
      <c r="I14" s="54">
        <f t="shared" si="1"/>
        <v>0.88000000000000012</v>
      </c>
      <c r="J14" s="54">
        <f t="shared" si="2"/>
        <v>0.7</v>
      </c>
      <c r="K14" s="54">
        <f t="shared" si="3"/>
        <v>0.89655172413793105</v>
      </c>
      <c r="L14" s="54">
        <f t="shared" si="4"/>
        <v>0.73684210526315785</v>
      </c>
      <c r="M14" s="53">
        <f t="shared" si="5"/>
        <v>0.80905080260027318</v>
      </c>
    </row>
    <row r="15" spans="1:13" x14ac:dyDescent="0.2">
      <c r="A15" s="50" t="s">
        <v>126</v>
      </c>
      <c r="B15" s="54">
        <v>2.5</v>
      </c>
      <c r="C15" s="54">
        <v>4.5999999999999996</v>
      </c>
      <c r="D15" s="54">
        <v>4.375</v>
      </c>
      <c r="E15" s="54">
        <v>4.666666666666667</v>
      </c>
      <c r="F15" s="54">
        <v>3.75</v>
      </c>
      <c r="H15" s="54">
        <f t="shared" si="0"/>
        <v>0.5</v>
      </c>
      <c r="I15" s="54">
        <f t="shared" si="1"/>
        <v>0.91999999999999993</v>
      </c>
      <c r="J15" s="54">
        <f t="shared" si="2"/>
        <v>0.875</v>
      </c>
      <c r="K15" s="54">
        <f t="shared" si="3"/>
        <v>0.9655172413793105</v>
      </c>
      <c r="L15" s="54">
        <f t="shared" si="4"/>
        <v>0.78947368421052633</v>
      </c>
      <c r="M15" s="53">
        <f t="shared" si="5"/>
        <v>0.72791372906268492</v>
      </c>
    </row>
    <row r="16" spans="1:13" x14ac:dyDescent="0.2">
      <c r="A16" s="51" t="s">
        <v>97</v>
      </c>
      <c r="B16" s="54">
        <v>4.5</v>
      </c>
      <c r="C16" s="54">
        <v>4.3</v>
      </c>
      <c r="D16" s="54">
        <v>3.875</v>
      </c>
      <c r="E16" s="54">
        <v>4</v>
      </c>
      <c r="F16" s="54">
        <v>3.25</v>
      </c>
      <c r="H16" s="54">
        <f t="shared" si="0"/>
        <v>0.9</v>
      </c>
      <c r="I16" s="54">
        <f t="shared" si="1"/>
        <v>0.86</v>
      </c>
      <c r="J16" s="54">
        <f t="shared" si="2"/>
        <v>0.77500000000000002</v>
      </c>
      <c r="K16" s="54">
        <f t="shared" si="3"/>
        <v>0.82758620689655182</v>
      </c>
      <c r="L16" s="54">
        <f t="shared" si="4"/>
        <v>0.68421052631578949</v>
      </c>
      <c r="M16" s="53">
        <f t="shared" si="5"/>
        <v>0.84993281450545877</v>
      </c>
    </row>
    <row r="17" spans="1:13" x14ac:dyDescent="0.2">
      <c r="A17" s="50" t="s">
        <v>124</v>
      </c>
      <c r="B17" s="54">
        <v>4.5</v>
      </c>
      <c r="C17" s="54">
        <v>4.2</v>
      </c>
      <c r="D17" s="54">
        <v>4.125</v>
      </c>
      <c r="E17" s="54">
        <v>4.333333333333333</v>
      </c>
      <c r="F17" s="54">
        <v>3</v>
      </c>
      <c r="H17" s="54">
        <f t="shared" si="0"/>
        <v>0.9</v>
      </c>
      <c r="I17" s="54">
        <f t="shared" si="1"/>
        <v>0.84000000000000008</v>
      </c>
      <c r="J17" s="54">
        <f t="shared" si="2"/>
        <v>0.82499999999999996</v>
      </c>
      <c r="K17" s="54">
        <f t="shared" si="3"/>
        <v>0.89655172413793105</v>
      </c>
      <c r="L17" s="54">
        <f t="shared" si="4"/>
        <v>0.63157894736842102</v>
      </c>
      <c r="M17" s="53">
        <f t="shared" si="5"/>
        <v>0.85603526250248752</v>
      </c>
    </row>
    <row r="18" spans="1:13" x14ac:dyDescent="0.2">
      <c r="A18" s="51" t="s">
        <v>66</v>
      </c>
      <c r="B18" s="54">
        <v>4.333333333333333</v>
      </c>
      <c r="C18" s="54">
        <v>3.8</v>
      </c>
      <c r="D18" s="54">
        <v>4.333333333333333</v>
      </c>
      <c r="E18" s="54">
        <v>4.4444444444444446</v>
      </c>
      <c r="F18" s="54">
        <v>2.8333333333333335</v>
      </c>
      <c r="H18" s="54">
        <f t="shared" si="0"/>
        <v>0.86666666666666659</v>
      </c>
      <c r="I18" s="54">
        <f t="shared" si="1"/>
        <v>0.76</v>
      </c>
      <c r="J18" s="54">
        <f t="shared" si="2"/>
        <v>0.86666666666666659</v>
      </c>
      <c r="K18" s="54">
        <f t="shared" si="3"/>
        <v>0.91954022988505757</v>
      </c>
      <c r="L18" s="54">
        <f t="shared" si="4"/>
        <v>0.59649122807017552</v>
      </c>
      <c r="M18" s="53">
        <f t="shared" si="5"/>
        <v>0.82796708783170714</v>
      </c>
    </row>
    <row r="19" spans="1:13" x14ac:dyDescent="0.2">
      <c r="A19" s="50" t="s">
        <v>43</v>
      </c>
      <c r="B19" s="54">
        <v>4.4000000000000004</v>
      </c>
      <c r="C19" s="54">
        <v>4.32</v>
      </c>
      <c r="D19" s="54">
        <v>4.7</v>
      </c>
      <c r="E19" s="54">
        <v>4.5999999999999996</v>
      </c>
      <c r="F19" s="54">
        <v>4</v>
      </c>
      <c r="H19" s="54">
        <f t="shared" si="0"/>
        <v>0.88000000000000012</v>
      </c>
      <c r="I19" s="54">
        <f t="shared" si="1"/>
        <v>0.8640000000000001</v>
      </c>
      <c r="J19" s="54">
        <f t="shared" si="2"/>
        <v>0.94000000000000006</v>
      </c>
      <c r="K19" s="54">
        <f t="shared" si="3"/>
        <v>0.9517241379310345</v>
      </c>
      <c r="L19" s="54">
        <f t="shared" si="4"/>
        <v>0.84210526315789469</v>
      </c>
      <c r="M19" s="53">
        <f t="shared" si="5"/>
        <v>0.88988861748352766</v>
      </c>
    </row>
    <row r="20" spans="1:13" x14ac:dyDescent="0.2">
      <c r="A20" s="51" t="s">
        <v>63</v>
      </c>
      <c r="B20" s="54">
        <v>4.333333333333333</v>
      </c>
      <c r="C20" s="54">
        <v>4.333333333333333</v>
      </c>
      <c r="D20" s="54">
        <v>4.166666666666667</v>
      </c>
      <c r="E20" s="54">
        <v>4</v>
      </c>
      <c r="F20" s="54">
        <v>3.8333333333333335</v>
      </c>
      <c r="H20" s="54">
        <f t="shared" si="0"/>
        <v>0.86666666666666659</v>
      </c>
      <c r="I20" s="54">
        <f t="shared" si="1"/>
        <v>0.86666666666666659</v>
      </c>
      <c r="J20" s="54">
        <f t="shared" si="2"/>
        <v>0.83333333333333337</v>
      </c>
      <c r="K20" s="54">
        <f t="shared" si="3"/>
        <v>0.82758620689655182</v>
      </c>
      <c r="L20" s="54">
        <f t="shared" si="4"/>
        <v>0.80701754385964919</v>
      </c>
      <c r="M20" s="53">
        <f t="shared" si="5"/>
        <v>0.85414156420587406</v>
      </c>
    </row>
    <row r="21" spans="1:13" x14ac:dyDescent="0.2">
      <c r="A21" s="50" t="s">
        <v>50</v>
      </c>
      <c r="B21" s="54">
        <v>3.5</v>
      </c>
      <c r="C21" s="54">
        <v>4.0999999999999996</v>
      </c>
      <c r="D21" s="54">
        <v>3</v>
      </c>
      <c r="E21" s="54">
        <v>4.166666666666667</v>
      </c>
      <c r="F21" s="54">
        <v>3.5</v>
      </c>
      <c r="H21" s="54">
        <f t="shared" si="0"/>
        <v>0.7</v>
      </c>
      <c r="I21" s="54">
        <f t="shared" si="1"/>
        <v>0.82</v>
      </c>
      <c r="J21" s="54">
        <f t="shared" si="2"/>
        <v>0.6</v>
      </c>
      <c r="K21" s="54">
        <f t="shared" si="3"/>
        <v>0.86206896551724155</v>
      </c>
      <c r="L21" s="54">
        <f t="shared" si="4"/>
        <v>0.73684210526315785</v>
      </c>
      <c r="M21" s="53">
        <f t="shared" si="5"/>
        <v>0.73115995771176057</v>
      </c>
    </row>
    <row r="22" spans="1:13" x14ac:dyDescent="0.2">
      <c r="A22" s="51" t="s">
        <v>70</v>
      </c>
      <c r="B22" s="54">
        <v>4</v>
      </c>
      <c r="C22" s="54">
        <v>4.2</v>
      </c>
      <c r="D22" s="54">
        <v>3.375</v>
      </c>
      <c r="E22" s="54">
        <v>4.166666666666667</v>
      </c>
      <c r="F22" s="54">
        <v>3</v>
      </c>
      <c r="H22" s="54">
        <f t="shared" si="0"/>
        <v>0.8</v>
      </c>
      <c r="I22" s="54">
        <f t="shared" si="1"/>
        <v>0.84000000000000008</v>
      </c>
      <c r="J22" s="54">
        <f t="shared" si="2"/>
        <v>0.67500000000000004</v>
      </c>
      <c r="K22" s="54">
        <f t="shared" si="3"/>
        <v>0.86206896551724155</v>
      </c>
      <c r="L22" s="54">
        <f t="shared" si="4"/>
        <v>0.63157894736842102</v>
      </c>
      <c r="M22" s="53">
        <f t="shared" si="5"/>
        <v>0.78533513358656393</v>
      </c>
    </row>
    <row r="23" spans="1:13" x14ac:dyDescent="0.2">
      <c r="A23" s="50" t="s">
        <v>156</v>
      </c>
      <c r="B23" s="54">
        <v>4</v>
      </c>
      <c r="C23" s="54">
        <v>4</v>
      </c>
      <c r="D23" s="54">
        <v>3.5</v>
      </c>
      <c r="E23" s="54">
        <v>4.666666666666667</v>
      </c>
      <c r="F23" s="54">
        <v>4.5</v>
      </c>
      <c r="H23" s="54">
        <f t="shared" si="0"/>
        <v>0.8</v>
      </c>
      <c r="I23" s="54">
        <f t="shared" si="1"/>
        <v>0.8</v>
      </c>
      <c r="J23" s="54">
        <f t="shared" si="2"/>
        <v>0.7</v>
      </c>
      <c r="K23" s="54">
        <f t="shared" si="3"/>
        <v>0.9655172413793105</v>
      </c>
      <c r="L23" s="54">
        <f t="shared" si="4"/>
        <v>0.94736842105263153</v>
      </c>
      <c r="M23" s="53">
        <f t="shared" si="5"/>
        <v>0.80736558469239394</v>
      </c>
    </row>
    <row r="24" spans="1:13" x14ac:dyDescent="0.2">
      <c r="A24" s="52" t="s">
        <v>95</v>
      </c>
      <c r="B24" s="54">
        <v>4.5</v>
      </c>
      <c r="C24" s="54">
        <v>4.3</v>
      </c>
      <c r="D24" s="54">
        <v>4</v>
      </c>
      <c r="E24" s="54">
        <v>4.666666666666667</v>
      </c>
      <c r="F24" s="54">
        <v>3.75</v>
      </c>
      <c r="H24" s="54">
        <f t="shared" si="0"/>
        <v>0.9</v>
      </c>
      <c r="I24" s="54">
        <f t="shared" si="1"/>
        <v>0.86</v>
      </c>
      <c r="J24" s="54">
        <f t="shared" si="2"/>
        <v>0.8</v>
      </c>
      <c r="K24" s="54">
        <f t="shared" si="3"/>
        <v>0.9655172413793105</v>
      </c>
      <c r="L24" s="54">
        <f t="shared" si="4"/>
        <v>0.78947368421052633</v>
      </c>
      <c r="M24" s="53">
        <f t="shared" si="5"/>
        <v>0.87271441762805124</v>
      </c>
    </row>
    <row r="25" spans="1:13" x14ac:dyDescent="0.2">
      <c r="A25" s="51" t="s">
        <v>110</v>
      </c>
      <c r="B25" s="54">
        <v>3.3333333333333335</v>
      </c>
      <c r="C25" s="54">
        <v>4.333333333333333</v>
      </c>
      <c r="D25" s="54">
        <v>4.25</v>
      </c>
      <c r="E25" s="54">
        <v>4.7777777777777777</v>
      </c>
      <c r="F25" s="54">
        <v>4</v>
      </c>
      <c r="H25" s="54">
        <f t="shared" si="0"/>
        <v>0.66666666666666674</v>
      </c>
      <c r="I25" s="54">
        <f t="shared" si="1"/>
        <v>0.86666666666666659</v>
      </c>
      <c r="J25" s="54">
        <f t="shared" si="2"/>
        <v>0.85</v>
      </c>
      <c r="K25" s="54">
        <f t="shared" si="3"/>
        <v>0.9885057471264368</v>
      </c>
      <c r="L25" s="54">
        <f t="shared" si="4"/>
        <v>0.84210526315789469</v>
      </c>
      <c r="M25" s="53">
        <f t="shared" si="5"/>
        <v>0.78723078797664303</v>
      </c>
    </row>
    <row r="26" spans="1:13" x14ac:dyDescent="0.2">
      <c r="A26" s="50" t="s">
        <v>114</v>
      </c>
      <c r="B26" s="54">
        <v>4</v>
      </c>
      <c r="C26" s="54">
        <v>4.5</v>
      </c>
      <c r="D26" s="54">
        <v>4.3125</v>
      </c>
      <c r="E26" s="54">
        <v>4.833333333333333</v>
      </c>
      <c r="F26" s="54">
        <v>4.125</v>
      </c>
      <c r="H26" s="54">
        <f t="shared" si="0"/>
        <v>0.8</v>
      </c>
      <c r="I26" s="54">
        <f t="shared" si="1"/>
        <v>0.9</v>
      </c>
      <c r="J26" s="54">
        <f t="shared" si="2"/>
        <v>0.86250000000000004</v>
      </c>
      <c r="K26" s="54">
        <f t="shared" si="3"/>
        <v>1</v>
      </c>
      <c r="L26" s="54">
        <f t="shared" si="4"/>
        <v>0.86842105263157898</v>
      </c>
      <c r="M26" s="53">
        <f t="shared" si="5"/>
        <v>0.8578794945457866</v>
      </c>
    </row>
    <row r="27" spans="1:13" x14ac:dyDescent="0.2">
      <c r="A27" s="51" t="s">
        <v>39</v>
      </c>
      <c r="B27" s="54">
        <v>3.5</v>
      </c>
      <c r="C27" s="54">
        <v>4.5</v>
      </c>
      <c r="D27" s="54">
        <v>5</v>
      </c>
      <c r="E27" s="54">
        <v>4.833333333333333</v>
      </c>
      <c r="F27" s="54">
        <v>4.5</v>
      </c>
      <c r="H27" s="54">
        <f t="shared" si="0"/>
        <v>0.7</v>
      </c>
      <c r="I27" s="54">
        <f t="shared" si="1"/>
        <v>0.9</v>
      </c>
      <c r="J27" s="54">
        <f t="shared" si="2"/>
        <v>1</v>
      </c>
      <c r="K27" s="54">
        <f t="shared" si="3"/>
        <v>1</v>
      </c>
      <c r="L27" s="54">
        <f t="shared" si="4"/>
        <v>0.94736842105263153</v>
      </c>
      <c r="M27" s="53">
        <f t="shared" si="5"/>
        <v>0.84195439811965866</v>
      </c>
    </row>
    <row r="28" spans="1:13" x14ac:dyDescent="0.2">
      <c r="A28" s="50" t="s">
        <v>121</v>
      </c>
      <c r="B28" s="54">
        <v>4</v>
      </c>
      <c r="C28" s="54">
        <v>4.7</v>
      </c>
      <c r="D28" s="54">
        <v>4.25</v>
      </c>
      <c r="E28" s="54">
        <v>4.833333333333333</v>
      </c>
      <c r="F28" s="54">
        <v>4.75</v>
      </c>
      <c r="H28" s="54">
        <f t="shared" si="0"/>
        <v>0.8</v>
      </c>
      <c r="I28" s="54">
        <f t="shared" si="1"/>
        <v>0.94000000000000006</v>
      </c>
      <c r="J28" s="54">
        <f t="shared" si="2"/>
        <v>0.85</v>
      </c>
      <c r="K28" s="54">
        <f t="shared" si="3"/>
        <v>1</v>
      </c>
      <c r="L28" s="54">
        <f t="shared" si="4"/>
        <v>1</v>
      </c>
      <c r="M28" s="53">
        <f t="shared" si="5"/>
        <v>0.87394306492823259</v>
      </c>
    </row>
    <row r="29" spans="1:13" x14ac:dyDescent="0.2">
      <c r="A29" s="51" t="s">
        <v>79</v>
      </c>
      <c r="B29" s="54">
        <v>4</v>
      </c>
      <c r="C29" s="54">
        <v>4.4000000000000004</v>
      </c>
      <c r="D29" s="54">
        <v>4</v>
      </c>
      <c r="E29" s="54">
        <v>4.666666666666667</v>
      </c>
      <c r="F29" s="54">
        <v>4.5</v>
      </c>
      <c r="H29" s="54">
        <f t="shared" si="0"/>
        <v>0.8</v>
      </c>
      <c r="I29" s="54">
        <f t="shared" si="1"/>
        <v>0.88000000000000012</v>
      </c>
      <c r="J29" s="54">
        <f t="shared" si="2"/>
        <v>0.8</v>
      </c>
      <c r="K29" s="54">
        <f t="shared" si="3"/>
        <v>0.9655172413793105</v>
      </c>
      <c r="L29" s="54">
        <f t="shared" si="4"/>
        <v>0.94736842105263153</v>
      </c>
      <c r="M29" s="53">
        <f t="shared" si="5"/>
        <v>0.84417258175438614</v>
      </c>
    </row>
    <row r="30" spans="1:13" x14ac:dyDescent="0.2">
      <c r="A30" s="50" t="s">
        <v>102</v>
      </c>
      <c r="B30" s="54">
        <v>3</v>
      </c>
      <c r="C30" s="54">
        <v>4.0999999999999996</v>
      </c>
      <c r="D30" s="54">
        <v>3.125</v>
      </c>
      <c r="E30" s="54">
        <v>4</v>
      </c>
      <c r="F30" s="54">
        <v>4</v>
      </c>
      <c r="H30" s="54">
        <f t="shared" si="0"/>
        <v>0.6</v>
      </c>
      <c r="I30" s="54">
        <f t="shared" si="1"/>
        <v>0.82</v>
      </c>
      <c r="J30" s="54">
        <f t="shared" si="2"/>
        <v>0.625</v>
      </c>
      <c r="K30" s="54">
        <f t="shared" si="3"/>
        <v>0.82758620689655182</v>
      </c>
      <c r="L30" s="54">
        <f t="shared" si="4"/>
        <v>0.84210526315789469</v>
      </c>
      <c r="M30" s="53">
        <f t="shared" si="5"/>
        <v>0.69533404356002615</v>
      </c>
    </row>
    <row r="31" spans="1:13" x14ac:dyDescent="0.2">
      <c r="A31" s="51" t="s">
        <v>108</v>
      </c>
      <c r="B31" s="54">
        <v>5</v>
      </c>
      <c r="C31" s="54">
        <v>4.0999999999999996</v>
      </c>
      <c r="D31" s="54">
        <v>4</v>
      </c>
      <c r="E31" s="54">
        <v>4.333333333333333</v>
      </c>
      <c r="F31" s="54">
        <v>3.5</v>
      </c>
      <c r="H31" s="54">
        <f t="shared" si="0"/>
        <v>1</v>
      </c>
      <c r="I31" s="54">
        <f t="shared" si="1"/>
        <v>0.82</v>
      </c>
      <c r="J31" s="54">
        <f t="shared" si="2"/>
        <v>0.8</v>
      </c>
      <c r="K31" s="54">
        <f t="shared" si="3"/>
        <v>0.89655172413793105</v>
      </c>
      <c r="L31" s="54">
        <f t="shared" si="4"/>
        <v>0.73684210526315785</v>
      </c>
      <c r="M31" s="53">
        <f t="shared" si="5"/>
        <v>0.89622886753817665</v>
      </c>
    </row>
    <row r="32" spans="1:13" x14ac:dyDescent="0.2">
      <c r="A32" s="50" t="s">
        <v>58</v>
      </c>
      <c r="B32" s="54">
        <v>4</v>
      </c>
      <c r="C32" s="54">
        <v>5</v>
      </c>
      <c r="D32" s="54">
        <v>4.25</v>
      </c>
      <c r="E32" s="54">
        <v>4.833333333333333</v>
      </c>
      <c r="F32" s="54">
        <v>4.75</v>
      </c>
      <c r="H32" s="54">
        <f t="shared" si="0"/>
        <v>0.8</v>
      </c>
      <c r="I32" s="54">
        <f t="shared" si="1"/>
        <v>1</v>
      </c>
      <c r="J32" s="54">
        <f t="shared" si="2"/>
        <v>0.85</v>
      </c>
      <c r="K32" s="54">
        <f t="shared" si="3"/>
        <v>1</v>
      </c>
      <c r="L32" s="54">
        <f t="shared" si="4"/>
        <v>1</v>
      </c>
      <c r="M32" s="53">
        <f t="shared" si="5"/>
        <v>0.88929959363038358</v>
      </c>
    </row>
    <row r="33" spans="1:13" x14ac:dyDescent="0.2">
      <c r="A33" s="52" t="s">
        <v>130</v>
      </c>
      <c r="B33" s="54">
        <v>3.5</v>
      </c>
      <c r="C33" s="54">
        <v>4.3</v>
      </c>
      <c r="D33" s="54">
        <v>3.625</v>
      </c>
      <c r="E33" s="54">
        <v>3.8333333333333335</v>
      </c>
      <c r="F33" s="54">
        <v>3.5</v>
      </c>
      <c r="H33" s="54">
        <f t="shared" si="0"/>
        <v>0.7</v>
      </c>
      <c r="I33" s="54">
        <f t="shared" si="1"/>
        <v>0.86</v>
      </c>
      <c r="J33" s="54">
        <f t="shared" si="2"/>
        <v>0.72499999999999998</v>
      </c>
      <c r="K33" s="54">
        <f t="shared" si="3"/>
        <v>0.7931034482758621</v>
      </c>
      <c r="L33" s="54">
        <f t="shared" si="4"/>
        <v>0.73684210526315785</v>
      </c>
      <c r="M33" s="53">
        <f t="shared" si="5"/>
        <v>0.75560976206355501</v>
      </c>
    </row>
    <row r="34" spans="1:13" x14ac:dyDescent="0.2">
      <c r="A34" s="51" t="s">
        <v>84</v>
      </c>
      <c r="B34" s="54">
        <v>4</v>
      </c>
      <c r="C34" s="54">
        <v>4.4666666666666668</v>
      </c>
      <c r="D34" s="54">
        <v>3.4166666666666665</v>
      </c>
      <c r="E34" s="54">
        <v>3.8888888888888888</v>
      </c>
      <c r="F34" s="54">
        <v>3.6666666666666665</v>
      </c>
      <c r="H34" s="54">
        <f t="shared" si="0"/>
        <v>0.8</v>
      </c>
      <c r="I34" s="54">
        <f t="shared" si="1"/>
        <v>0.89333333333333331</v>
      </c>
      <c r="J34" s="54">
        <f t="shared" si="2"/>
        <v>0.68333333333333335</v>
      </c>
      <c r="K34" s="54">
        <f t="shared" si="3"/>
        <v>0.8045977011494253</v>
      </c>
      <c r="L34" s="54">
        <f t="shared" si="4"/>
        <v>0.77192982456140347</v>
      </c>
      <c r="M34" s="53">
        <f t="shared" si="5"/>
        <v>0.80356949932974497</v>
      </c>
    </row>
    <row r="35" spans="1:13" x14ac:dyDescent="0.2">
      <c r="A35" s="50" t="s">
        <v>68</v>
      </c>
      <c r="B35" s="54">
        <v>3</v>
      </c>
      <c r="C35" s="54">
        <v>4</v>
      </c>
      <c r="D35" s="54">
        <v>3.75</v>
      </c>
      <c r="E35" s="54">
        <v>3.6666666666666665</v>
      </c>
      <c r="F35" s="54">
        <v>2.5</v>
      </c>
      <c r="H35" s="54">
        <f t="shared" si="0"/>
        <v>0.6</v>
      </c>
      <c r="I35" s="54">
        <f t="shared" si="1"/>
        <v>0.8</v>
      </c>
      <c r="J35" s="54">
        <f t="shared" si="2"/>
        <v>0.75</v>
      </c>
      <c r="K35" s="54">
        <f t="shared" si="3"/>
        <v>0.75862068965517238</v>
      </c>
      <c r="L35" s="54">
        <f t="shared" si="4"/>
        <v>0.52631578947368418</v>
      </c>
      <c r="M35" s="53">
        <f t="shared" si="5"/>
        <v>0.68554570857750363</v>
      </c>
    </row>
    <row r="36" spans="1:13" x14ac:dyDescent="0.2">
      <c r="A36" s="51" t="s">
        <v>100</v>
      </c>
      <c r="B36" s="54">
        <v>2</v>
      </c>
      <c r="C36" s="54">
        <v>3.4</v>
      </c>
      <c r="D36" s="54">
        <v>2.5</v>
      </c>
      <c r="E36" s="54">
        <v>3.6666666666666665</v>
      </c>
      <c r="F36" s="54">
        <v>2.5</v>
      </c>
      <c r="H36" s="54">
        <f t="shared" si="0"/>
        <v>0.4</v>
      </c>
      <c r="I36" s="54">
        <f t="shared" si="1"/>
        <v>0.67999999999999994</v>
      </c>
      <c r="J36" s="54">
        <f t="shared" si="2"/>
        <v>0.5</v>
      </c>
      <c r="K36" s="54">
        <f t="shared" si="3"/>
        <v>0.75862068965517238</v>
      </c>
      <c r="L36" s="54">
        <f t="shared" si="4"/>
        <v>0.52631578947368418</v>
      </c>
      <c r="M36" s="53">
        <f t="shared" si="5"/>
        <v>0.5278006193444611</v>
      </c>
    </row>
    <row r="37" spans="1:13" x14ac:dyDescent="0.2">
      <c r="A37" s="50" t="s">
        <v>53</v>
      </c>
      <c r="B37" s="54">
        <v>3.6666666666666665</v>
      </c>
      <c r="C37" s="54">
        <v>4</v>
      </c>
      <c r="D37" s="54">
        <v>3.6666666666666665</v>
      </c>
      <c r="E37" s="54">
        <v>4.333333333333333</v>
      </c>
      <c r="F37" s="54">
        <v>3</v>
      </c>
      <c r="H37" s="54">
        <f t="shared" si="0"/>
        <v>0.73333333333333328</v>
      </c>
      <c r="I37" s="54">
        <f t="shared" si="1"/>
        <v>0.8</v>
      </c>
      <c r="J37" s="54">
        <f t="shared" si="2"/>
        <v>0.73333333333333328</v>
      </c>
      <c r="K37" s="54">
        <f t="shared" si="3"/>
        <v>0.89655172413793105</v>
      </c>
      <c r="L37" s="54">
        <f t="shared" si="4"/>
        <v>0.63157894736842102</v>
      </c>
      <c r="M37" s="53">
        <f t="shared" si="5"/>
        <v>0.75899111321274793</v>
      </c>
    </row>
    <row r="38" spans="1:13" x14ac:dyDescent="0.2">
      <c r="A38" s="51" t="s">
        <v>118</v>
      </c>
      <c r="B38" s="54">
        <v>2.5</v>
      </c>
      <c r="C38" s="54">
        <v>4.8</v>
      </c>
      <c r="D38" s="54">
        <v>4</v>
      </c>
      <c r="E38" s="54">
        <v>4.5</v>
      </c>
      <c r="F38" s="54">
        <v>4.5</v>
      </c>
      <c r="H38" s="54">
        <f t="shared" si="0"/>
        <v>0.5</v>
      </c>
      <c r="I38" s="54">
        <f t="shared" si="1"/>
        <v>0.96</v>
      </c>
      <c r="J38" s="54">
        <f t="shared" si="2"/>
        <v>0.8</v>
      </c>
      <c r="K38" s="54">
        <f t="shared" si="3"/>
        <v>0.93103448275862077</v>
      </c>
      <c r="L38" s="54">
        <f t="shared" si="4"/>
        <v>0.94736842105263153</v>
      </c>
      <c r="M38" s="53">
        <f t="shared" si="5"/>
        <v>0.73224229444908639</v>
      </c>
    </row>
    <row r="39" spans="1:13" x14ac:dyDescent="0.2">
      <c r="A39" s="50" t="s">
        <v>135</v>
      </c>
      <c r="B39" s="54">
        <v>3.3333333333333335</v>
      </c>
      <c r="C39" s="54">
        <v>4.4000000000000004</v>
      </c>
      <c r="D39" s="54">
        <v>3.4166666666666665</v>
      </c>
      <c r="E39" s="54">
        <v>3.3333333333333335</v>
      </c>
      <c r="F39" s="54">
        <v>2.6666666666666665</v>
      </c>
      <c r="H39" s="54">
        <f t="shared" si="0"/>
        <v>0.66666666666666674</v>
      </c>
      <c r="I39" s="54">
        <f t="shared" si="1"/>
        <v>0.88000000000000012</v>
      </c>
      <c r="J39" s="54">
        <f t="shared" si="2"/>
        <v>0.68333333333333335</v>
      </c>
      <c r="K39" s="54">
        <f t="shared" si="3"/>
        <v>0.68965517241379315</v>
      </c>
      <c r="L39" s="54">
        <f t="shared" si="4"/>
        <v>0.56140350877192979</v>
      </c>
      <c r="M39" s="53">
        <f t="shared" si="5"/>
        <v>0.71976319606462835</v>
      </c>
    </row>
    <row r="41" spans="1:13" x14ac:dyDescent="0.2">
      <c r="A41" s="56" t="s">
        <v>185</v>
      </c>
      <c r="B41" s="54">
        <f>MAX(B3:B39)</f>
        <v>5</v>
      </c>
      <c r="C41" s="54">
        <f>MAX(C3:C39)</f>
        <v>5</v>
      </c>
      <c r="D41" s="54">
        <f t="shared" ref="D41:F41" si="6">MAX(D3:D39)</f>
        <v>5</v>
      </c>
      <c r="E41" s="54">
        <f t="shared" si="6"/>
        <v>4.833333333333333</v>
      </c>
      <c r="F41" s="54">
        <f t="shared" si="6"/>
        <v>4.75</v>
      </c>
    </row>
    <row r="45" spans="1:13" x14ac:dyDescent="0.2">
      <c r="A45" s="58" t="s">
        <v>184</v>
      </c>
      <c r="B45" s="59" t="s">
        <v>188</v>
      </c>
      <c r="C45" s="59" t="s">
        <v>187</v>
      </c>
    </row>
    <row r="46" spans="1:13" x14ac:dyDescent="0.2">
      <c r="A46" s="51" t="s">
        <v>93</v>
      </c>
      <c r="B46" s="86">
        <v>0.91871527243395368</v>
      </c>
      <c r="C46" s="60">
        <v>1</v>
      </c>
    </row>
    <row r="47" spans="1:13" x14ac:dyDescent="0.2">
      <c r="A47" s="51" t="s">
        <v>108</v>
      </c>
      <c r="B47" s="86">
        <v>0.89622886753817665</v>
      </c>
      <c r="C47" s="60">
        <v>2</v>
      </c>
    </row>
    <row r="48" spans="1:13" x14ac:dyDescent="0.2">
      <c r="A48" s="50" t="s">
        <v>43</v>
      </c>
      <c r="B48" s="86">
        <v>0.88988861748352766</v>
      </c>
      <c r="C48" s="60">
        <v>3</v>
      </c>
    </row>
    <row r="49" spans="1:13" x14ac:dyDescent="0.2">
      <c r="A49" s="50" t="s">
        <v>58</v>
      </c>
      <c r="B49" s="86">
        <v>0.88929959363038358</v>
      </c>
      <c r="C49" s="60">
        <v>4</v>
      </c>
    </row>
    <row r="50" spans="1:13" x14ac:dyDescent="0.2">
      <c r="A50" s="50" t="s">
        <v>121</v>
      </c>
      <c r="B50" s="86">
        <v>0.87394306492823259</v>
      </c>
      <c r="C50" s="60">
        <v>5</v>
      </c>
    </row>
    <row r="51" spans="1:13" x14ac:dyDescent="0.2">
      <c r="A51" s="52" t="s">
        <v>95</v>
      </c>
      <c r="B51" s="86">
        <v>0.87271441762805124</v>
      </c>
      <c r="C51" s="60">
        <v>6</v>
      </c>
    </row>
    <row r="52" spans="1:13" x14ac:dyDescent="0.2">
      <c r="A52" s="51" t="s">
        <v>90</v>
      </c>
      <c r="B52" s="86">
        <v>0.8706425445561794</v>
      </c>
      <c r="C52" s="60">
        <v>7</v>
      </c>
    </row>
    <row r="53" spans="1:13" x14ac:dyDescent="0.2">
      <c r="A53" s="50" t="s">
        <v>114</v>
      </c>
      <c r="B53" s="86">
        <v>0.8578794945457866</v>
      </c>
      <c r="C53" s="60">
        <v>8</v>
      </c>
    </row>
    <row r="54" spans="1:13" x14ac:dyDescent="0.2">
      <c r="A54" s="50" t="s">
        <v>124</v>
      </c>
      <c r="B54" s="86">
        <v>0.85603526250248752</v>
      </c>
      <c r="C54" s="60">
        <v>9</v>
      </c>
    </row>
    <row r="55" spans="1:13" x14ac:dyDescent="0.2">
      <c r="A55" s="51" t="s">
        <v>63</v>
      </c>
      <c r="B55" s="86">
        <v>0.85414156420587406</v>
      </c>
      <c r="C55" s="60">
        <v>10</v>
      </c>
    </row>
    <row r="56" spans="1:13" x14ac:dyDescent="0.2">
      <c r="A56" s="51" t="s">
        <v>97</v>
      </c>
      <c r="B56" s="86">
        <v>0.84993281450545877</v>
      </c>
      <c r="C56" s="60">
        <v>11</v>
      </c>
    </row>
    <row r="57" spans="1:13" x14ac:dyDescent="0.2">
      <c r="A57" s="51" t="s">
        <v>34</v>
      </c>
      <c r="B57" s="86">
        <v>0.84707984399141112</v>
      </c>
      <c r="C57" s="60">
        <v>12</v>
      </c>
    </row>
    <row r="58" spans="1:13" x14ac:dyDescent="0.2">
      <c r="A58" s="51" t="s">
        <v>79</v>
      </c>
      <c r="B58" s="86">
        <v>0.84417258175438614</v>
      </c>
      <c r="C58" s="60">
        <v>13</v>
      </c>
    </row>
    <row r="59" spans="1:13" x14ac:dyDescent="0.2">
      <c r="A59" s="51" t="s">
        <v>39</v>
      </c>
      <c r="B59" s="86">
        <v>0.84195439811965866</v>
      </c>
      <c r="C59" s="60">
        <v>14</v>
      </c>
    </row>
    <row r="60" spans="1:13" x14ac:dyDescent="0.2">
      <c r="A60" s="50" t="s">
        <v>72</v>
      </c>
      <c r="B60" s="87">
        <v>0.83714625708819612</v>
      </c>
      <c r="C60" s="60">
        <v>15</v>
      </c>
    </row>
    <row r="61" spans="1:13" x14ac:dyDescent="0.2">
      <c r="A61" s="50" t="s">
        <v>82</v>
      </c>
      <c r="B61" s="87">
        <v>0.83368604301247651</v>
      </c>
      <c r="C61" s="60">
        <v>16</v>
      </c>
    </row>
    <row r="62" spans="1:13" s="37" customFormat="1" x14ac:dyDescent="0.2">
      <c r="A62" s="51" t="s">
        <v>66</v>
      </c>
      <c r="B62" s="87">
        <v>0.82796708783170714</v>
      </c>
      <c r="C62" s="60">
        <v>17</v>
      </c>
      <c r="D62" s="61"/>
      <c r="E62" s="61"/>
      <c r="F62" s="61"/>
      <c r="H62" s="61"/>
      <c r="I62" s="61"/>
      <c r="J62" s="61"/>
      <c r="K62" s="61"/>
      <c r="L62" s="61"/>
      <c r="M62" s="61"/>
    </row>
    <row r="63" spans="1:13" x14ac:dyDescent="0.2">
      <c r="A63" s="50" t="s">
        <v>112</v>
      </c>
      <c r="B63" s="87">
        <v>0.82655085239836701</v>
      </c>
      <c r="C63" s="60">
        <v>18</v>
      </c>
    </row>
    <row r="64" spans="1:13" x14ac:dyDescent="0.2">
      <c r="A64" s="50" t="s">
        <v>61</v>
      </c>
      <c r="B64" s="87">
        <v>0.81932761389926023</v>
      </c>
      <c r="C64" s="60">
        <v>19</v>
      </c>
    </row>
    <row r="65" spans="1:3" x14ac:dyDescent="0.2">
      <c r="A65" s="51" t="s">
        <v>35</v>
      </c>
      <c r="B65" s="87">
        <v>0.80905080260027318</v>
      </c>
      <c r="C65" s="60">
        <v>20</v>
      </c>
    </row>
    <row r="66" spans="1:3" x14ac:dyDescent="0.2">
      <c r="A66" s="50" t="s">
        <v>156</v>
      </c>
      <c r="B66" s="87">
        <v>0.80736558469239394</v>
      </c>
      <c r="C66" s="60">
        <v>21</v>
      </c>
    </row>
    <row r="67" spans="1:3" x14ac:dyDescent="0.2">
      <c r="A67" s="51" t="s">
        <v>84</v>
      </c>
      <c r="B67" s="87">
        <v>0.80356949932974497</v>
      </c>
      <c r="C67" s="60">
        <v>22</v>
      </c>
    </row>
    <row r="68" spans="1:3" x14ac:dyDescent="0.2">
      <c r="A68" s="50" t="s">
        <v>46</v>
      </c>
      <c r="B68" s="87">
        <v>0.79184903366963644</v>
      </c>
      <c r="C68" s="60">
        <v>23</v>
      </c>
    </row>
    <row r="69" spans="1:3" x14ac:dyDescent="0.2">
      <c r="A69" s="51" t="s">
        <v>110</v>
      </c>
      <c r="B69" s="87">
        <v>0.78723078797664303</v>
      </c>
      <c r="C69" s="60">
        <v>24</v>
      </c>
    </row>
    <row r="70" spans="1:3" x14ac:dyDescent="0.2">
      <c r="A70" s="51" t="s">
        <v>70</v>
      </c>
      <c r="B70" s="87">
        <v>0.78533513358656393</v>
      </c>
      <c r="C70" s="60">
        <v>25</v>
      </c>
    </row>
    <row r="71" spans="1:3" x14ac:dyDescent="0.2">
      <c r="A71" s="50" t="s">
        <v>53</v>
      </c>
      <c r="B71" s="87">
        <v>0.75899111321274793</v>
      </c>
      <c r="C71" s="60">
        <v>26</v>
      </c>
    </row>
    <row r="72" spans="1:3" x14ac:dyDescent="0.2">
      <c r="A72" s="50" t="s">
        <v>128</v>
      </c>
      <c r="B72" s="87">
        <v>0.75806230414613507</v>
      </c>
      <c r="C72" s="60">
        <v>27</v>
      </c>
    </row>
    <row r="73" spans="1:3" x14ac:dyDescent="0.2">
      <c r="A73" s="52" t="s">
        <v>130</v>
      </c>
      <c r="B73" s="87">
        <v>0.75560976206355501</v>
      </c>
      <c r="C73" s="60">
        <v>28</v>
      </c>
    </row>
    <row r="74" spans="1:3" x14ac:dyDescent="0.2">
      <c r="A74" s="51" t="s">
        <v>118</v>
      </c>
      <c r="B74" s="88">
        <v>0.73224229444908639</v>
      </c>
      <c r="C74" s="60">
        <v>29</v>
      </c>
    </row>
    <row r="75" spans="1:3" x14ac:dyDescent="0.2">
      <c r="A75" s="50" t="s">
        <v>50</v>
      </c>
      <c r="B75" s="88">
        <v>0.73115995771176057</v>
      </c>
      <c r="C75" s="60">
        <v>30</v>
      </c>
    </row>
    <row r="76" spans="1:3" x14ac:dyDescent="0.2">
      <c r="A76" s="50" t="s">
        <v>126</v>
      </c>
      <c r="B76" s="88">
        <v>0.72791372906268492</v>
      </c>
      <c r="C76" s="60">
        <v>31</v>
      </c>
    </row>
    <row r="77" spans="1:3" x14ac:dyDescent="0.2">
      <c r="A77" s="51" t="s">
        <v>77</v>
      </c>
      <c r="B77" s="88">
        <v>0.72194548723470164</v>
      </c>
      <c r="C77" s="60">
        <v>32</v>
      </c>
    </row>
    <row r="78" spans="1:3" x14ac:dyDescent="0.2">
      <c r="A78" s="50" t="s">
        <v>135</v>
      </c>
      <c r="B78" s="89">
        <v>0.71976319606462835</v>
      </c>
      <c r="C78" s="60">
        <v>33</v>
      </c>
    </row>
    <row r="79" spans="1:3" x14ac:dyDescent="0.2">
      <c r="A79" s="50" t="s">
        <v>102</v>
      </c>
      <c r="B79" s="89">
        <v>0.69533404356002615</v>
      </c>
      <c r="C79" s="60">
        <v>34</v>
      </c>
    </row>
    <row r="80" spans="1:3" x14ac:dyDescent="0.2">
      <c r="A80" s="50" t="s">
        <v>68</v>
      </c>
      <c r="B80" s="89">
        <v>0.68554570857750363</v>
      </c>
      <c r="C80" s="60">
        <v>35</v>
      </c>
    </row>
    <row r="81" spans="1:3" x14ac:dyDescent="0.2">
      <c r="A81" s="51" t="s">
        <v>55</v>
      </c>
      <c r="B81" s="89">
        <v>0.65237120422933037</v>
      </c>
      <c r="C81" s="60">
        <v>36</v>
      </c>
    </row>
    <row r="82" spans="1:3" x14ac:dyDescent="0.2">
      <c r="A82" s="51" t="s">
        <v>100</v>
      </c>
      <c r="B82" s="89">
        <v>0.5278006193444611</v>
      </c>
      <c r="C82" s="60">
        <v>37</v>
      </c>
    </row>
  </sheetData>
  <sortState ref="A46:C82">
    <sortCondition descending="1" ref="B46"/>
  </sortState>
  <mergeCells count="1">
    <mergeCell ref="M1:M2"/>
  </mergeCells>
  <pageMargins left="0.7" right="0.7" top="0.75" bottom="0.75" header="0.3" footer="0.3"/>
  <pageSetup paperSize="9" orientation="portrait" horizontalDpi="360" verticalDpi="36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D15"/>
  <sheetViews>
    <sheetView topLeftCell="BX1" zoomScale="70" zoomScaleNormal="70" workbookViewId="0">
      <selection activeCell="CV8" sqref="CV8"/>
    </sheetView>
  </sheetViews>
  <sheetFormatPr defaultRowHeight="15.75" x14ac:dyDescent="0.2"/>
  <cols>
    <col min="1" max="4" width="9.140625" style="34"/>
    <col min="5" max="7" width="9.7109375" customWidth="1"/>
    <col min="8" max="8" width="49.140625" customWidth="1"/>
    <col min="11" max="11" width="33.5703125" bestFit="1" customWidth="1"/>
    <col min="39" max="39" width="21" customWidth="1"/>
    <col min="40" max="40" width="24" customWidth="1"/>
    <col min="41" max="41" width="25" customWidth="1"/>
    <col min="43" max="43" width="15.85546875" customWidth="1"/>
    <col min="44" max="44" width="18.28515625" customWidth="1"/>
    <col min="45" max="45" width="16.7109375" customWidth="1"/>
    <col min="48" max="50" width="20.7109375" customWidth="1"/>
    <col min="53" max="55" width="9.140625" style="116"/>
    <col min="56" max="57" width="11" style="34" customWidth="1"/>
    <col min="58" max="58" width="9.140625" style="116"/>
    <col min="59" max="59" width="9.140625" style="115"/>
    <col min="74" max="74" width="9.140625" style="121"/>
    <col min="93" max="93" width="15.5703125" bestFit="1" customWidth="1"/>
    <col min="96" max="96" width="27.5703125" customWidth="1"/>
    <col min="97" max="97" width="19" style="115" customWidth="1"/>
  </cols>
  <sheetData>
    <row r="2" spans="1:108" s="98" customFormat="1" ht="49.5" customHeight="1" x14ac:dyDescent="0.2">
      <c r="A2" s="162">
        <v>0</v>
      </c>
      <c r="B2" s="162"/>
      <c r="C2" s="162"/>
      <c r="D2" s="162"/>
      <c r="E2" s="162"/>
      <c r="F2" s="162"/>
      <c r="G2" s="162"/>
      <c r="H2" s="162"/>
      <c r="K2" s="99">
        <v>1</v>
      </c>
      <c r="N2" s="173">
        <v>2</v>
      </c>
      <c r="O2" s="173"/>
      <c r="P2" s="173"/>
      <c r="Q2" s="173"/>
      <c r="R2" s="173"/>
      <c r="S2" s="173"/>
      <c r="V2" s="162" t="s">
        <v>256</v>
      </c>
      <c r="W2" s="162"/>
      <c r="X2" s="162"/>
      <c r="Y2" s="162"/>
      <c r="Z2" s="162"/>
      <c r="AA2" s="162"/>
      <c r="AB2" s="162"/>
      <c r="AC2" s="162"/>
      <c r="AD2" s="162"/>
      <c r="AE2" s="162"/>
      <c r="AF2" s="162"/>
      <c r="AG2" s="162"/>
      <c r="AH2" s="162"/>
      <c r="AI2" s="162"/>
      <c r="AJ2" s="162"/>
      <c r="AK2" s="162"/>
      <c r="AM2" s="162" t="s">
        <v>235</v>
      </c>
      <c r="AN2" s="162"/>
      <c r="AO2" s="162"/>
      <c r="AQ2" s="162" t="s">
        <v>225</v>
      </c>
      <c r="AR2" s="162"/>
      <c r="AS2" s="162"/>
      <c r="AU2" s="162" t="s">
        <v>226</v>
      </c>
      <c r="AV2" s="162"/>
      <c r="AW2" s="162"/>
      <c r="AX2" s="162"/>
      <c r="AZ2" s="177" t="s">
        <v>234</v>
      </c>
      <c r="BA2" s="177"/>
      <c r="BB2" s="177"/>
      <c r="BC2" s="177"/>
      <c r="BD2" s="177"/>
      <c r="BE2" s="177"/>
      <c r="BF2" s="177"/>
      <c r="BG2" s="177"/>
      <c r="BI2" s="162" t="s">
        <v>243</v>
      </c>
      <c r="BJ2" s="162"/>
      <c r="BK2" s="162"/>
      <c r="BL2" s="162"/>
      <c r="BM2" s="162"/>
      <c r="BN2" s="162"/>
      <c r="BO2" s="162"/>
      <c r="BP2" s="162"/>
      <c r="BQ2" s="162"/>
      <c r="BR2" s="162"/>
      <c r="BS2" s="162"/>
      <c r="BT2" s="162"/>
      <c r="BU2" s="162"/>
      <c r="BV2" s="162"/>
      <c r="BW2" s="162"/>
      <c r="BX2" s="162"/>
      <c r="BY2" s="162"/>
      <c r="BZ2" s="162"/>
      <c r="CA2" s="162"/>
      <c r="CB2" s="162"/>
      <c r="CC2" s="162"/>
      <c r="CD2" s="162"/>
      <c r="CE2" s="162"/>
      <c r="CF2" s="162"/>
      <c r="CG2" s="162"/>
      <c r="CH2" s="162"/>
      <c r="CI2" s="162"/>
      <c r="CJ2" s="162"/>
      <c r="CK2" s="162"/>
      <c r="CL2" s="162"/>
      <c r="CM2" s="162"/>
      <c r="CQ2" s="162" t="s">
        <v>244</v>
      </c>
      <c r="CR2" s="162"/>
      <c r="CS2" s="162"/>
      <c r="CU2" s="162" t="s">
        <v>245</v>
      </c>
      <c r="CV2" s="162"/>
      <c r="CW2" s="162"/>
      <c r="CX2" s="162"/>
      <c r="CY2" s="162"/>
      <c r="CZ2" s="162"/>
      <c r="DA2" s="162"/>
      <c r="DB2" s="162"/>
      <c r="DC2" s="162"/>
      <c r="DD2" s="162"/>
    </row>
    <row r="4" spans="1:108" ht="50.1" customHeight="1" x14ac:dyDescent="0.2">
      <c r="A4" s="60"/>
      <c r="B4" s="171" t="s">
        <v>220</v>
      </c>
      <c r="C4" s="171"/>
      <c r="D4" s="171"/>
      <c r="E4" s="161" t="s">
        <v>204</v>
      </c>
      <c r="F4" s="161"/>
      <c r="G4" s="161"/>
      <c r="H4" s="95" t="s">
        <v>208</v>
      </c>
      <c r="J4" s="94" t="s">
        <v>218</v>
      </c>
      <c r="K4" s="94" t="s">
        <v>219</v>
      </c>
      <c r="O4" s="93" t="s">
        <v>213</v>
      </c>
      <c r="P4" s="93" t="s">
        <v>214</v>
      </c>
      <c r="Q4" s="93" t="s">
        <v>215</v>
      </c>
      <c r="R4" s="93" t="s">
        <v>216</v>
      </c>
      <c r="S4" s="93" t="s">
        <v>217</v>
      </c>
      <c r="W4" s="174" t="s">
        <v>213</v>
      </c>
      <c r="X4" s="175"/>
      <c r="Y4" s="176"/>
      <c r="Z4" s="174" t="s">
        <v>214</v>
      </c>
      <c r="AA4" s="175"/>
      <c r="AB4" s="176"/>
      <c r="AC4" s="174" t="s">
        <v>215</v>
      </c>
      <c r="AD4" s="175"/>
      <c r="AE4" s="176"/>
      <c r="AF4" s="174" t="s">
        <v>216</v>
      </c>
      <c r="AG4" s="175"/>
      <c r="AH4" s="176"/>
      <c r="AI4" s="174" t="s">
        <v>217</v>
      </c>
      <c r="AJ4" s="175"/>
      <c r="AK4" s="176"/>
      <c r="AL4" s="65"/>
      <c r="AM4" s="111" t="s">
        <v>221</v>
      </c>
      <c r="AN4" s="111" t="s">
        <v>223</v>
      </c>
      <c r="AO4" s="111" t="s">
        <v>224</v>
      </c>
      <c r="AQ4" s="111">
        <f>1/AO10</f>
        <v>1.5247776365946633E-2</v>
      </c>
      <c r="AR4" s="111">
        <f>1/AN10</f>
        <v>2.4469820554649267E-2</v>
      </c>
      <c r="AS4" s="111">
        <f>1/AM10</f>
        <v>4.8074171579007619E-2</v>
      </c>
      <c r="AU4" s="63"/>
      <c r="AV4" s="62" t="s">
        <v>232</v>
      </c>
      <c r="AW4" s="62" t="s">
        <v>233</v>
      </c>
      <c r="AX4" s="62" t="s">
        <v>222</v>
      </c>
      <c r="AZ4" s="115"/>
      <c r="BD4" s="115"/>
      <c r="BE4" s="115"/>
      <c r="BF4" s="118" t="s">
        <v>240</v>
      </c>
      <c r="BG4" s="123" t="s">
        <v>241</v>
      </c>
      <c r="BH4" s="119"/>
      <c r="BN4" s="120" t="s">
        <v>240</v>
      </c>
      <c r="BO4" s="120" t="s">
        <v>241</v>
      </c>
      <c r="BV4" s="126" t="s">
        <v>240</v>
      </c>
      <c r="BW4" s="128" t="s">
        <v>241</v>
      </c>
      <c r="CD4" s="130" t="s">
        <v>240</v>
      </c>
      <c r="CE4" s="131" t="s">
        <v>241</v>
      </c>
      <c r="CL4" s="120" t="s">
        <v>240</v>
      </c>
      <c r="CM4" s="125" t="s">
        <v>241</v>
      </c>
      <c r="CO4" s="113" t="s">
        <v>257</v>
      </c>
      <c r="CQ4" s="133" t="s">
        <v>218</v>
      </c>
      <c r="CR4" s="133" t="s">
        <v>219</v>
      </c>
      <c r="CS4" s="113" t="s">
        <v>242</v>
      </c>
    </row>
    <row r="5" spans="1:108" ht="50.1" customHeight="1" x14ac:dyDescent="0.2">
      <c r="A5" s="100">
        <v>1</v>
      </c>
      <c r="B5" s="103">
        <v>1</v>
      </c>
      <c r="C5" s="103">
        <v>1</v>
      </c>
      <c r="D5" s="104">
        <v>1</v>
      </c>
      <c r="E5" s="101">
        <v>1</v>
      </c>
      <c r="F5" s="101">
        <v>1</v>
      </c>
      <c r="G5" s="101">
        <v>1</v>
      </c>
      <c r="H5" s="96" t="s">
        <v>209</v>
      </c>
      <c r="J5" s="93" t="s">
        <v>213</v>
      </c>
      <c r="K5" s="97" t="s">
        <v>175</v>
      </c>
      <c r="N5" s="93" t="s">
        <v>213</v>
      </c>
      <c r="O5" s="62">
        <v>1</v>
      </c>
      <c r="P5" s="62">
        <v>3</v>
      </c>
      <c r="Q5" s="62">
        <v>3</v>
      </c>
      <c r="R5" s="62">
        <v>4</v>
      </c>
      <c r="S5" s="62">
        <v>5</v>
      </c>
      <c r="V5" s="105" t="s">
        <v>213</v>
      </c>
      <c r="W5" s="106">
        <v>1</v>
      </c>
      <c r="X5" s="106">
        <v>1</v>
      </c>
      <c r="Y5" s="106">
        <v>1</v>
      </c>
      <c r="Z5" s="107">
        <v>1</v>
      </c>
      <c r="AA5" s="107">
        <v>3</v>
      </c>
      <c r="AB5" s="107">
        <v>5</v>
      </c>
      <c r="AC5" s="107">
        <v>1</v>
      </c>
      <c r="AD5" s="108">
        <v>3</v>
      </c>
      <c r="AE5" s="108">
        <v>5</v>
      </c>
      <c r="AF5" s="109">
        <v>2</v>
      </c>
      <c r="AG5" s="109">
        <v>4</v>
      </c>
      <c r="AH5" s="110">
        <v>6</v>
      </c>
      <c r="AI5" s="109">
        <v>3</v>
      </c>
      <c r="AJ5" s="109">
        <v>5</v>
      </c>
      <c r="AK5" s="110">
        <v>7</v>
      </c>
      <c r="AM5" s="112">
        <f>W5+Z5+AC5+AF5+AI5</f>
        <v>8</v>
      </c>
      <c r="AN5" s="112">
        <f t="shared" ref="AN5:AO9" si="0">X5+AA5+AD5+AG5+AJ5</f>
        <v>16</v>
      </c>
      <c r="AO5" s="112">
        <f t="shared" si="0"/>
        <v>24</v>
      </c>
      <c r="AU5" s="114" t="s">
        <v>227</v>
      </c>
      <c r="AV5" s="129">
        <f>AM5*$AQ$4</f>
        <v>0.12198221092757307</v>
      </c>
      <c r="AW5" s="129">
        <f>AN5*$AR$4</f>
        <v>0.39151712887438828</v>
      </c>
      <c r="AX5" s="129">
        <f>AO5*$AS$4</f>
        <v>1.1537801178961828</v>
      </c>
      <c r="AZ5" s="124" t="s">
        <v>236</v>
      </c>
      <c r="BA5" s="118" t="s">
        <v>227</v>
      </c>
      <c r="BB5" s="118" t="s">
        <v>237</v>
      </c>
      <c r="BC5" s="118" t="s">
        <v>228</v>
      </c>
      <c r="BD5" s="122" t="s">
        <v>239</v>
      </c>
      <c r="BE5" s="118">
        <v>1</v>
      </c>
      <c r="BF5" s="163">
        <f>MIN(BE5:BE8)</f>
        <v>1</v>
      </c>
      <c r="BG5" s="170">
        <f>BF5/CO5</f>
        <v>0.32301221351593506</v>
      </c>
      <c r="BI5" s="120" t="s">
        <v>228</v>
      </c>
      <c r="BJ5" s="120" t="s">
        <v>237</v>
      </c>
      <c r="BK5" s="120" t="s">
        <v>227</v>
      </c>
      <c r="BL5" s="93" t="s">
        <v>238</v>
      </c>
      <c r="BM5" s="93">
        <f>(AV5-AX6)/((AW6-AX6)-(AW5-AV5))</f>
        <v>0.86683795462999202</v>
      </c>
      <c r="BN5" s="164">
        <f>MIN(BM5:BM8)</f>
        <v>0.86683795462999202</v>
      </c>
      <c r="BO5" s="169">
        <f>BN5/CO5</f>
        <v>0.2799992464846594</v>
      </c>
      <c r="BQ5" s="126" t="s">
        <v>229</v>
      </c>
      <c r="BR5" s="126" t="s">
        <v>237</v>
      </c>
      <c r="BS5" s="126" t="s">
        <v>227</v>
      </c>
      <c r="BT5" s="126" t="s">
        <v>238</v>
      </c>
      <c r="BU5" s="127">
        <f>(AV5-AX7)/((AW7-AX7)-(AW5-AV5))</f>
        <v>0.7115348965632341</v>
      </c>
      <c r="BV5" s="165">
        <f>MIN(BU5:BU8)</f>
        <v>0.7115348965632341</v>
      </c>
      <c r="BW5" s="165">
        <f>BV5/CO5</f>
        <v>0.22983446193272214</v>
      </c>
      <c r="BY5" s="130" t="s">
        <v>230</v>
      </c>
      <c r="BZ5" s="130" t="s">
        <v>237</v>
      </c>
      <c r="CA5" s="130" t="s">
        <v>227</v>
      </c>
      <c r="CB5" s="130" t="s">
        <v>238</v>
      </c>
      <c r="CC5" s="130">
        <f>(AV5-AX8)/((AW8-AX8)-(AW5-AV5))</f>
        <v>0.44655797133374076</v>
      </c>
      <c r="CD5" s="166">
        <f>MIN(CC5:CC8)</f>
        <v>0.44655797133374076</v>
      </c>
      <c r="CE5" s="168">
        <f>CD5/CO5</f>
        <v>0.14424367878369709</v>
      </c>
      <c r="CG5" s="120" t="s">
        <v>231</v>
      </c>
      <c r="CH5" s="120" t="s">
        <v>237</v>
      </c>
      <c r="CI5" s="120" t="s">
        <v>227</v>
      </c>
      <c r="CJ5" s="120" t="s">
        <v>238</v>
      </c>
      <c r="CK5" s="120">
        <f>(AV5-AX9)/((AW9-AX9)-(AW5-AV5))</f>
        <v>7.0927346782371642E-2</v>
      </c>
      <c r="CL5" s="167">
        <f>MIN(CK5:CK8)</f>
        <v>7.0927346782371642E-2</v>
      </c>
      <c r="CM5" s="167">
        <f>CL5/CO5</f>
        <v>2.2910399282986198E-2</v>
      </c>
      <c r="CO5" s="161">
        <f>CL5+CD5+BV5+BN5+BF5</f>
        <v>3.0958581693093388</v>
      </c>
      <c r="CQ5" s="93" t="s">
        <v>213</v>
      </c>
      <c r="CR5" s="97" t="s">
        <v>175</v>
      </c>
      <c r="CS5" s="132">
        <f>BG5</f>
        <v>0.32301221351593506</v>
      </c>
    </row>
    <row r="6" spans="1:108" ht="50.1" customHeight="1" x14ac:dyDescent="0.2">
      <c r="A6" s="100">
        <v>1</v>
      </c>
      <c r="B6" s="103">
        <v>1</v>
      </c>
      <c r="C6" s="103">
        <v>1</v>
      </c>
      <c r="D6" s="104">
        <v>3</v>
      </c>
      <c r="E6" s="102">
        <v>0.33333333333333331</v>
      </c>
      <c r="F6" s="102">
        <v>1</v>
      </c>
      <c r="G6" s="102">
        <v>1</v>
      </c>
      <c r="H6" s="96" t="s">
        <v>210</v>
      </c>
      <c r="J6" s="93" t="s">
        <v>214</v>
      </c>
      <c r="K6" s="97" t="s">
        <v>178</v>
      </c>
      <c r="N6" s="93" t="s">
        <v>214</v>
      </c>
      <c r="O6" s="85">
        <v>0.33333333333333331</v>
      </c>
      <c r="P6" s="62">
        <v>1</v>
      </c>
      <c r="Q6" s="64">
        <v>3</v>
      </c>
      <c r="R6" s="62">
        <v>3</v>
      </c>
      <c r="S6" s="62">
        <v>4</v>
      </c>
      <c r="V6" s="105" t="s">
        <v>214</v>
      </c>
      <c r="W6" s="102">
        <v>0.2</v>
      </c>
      <c r="X6" s="102">
        <v>0.33333333333333331</v>
      </c>
      <c r="Y6" s="102">
        <v>1</v>
      </c>
      <c r="Z6" s="106">
        <v>1</v>
      </c>
      <c r="AA6" s="106">
        <v>1</v>
      </c>
      <c r="AB6" s="106">
        <v>1</v>
      </c>
      <c r="AC6" s="107">
        <v>1</v>
      </c>
      <c r="AD6" s="108">
        <v>3</v>
      </c>
      <c r="AE6" s="108">
        <v>5</v>
      </c>
      <c r="AF6" s="107">
        <v>1</v>
      </c>
      <c r="AG6" s="108">
        <v>3</v>
      </c>
      <c r="AH6" s="108">
        <v>5</v>
      </c>
      <c r="AI6" s="109">
        <v>2</v>
      </c>
      <c r="AJ6" s="109">
        <v>4</v>
      </c>
      <c r="AK6" s="110">
        <v>6</v>
      </c>
      <c r="AM6" s="112">
        <f>W6+Z6+AC6+AF6+AI6</f>
        <v>5.2</v>
      </c>
      <c r="AN6" s="112">
        <f t="shared" si="0"/>
        <v>11.333333333333332</v>
      </c>
      <c r="AO6" s="112">
        <f t="shared" si="0"/>
        <v>18</v>
      </c>
      <c r="AU6" s="114" t="s">
        <v>228</v>
      </c>
      <c r="AV6" s="129">
        <f t="shared" ref="AV6:AV9" si="1">AM6*$AQ$4</f>
        <v>7.9288437102922493E-2</v>
      </c>
      <c r="AW6" s="129">
        <f t="shared" ref="AW6:AW9" si="2">AN6*$AR$4</f>
        <v>0.27732463295269166</v>
      </c>
      <c r="AX6" s="129">
        <f t="shared" ref="AX6:AX9" si="3">AO6*$AS$4</f>
        <v>0.86533508842213713</v>
      </c>
      <c r="BA6" s="118" t="s">
        <v>227</v>
      </c>
      <c r="BB6" s="118" t="s">
        <v>237</v>
      </c>
      <c r="BC6" s="118" t="s">
        <v>229</v>
      </c>
      <c r="BD6" s="122" t="s">
        <v>239</v>
      </c>
      <c r="BE6" s="118">
        <v>1</v>
      </c>
      <c r="BF6" s="163"/>
      <c r="BG6" s="170"/>
      <c r="BI6" s="120" t="s">
        <v>228</v>
      </c>
      <c r="BJ6" s="120" t="s">
        <v>237</v>
      </c>
      <c r="BK6" s="120" t="s">
        <v>229</v>
      </c>
      <c r="BL6" s="93" t="s">
        <v>239</v>
      </c>
      <c r="BM6" s="120">
        <v>1</v>
      </c>
      <c r="BN6" s="164"/>
      <c r="BO6" s="169"/>
      <c r="BQ6" s="126" t="s">
        <v>229</v>
      </c>
      <c r="BR6" s="126" t="s">
        <v>237</v>
      </c>
      <c r="BS6" s="126" t="s">
        <v>228</v>
      </c>
      <c r="BT6" s="126" t="s">
        <v>238</v>
      </c>
      <c r="BU6" s="127">
        <f>(AV6-AX7)/((AW7-AX7)-(AW6-AV6))</f>
        <v>0.85879305699660413</v>
      </c>
      <c r="BV6" s="165"/>
      <c r="BW6" s="165"/>
      <c r="BY6" s="130" t="s">
        <v>230</v>
      </c>
      <c r="BZ6" s="130" t="s">
        <v>237</v>
      </c>
      <c r="CA6" s="130" t="s">
        <v>228</v>
      </c>
      <c r="CB6" s="130" t="s">
        <v>238</v>
      </c>
      <c r="CC6" s="130">
        <f>(AV6-AX8)/((AW8-AX8)-(AW6-AV6))</f>
        <v>0.60781506222621251</v>
      </c>
      <c r="CD6" s="166"/>
      <c r="CE6" s="168"/>
      <c r="CG6" s="120" t="s">
        <v>231</v>
      </c>
      <c r="CH6" s="120" t="s">
        <v>237</v>
      </c>
      <c r="CI6" s="120" t="s">
        <v>228</v>
      </c>
      <c r="CJ6" s="120" t="s">
        <v>238</v>
      </c>
      <c r="CK6" s="120">
        <f>(AV6-AX9)/((AW9-AX9)-(AW6-AV6))</f>
        <v>0.23091793406843791</v>
      </c>
      <c r="CL6" s="167"/>
      <c r="CM6" s="167"/>
      <c r="CO6" s="161"/>
      <c r="CQ6" s="93" t="s">
        <v>214</v>
      </c>
      <c r="CR6" s="97" t="s">
        <v>178</v>
      </c>
      <c r="CS6" s="132">
        <f>BO5</f>
        <v>0.2799992464846594</v>
      </c>
    </row>
    <row r="7" spans="1:108" ht="50.1" customHeight="1" x14ac:dyDescent="0.2">
      <c r="A7" s="100">
        <v>3</v>
      </c>
      <c r="B7" s="103">
        <v>1</v>
      </c>
      <c r="C7" s="103">
        <v>3</v>
      </c>
      <c r="D7" s="104">
        <v>5</v>
      </c>
      <c r="E7" s="102">
        <v>0.2</v>
      </c>
      <c r="F7" s="102">
        <v>0.33333333333333331</v>
      </c>
      <c r="G7" s="102">
        <v>1</v>
      </c>
      <c r="H7" s="96" t="s">
        <v>205</v>
      </c>
      <c r="J7" s="93" t="s">
        <v>215</v>
      </c>
      <c r="K7" s="97" t="s">
        <v>179</v>
      </c>
      <c r="N7" s="93" t="s">
        <v>215</v>
      </c>
      <c r="O7" s="85">
        <v>0.33333333333333331</v>
      </c>
      <c r="P7" s="85">
        <v>0.33333333333333331</v>
      </c>
      <c r="Q7" s="62">
        <v>1</v>
      </c>
      <c r="R7" s="62">
        <v>3</v>
      </c>
      <c r="S7" s="62">
        <v>3</v>
      </c>
      <c r="V7" s="105" t="s">
        <v>215</v>
      </c>
      <c r="W7" s="102">
        <v>0.2</v>
      </c>
      <c r="X7" s="102">
        <v>0.33333333333333331</v>
      </c>
      <c r="Y7" s="102">
        <v>1</v>
      </c>
      <c r="Z7" s="102">
        <v>0.2</v>
      </c>
      <c r="AA7" s="102">
        <v>0.33333333333333331</v>
      </c>
      <c r="AB7" s="102">
        <v>1</v>
      </c>
      <c r="AC7" s="106">
        <v>1</v>
      </c>
      <c r="AD7" s="106">
        <v>1</v>
      </c>
      <c r="AE7" s="106">
        <v>1</v>
      </c>
      <c r="AF7" s="107">
        <v>1</v>
      </c>
      <c r="AG7" s="107">
        <v>3</v>
      </c>
      <c r="AH7" s="107">
        <v>5</v>
      </c>
      <c r="AI7" s="107">
        <v>1</v>
      </c>
      <c r="AJ7" s="107">
        <v>3</v>
      </c>
      <c r="AK7" s="107">
        <v>5</v>
      </c>
      <c r="AM7" s="112">
        <f t="shared" ref="AM7:AM9" si="4">W7+Z7+AC7+AF7+AI7</f>
        <v>3.4</v>
      </c>
      <c r="AN7" s="112">
        <f t="shared" si="0"/>
        <v>7.6666666666666661</v>
      </c>
      <c r="AO7" s="112">
        <f t="shared" si="0"/>
        <v>13</v>
      </c>
      <c r="AU7" s="114" t="s">
        <v>229</v>
      </c>
      <c r="AV7" s="129">
        <f t="shared" si="1"/>
        <v>5.1842439644218551E-2</v>
      </c>
      <c r="AW7" s="129">
        <f t="shared" si="2"/>
        <v>0.18760195758564438</v>
      </c>
      <c r="AX7" s="129">
        <f t="shared" si="3"/>
        <v>0.62496423052709904</v>
      </c>
      <c r="BA7" s="118" t="s">
        <v>227</v>
      </c>
      <c r="BB7" s="118" t="s">
        <v>237</v>
      </c>
      <c r="BC7" s="118" t="s">
        <v>230</v>
      </c>
      <c r="BD7" s="122" t="s">
        <v>239</v>
      </c>
      <c r="BE7" s="118">
        <v>1</v>
      </c>
      <c r="BF7" s="163"/>
      <c r="BG7" s="170"/>
      <c r="BI7" s="120" t="s">
        <v>228</v>
      </c>
      <c r="BJ7" s="120" t="s">
        <v>237</v>
      </c>
      <c r="BK7" s="120" t="s">
        <v>230</v>
      </c>
      <c r="BL7" s="93" t="s">
        <v>239</v>
      </c>
      <c r="BM7" s="120">
        <v>1</v>
      </c>
      <c r="BN7" s="164"/>
      <c r="BO7" s="169"/>
      <c r="BQ7" s="126" t="s">
        <v>229</v>
      </c>
      <c r="BR7" s="126" t="s">
        <v>237</v>
      </c>
      <c r="BS7" s="126" t="s">
        <v>230</v>
      </c>
      <c r="BT7" s="126" t="s">
        <v>239</v>
      </c>
      <c r="BU7" s="127">
        <v>1</v>
      </c>
      <c r="BV7" s="165"/>
      <c r="BW7" s="165"/>
      <c r="BY7" s="130" t="s">
        <v>230</v>
      </c>
      <c r="BZ7" s="130" t="s">
        <v>237</v>
      </c>
      <c r="CA7" s="130" t="s">
        <v>229</v>
      </c>
      <c r="CB7" s="130" t="s">
        <v>238</v>
      </c>
      <c r="CC7" s="130">
        <f>(AV7-AX8)/((AW8-AX8)-(AW7-AV7))</f>
        <v>0.77086791290056389</v>
      </c>
      <c r="CD7" s="166"/>
      <c r="CE7" s="168"/>
      <c r="CG7" s="120" t="s">
        <v>231</v>
      </c>
      <c r="CH7" s="120" t="s">
        <v>237</v>
      </c>
      <c r="CI7" s="120" t="s">
        <v>229</v>
      </c>
      <c r="CJ7" s="120" t="s">
        <v>238</v>
      </c>
      <c r="CK7" s="120">
        <f>(AV7-AX9)/((AW9-AX9)-(AW7-AV7))</f>
        <v>0.40794605424229752</v>
      </c>
      <c r="CL7" s="167"/>
      <c r="CM7" s="167"/>
      <c r="CO7" s="161"/>
      <c r="CQ7" s="93" t="s">
        <v>215</v>
      </c>
      <c r="CR7" s="97" t="s">
        <v>179</v>
      </c>
      <c r="CS7" s="132">
        <f>BW5</f>
        <v>0.22983446193272214</v>
      </c>
    </row>
    <row r="8" spans="1:108" ht="50.1" customHeight="1" x14ac:dyDescent="0.2">
      <c r="A8" s="100">
        <v>5</v>
      </c>
      <c r="B8" s="103">
        <v>3</v>
      </c>
      <c r="C8" s="103">
        <v>5</v>
      </c>
      <c r="D8" s="104">
        <v>7</v>
      </c>
      <c r="E8" s="102">
        <v>0.14285714285714285</v>
      </c>
      <c r="F8" s="102">
        <v>0.2</v>
      </c>
      <c r="G8" s="102">
        <v>0.33333333333333331</v>
      </c>
      <c r="H8" s="96" t="s">
        <v>206</v>
      </c>
      <c r="J8" s="93" t="s">
        <v>216</v>
      </c>
      <c r="K8" s="97" t="s">
        <v>180</v>
      </c>
      <c r="N8" s="93" t="s">
        <v>216</v>
      </c>
      <c r="O8" s="85">
        <v>0.25</v>
      </c>
      <c r="P8" s="85">
        <v>0.33333333333333331</v>
      </c>
      <c r="Q8" s="85">
        <v>0.33333333333333331</v>
      </c>
      <c r="R8" s="62">
        <v>1</v>
      </c>
      <c r="S8" s="62">
        <v>2</v>
      </c>
      <c r="V8" s="105" t="s">
        <v>216</v>
      </c>
      <c r="W8" s="102">
        <v>0.16666666666666666</v>
      </c>
      <c r="X8" s="102">
        <v>0.25</v>
      </c>
      <c r="Y8" s="102">
        <v>0.5</v>
      </c>
      <c r="Z8" s="102">
        <v>0.2</v>
      </c>
      <c r="AA8" s="102">
        <v>0.33333333333333331</v>
      </c>
      <c r="AB8" s="102">
        <v>1</v>
      </c>
      <c r="AC8" s="102">
        <v>0.2</v>
      </c>
      <c r="AD8" s="102">
        <v>0.33333333333333331</v>
      </c>
      <c r="AE8" s="102">
        <v>1</v>
      </c>
      <c r="AF8" s="106">
        <v>1</v>
      </c>
      <c r="AG8" s="106">
        <v>1</v>
      </c>
      <c r="AH8" s="106">
        <v>1</v>
      </c>
      <c r="AI8" s="109">
        <v>1</v>
      </c>
      <c r="AJ8" s="109">
        <v>2</v>
      </c>
      <c r="AK8" s="110">
        <v>4</v>
      </c>
      <c r="AM8" s="112">
        <f t="shared" si="4"/>
        <v>2.5666666666666664</v>
      </c>
      <c r="AN8" s="112">
        <f t="shared" si="0"/>
        <v>3.9166666666666665</v>
      </c>
      <c r="AO8" s="112">
        <f t="shared" si="0"/>
        <v>7.5</v>
      </c>
      <c r="AU8" s="114" t="s">
        <v>230</v>
      </c>
      <c r="AV8" s="129">
        <f t="shared" si="1"/>
        <v>3.9135959339263025E-2</v>
      </c>
      <c r="AW8" s="129">
        <f t="shared" si="2"/>
        <v>9.5840130505709623E-2</v>
      </c>
      <c r="AX8" s="129">
        <f t="shared" si="3"/>
        <v>0.36055628684255714</v>
      </c>
      <c r="BA8" s="118" t="s">
        <v>227</v>
      </c>
      <c r="BB8" s="118" t="s">
        <v>237</v>
      </c>
      <c r="BC8" s="118" t="s">
        <v>231</v>
      </c>
      <c r="BD8" s="122" t="s">
        <v>239</v>
      </c>
      <c r="BE8" s="118">
        <v>1</v>
      </c>
      <c r="BF8" s="163"/>
      <c r="BG8" s="170"/>
      <c r="BI8" s="120" t="s">
        <v>228</v>
      </c>
      <c r="BJ8" s="120" t="s">
        <v>237</v>
      </c>
      <c r="BK8" s="120" t="s">
        <v>231</v>
      </c>
      <c r="BL8" s="93" t="s">
        <v>239</v>
      </c>
      <c r="BM8" s="120">
        <v>1</v>
      </c>
      <c r="BN8" s="164"/>
      <c r="BO8" s="169"/>
      <c r="BQ8" s="126" t="s">
        <v>229</v>
      </c>
      <c r="BR8" s="126" t="s">
        <v>237</v>
      </c>
      <c r="BS8" s="126" t="s">
        <v>231</v>
      </c>
      <c r="BT8" s="126" t="s">
        <v>239</v>
      </c>
      <c r="BU8" s="127">
        <v>1</v>
      </c>
      <c r="BV8" s="165"/>
      <c r="BW8" s="165"/>
      <c r="BY8" s="130" t="s">
        <v>230</v>
      </c>
      <c r="BZ8" s="130" t="s">
        <v>237</v>
      </c>
      <c r="CA8" s="130" t="s">
        <v>231</v>
      </c>
      <c r="CB8" s="130" t="s">
        <v>239</v>
      </c>
      <c r="CC8" s="130">
        <v>1</v>
      </c>
      <c r="CD8" s="166"/>
      <c r="CE8" s="168"/>
      <c r="CG8" s="120" t="s">
        <v>231</v>
      </c>
      <c r="CH8" s="120" t="s">
        <v>237</v>
      </c>
      <c r="CI8" s="120" t="s">
        <v>230</v>
      </c>
      <c r="CJ8" s="120" t="s">
        <v>238</v>
      </c>
      <c r="CK8" s="120">
        <f>(AV8-AX9)/((AW9-AX9)-(AW8-AV8))</f>
        <v>0.69390035991275867</v>
      </c>
      <c r="CL8" s="167"/>
      <c r="CM8" s="167"/>
      <c r="CO8" s="161"/>
      <c r="CQ8" s="93" t="s">
        <v>216</v>
      </c>
      <c r="CR8" s="97" t="s">
        <v>180</v>
      </c>
      <c r="CS8" s="132">
        <f>CE5</f>
        <v>0.14424367878369709</v>
      </c>
    </row>
    <row r="9" spans="1:108" ht="50.1" customHeight="1" x14ac:dyDescent="0.2">
      <c r="A9" s="100">
        <v>7</v>
      </c>
      <c r="B9" s="103">
        <v>5</v>
      </c>
      <c r="C9" s="103">
        <v>7</v>
      </c>
      <c r="D9" s="104">
        <v>9</v>
      </c>
      <c r="E9" s="102">
        <v>0.1111111111111111</v>
      </c>
      <c r="F9" s="102">
        <v>0.14285714285714285</v>
      </c>
      <c r="G9" s="102">
        <v>0.2</v>
      </c>
      <c r="H9" s="96" t="s">
        <v>211</v>
      </c>
      <c r="J9" s="93" t="s">
        <v>217</v>
      </c>
      <c r="K9" s="97" t="s">
        <v>181</v>
      </c>
      <c r="N9" s="93" t="s">
        <v>217</v>
      </c>
      <c r="O9" s="85">
        <v>0.2</v>
      </c>
      <c r="P9" s="85">
        <v>0.25</v>
      </c>
      <c r="Q9" s="85">
        <v>0.33333333333333331</v>
      </c>
      <c r="R9" s="85">
        <v>0.5</v>
      </c>
      <c r="S9" s="62">
        <v>1</v>
      </c>
      <c r="V9" s="105" t="s">
        <v>217</v>
      </c>
      <c r="W9" s="102">
        <v>0.14285714285714285</v>
      </c>
      <c r="X9" s="102">
        <v>0.2</v>
      </c>
      <c r="Y9" s="102">
        <v>0.33333333333333331</v>
      </c>
      <c r="Z9" s="102">
        <v>0.16666666666666666</v>
      </c>
      <c r="AA9" s="102">
        <v>0.25</v>
      </c>
      <c r="AB9" s="102">
        <v>0.5</v>
      </c>
      <c r="AC9" s="102">
        <v>0.2</v>
      </c>
      <c r="AD9" s="102">
        <v>0.33333333333333331</v>
      </c>
      <c r="AE9" s="102">
        <v>1</v>
      </c>
      <c r="AF9" s="102">
        <v>0.125</v>
      </c>
      <c r="AG9" s="102">
        <v>0.16666666666666666</v>
      </c>
      <c r="AH9" s="102">
        <v>0.25</v>
      </c>
      <c r="AI9" s="106">
        <v>1</v>
      </c>
      <c r="AJ9" s="106">
        <v>1</v>
      </c>
      <c r="AK9" s="106">
        <v>1</v>
      </c>
      <c r="AM9" s="112">
        <f t="shared" si="4"/>
        <v>1.6345238095238095</v>
      </c>
      <c r="AN9" s="112">
        <f t="shared" si="0"/>
        <v>1.95</v>
      </c>
      <c r="AO9" s="112">
        <f t="shared" si="0"/>
        <v>3.083333333333333</v>
      </c>
      <c r="AU9" s="114" t="s">
        <v>231</v>
      </c>
      <c r="AV9" s="113">
        <f t="shared" si="1"/>
        <v>2.4922853512434198E-2</v>
      </c>
      <c r="AW9" s="129">
        <f t="shared" si="2"/>
        <v>4.7716150081566072E-2</v>
      </c>
      <c r="AX9" s="129">
        <f t="shared" si="3"/>
        <v>0.14822869570194014</v>
      </c>
      <c r="CQ9" s="93" t="s">
        <v>217</v>
      </c>
      <c r="CR9" s="97" t="s">
        <v>181</v>
      </c>
      <c r="CS9" s="132">
        <f>CM5</f>
        <v>2.2910399282986198E-2</v>
      </c>
    </row>
    <row r="10" spans="1:108" ht="50.1" customHeight="1" x14ac:dyDescent="0.2">
      <c r="A10" s="100">
        <v>9</v>
      </c>
      <c r="B10" s="103">
        <v>7</v>
      </c>
      <c r="C10" s="103">
        <v>9</v>
      </c>
      <c r="D10" s="104">
        <v>9</v>
      </c>
      <c r="E10" s="102">
        <v>0.1111111111111111</v>
      </c>
      <c r="F10" s="102">
        <v>0.1111111111111111</v>
      </c>
      <c r="G10" s="102">
        <v>0.14285714285714285</v>
      </c>
      <c r="H10" s="96" t="s">
        <v>207</v>
      </c>
      <c r="AM10" s="111">
        <f>SUM(AM5:AM9)</f>
        <v>20.801190476190474</v>
      </c>
      <c r="AN10" s="111">
        <f t="shared" ref="AN10:AO10" si="5">SUM(AN5:AN9)</f>
        <v>40.866666666666667</v>
      </c>
      <c r="AO10" s="111">
        <f t="shared" si="5"/>
        <v>65.583333333333329</v>
      </c>
      <c r="CS10" s="132">
        <f>SUM(CS5:CS9)</f>
        <v>1</v>
      </c>
    </row>
    <row r="11" spans="1:108" ht="50.1" customHeight="1" x14ac:dyDescent="0.2">
      <c r="A11" s="100">
        <v>2</v>
      </c>
      <c r="B11" s="103">
        <v>1</v>
      </c>
      <c r="C11" s="103">
        <v>2</v>
      </c>
      <c r="D11" s="104">
        <v>4</v>
      </c>
      <c r="E11" s="102">
        <v>0.25</v>
      </c>
      <c r="F11" s="102">
        <v>0.5</v>
      </c>
      <c r="G11" s="102">
        <v>1</v>
      </c>
      <c r="H11" s="172" t="s">
        <v>212</v>
      </c>
    </row>
    <row r="12" spans="1:108" ht="50.1" customHeight="1" x14ac:dyDescent="0.2">
      <c r="A12" s="100">
        <v>4</v>
      </c>
      <c r="B12" s="103">
        <v>2</v>
      </c>
      <c r="C12" s="103">
        <v>4</v>
      </c>
      <c r="D12" s="104">
        <v>6</v>
      </c>
      <c r="E12" s="102">
        <v>0.16666666666666666</v>
      </c>
      <c r="F12" s="102">
        <v>0.25</v>
      </c>
      <c r="G12" s="102">
        <v>0.5</v>
      </c>
      <c r="H12" s="172"/>
    </row>
    <row r="13" spans="1:108" ht="50.1" customHeight="1" x14ac:dyDescent="0.2">
      <c r="A13" s="100">
        <v>6</v>
      </c>
      <c r="B13" s="103">
        <v>4</v>
      </c>
      <c r="C13" s="103">
        <v>6</v>
      </c>
      <c r="D13" s="104">
        <v>8</v>
      </c>
      <c r="E13" s="102">
        <v>0.125</v>
      </c>
      <c r="F13" s="102">
        <v>0.16666666666666666</v>
      </c>
      <c r="G13" s="102">
        <v>0.25</v>
      </c>
      <c r="H13" s="172"/>
    </row>
    <row r="14" spans="1:108" ht="50.1" customHeight="1" x14ac:dyDescent="0.2">
      <c r="A14" s="100">
        <v>8</v>
      </c>
      <c r="B14" s="103">
        <v>6</v>
      </c>
      <c r="C14" s="103">
        <v>8</v>
      </c>
      <c r="D14" s="104">
        <v>9</v>
      </c>
      <c r="E14" s="102">
        <v>0.1111111111111111</v>
      </c>
      <c r="F14" s="102">
        <v>0.125</v>
      </c>
      <c r="G14" s="102">
        <v>0.16666666666666666</v>
      </c>
      <c r="H14" s="172"/>
    </row>
    <row r="15" spans="1:108" ht="50.1" customHeight="1" x14ac:dyDescent="0.2"/>
  </sheetData>
  <mergeCells count="29">
    <mergeCell ref="AM2:AO2"/>
    <mergeCell ref="AQ2:AS2"/>
    <mergeCell ref="AU2:AX2"/>
    <mergeCell ref="AZ2:BG2"/>
    <mergeCell ref="AC4:AE4"/>
    <mergeCell ref="AF4:AH4"/>
    <mergeCell ref="AI4:AK4"/>
    <mergeCell ref="B4:D4"/>
    <mergeCell ref="E4:G4"/>
    <mergeCell ref="V2:AK2"/>
    <mergeCell ref="A2:H2"/>
    <mergeCell ref="H11:H14"/>
    <mergeCell ref="N2:S2"/>
    <mergeCell ref="W4:Y4"/>
    <mergeCell ref="Z4:AB4"/>
    <mergeCell ref="CO5:CO8"/>
    <mergeCell ref="BI2:CM2"/>
    <mergeCell ref="CQ2:CS2"/>
    <mergeCell ref="CU2:DD2"/>
    <mergeCell ref="BF5:BF8"/>
    <mergeCell ref="BN5:BN8"/>
    <mergeCell ref="BV5:BV8"/>
    <mergeCell ref="CD5:CD8"/>
    <mergeCell ref="CL5:CL8"/>
    <mergeCell ref="CM5:CM8"/>
    <mergeCell ref="CE5:CE8"/>
    <mergeCell ref="BW5:BW8"/>
    <mergeCell ref="BO5:BO8"/>
    <mergeCell ref="BG5:BG8"/>
  </mergeCells>
  <pageMargins left="0.7" right="0.7" top="0.75" bottom="0.75" header="0.3" footer="0.3"/>
  <pageSetup paperSize="9" orientation="portrait" horizontalDpi="360" verticalDpi="36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82"/>
  <sheetViews>
    <sheetView tabSelected="1" topLeftCell="A11" zoomScaleNormal="100" workbookViewId="0">
      <selection activeCell="D23" sqref="D23"/>
    </sheetView>
  </sheetViews>
  <sheetFormatPr defaultRowHeight="12.75" x14ac:dyDescent="0.2"/>
  <cols>
    <col min="1" max="1" width="61.5703125" customWidth="1"/>
    <col min="14" max="18" width="9.140625" style="9"/>
    <col min="41" max="41" width="9.140625" style="9"/>
  </cols>
  <sheetData>
    <row r="1" spans="1:46" ht="89.25" x14ac:dyDescent="0.2">
      <c r="A1" s="41" t="s">
        <v>184</v>
      </c>
      <c r="B1" s="41" t="s">
        <v>175</v>
      </c>
      <c r="C1" s="41" t="s">
        <v>178</v>
      </c>
      <c r="D1" s="41" t="s">
        <v>179</v>
      </c>
      <c r="E1" s="41" t="s">
        <v>180</v>
      </c>
      <c r="F1" s="41" t="s">
        <v>181</v>
      </c>
      <c r="H1" s="41" t="s">
        <v>213</v>
      </c>
      <c r="I1" s="41" t="s">
        <v>214</v>
      </c>
      <c r="J1" s="41" t="s">
        <v>215</v>
      </c>
      <c r="K1" s="41" t="s">
        <v>216</v>
      </c>
      <c r="L1" s="41" t="s">
        <v>217</v>
      </c>
      <c r="N1" s="41" t="s">
        <v>213</v>
      </c>
      <c r="O1" s="41" t="s">
        <v>214</v>
      </c>
      <c r="P1" s="41" t="s">
        <v>215</v>
      </c>
      <c r="Q1" s="41" t="s">
        <v>216</v>
      </c>
      <c r="R1" s="41" t="s">
        <v>217</v>
      </c>
      <c r="T1" s="41" t="s">
        <v>213</v>
      </c>
      <c r="U1" s="41" t="s">
        <v>214</v>
      </c>
      <c r="V1" s="41" t="s">
        <v>215</v>
      </c>
      <c r="W1" s="41" t="s">
        <v>216</v>
      </c>
      <c r="X1" s="41" t="s">
        <v>217</v>
      </c>
      <c r="AA1" s="178" t="s">
        <v>249</v>
      </c>
      <c r="AB1" s="179"/>
      <c r="AC1" s="179"/>
      <c r="AD1" s="179"/>
      <c r="AE1" s="180"/>
      <c r="AF1" s="117" t="s">
        <v>251</v>
      </c>
      <c r="AH1" s="178" t="s">
        <v>250</v>
      </c>
      <c r="AI1" s="179"/>
      <c r="AJ1" s="179"/>
      <c r="AK1" s="179"/>
      <c r="AL1" s="180"/>
      <c r="AM1" s="59" t="s">
        <v>252</v>
      </c>
      <c r="AN1" s="117"/>
      <c r="AO1" s="41" t="s">
        <v>248</v>
      </c>
      <c r="AP1" s="41" t="s">
        <v>249</v>
      </c>
      <c r="AQ1" s="41" t="s">
        <v>250</v>
      </c>
      <c r="AS1" s="41" t="s">
        <v>238</v>
      </c>
      <c r="AT1" s="41" t="s">
        <v>236</v>
      </c>
    </row>
    <row r="2" spans="1:46" x14ac:dyDescent="0.2">
      <c r="A2" s="55"/>
      <c r="B2" s="55"/>
      <c r="C2" s="55"/>
      <c r="D2" s="55"/>
      <c r="E2" s="55"/>
      <c r="F2" s="55"/>
      <c r="H2" s="63"/>
      <c r="I2" s="63"/>
      <c r="J2" s="63"/>
      <c r="K2" s="63"/>
      <c r="L2" s="63"/>
      <c r="T2" s="137">
        <v>0.32301221351593506</v>
      </c>
      <c r="U2" s="137">
        <v>0.2799992464846594</v>
      </c>
      <c r="V2" s="137">
        <v>0.22983446193272214</v>
      </c>
      <c r="W2" s="137">
        <v>0.14424367878369709</v>
      </c>
      <c r="X2" s="137">
        <v>2.2910399282986198E-2</v>
      </c>
      <c r="AA2" s="22">
        <v>6.8500759309028006E-2</v>
      </c>
      <c r="AB2" s="22">
        <v>5.4310711065863201E-2</v>
      </c>
      <c r="AC2" s="22">
        <v>4.8003137748627772E-2</v>
      </c>
      <c r="AD2" s="22">
        <v>2.6633603546474083E-2</v>
      </c>
      <c r="AE2" s="22">
        <v>4.7803721159050778E-3</v>
      </c>
      <c r="AH2" s="142">
        <v>2.74003037236112E-2</v>
      </c>
      <c r="AI2" s="142">
        <v>3.693128352478698E-2</v>
      </c>
      <c r="AJ2" s="142">
        <v>2.4001568874313886E-2</v>
      </c>
      <c r="AK2" s="142">
        <v>1.8368002445844196E-2</v>
      </c>
      <c r="AL2" s="142">
        <v>2.5159853241605674E-3</v>
      </c>
      <c r="AM2" s="63"/>
      <c r="AS2" s="60"/>
      <c r="AT2" s="63"/>
    </row>
    <row r="3" spans="1:46" x14ac:dyDescent="0.2">
      <c r="A3" s="50" t="s">
        <v>112</v>
      </c>
      <c r="B3" s="54">
        <v>4</v>
      </c>
      <c r="C3" s="54">
        <v>4</v>
      </c>
      <c r="D3" s="54">
        <v>4.375</v>
      </c>
      <c r="E3" s="54">
        <v>4.5</v>
      </c>
      <c r="F3" s="54">
        <v>4</v>
      </c>
      <c r="H3" s="134">
        <f>B3^2</f>
        <v>16</v>
      </c>
      <c r="I3" s="134">
        <f t="shared" ref="I3:L18" si="0">C3^2</f>
        <v>16</v>
      </c>
      <c r="J3" s="134">
        <f t="shared" si="0"/>
        <v>19.140625</v>
      </c>
      <c r="K3" s="134">
        <f t="shared" si="0"/>
        <v>20.25</v>
      </c>
      <c r="L3" s="134">
        <f t="shared" si="0"/>
        <v>16</v>
      </c>
      <c r="N3" s="136">
        <f>B3/$H$42</f>
        <v>0.16965490824859766</v>
      </c>
      <c r="O3" s="53">
        <f>C3/$I$42</f>
        <v>0.15517387778067118</v>
      </c>
      <c r="P3" s="53">
        <f>D3/$J$42</f>
        <v>0.18275216508803832</v>
      </c>
      <c r="Q3" s="53">
        <f>E3/$K$42</f>
        <v>0.17190911595560526</v>
      </c>
      <c r="R3" s="53">
        <f>F3/$L$42</f>
        <v>0.17570957489363337</v>
      </c>
      <c r="T3" s="63">
        <f>N3*T$2</f>
        <v>5.4800607447222399E-2</v>
      </c>
      <c r="U3" s="63">
        <f t="shared" ref="U3:X18" si="1">O3*U$2</f>
        <v>4.3448568852690564E-2</v>
      </c>
      <c r="V3" s="63">
        <f t="shared" si="1"/>
        <v>4.2002745530049297E-2</v>
      </c>
      <c r="W3" s="63">
        <f t="shared" si="1"/>
        <v>2.4796803301889662E-2</v>
      </c>
      <c r="X3" s="63">
        <f t="shared" si="1"/>
        <v>4.0255765186569077E-3</v>
      </c>
      <c r="AA3" s="63">
        <f>(T3-AA$2)^2</f>
        <v>1.8769416103653564E-4</v>
      </c>
      <c r="AB3" s="63">
        <f t="shared" ref="AB3:AE3" si="2">(U3-AB$2)^2</f>
        <v>1.1798613345918696E-4</v>
      </c>
      <c r="AC3" s="63">
        <f t="shared" si="2"/>
        <v>3.6004706776777115E-5</v>
      </c>
      <c r="AD3" s="63">
        <f t="shared" si="2"/>
        <v>3.3738351385053915E-6</v>
      </c>
      <c r="AE3" s="63">
        <f t="shared" si="2"/>
        <v>5.697163936252219E-7</v>
      </c>
      <c r="AF3" s="144">
        <f>SQRT(SUM(AA3:AE3))</f>
        <v>1.8591087994107022E-2</v>
      </c>
      <c r="AH3" s="63">
        <f>(T3-AH$2)^2</f>
        <v>7.5077664414614179E-4</v>
      </c>
      <c r="AI3" s="63">
        <f t="shared" ref="AI3:AL3" si="3">(U3-AI$2)^2</f>
        <v>4.2475008045307322E-5</v>
      </c>
      <c r="AJ3" s="63">
        <f t="shared" si="3"/>
        <v>3.2404236099099353E-4</v>
      </c>
      <c r="AK3" s="63">
        <f t="shared" si="3"/>
        <v>4.1329480446690912E-5</v>
      </c>
      <c r="AL3" s="63">
        <f t="shared" si="3"/>
        <v>2.2788655745008876E-6</v>
      </c>
      <c r="AM3" s="139">
        <f>SQRT(SUM(AH3:AL3))</f>
        <v>3.4072017245881325E-2</v>
      </c>
      <c r="AN3" s="146"/>
      <c r="AO3" s="143">
        <v>1</v>
      </c>
      <c r="AP3" s="63">
        <v>1.8591087994107022E-2</v>
      </c>
      <c r="AQ3" s="63">
        <v>3.4072017245881325E-2</v>
      </c>
      <c r="AS3" s="143">
        <v>1</v>
      </c>
      <c r="AT3" s="63">
        <f>AQ3/(AQ3+AP3)</f>
        <v>0.64698078646546708</v>
      </c>
    </row>
    <row r="4" spans="1:46" x14ac:dyDescent="0.2">
      <c r="A4" s="51" t="s">
        <v>55</v>
      </c>
      <c r="B4" s="54">
        <v>2.6666666666666665</v>
      </c>
      <c r="C4" s="54">
        <v>3.8666666666666667</v>
      </c>
      <c r="D4" s="54">
        <v>3.5</v>
      </c>
      <c r="E4" s="54">
        <v>3.4444444444444446</v>
      </c>
      <c r="F4" s="54">
        <v>3.6666666666666665</v>
      </c>
      <c r="H4" s="134">
        <f t="shared" ref="H4:H39" si="4">B4^2</f>
        <v>7.1111111111111107</v>
      </c>
      <c r="I4" s="134">
        <f t="shared" si="0"/>
        <v>14.951111111111111</v>
      </c>
      <c r="J4" s="134">
        <f t="shared" si="0"/>
        <v>12.25</v>
      </c>
      <c r="K4" s="134">
        <f t="shared" si="0"/>
        <v>11.8641975308642</v>
      </c>
      <c r="L4" s="134">
        <f t="shared" si="0"/>
        <v>13.444444444444443</v>
      </c>
      <c r="N4" s="136">
        <f t="shared" ref="N4:N39" si="5">B4/$H$42</f>
        <v>0.11310327216573177</v>
      </c>
      <c r="O4" s="53">
        <f t="shared" ref="O4:O39" si="6">C4/$I$42</f>
        <v>0.15000141518798213</v>
      </c>
      <c r="P4" s="53">
        <f t="shared" ref="P4:P39" si="7">D4/$J$42</f>
        <v>0.14620173207043066</v>
      </c>
      <c r="Q4" s="53">
        <f t="shared" ref="Q4:Q39" si="8">E4/$K$42</f>
        <v>0.13158475542280898</v>
      </c>
      <c r="R4" s="53">
        <f t="shared" ref="R4:R39" si="9">F4/$L$42</f>
        <v>0.1610671103191639</v>
      </c>
      <c r="T4" s="63">
        <f t="shared" ref="T4:U39" si="10">N4*T$2</f>
        <v>3.6533738298148266E-2</v>
      </c>
      <c r="U4" s="63">
        <f t="shared" si="1"/>
        <v>4.2000283224267541E-2</v>
      </c>
      <c r="V4" s="63">
        <f t="shared" ref="V4:V39" si="11">P4*V$2</f>
        <v>3.3602196424039436E-2</v>
      </c>
      <c r="W4" s="63">
        <f t="shared" ref="W4:W39" si="12">Q4*W$2</f>
        <v>1.8980269194039001E-2</v>
      </c>
      <c r="X4" s="63">
        <f t="shared" ref="X4:X39" si="13">R4*X$2</f>
        <v>3.6901118087688317E-3</v>
      </c>
      <c r="AA4" s="63">
        <f t="shared" ref="AA4:AA39" si="14">(T4-AA$2)^2</f>
        <v>1.0218904323100267E-3</v>
      </c>
      <c r="AB4" s="63">
        <f t="shared" ref="AB4:AB39" si="15">(U4-AB$2)^2</f>
        <v>1.5154663364313358E-4</v>
      </c>
      <c r="AC4" s="63">
        <f t="shared" ref="AC4:AC39" si="16">(V4-AC$2)^2</f>
        <v>2.0738711103423604E-4</v>
      </c>
      <c r="AD4" s="63">
        <f t="shared" ref="AD4:AD39" si="17">(W4-AD$2)^2</f>
        <v>5.8573526710162921E-5</v>
      </c>
      <c r="AE4" s="63">
        <f t="shared" ref="AE4:AE39" si="18">(X4-AE$2)^2</f>
        <v>1.1886675373168217E-6</v>
      </c>
      <c r="AF4" s="144">
        <f t="shared" ref="AF4:AF39" si="19">SQRT(SUM(AA4:AE4))</f>
        <v>3.7955057255059911E-2</v>
      </c>
      <c r="AH4" s="63">
        <f t="shared" ref="AH4:AH39" si="20">(T4-AH$2)^2</f>
        <v>8.3419627127349083E-5</v>
      </c>
      <c r="AI4" s="63">
        <f t="shared" ref="AI4:AI39" si="21">(U4-AI$2)^2</f>
        <v>2.5694757953334023E-5</v>
      </c>
      <c r="AJ4" s="63">
        <f t="shared" ref="AJ4:AJ39" si="22">(V4-AJ$2)^2</f>
        <v>9.2172049348549225E-5</v>
      </c>
      <c r="AK4" s="63">
        <f t="shared" ref="AK4:AK39" si="23">(W4-AK$2)^2</f>
        <v>3.7487057094504067E-7</v>
      </c>
      <c r="AL4" s="63">
        <f t="shared" ref="AL4:AL39" si="24">(X4-AL$2)^2</f>
        <v>1.3785730018585607E-6</v>
      </c>
      <c r="AM4" s="139">
        <f t="shared" ref="AM4:AM39" si="25">SQRT(SUM(AH4:AL4))</f>
        <v>1.4249206223577367E-2</v>
      </c>
      <c r="AN4" s="146"/>
      <c r="AO4" s="53">
        <v>2</v>
      </c>
      <c r="AP4" s="63">
        <v>3.7955057255059911E-2</v>
      </c>
      <c r="AQ4" s="63">
        <v>1.4249206223577367E-2</v>
      </c>
      <c r="AS4" s="53">
        <v>2</v>
      </c>
      <c r="AT4" s="63">
        <f t="shared" ref="AT4:AT38" si="26">AQ4/(AQ4+AP4)</f>
        <v>0.27295100580067266</v>
      </c>
    </row>
    <row r="5" spans="1:46" x14ac:dyDescent="0.2">
      <c r="A5" s="50" t="s">
        <v>46</v>
      </c>
      <c r="B5" s="54">
        <v>4</v>
      </c>
      <c r="C5" s="54">
        <v>3.8666666666666667</v>
      </c>
      <c r="D5" s="54">
        <v>4</v>
      </c>
      <c r="E5" s="54">
        <v>4.1111111111111107</v>
      </c>
      <c r="F5" s="54">
        <v>3.3333333333333335</v>
      </c>
      <c r="H5" s="134">
        <f t="shared" si="4"/>
        <v>16</v>
      </c>
      <c r="I5" s="134">
        <f t="shared" si="0"/>
        <v>14.951111111111111</v>
      </c>
      <c r="J5" s="134">
        <f t="shared" si="0"/>
        <v>16</v>
      </c>
      <c r="K5" s="134">
        <f t="shared" si="0"/>
        <v>16.901234567901231</v>
      </c>
      <c r="L5" s="134">
        <f t="shared" si="0"/>
        <v>11.111111111111112</v>
      </c>
      <c r="N5" s="136">
        <f t="shared" si="5"/>
        <v>0.16965490824859766</v>
      </c>
      <c r="O5" s="53">
        <f t="shared" si="6"/>
        <v>0.15000141518798213</v>
      </c>
      <c r="P5" s="53">
        <f t="shared" si="7"/>
        <v>0.16708769379477789</v>
      </c>
      <c r="Q5" s="53">
        <f t="shared" si="8"/>
        <v>0.15705277260141715</v>
      </c>
      <c r="R5" s="53">
        <f t="shared" si="9"/>
        <v>0.14642464574469446</v>
      </c>
      <c r="T5" s="63">
        <f t="shared" si="10"/>
        <v>5.4800607447222399E-2</v>
      </c>
      <c r="U5" s="63">
        <f t="shared" si="1"/>
        <v>4.2000283224267541E-2</v>
      </c>
      <c r="V5" s="63">
        <f t="shared" si="11"/>
        <v>3.8402510198902215E-2</v>
      </c>
      <c r="W5" s="63">
        <f t="shared" si="12"/>
        <v>2.2653869683207838E-2</v>
      </c>
      <c r="X5" s="63">
        <f t="shared" si="13"/>
        <v>3.3546470988807561E-3</v>
      </c>
      <c r="AA5" s="63">
        <f t="shared" si="14"/>
        <v>1.8769416103653564E-4</v>
      </c>
      <c r="AB5" s="63">
        <f t="shared" si="15"/>
        <v>1.5154663364313358E-4</v>
      </c>
      <c r="AC5" s="63">
        <f t="shared" si="16"/>
        <v>9.217204934854936E-5</v>
      </c>
      <c r="AD5" s="63">
        <f t="shared" si="17"/>
        <v>1.5838281622428079E-5</v>
      </c>
      <c r="AE5" s="63">
        <f t="shared" si="18"/>
        <v>2.0326918241690026E-6</v>
      </c>
      <c r="AF5" s="144">
        <f t="shared" si="19"/>
        <v>2.119631612980934E-2</v>
      </c>
      <c r="AH5" s="63">
        <f t="shared" si="20"/>
        <v>7.5077664414614179E-4</v>
      </c>
      <c r="AI5" s="63">
        <f t="shared" si="21"/>
        <v>2.5694757953334023E-5</v>
      </c>
      <c r="AJ5" s="63">
        <f t="shared" si="22"/>
        <v>2.0738711103423585E-4</v>
      </c>
      <c r="AK5" s="63">
        <f t="shared" si="23"/>
        <v>1.8368657976307053E-5</v>
      </c>
      <c r="AL5" s="63">
        <f t="shared" si="24"/>
        <v>7.0335357237681653E-7</v>
      </c>
      <c r="AM5" s="139">
        <f t="shared" si="25"/>
        <v>3.1669078368061099E-2</v>
      </c>
      <c r="AN5" s="146"/>
      <c r="AO5" s="143">
        <v>3</v>
      </c>
      <c r="AP5" s="63">
        <v>2.119631612980934E-2</v>
      </c>
      <c r="AQ5" s="63">
        <v>3.1669078368061099E-2</v>
      </c>
      <c r="AS5" s="143">
        <v>3</v>
      </c>
      <c r="AT5" s="63">
        <f t="shared" si="26"/>
        <v>0.59905120672724421</v>
      </c>
    </row>
    <row r="6" spans="1:46" x14ac:dyDescent="0.2">
      <c r="A6" s="51" t="s">
        <v>90</v>
      </c>
      <c r="B6" s="54">
        <v>4.5</v>
      </c>
      <c r="C6" s="54">
        <v>4.0999999999999996</v>
      </c>
      <c r="D6" s="54">
        <v>4.25</v>
      </c>
      <c r="E6" s="54">
        <v>4.666666666666667</v>
      </c>
      <c r="F6" s="54">
        <v>3.75</v>
      </c>
      <c r="H6" s="134">
        <f t="shared" si="4"/>
        <v>20.25</v>
      </c>
      <c r="I6" s="134">
        <f t="shared" si="0"/>
        <v>16.809999999999999</v>
      </c>
      <c r="J6" s="134">
        <f t="shared" si="0"/>
        <v>18.0625</v>
      </c>
      <c r="K6" s="134">
        <f t="shared" si="0"/>
        <v>21.777777777777782</v>
      </c>
      <c r="L6" s="134">
        <f t="shared" si="0"/>
        <v>14.0625</v>
      </c>
      <c r="N6" s="136">
        <f t="shared" si="5"/>
        <v>0.19086177177967237</v>
      </c>
      <c r="O6" s="53">
        <f t="shared" si="6"/>
        <v>0.15905322472518793</v>
      </c>
      <c r="P6" s="53">
        <f t="shared" si="7"/>
        <v>0.17753067465695152</v>
      </c>
      <c r="Q6" s="53">
        <f t="shared" si="8"/>
        <v>0.17827612025025733</v>
      </c>
      <c r="R6" s="53">
        <f t="shared" si="9"/>
        <v>0.16472772646278128</v>
      </c>
      <c r="T6" s="63">
        <f t="shared" si="10"/>
        <v>6.1650683378125203E-2</v>
      </c>
      <c r="U6" s="63">
        <f t="shared" si="1"/>
        <v>4.4534783074007822E-2</v>
      </c>
      <c r="V6" s="63">
        <f t="shared" si="11"/>
        <v>4.0802667086333601E-2</v>
      </c>
      <c r="W6" s="63">
        <f t="shared" si="12"/>
        <v>2.5715203424181873E-2</v>
      </c>
      <c r="X6" s="63">
        <f t="shared" si="13"/>
        <v>3.7739779862408507E-3</v>
      </c>
      <c r="AA6" s="63">
        <f t="shared" si="14"/>
        <v>4.6923540259133909E-5</v>
      </c>
      <c r="AB6" s="63">
        <f t="shared" si="15"/>
        <v>9.5568768101941552E-5</v>
      </c>
      <c r="AC6" s="63">
        <f t="shared" si="16"/>
        <v>5.1846777758559065E-5</v>
      </c>
      <c r="AD6" s="63">
        <f t="shared" si="17"/>
        <v>8.4345878462634788E-7</v>
      </c>
      <c r="AE6" s="63">
        <f t="shared" si="18"/>
        <v>1.0128291442226173E-6</v>
      </c>
      <c r="AF6" s="144">
        <f t="shared" si="19"/>
        <v>1.4006975906614658E-2</v>
      </c>
      <c r="AH6" s="63">
        <f t="shared" si="20"/>
        <v>1.1730885064783468E-3</v>
      </c>
      <c r="AI6" s="63">
        <f t="shared" si="21"/>
        <v>5.7813205395001548E-5</v>
      </c>
      <c r="AJ6" s="63">
        <f t="shared" si="22"/>
        <v>2.8227690112993205E-4</v>
      </c>
      <c r="AK6" s="63">
        <f t="shared" si="23"/>
        <v>5.3981362216086108E-5</v>
      </c>
      <c r="AL6" s="63">
        <f t="shared" si="24"/>
        <v>1.5825455378478378E-6</v>
      </c>
      <c r="AM6" s="139">
        <f t="shared" si="25"/>
        <v>3.9607354377150898E-2</v>
      </c>
      <c r="AN6" s="146"/>
      <c r="AO6" s="53">
        <v>4</v>
      </c>
      <c r="AP6" s="63">
        <v>1.4006975906614658E-2</v>
      </c>
      <c r="AQ6" s="63">
        <v>3.9607354377150898E-2</v>
      </c>
      <c r="AS6" s="53">
        <v>4</v>
      </c>
      <c r="AT6" s="63">
        <f t="shared" si="26"/>
        <v>0.73874567056084306</v>
      </c>
    </row>
    <row r="7" spans="1:46" x14ac:dyDescent="0.2">
      <c r="A7" s="50" t="s">
        <v>82</v>
      </c>
      <c r="B7" s="54">
        <v>4.5</v>
      </c>
      <c r="C7" s="54">
        <v>4</v>
      </c>
      <c r="D7" s="54">
        <v>3.75</v>
      </c>
      <c r="E7" s="54">
        <v>3.8333333333333335</v>
      </c>
      <c r="F7" s="54">
        <v>3.75</v>
      </c>
      <c r="H7" s="134">
        <f t="shared" si="4"/>
        <v>20.25</v>
      </c>
      <c r="I7" s="134">
        <f t="shared" si="0"/>
        <v>16</v>
      </c>
      <c r="J7" s="134">
        <f t="shared" si="0"/>
        <v>14.0625</v>
      </c>
      <c r="K7" s="134">
        <f t="shared" si="0"/>
        <v>14.694444444444446</v>
      </c>
      <c r="L7" s="134">
        <f t="shared" si="0"/>
        <v>14.0625</v>
      </c>
      <c r="N7" s="136">
        <f t="shared" si="5"/>
        <v>0.19086177177967237</v>
      </c>
      <c r="O7" s="53">
        <f t="shared" si="6"/>
        <v>0.15517387778067118</v>
      </c>
      <c r="P7" s="53">
        <f t="shared" si="7"/>
        <v>0.15664471293260426</v>
      </c>
      <c r="Q7" s="53">
        <f t="shared" si="8"/>
        <v>0.1464410987769971</v>
      </c>
      <c r="R7" s="53">
        <f t="shared" si="9"/>
        <v>0.16472772646278128</v>
      </c>
      <c r="T7" s="63">
        <f t="shared" si="10"/>
        <v>6.1650683378125203E-2</v>
      </c>
      <c r="U7" s="63">
        <f t="shared" si="1"/>
        <v>4.3448568852690564E-2</v>
      </c>
      <c r="V7" s="63">
        <f t="shared" si="11"/>
        <v>3.6002353311470822E-2</v>
      </c>
      <c r="W7" s="63">
        <f t="shared" si="12"/>
        <v>2.1123202812720825E-2</v>
      </c>
      <c r="X7" s="63">
        <f t="shared" si="13"/>
        <v>3.7739779862408507E-3</v>
      </c>
      <c r="AA7" s="63">
        <f t="shared" si="14"/>
        <v>4.6923540259133909E-5</v>
      </c>
      <c r="AB7" s="63">
        <f t="shared" si="15"/>
        <v>1.1798613345918696E-4</v>
      </c>
      <c r="AC7" s="63">
        <f t="shared" si="16"/>
        <v>1.4401882710710846E-4</v>
      </c>
      <c r="AD7" s="63">
        <f t="shared" si="17"/>
        <v>3.0364516246548446E-5</v>
      </c>
      <c r="AE7" s="63">
        <f t="shared" si="18"/>
        <v>1.0128291442226173E-6</v>
      </c>
      <c r="AF7" s="144">
        <f t="shared" si="19"/>
        <v>1.8447380470305273E-2</v>
      </c>
      <c r="AH7" s="63">
        <f t="shared" si="20"/>
        <v>1.1730885064783468E-3</v>
      </c>
      <c r="AI7" s="63">
        <f t="shared" si="21"/>
        <v>4.2475008045307322E-5</v>
      </c>
      <c r="AJ7" s="63">
        <f t="shared" si="22"/>
        <v>1.4401882710710811E-4</v>
      </c>
      <c r="AK7" s="63">
        <f t="shared" si="23"/>
        <v>7.5911290616371114E-6</v>
      </c>
      <c r="AL7" s="63">
        <f t="shared" si="24"/>
        <v>1.5825455378478378E-6</v>
      </c>
      <c r="AM7" s="139">
        <f t="shared" si="25"/>
        <v>3.6996702775115617E-2</v>
      </c>
      <c r="AN7" s="145"/>
      <c r="AO7" s="143">
        <v>5</v>
      </c>
      <c r="AP7" s="63">
        <v>1.8447380470305273E-2</v>
      </c>
      <c r="AQ7" s="63">
        <v>3.6996702775115617E-2</v>
      </c>
      <c r="AS7" s="143">
        <v>5</v>
      </c>
      <c r="AT7" s="63">
        <f t="shared" si="26"/>
        <v>0.66727954741989826</v>
      </c>
    </row>
    <row r="8" spans="1:46" x14ac:dyDescent="0.2">
      <c r="A8" s="51" t="s">
        <v>77</v>
      </c>
      <c r="B8" s="54">
        <v>3.6666666666666665</v>
      </c>
      <c r="C8" s="54">
        <v>3.6</v>
      </c>
      <c r="D8" s="54">
        <v>3.6666666666666665</v>
      </c>
      <c r="E8" s="54">
        <v>3.5555555555555554</v>
      </c>
      <c r="F8" s="54">
        <v>2.8333333333333335</v>
      </c>
      <c r="H8" s="134">
        <f t="shared" si="4"/>
        <v>13.444444444444443</v>
      </c>
      <c r="I8" s="134">
        <f t="shared" si="0"/>
        <v>12.96</v>
      </c>
      <c r="J8" s="134">
        <f t="shared" si="0"/>
        <v>13.444444444444443</v>
      </c>
      <c r="K8" s="134">
        <f t="shared" si="0"/>
        <v>12.641975308641975</v>
      </c>
      <c r="L8" s="134">
        <f t="shared" si="0"/>
        <v>8.0277777777777786</v>
      </c>
      <c r="N8" s="136">
        <f t="shared" si="5"/>
        <v>0.15551699922788118</v>
      </c>
      <c r="O8" s="53">
        <f t="shared" si="6"/>
        <v>0.13965649000260405</v>
      </c>
      <c r="P8" s="53">
        <f t="shared" si="7"/>
        <v>0.15316371931187972</v>
      </c>
      <c r="Q8" s="53">
        <f t="shared" si="8"/>
        <v>0.13582942495257699</v>
      </c>
      <c r="R8" s="53">
        <f t="shared" si="9"/>
        <v>0.12446094888299031</v>
      </c>
      <c r="T8" s="63">
        <f t="shared" si="10"/>
        <v>5.0233890159953866E-2</v>
      </c>
      <c r="U8" s="63">
        <f t="shared" si="1"/>
        <v>3.9103711967421503E-2</v>
      </c>
      <c r="V8" s="63">
        <f t="shared" si="11"/>
        <v>3.520230101566036E-2</v>
      </c>
      <c r="W8" s="63">
        <f t="shared" si="12"/>
        <v>1.9592535942233806E-2</v>
      </c>
      <c r="X8" s="63">
        <f t="shared" si="13"/>
        <v>2.851450034048643E-3</v>
      </c>
      <c r="AA8" s="63">
        <f t="shared" si="14"/>
        <v>3.336785085093966E-4</v>
      </c>
      <c r="AB8" s="63">
        <f t="shared" si="15"/>
        <v>2.3125282158000662E-4</v>
      </c>
      <c r="AC8" s="63">
        <f t="shared" si="16"/>
        <v>1.6386142106408779E-4</v>
      </c>
      <c r="AD8" s="63">
        <f t="shared" si="17"/>
        <v>4.9576633007481923E-5</v>
      </c>
      <c r="AE8" s="63">
        <f t="shared" si="18"/>
        <v>3.7207403978733627E-6</v>
      </c>
      <c r="AF8" s="144">
        <f t="shared" si="19"/>
        <v>2.7965874285615429E-2</v>
      </c>
      <c r="AH8" s="63">
        <f t="shared" si="20"/>
        <v>5.2137266954593181E-4</v>
      </c>
      <c r="AI8" s="63">
        <f t="shared" si="21"/>
        <v>4.7194453383674607E-6</v>
      </c>
      <c r="AJ8" s="63">
        <f t="shared" si="22"/>
        <v>1.2545640050219198E-4</v>
      </c>
      <c r="AK8" s="63">
        <f t="shared" si="23"/>
        <v>1.4994822837801627E-6</v>
      </c>
      <c r="AL8" s="63">
        <f t="shared" si="24"/>
        <v>1.1253657158029071E-7</v>
      </c>
      <c r="AM8" s="139">
        <f t="shared" si="25"/>
        <v>2.555700558050281E-2</v>
      </c>
      <c r="AN8" s="145"/>
      <c r="AO8" s="53">
        <v>6</v>
      </c>
      <c r="AP8" s="63">
        <v>2.7965874285615429E-2</v>
      </c>
      <c r="AQ8" s="63">
        <v>2.555700558050281E-2</v>
      </c>
      <c r="AS8" s="53">
        <v>6</v>
      </c>
      <c r="AT8" s="63">
        <f t="shared" si="26"/>
        <v>0.47749683209182547</v>
      </c>
    </row>
    <row r="9" spans="1:46" x14ac:dyDescent="0.2">
      <c r="A9" s="50" t="s">
        <v>72</v>
      </c>
      <c r="B9" s="54">
        <v>4</v>
      </c>
      <c r="C9" s="54">
        <v>4.2</v>
      </c>
      <c r="D9" s="54">
        <v>4.416666666666667</v>
      </c>
      <c r="E9" s="54">
        <v>4.333333333333333</v>
      </c>
      <c r="F9" s="54">
        <v>4.166666666666667</v>
      </c>
      <c r="H9" s="134">
        <f t="shared" si="4"/>
        <v>16</v>
      </c>
      <c r="I9" s="134">
        <f t="shared" si="0"/>
        <v>17.64</v>
      </c>
      <c r="J9" s="134">
        <f t="shared" si="0"/>
        <v>19.506944444444446</v>
      </c>
      <c r="K9" s="134">
        <f t="shared" si="0"/>
        <v>18.777777777777775</v>
      </c>
      <c r="L9" s="134">
        <f t="shared" si="0"/>
        <v>17.361111111111114</v>
      </c>
      <c r="N9" s="136">
        <f t="shared" si="5"/>
        <v>0.16965490824859766</v>
      </c>
      <c r="O9" s="53">
        <f t="shared" si="6"/>
        <v>0.16293257166970473</v>
      </c>
      <c r="P9" s="53">
        <f t="shared" si="7"/>
        <v>0.18449266189840061</v>
      </c>
      <c r="Q9" s="53">
        <f t="shared" si="8"/>
        <v>0.16554211166095323</v>
      </c>
      <c r="R9" s="53">
        <f t="shared" si="9"/>
        <v>0.18303080718086809</v>
      </c>
      <c r="T9" s="63">
        <f t="shared" si="10"/>
        <v>5.4800607447222399E-2</v>
      </c>
      <c r="U9" s="63">
        <f t="shared" si="1"/>
        <v>4.5620997295325087E-2</v>
      </c>
      <c r="V9" s="63">
        <f t="shared" si="11"/>
        <v>4.2402771677954532E-2</v>
      </c>
      <c r="W9" s="63">
        <f t="shared" si="12"/>
        <v>2.3878403179597454E-2</v>
      </c>
      <c r="X9" s="63">
        <f t="shared" si="13"/>
        <v>4.1933088736009457E-3</v>
      </c>
      <c r="AA9" s="63">
        <f t="shared" si="14"/>
        <v>1.8769416103653564E-4</v>
      </c>
      <c r="AB9" s="63">
        <f t="shared" si="15"/>
        <v>7.5511125413879723E-5</v>
      </c>
      <c r="AC9" s="63">
        <f t="shared" si="16"/>
        <v>3.136410012554803E-5</v>
      </c>
      <c r="AD9" s="63">
        <f t="shared" si="17"/>
        <v>7.5911290616371114E-6</v>
      </c>
      <c r="AE9" s="63">
        <f t="shared" si="18"/>
        <v>3.4464325046464017E-7</v>
      </c>
      <c r="AF9" s="144">
        <f t="shared" si="19"/>
        <v>1.7392675437898138E-2</v>
      </c>
      <c r="AH9" s="63">
        <f t="shared" si="20"/>
        <v>7.5077664414614179E-4</v>
      </c>
      <c r="AI9" s="63">
        <f t="shared" si="21"/>
        <v>7.5511125413879615E-5</v>
      </c>
      <c r="AJ9" s="63">
        <f t="shared" si="22"/>
        <v>3.3860426462071233E-4</v>
      </c>
      <c r="AK9" s="63">
        <f t="shared" si="23"/>
        <v>3.0364516246548446E-5</v>
      </c>
      <c r="AL9" s="63">
        <f t="shared" si="24"/>
        <v>2.8134142895072691E-6</v>
      </c>
      <c r="AM9" s="139">
        <f t="shared" si="25"/>
        <v>3.4613147281297454E-2</v>
      </c>
      <c r="AN9" s="145"/>
      <c r="AO9" s="143">
        <v>7</v>
      </c>
      <c r="AP9" s="63">
        <v>1.7392675437898138E-2</v>
      </c>
      <c r="AQ9" s="63">
        <v>3.4613147281297454E-2</v>
      </c>
      <c r="AS9" s="143">
        <v>7</v>
      </c>
      <c r="AT9" s="63">
        <f t="shared" si="26"/>
        <v>0.6655629210634828</v>
      </c>
    </row>
    <row r="10" spans="1:46" x14ac:dyDescent="0.2">
      <c r="A10" s="51" t="s">
        <v>93</v>
      </c>
      <c r="B10" s="54">
        <v>5</v>
      </c>
      <c r="C10" s="54">
        <v>4.3</v>
      </c>
      <c r="D10" s="54">
        <v>4.375</v>
      </c>
      <c r="E10" s="54">
        <v>4.333333333333333</v>
      </c>
      <c r="F10" s="54">
        <v>3.5</v>
      </c>
      <c r="H10" s="134">
        <f t="shared" si="4"/>
        <v>25</v>
      </c>
      <c r="I10" s="134">
        <f t="shared" si="0"/>
        <v>18.489999999999998</v>
      </c>
      <c r="J10" s="134">
        <f t="shared" si="0"/>
        <v>19.140625</v>
      </c>
      <c r="K10" s="134">
        <f t="shared" si="0"/>
        <v>18.777777777777775</v>
      </c>
      <c r="L10" s="134">
        <f t="shared" si="0"/>
        <v>12.25</v>
      </c>
      <c r="N10" s="136">
        <f t="shared" si="5"/>
        <v>0.21206863531074707</v>
      </c>
      <c r="O10" s="53">
        <f t="shared" si="6"/>
        <v>0.16681191861422151</v>
      </c>
      <c r="P10" s="53">
        <f t="shared" si="7"/>
        <v>0.18275216508803832</v>
      </c>
      <c r="Q10" s="53">
        <f t="shared" si="8"/>
        <v>0.16554211166095323</v>
      </c>
      <c r="R10" s="53">
        <f t="shared" si="9"/>
        <v>0.15374587803192918</v>
      </c>
      <c r="T10" s="63">
        <f t="shared" si="10"/>
        <v>6.8500759309028006E-2</v>
      </c>
      <c r="U10" s="63">
        <f t="shared" si="1"/>
        <v>4.6707211516642352E-2</v>
      </c>
      <c r="V10" s="63">
        <f t="shared" si="11"/>
        <v>4.2002745530049297E-2</v>
      </c>
      <c r="W10" s="63">
        <f t="shared" si="12"/>
        <v>2.3878403179597454E-2</v>
      </c>
      <c r="X10" s="63">
        <f t="shared" si="13"/>
        <v>3.5223794538247937E-3</v>
      </c>
      <c r="AA10" s="63">
        <f t="shared" si="14"/>
        <v>0</v>
      </c>
      <c r="AB10" s="63">
        <f t="shared" si="15"/>
        <v>5.7813205395001656E-5</v>
      </c>
      <c r="AC10" s="63">
        <f t="shared" si="16"/>
        <v>3.6004706776777115E-5</v>
      </c>
      <c r="AD10" s="63">
        <f t="shared" si="17"/>
        <v>7.5911290616371114E-6</v>
      </c>
      <c r="AE10" s="63">
        <f t="shared" si="18"/>
        <v>1.58254553784784E-6</v>
      </c>
      <c r="AF10" s="144">
        <f t="shared" si="19"/>
        <v>1.0148477066597911E-2</v>
      </c>
      <c r="AH10" s="63">
        <f t="shared" si="20"/>
        <v>1.6892474493288197E-3</v>
      </c>
      <c r="AI10" s="63">
        <f t="shared" si="21"/>
        <v>9.5568768101941416E-5</v>
      </c>
      <c r="AJ10" s="63">
        <f t="shared" si="22"/>
        <v>3.2404236099099353E-4</v>
      </c>
      <c r="AK10" s="63">
        <f t="shared" si="23"/>
        <v>3.0364516246548446E-5</v>
      </c>
      <c r="AL10" s="63">
        <f t="shared" si="24"/>
        <v>1.0128291442226154E-6</v>
      </c>
      <c r="AM10" s="139">
        <f t="shared" si="25"/>
        <v>4.6262683923574147E-2</v>
      </c>
      <c r="AN10" s="145"/>
      <c r="AO10" s="53">
        <v>8</v>
      </c>
      <c r="AP10" s="63">
        <v>1.0148477066597911E-2</v>
      </c>
      <c r="AQ10" s="63">
        <v>4.6262683923574147E-2</v>
      </c>
      <c r="AS10" s="53">
        <v>8</v>
      </c>
      <c r="AT10" s="63">
        <f t="shared" si="26"/>
        <v>0.82009806413369202</v>
      </c>
    </row>
    <row r="11" spans="1:46" x14ac:dyDescent="0.2">
      <c r="A11" s="50" t="s">
        <v>128</v>
      </c>
      <c r="B11" s="54">
        <v>4</v>
      </c>
      <c r="C11" s="54">
        <v>3.6</v>
      </c>
      <c r="D11" s="54">
        <v>3</v>
      </c>
      <c r="E11" s="54">
        <v>4.333333333333333</v>
      </c>
      <c r="F11" s="54">
        <v>4</v>
      </c>
      <c r="H11" s="134">
        <f t="shared" si="4"/>
        <v>16</v>
      </c>
      <c r="I11" s="134">
        <f t="shared" si="0"/>
        <v>12.96</v>
      </c>
      <c r="J11" s="134">
        <f t="shared" si="0"/>
        <v>9</v>
      </c>
      <c r="K11" s="134">
        <f t="shared" si="0"/>
        <v>18.777777777777775</v>
      </c>
      <c r="L11" s="134">
        <f t="shared" si="0"/>
        <v>16</v>
      </c>
      <c r="N11" s="136">
        <f t="shared" si="5"/>
        <v>0.16965490824859766</v>
      </c>
      <c r="O11" s="53">
        <f t="shared" si="6"/>
        <v>0.13965649000260405</v>
      </c>
      <c r="P11" s="53">
        <f t="shared" si="7"/>
        <v>0.12531577034608343</v>
      </c>
      <c r="Q11" s="53">
        <f t="shared" si="8"/>
        <v>0.16554211166095323</v>
      </c>
      <c r="R11" s="53">
        <f t="shared" si="9"/>
        <v>0.17570957489363337</v>
      </c>
      <c r="T11" s="63">
        <f t="shared" si="10"/>
        <v>5.4800607447222399E-2</v>
      </c>
      <c r="U11" s="63">
        <f t="shared" si="1"/>
        <v>3.9103711967421503E-2</v>
      </c>
      <c r="V11" s="63">
        <f t="shared" si="11"/>
        <v>2.8801882649176661E-2</v>
      </c>
      <c r="W11" s="63">
        <f t="shared" si="12"/>
        <v>2.3878403179597454E-2</v>
      </c>
      <c r="X11" s="63">
        <f t="shared" si="13"/>
        <v>4.0255765186569077E-3</v>
      </c>
      <c r="AA11" s="63">
        <f t="shared" si="14"/>
        <v>1.8769416103653564E-4</v>
      </c>
      <c r="AB11" s="63">
        <f t="shared" si="15"/>
        <v>2.3125282158000662E-4</v>
      </c>
      <c r="AC11" s="63">
        <f t="shared" si="16"/>
        <v>3.6868819739419728E-4</v>
      </c>
      <c r="AD11" s="63">
        <f t="shared" si="17"/>
        <v>7.5911290616371114E-6</v>
      </c>
      <c r="AE11" s="63">
        <f t="shared" si="18"/>
        <v>5.697163936252219E-7</v>
      </c>
      <c r="AF11" s="144">
        <f t="shared" si="19"/>
        <v>2.8209856884890465E-2</v>
      </c>
      <c r="AH11" s="63">
        <f t="shared" si="20"/>
        <v>7.5077664414614179E-4</v>
      </c>
      <c r="AI11" s="63">
        <f t="shared" si="21"/>
        <v>4.7194453383674607E-6</v>
      </c>
      <c r="AJ11" s="63">
        <f t="shared" si="22"/>
        <v>2.3043012337137306E-5</v>
      </c>
      <c r="AK11" s="63">
        <f t="shared" si="23"/>
        <v>3.0364516246548446E-5</v>
      </c>
      <c r="AL11" s="63">
        <f t="shared" si="24"/>
        <v>2.2788655745008876E-6</v>
      </c>
      <c r="AM11" s="139">
        <f t="shared" si="25"/>
        <v>2.8481265485274628E-2</v>
      </c>
      <c r="AN11" s="145"/>
      <c r="AO11" s="143">
        <v>9</v>
      </c>
      <c r="AP11" s="63">
        <v>2.8209856884890465E-2</v>
      </c>
      <c r="AQ11" s="63">
        <v>2.8481265485274628E-2</v>
      </c>
      <c r="AS11" s="143">
        <v>9</v>
      </c>
      <c r="AT11" s="63">
        <f t="shared" si="26"/>
        <v>0.5023937486950073</v>
      </c>
    </row>
    <row r="12" spans="1:46" x14ac:dyDescent="0.2">
      <c r="A12" s="51" t="s">
        <v>34</v>
      </c>
      <c r="B12" s="54">
        <v>3.5</v>
      </c>
      <c r="C12" s="54">
        <v>4.9000000000000004</v>
      </c>
      <c r="D12" s="54">
        <v>4.625</v>
      </c>
      <c r="E12" s="54">
        <v>4.666666666666667</v>
      </c>
      <c r="F12" s="54">
        <v>4.5</v>
      </c>
      <c r="H12" s="134">
        <f t="shared" si="4"/>
        <v>12.25</v>
      </c>
      <c r="I12" s="134">
        <f t="shared" si="0"/>
        <v>24.010000000000005</v>
      </c>
      <c r="J12" s="134">
        <f t="shared" si="0"/>
        <v>21.390625</v>
      </c>
      <c r="K12" s="134">
        <f t="shared" si="0"/>
        <v>21.777777777777782</v>
      </c>
      <c r="L12" s="134">
        <f t="shared" si="0"/>
        <v>20.25</v>
      </c>
      <c r="N12" s="136">
        <f t="shared" si="5"/>
        <v>0.14844804471752296</v>
      </c>
      <c r="O12" s="53">
        <f t="shared" si="6"/>
        <v>0.19008800028132219</v>
      </c>
      <c r="P12" s="53">
        <f t="shared" si="7"/>
        <v>0.19319514595021195</v>
      </c>
      <c r="Q12" s="53">
        <f t="shared" si="8"/>
        <v>0.17827612025025733</v>
      </c>
      <c r="R12" s="53">
        <f t="shared" si="9"/>
        <v>0.19767327175533753</v>
      </c>
      <c r="T12" s="63">
        <f t="shared" si="10"/>
        <v>4.7950531516319603E-2</v>
      </c>
      <c r="U12" s="63">
        <f t="shared" si="1"/>
        <v>5.3224496844545936E-2</v>
      </c>
      <c r="V12" s="63">
        <f t="shared" si="11"/>
        <v>4.4402902417480683E-2</v>
      </c>
      <c r="W12" s="63">
        <f t="shared" si="12"/>
        <v>2.5715203424181873E-2</v>
      </c>
      <c r="X12" s="63">
        <f t="shared" si="13"/>
        <v>4.5287735834890208E-3</v>
      </c>
      <c r="AA12" s="63">
        <f t="shared" si="14"/>
        <v>4.2231186233220491E-4</v>
      </c>
      <c r="AB12" s="63">
        <f t="shared" si="15"/>
        <v>1.1798613345918726E-6</v>
      </c>
      <c r="AC12" s="63">
        <f t="shared" si="16"/>
        <v>1.296169443963979E-5</v>
      </c>
      <c r="AD12" s="63">
        <f t="shared" si="17"/>
        <v>8.4345878462634788E-7</v>
      </c>
      <c r="AE12" s="63">
        <f t="shared" si="18"/>
        <v>6.3301821513913688E-8</v>
      </c>
      <c r="AF12" s="144">
        <f t="shared" si="19"/>
        <v>2.0913158028202646E-2</v>
      </c>
      <c r="AH12" s="63">
        <f t="shared" si="20"/>
        <v>4.2231186233220491E-4</v>
      </c>
      <c r="AI12" s="63">
        <f t="shared" si="21"/>
        <v>2.6546880028317066E-4</v>
      </c>
      <c r="AJ12" s="63">
        <f t="shared" si="22"/>
        <v>4.1621441033954271E-4</v>
      </c>
      <c r="AK12" s="63">
        <f t="shared" si="23"/>
        <v>5.3981362216086108E-5</v>
      </c>
      <c r="AL12" s="63">
        <f t="shared" si="24"/>
        <v>4.051316576890465E-6</v>
      </c>
      <c r="AM12" s="139">
        <f t="shared" si="25"/>
        <v>3.4088528154613759E-2</v>
      </c>
      <c r="AN12" s="145"/>
      <c r="AO12" s="53">
        <v>10</v>
      </c>
      <c r="AP12" s="63">
        <v>2.0913158028202646E-2</v>
      </c>
      <c r="AQ12" s="63">
        <v>3.4088528154613759E-2</v>
      </c>
      <c r="AS12" s="53">
        <v>10</v>
      </c>
      <c r="AT12" s="63">
        <f t="shared" si="26"/>
        <v>0.61977242009107125</v>
      </c>
    </row>
    <row r="13" spans="1:46" x14ac:dyDescent="0.2">
      <c r="A13" s="50" t="s">
        <v>61</v>
      </c>
      <c r="B13" s="54">
        <v>4</v>
      </c>
      <c r="C13" s="54">
        <v>4.3</v>
      </c>
      <c r="D13" s="54">
        <v>3.875</v>
      </c>
      <c r="E13" s="54">
        <v>4.333333333333333</v>
      </c>
      <c r="F13" s="54">
        <v>3.75</v>
      </c>
      <c r="H13" s="134">
        <f t="shared" si="4"/>
        <v>16</v>
      </c>
      <c r="I13" s="134">
        <f t="shared" si="0"/>
        <v>18.489999999999998</v>
      </c>
      <c r="J13" s="134">
        <f t="shared" si="0"/>
        <v>15.015625</v>
      </c>
      <c r="K13" s="134">
        <f t="shared" si="0"/>
        <v>18.777777777777775</v>
      </c>
      <c r="L13" s="134">
        <f t="shared" si="0"/>
        <v>14.0625</v>
      </c>
      <c r="N13" s="136">
        <f t="shared" si="5"/>
        <v>0.16965490824859766</v>
      </c>
      <c r="O13" s="53">
        <f t="shared" si="6"/>
        <v>0.16681191861422151</v>
      </c>
      <c r="P13" s="53">
        <f t="shared" si="7"/>
        <v>0.16186620336369109</v>
      </c>
      <c r="Q13" s="53">
        <f t="shared" si="8"/>
        <v>0.16554211166095323</v>
      </c>
      <c r="R13" s="53">
        <f t="shared" si="9"/>
        <v>0.16472772646278128</v>
      </c>
      <c r="T13" s="63">
        <f t="shared" si="10"/>
        <v>5.4800607447222399E-2</v>
      </c>
      <c r="U13" s="63">
        <f t="shared" si="1"/>
        <v>4.6707211516642352E-2</v>
      </c>
      <c r="V13" s="63">
        <f t="shared" si="11"/>
        <v>3.7202431755186519E-2</v>
      </c>
      <c r="W13" s="63">
        <f t="shared" si="12"/>
        <v>2.3878403179597454E-2</v>
      </c>
      <c r="X13" s="63">
        <f t="shared" si="13"/>
        <v>3.7739779862408507E-3</v>
      </c>
      <c r="AA13" s="63">
        <f t="shared" si="14"/>
        <v>1.8769416103653564E-4</v>
      </c>
      <c r="AB13" s="63">
        <f t="shared" si="15"/>
        <v>5.7813205395001656E-5</v>
      </c>
      <c r="AC13" s="63">
        <f t="shared" si="16"/>
        <v>1.1665524995675782E-4</v>
      </c>
      <c r="AD13" s="63">
        <f t="shared" si="17"/>
        <v>7.5911290616371114E-6</v>
      </c>
      <c r="AE13" s="63">
        <f t="shared" si="18"/>
        <v>1.0128291442226173E-6</v>
      </c>
      <c r="AF13" s="144">
        <f t="shared" si="19"/>
        <v>1.9255299909223821E-2</v>
      </c>
      <c r="AH13" s="63">
        <f t="shared" si="20"/>
        <v>7.5077664414614179E-4</v>
      </c>
      <c r="AI13" s="63">
        <f t="shared" si="21"/>
        <v>9.5568768101941416E-5</v>
      </c>
      <c r="AJ13" s="63">
        <f t="shared" si="22"/>
        <v>1.742627807996009E-4</v>
      </c>
      <c r="AK13" s="63">
        <f t="shared" si="23"/>
        <v>3.0364516246548446E-5</v>
      </c>
      <c r="AL13" s="63">
        <f t="shared" si="24"/>
        <v>1.5825455378478378E-6</v>
      </c>
      <c r="AM13" s="139">
        <f t="shared" si="25"/>
        <v>3.2443107971217564E-2</v>
      </c>
      <c r="AN13" s="145"/>
      <c r="AO13" s="143">
        <v>11</v>
      </c>
      <c r="AP13" s="63">
        <v>1.9255299909223821E-2</v>
      </c>
      <c r="AQ13" s="63">
        <v>3.2443107971217564E-2</v>
      </c>
      <c r="AS13" s="143">
        <v>11</v>
      </c>
      <c r="AT13" s="63">
        <f t="shared" si="26"/>
        <v>0.62754559185354497</v>
      </c>
    </row>
    <row r="14" spans="1:46" x14ac:dyDescent="0.2">
      <c r="A14" s="51" t="s">
        <v>35</v>
      </c>
      <c r="B14" s="54">
        <v>4</v>
      </c>
      <c r="C14" s="54">
        <v>4.4000000000000004</v>
      </c>
      <c r="D14" s="54">
        <v>3.5</v>
      </c>
      <c r="E14" s="54">
        <v>4.333333333333333</v>
      </c>
      <c r="F14" s="54">
        <v>3.5</v>
      </c>
      <c r="H14" s="134">
        <f t="shared" si="4"/>
        <v>16</v>
      </c>
      <c r="I14" s="134">
        <f t="shared" si="0"/>
        <v>19.360000000000003</v>
      </c>
      <c r="J14" s="134">
        <f t="shared" si="0"/>
        <v>12.25</v>
      </c>
      <c r="K14" s="134">
        <f t="shared" si="0"/>
        <v>18.777777777777775</v>
      </c>
      <c r="L14" s="134">
        <f t="shared" si="0"/>
        <v>12.25</v>
      </c>
      <c r="N14" s="136">
        <f t="shared" si="5"/>
        <v>0.16965490824859766</v>
      </c>
      <c r="O14" s="53">
        <f t="shared" si="6"/>
        <v>0.17069126555873831</v>
      </c>
      <c r="P14" s="53">
        <f t="shared" si="7"/>
        <v>0.14620173207043066</v>
      </c>
      <c r="Q14" s="53">
        <f t="shared" si="8"/>
        <v>0.16554211166095323</v>
      </c>
      <c r="R14" s="53">
        <f t="shared" si="9"/>
        <v>0.15374587803192918</v>
      </c>
      <c r="T14" s="63">
        <f t="shared" si="10"/>
        <v>5.4800607447222399E-2</v>
      </c>
      <c r="U14" s="63">
        <f t="shared" si="1"/>
        <v>4.7793425737959624E-2</v>
      </c>
      <c r="V14" s="63">
        <f t="shared" si="11"/>
        <v>3.3602196424039436E-2</v>
      </c>
      <c r="W14" s="63">
        <f t="shared" si="12"/>
        <v>2.3878403179597454E-2</v>
      </c>
      <c r="X14" s="63">
        <f t="shared" si="13"/>
        <v>3.5223794538247937E-3</v>
      </c>
      <c r="AA14" s="63">
        <f t="shared" si="14"/>
        <v>1.8769416103653564E-4</v>
      </c>
      <c r="AB14" s="63">
        <f t="shared" si="15"/>
        <v>4.2475008045307234E-5</v>
      </c>
      <c r="AC14" s="63">
        <f t="shared" si="16"/>
        <v>2.0738711103423604E-4</v>
      </c>
      <c r="AD14" s="63">
        <f t="shared" si="17"/>
        <v>7.5911290616371114E-6</v>
      </c>
      <c r="AE14" s="63">
        <f t="shared" si="18"/>
        <v>1.58254553784784E-6</v>
      </c>
      <c r="AF14" s="144">
        <f t="shared" si="19"/>
        <v>2.1135987195197766E-2</v>
      </c>
      <c r="AH14" s="63">
        <f t="shared" si="20"/>
        <v>7.5077664414614179E-4</v>
      </c>
      <c r="AI14" s="63">
        <f t="shared" si="21"/>
        <v>1.1798613345918712E-4</v>
      </c>
      <c r="AJ14" s="63">
        <f t="shared" si="22"/>
        <v>9.2172049348549225E-5</v>
      </c>
      <c r="AK14" s="63">
        <f t="shared" si="23"/>
        <v>3.0364516246548446E-5</v>
      </c>
      <c r="AL14" s="63">
        <f t="shared" si="24"/>
        <v>1.0128291442226154E-6</v>
      </c>
      <c r="AM14" s="139">
        <f t="shared" si="25"/>
        <v>3.1500986847155264E-2</v>
      </c>
      <c r="AN14" s="145"/>
      <c r="AO14" s="53">
        <v>12</v>
      </c>
      <c r="AP14" s="63">
        <v>2.1135987195197766E-2</v>
      </c>
      <c r="AQ14" s="63">
        <v>3.1500986847155264E-2</v>
      </c>
      <c r="AS14" s="53">
        <v>12</v>
      </c>
      <c r="AT14" s="63">
        <f t="shared" si="26"/>
        <v>0.59845740413969806</v>
      </c>
    </row>
    <row r="15" spans="1:46" x14ac:dyDescent="0.2">
      <c r="A15" s="50" t="s">
        <v>126</v>
      </c>
      <c r="B15" s="54">
        <v>2.5</v>
      </c>
      <c r="C15" s="54">
        <v>4.5999999999999996</v>
      </c>
      <c r="D15" s="54">
        <v>4.375</v>
      </c>
      <c r="E15" s="54">
        <v>4.666666666666667</v>
      </c>
      <c r="F15" s="54">
        <v>3.75</v>
      </c>
      <c r="H15" s="134">
        <f t="shared" si="4"/>
        <v>6.25</v>
      </c>
      <c r="I15" s="134">
        <f t="shared" si="0"/>
        <v>21.159999999999997</v>
      </c>
      <c r="J15" s="134">
        <f t="shared" si="0"/>
        <v>19.140625</v>
      </c>
      <c r="K15" s="134">
        <f t="shared" si="0"/>
        <v>21.777777777777782</v>
      </c>
      <c r="L15" s="134">
        <f t="shared" si="0"/>
        <v>14.0625</v>
      </c>
      <c r="N15" s="136">
        <f t="shared" si="5"/>
        <v>0.10603431765537354</v>
      </c>
      <c r="O15" s="53">
        <f t="shared" si="6"/>
        <v>0.17844995944777184</v>
      </c>
      <c r="P15" s="53">
        <f t="shared" si="7"/>
        <v>0.18275216508803832</v>
      </c>
      <c r="Q15" s="53">
        <f t="shared" si="8"/>
        <v>0.17827612025025733</v>
      </c>
      <c r="R15" s="53">
        <f t="shared" si="9"/>
        <v>0.16472772646278128</v>
      </c>
      <c r="T15" s="63">
        <f t="shared" si="10"/>
        <v>3.4250379654514003E-2</v>
      </c>
      <c r="U15" s="63">
        <f t="shared" si="1"/>
        <v>4.9965854180594141E-2</v>
      </c>
      <c r="V15" s="63">
        <f t="shared" si="11"/>
        <v>4.2002745530049297E-2</v>
      </c>
      <c r="W15" s="63">
        <f t="shared" si="12"/>
        <v>2.5715203424181873E-2</v>
      </c>
      <c r="X15" s="63">
        <f t="shared" si="13"/>
        <v>3.7739779862408507E-3</v>
      </c>
      <c r="AA15" s="63">
        <f t="shared" si="14"/>
        <v>1.1730885064783468E-3</v>
      </c>
      <c r="AB15" s="63">
        <f t="shared" si="15"/>
        <v>1.8877781353469961E-5</v>
      </c>
      <c r="AC15" s="63">
        <f t="shared" si="16"/>
        <v>3.6004706776777115E-5</v>
      </c>
      <c r="AD15" s="63">
        <f t="shared" si="17"/>
        <v>8.4345878462634788E-7</v>
      </c>
      <c r="AE15" s="63">
        <f t="shared" si="18"/>
        <v>1.0128291442226173E-6</v>
      </c>
      <c r="AF15" s="144">
        <f t="shared" si="19"/>
        <v>3.5068893374862041E-2</v>
      </c>
      <c r="AH15" s="63">
        <f t="shared" si="20"/>
        <v>4.6923540259133909E-5</v>
      </c>
      <c r="AI15" s="63">
        <f t="shared" si="21"/>
        <v>1.6990003218122913E-4</v>
      </c>
      <c r="AJ15" s="63">
        <f t="shared" si="22"/>
        <v>3.2404236099099353E-4</v>
      </c>
      <c r="AK15" s="63">
        <f t="shared" si="23"/>
        <v>5.3981362216086108E-5</v>
      </c>
      <c r="AL15" s="63">
        <f t="shared" si="24"/>
        <v>1.5825455378478378E-6</v>
      </c>
      <c r="AM15" s="139">
        <f t="shared" si="25"/>
        <v>2.4421913135241689E-2</v>
      </c>
      <c r="AN15" s="145"/>
      <c r="AO15" s="143">
        <v>13</v>
      </c>
      <c r="AP15" s="63">
        <v>3.5068893374862041E-2</v>
      </c>
      <c r="AQ15" s="63">
        <v>2.4421913135241689E-2</v>
      </c>
      <c r="AS15" s="143">
        <v>13</v>
      </c>
      <c r="AT15" s="63">
        <f t="shared" si="26"/>
        <v>0.41051575138914864</v>
      </c>
    </row>
    <row r="16" spans="1:46" x14ac:dyDescent="0.2">
      <c r="A16" s="51" t="s">
        <v>97</v>
      </c>
      <c r="B16" s="54">
        <v>4.5</v>
      </c>
      <c r="C16" s="54">
        <v>4.3</v>
      </c>
      <c r="D16" s="54">
        <v>3.875</v>
      </c>
      <c r="E16" s="54">
        <v>4</v>
      </c>
      <c r="F16" s="54">
        <v>3.25</v>
      </c>
      <c r="H16" s="134">
        <f t="shared" si="4"/>
        <v>20.25</v>
      </c>
      <c r="I16" s="134">
        <f t="shared" si="0"/>
        <v>18.489999999999998</v>
      </c>
      <c r="J16" s="134">
        <f t="shared" si="0"/>
        <v>15.015625</v>
      </c>
      <c r="K16" s="134">
        <f t="shared" si="0"/>
        <v>16</v>
      </c>
      <c r="L16" s="134">
        <f t="shared" si="0"/>
        <v>10.5625</v>
      </c>
      <c r="N16" s="136">
        <f t="shared" si="5"/>
        <v>0.19086177177967237</v>
      </c>
      <c r="O16" s="53">
        <f t="shared" si="6"/>
        <v>0.16681191861422151</v>
      </c>
      <c r="P16" s="53">
        <f t="shared" si="7"/>
        <v>0.16186620336369109</v>
      </c>
      <c r="Q16" s="53">
        <f t="shared" si="8"/>
        <v>0.15280810307164913</v>
      </c>
      <c r="R16" s="53">
        <f t="shared" si="9"/>
        <v>0.14276402960107709</v>
      </c>
      <c r="T16" s="63">
        <f t="shared" si="10"/>
        <v>6.1650683378125203E-2</v>
      </c>
      <c r="U16" s="63">
        <f t="shared" si="1"/>
        <v>4.6707211516642352E-2</v>
      </c>
      <c r="V16" s="63">
        <f t="shared" si="11"/>
        <v>3.7202431755186519E-2</v>
      </c>
      <c r="W16" s="63">
        <f t="shared" si="12"/>
        <v>2.2041602935013036E-2</v>
      </c>
      <c r="X16" s="63">
        <f t="shared" si="13"/>
        <v>3.2707809214087371E-3</v>
      </c>
      <c r="AA16" s="63">
        <f t="shared" si="14"/>
        <v>4.6923540259133909E-5</v>
      </c>
      <c r="AB16" s="63">
        <f t="shared" si="15"/>
        <v>5.7813205395001656E-5</v>
      </c>
      <c r="AC16" s="63">
        <f t="shared" si="16"/>
        <v>1.1665524995675782E-4</v>
      </c>
      <c r="AD16" s="63">
        <f t="shared" si="17"/>
        <v>2.1086469615658631E-5</v>
      </c>
      <c r="AE16" s="63">
        <f t="shared" si="18"/>
        <v>2.2788655745008889E-6</v>
      </c>
      <c r="AF16" s="144">
        <f t="shared" si="19"/>
        <v>1.5644722138825378E-2</v>
      </c>
      <c r="AH16" s="63">
        <f t="shared" si="20"/>
        <v>1.1730885064783468E-3</v>
      </c>
      <c r="AI16" s="63">
        <f t="shared" si="21"/>
        <v>9.5568768101941416E-5</v>
      </c>
      <c r="AJ16" s="63">
        <f t="shared" si="22"/>
        <v>1.742627807996009E-4</v>
      </c>
      <c r="AK16" s="63">
        <f t="shared" si="23"/>
        <v>1.3495340554021541E-5</v>
      </c>
      <c r="AL16" s="63">
        <f t="shared" si="24"/>
        <v>5.6971639362522116E-7</v>
      </c>
      <c r="AM16" s="139">
        <f t="shared" si="25"/>
        <v>3.8170474352928023E-2</v>
      </c>
      <c r="AN16" s="145"/>
      <c r="AO16" s="53">
        <v>14</v>
      </c>
      <c r="AP16" s="63">
        <v>1.5644722138825378E-2</v>
      </c>
      <c r="AQ16" s="63">
        <v>3.8170474352928023E-2</v>
      </c>
      <c r="AS16" s="53">
        <v>14</v>
      </c>
      <c r="AT16" s="63">
        <f t="shared" si="26"/>
        <v>0.70928802348194042</v>
      </c>
    </row>
    <row r="17" spans="1:46" x14ac:dyDescent="0.2">
      <c r="A17" s="50" t="s">
        <v>124</v>
      </c>
      <c r="B17" s="54">
        <v>4.5</v>
      </c>
      <c r="C17" s="54">
        <v>4.2</v>
      </c>
      <c r="D17" s="54">
        <v>4.125</v>
      </c>
      <c r="E17" s="54">
        <v>4.333333333333333</v>
      </c>
      <c r="F17" s="54">
        <v>3</v>
      </c>
      <c r="H17" s="134">
        <f t="shared" si="4"/>
        <v>20.25</v>
      </c>
      <c r="I17" s="134">
        <f t="shared" si="0"/>
        <v>17.64</v>
      </c>
      <c r="J17" s="134">
        <f t="shared" si="0"/>
        <v>17.015625</v>
      </c>
      <c r="K17" s="134">
        <f t="shared" si="0"/>
        <v>18.777777777777775</v>
      </c>
      <c r="L17" s="134">
        <f t="shared" si="0"/>
        <v>9</v>
      </c>
      <c r="N17" s="136">
        <f t="shared" si="5"/>
        <v>0.19086177177967237</v>
      </c>
      <c r="O17" s="53">
        <f t="shared" si="6"/>
        <v>0.16293257166970473</v>
      </c>
      <c r="P17" s="53">
        <f t="shared" si="7"/>
        <v>0.17230918422586469</v>
      </c>
      <c r="Q17" s="53">
        <f t="shared" si="8"/>
        <v>0.16554211166095323</v>
      </c>
      <c r="R17" s="53">
        <f t="shared" si="9"/>
        <v>0.13178218117022503</v>
      </c>
      <c r="T17" s="63">
        <f t="shared" si="10"/>
        <v>6.1650683378125203E-2</v>
      </c>
      <c r="U17" s="63">
        <f t="shared" si="1"/>
        <v>4.5620997295325087E-2</v>
      </c>
      <c r="V17" s="63">
        <f t="shared" si="11"/>
        <v>3.9602588642617904E-2</v>
      </c>
      <c r="W17" s="63">
        <f t="shared" si="12"/>
        <v>2.3878403179597454E-2</v>
      </c>
      <c r="X17" s="63">
        <f t="shared" si="13"/>
        <v>3.0191823889926805E-3</v>
      </c>
      <c r="AA17" s="63">
        <f t="shared" si="14"/>
        <v>4.6923540259133909E-5</v>
      </c>
      <c r="AB17" s="63">
        <f t="shared" si="15"/>
        <v>7.5511125413879723E-5</v>
      </c>
      <c r="AC17" s="63">
        <f t="shared" si="16"/>
        <v>7.0569225282483188E-5</v>
      </c>
      <c r="AD17" s="63">
        <f t="shared" si="17"/>
        <v>7.5911290616371114E-6</v>
      </c>
      <c r="AE17" s="63">
        <f t="shared" si="18"/>
        <v>3.1017892541817647E-6</v>
      </c>
      <c r="AF17" s="144">
        <f t="shared" si="19"/>
        <v>1.4272239112042499E-2</v>
      </c>
      <c r="AH17" s="63">
        <f t="shared" si="20"/>
        <v>1.1730885064783468E-3</v>
      </c>
      <c r="AI17" s="63">
        <f t="shared" si="21"/>
        <v>7.5511125413879615E-5</v>
      </c>
      <c r="AJ17" s="63">
        <f t="shared" si="22"/>
        <v>2.4339181781101276E-4</v>
      </c>
      <c r="AK17" s="63">
        <f t="shared" si="23"/>
        <v>3.0364516246548446E-5</v>
      </c>
      <c r="AL17" s="63">
        <f t="shared" si="24"/>
        <v>2.5320728605565385E-7</v>
      </c>
      <c r="AM17" s="139">
        <f t="shared" si="25"/>
        <v>3.9020624972389201E-2</v>
      </c>
      <c r="AN17" s="145"/>
      <c r="AO17" s="143">
        <v>15</v>
      </c>
      <c r="AP17" s="63">
        <v>1.4272239112042499E-2</v>
      </c>
      <c r="AQ17" s="63">
        <v>3.9020624972389201E-2</v>
      </c>
      <c r="AS17" s="143">
        <v>15</v>
      </c>
      <c r="AT17" s="63">
        <f t="shared" si="26"/>
        <v>0.73219230459389384</v>
      </c>
    </row>
    <row r="18" spans="1:46" x14ac:dyDescent="0.2">
      <c r="A18" s="51" t="s">
        <v>66</v>
      </c>
      <c r="B18" s="54">
        <v>4.333333333333333</v>
      </c>
      <c r="C18" s="54">
        <v>3.8</v>
      </c>
      <c r="D18" s="54">
        <v>4.333333333333333</v>
      </c>
      <c r="E18" s="54">
        <v>4.4444444444444446</v>
      </c>
      <c r="F18" s="54">
        <v>2.8333333333333335</v>
      </c>
      <c r="H18" s="134">
        <f t="shared" si="4"/>
        <v>18.777777777777775</v>
      </c>
      <c r="I18" s="134">
        <f t="shared" si="0"/>
        <v>14.44</v>
      </c>
      <c r="J18" s="134">
        <f t="shared" si="0"/>
        <v>18.777777777777775</v>
      </c>
      <c r="K18" s="134">
        <f t="shared" si="0"/>
        <v>19.753086419753089</v>
      </c>
      <c r="L18" s="134">
        <f t="shared" si="0"/>
        <v>8.0277777777777786</v>
      </c>
      <c r="N18" s="136">
        <f t="shared" si="5"/>
        <v>0.18379281726931412</v>
      </c>
      <c r="O18" s="53">
        <f t="shared" si="6"/>
        <v>0.1474151838916376</v>
      </c>
      <c r="P18" s="53">
        <f t="shared" si="7"/>
        <v>0.18101166827767604</v>
      </c>
      <c r="Q18" s="53">
        <f t="shared" si="8"/>
        <v>0.16978678119072127</v>
      </c>
      <c r="R18" s="53">
        <f t="shared" si="9"/>
        <v>0.12446094888299031</v>
      </c>
      <c r="T18" s="63">
        <f t="shared" si="10"/>
        <v>5.9367324734490932E-2</v>
      </c>
      <c r="U18" s="63">
        <f t="shared" si="1"/>
        <v>4.1276140410056027E-2</v>
      </c>
      <c r="V18" s="63">
        <f t="shared" si="11"/>
        <v>4.1602719382144063E-2</v>
      </c>
      <c r="W18" s="63">
        <f t="shared" si="12"/>
        <v>2.4490669927792263E-2</v>
      </c>
      <c r="X18" s="63">
        <f t="shared" si="13"/>
        <v>2.851450034048643E-3</v>
      </c>
      <c r="AA18" s="63">
        <f t="shared" si="14"/>
        <v>8.3419627127349219E-5</v>
      </c>
      <c r="AB18" s="63">
        <f t="shared" si="15"/>
        <v>1.6990003218122948E-4</v>
      </c>
      <c r="AC18" s="63">
        <f t="shared" si="16"/>
        <v>4.0965355266021996E-5</v>
      </c>
      <c r="AD18" s="63">
        <f t="shared" si="17"/>
        <v>4.5921644940767632E-6</v>
      </c>
      <c r="AE18" s="63">
        <f t="shared" si="18"/>
        <v>3.7207403978733627E-6</v>
      </c>
      <c r="AF18" s="144">
        <f t="shared" si="19"/>
        <v>1.7395341889901182E-2</v>
      </c>
      <c r="AH18" s="63">
        <f t="shared" si="20"/>
        <v>1.0218904323100262E-3</v>
      </c>
      <c r="AI18" s="63">
        <f t="shared" si="21"/>
        <v>1.8877781353469843E-5</v>
      </c>
      <c r="AJ18" s="63">
        <f t="shared" si="22"/>
        <v>3.0980049919929046E-4</v>
      </c>
      <c r="AK18" s="63">
        <f t="shared" si="23"/>
        <v>3.7487057094504277E-5</v>
      </c>
      <c r="AL18" s="63">
        <f t="shared" si="24"/>
        <v>1.1253657158029071E-7</v>
      </c>
      <c r="AM18" s="139">
        <f t="shared" si="25"/>
        <v>3.7258130743890942E-2</v>
      </c>
      <c r="AN18" s="145"/>
      <c r="AO18" s="53">
        <v>16</v>
      </c>
      <c r="AP18" s="63">
        <v>1.7395341889901182E-2</v>
      </c>
      <c r="AQ18" s="63">
        <v>3.7258130743890942E-2</v>
      </c>
      <c r="AS18" s="53">
        <v>16</v>
      </c>
      <c r="AT18" s="63">
        <f t="shared" si="26"/>
        <v>0.68171570713430418</v>
      </c>
    </row>
    <row r="19" spans="1:46" x14ac:dyDescent="0.2">
      <c r="A19" s="50" t="s">
        <v>43</v>
      </c>
      <c r="B19" s="54">
        <v>4.4000000000000004</v>
      </c>
      <c r="C19" s="54">
        <v>4.32</v>
      </c>
      <c r="D19" s="54">
        <v>4.7</v>
      </c>
      <c r="E19" s="54">
        <v>4.5999999999999996</v>
      </c>
      <c r="F19" s="54">
        <v>4</v>
      </c>
      <c r="H19" s="134">
        <f t="shared" si="4"/>
        <v>19.360000000000003</v>
      </c>
      <c r="I19" s="134">
        <f t="shared" ref="I19:I39" si="27">C19^2</f>
        <v>18.662400000000002</v>
      </c>
      <c r="J19" s="134">
        <f t="shared" ref="J19:J39" si="28">D19^2</f>
        <v>22.090000000000003</v>
      </c>
      <c r="K19" s="134">
        <f t="shared" ref="K19:K39" si="29">E19^2</f>
        <v>21.159999999999997</v>
      </c>
      <c r="L19" s="134">
        <f t="shared" ref="L19:L39" si="30">F19^2</f>
        <v>16</v>
      </c>
      <c r="N19" s="136">
        <f t="shared" si="5"/>
        <v>0.18662039907345743</v>
      </c>
      <c r="O19" s="53">
        <f t="shared" si="6"/>
        <v>0.16758778800312488</v>
      </c>
      <c r="P19" s="53">
        <f t="shared" si="7"/>
        <v>0.19632804020886402</v>
      </c>
      <c r="Q19" s="53">
        <f t="shared" si="8"/>
        <v>0.17572931853239648</v>
      </c>
      <c r="R19" s="53">
        <f t="shared" si="9"/>
        <v>0.17570957489363337</v>
      </c>
      <c r="T19" s="63">
        <f t="shared" si="10"/>
        <v>6.0280668191944643E-2</v>
      </c>
      <c r="U19" s="63">
        <f t="shared" si="10"/>
        <v>4.692445436090581E-2</v>
      </c>
      <c r="V19" s="63">
        <f t="shared" si="11"/>
        <v>4.5122949483710102E-2</v>
      </c>
      <c r="W19" s="63">
        <f t="shared" si="12"/>
        <v>2.5347843375264988E-2</v>
      </c>
      <c r="X19" s="63">
        <f t="shared" si="13"/>
        <v>4.0255765186569077E-3</v>
      </c>
      <c r="AA19" s="63">
        <f t="shared" si="14"/>
        <v>6.7569897973152802E-5</v>
      </c>
      <c r="AB19" s="63">
        <f t="shared" si="15"/>
        <v>5.4556788111528028E-5</v>
      </c>
      <c r="AC19" s="63">
        <f t="shared" si="16"/>
        <v>8.2954844413694582E-6</v>
      </c>
      <c r="AD19" s="63">
        <f t="shared" si="17"/>
        <v>1.6531792178676436E-6</v>
      </c>
      <c r="AE19" s="63">
        <f t="shared" si="18"/>
        <v>5.697163936252219E-7</v>
      </c>
      <c r="AF19" s="144">
        <f t="shared" si="19"/>
        <v>1.1517163979797421E-2</v>
      </c>
      <c r="AH19" s="63">
        <f t="shared" si="20"/>
        <v>1.0811183675704444E-3</v>
      </c>
      <c r="AI19" s="63">
        <f t="shared" si="21"/>
        <v>9.9863463359855912E-5</v>
      </c>
      <c r="AJ19" s="63">
        <f t="shared" si="22"/>
        <v>4.461127188469785E-4</v>
      </c>
      <c r="AK19" s="63">
        <f t="shared" si="23"/>
        <v>4.8718179400017699E-5</v>
      </c>
      <c r="AL19" s="63">
        <f t="shared" si="24"/>
        <v>2.2788655745008876E-6</v>
      </c>
      <c r="AM19" s="139">
        <f t="shared" si="25"/>
        <v>4.0964516288512394E-2</v>
      </c>
      <c r="AN19" s="145"/>
      <c r="AO19" s="143">
        <v>17</v>
      </c>
      <c r="AP19" s="63">
        <v>1.1517163979797421E-2</v>
      </c>
      <c r="AQ19" s="63">
        <v>4.0964516288512394E-2</v>
      </c>
      <c r="AS19" s="143">
        <v>17</v>
      </c>
      <c r="AT19" s="63">
        <f t="shared" si="26"/>
        <v>0.78054887113147808</v>
      </c>
    </row>
    <row r="20" spans="1:46" x14ac:dyDescent="0.2">
      <c r="A20" s="51" t="s">
        <v>63</v>
      </c>
      <c r="B20" s="54">
        <v>4.333333333333333</v>
      </c>
      <c r="C20" s="54">
        <v>4.333333333333333</v>
      </c>
      <c r="D20" s="54">
        <v>4.166666666666667</v>
      </c>
      <c r="E20" s="54">
        <v>4</v>
      </c>
      <c r="F20" s="54">
        <v>3.8333333333333335</v>
      </c>
      <c r="H20" s="134">
        <f t="shared" si="4"/>
        <v>18.777777777777775</v>
      </c>
      <c r="I20" s="134">
        <f t="shared" si="27"/>
        <v>18.777777777777775</v>
      </c>
      <c r="J20" s="134">
        <f t="shared" si="28"/>
        <v>17.361111111111114</v>
      </c>
      <c r="K20" s="134">
        <f t="shared" si="29"/>
        <v>16</v>
      </c>
      <c r="L20" s="134">
        <f t="shared" si="30"/>
        <v>14.694444444444446</v>
      </c>
      <c r="N20" s="136">
        <f t="shared" si="5"/>
        <v>0.18379281726931412</v>
      </c>
      <c r="O20" s="53">
        <f t="shared" si="6"/>
        <v>0.16810503426239376</v>
      </c>
      <c r="P20" s="53">
        <f t="shared" si="7"/>
        <v>0.17404968103622698</v>
      </c>
      <c r="Q20" s="53">
        <f t="shared" si="8"/>
        <v>0.15280810307164913</v>
      </c>
      <c r="R20" s="53">
        <f t="shared" si="9"/>
        <v>0.16838834260639865</v>
      </c>
      <c r="T20" s="63">
        <f t="shared" si="10"/>
        <v>5.9367324734490932E-2</v>
      </c>
      <c r="U20" s="63">
        <f t="shared" si="10"/>
        <v>4.7069282923748103E-2</v>
      </c>
      <c r="V20" s="63">
        <f t="shared" si="11"/>
        <v>4.0002614790523139E-2</v>
      </c>
      <c r="W20" s="63">
        <f t="shared" si="12"/>
        <v>2.2041602935013036E-2</v>
      </c>
      <c r="X20" s="63">
        <f t="shared" si="13"/>
        <v>3.8578441637128701E-3</v>
      </c>
      <c r="AA20" s="63">
        <f t="shared" si="14"/>
        <v>8.3419627127349219E-5</v>
      </c>
      <c r="AB20" s="63">
        <f t="shared" si="15"/>
        <v>5.243828153741653E-5</v>
      </c>
      <c r="AC20" s="63">
        <f t="shared" si="16"/>
        <v>6.4008367603159312E-5</v>
      </c>
      <c r="AD20" s="63">
        <f t="shared" si="17"/>
        <v>2.1086469615658631E-5</v>
      </c>
      <c r="AE20" s="63">
        <f t="shared" si="18"/>
        <v>8.510578225759483E-7</v>
      </c>
      <c r="AF20" s="144">
        <f t="shared" si="19"/>
        <v>1.489307905391493E-2</v>
      </c>
      <c r="AH20" s="63">
        <f t="shared" si="20"/>
        <v>1.0218904323100262E-3</v>
      </c>
      <c r="AI20" s="63">
        <f t="shared" si="21"/>
        <v>1.0277903181333609E-4</v>
      </c>
      <c r="AJ20" s="63">
        <f t="shared" si="22"/>
        <v>2.5603347041263682E-4</v>
      </c>
      <c r="AK20" s="63">
        <f t="shared" si="23"/>
        <v>1.3495340554021541E-5</v>
      </c>
      <c r="AL20" s="63">
        <f t="shared" si="24"/>
        <v>1.8005851452846524E-6</v>
      </c>
      <c r="AM20" s="139">
        <f t="shared" si="25"/>
        <v>3.736306813198436E-2</v>
      </c>
      <c r="AN20" s="145"/>
      <c r="AO20" s="53">
        <v>18</v>
      </c>
      <c r="AP20" s="63">
        <v>1.489307905391493E-2</v>
      </c>
      <c r="AQ20" s="63">
        <v>3.736306813198436E-2</v>
      </c>
      <c r="AS20" s="53">
        <v>18</v>
      </c>
      <c r="AT20" s="63">
        <f t="shared" si="26"/>
        <v>0.71499852446194778</v>
      </c>
    </row>
    <row r="21" spans="1:46" x14ac:dyDescent="0.2">
      <c r="A21" s="50" t="s">
        <v>50</v>
      </c>
      <c r="B21" s="54">
        <v>3.5</v>
      </c>
      <c r="C21" s="54">
        <v>4.0999999999999996</v>
      </c>
      <c r="D21" s="54">
        <v>3</v>
      </c>
      <c r="E21" s="54">
        <v>4.166666666666667</v>
      </c>
      <c r="F21" s="54">
        <v>3.5</v>
      </c>
      <c r="H21" s="134">
        <f t="shared" si="4"/>
        <v>12.25</v>
      </c>
      <c r="I21" s="134">
        <f t="shared" si="27"/>
        <v>16.809999999999999</v>
      </c>
      <c r="J21" s="134">
        <f t="shared" si="28"/>
        <v>9</v>
      </c>
      <c r="K21" s="134">
        <f t="shared" si="29"/>
        <v>17.361111111111114</v>
      </c>
      <c r="L21" s="134">
        <f t="shared" si="30"/>
        <v>12.25</v>
      </c>
      <c r="N21" s="136">
        <f t="shared" si="5"/>
        <v>0.14844804471752296</v>
      </c>
      <c r="O21" s="53">
        <f t="shared" si="6"/>
        <v>0.15905322472518793</v>
      </c>
      <c r="P21" s="53">
        <f t="shared" si="7"/>
        <v>0.12531577034608343</v>
      </c>
      <c r="Q21" s="53">
        <f t="shared" si="8"/>
        <v>0.15917510736630119</v>
      </c>
      <c r="R21" s="53">
        <f t="shared" si="9"/>
        <v>0.15374587803192918</v>
      </c>
      <c r="T21" s="63">
        <f t="shared" si="10"/>
        <v>4.7950531516319603E-2</v>
      </c>
      <c r="U21" s="63">
        <f t="shared" si="10"/>
        <v>4.4534783074007822E-2</v>
      </c>
      <c r="V21" s="63">
        <f t="shared" si="11"/>
        <v>2.8801882649176661E-2</v>
      </c>
      <c r="W21" s="63">
        <f t="shared" si="12"/>
        <v>2.2960003057305247E-2</v>
      </c>
      <c r="X21" s="63">
        <f t="shared" si="13"/>
        <v>3.5223794538247937E-3</v>
      </c>
      <c r="AA21" s="63">
        <f t="shared" si="14"/>
        <v>4.2231186233220491E-4</v>
      </c>
      <c r="AB21" s="63">
        <f t="shared" si="15"/>
        <v>9.5568768101941552E-5</v>
      </c>
      <c r="AC21" s="63">
        <f t="shared" si="16"/>
        <v>3.6868819739419728E-4</v>
      </c>
      <c r="AD21" s="63">
        <f t="shared" si="17"/>
        <v>1.3495340554021515E-5</v>
      </c>
      <c r="AE21" s="63">
        <f t="shared" si="18"/>
        <v>1.58254553784784E-6</v>
      </c>
      <c r="AF21" s="144">
        <f t="shared" si="19"/>
        <v>3.0027432689462698E-2</v>
      </c>
      <c r="AH21" s="63">
        <f t="shared" si="20"/>
        <v>4.2231186233220491E-4</v>
      </c>
      <c r="AI21" s="63">
        <f t="shared" si="21"/>
        <v>5.7813205395001548E-5</v>
      </c>
      <c r="AJ21" s="63">
        <f t="shared" si="22"/>
        <v>2.3043012337137306E-5</v>
      </c>
      <c r="AK21" s="63">
        <f t="shared" si="23"/>
        <v>2.1086469615658665E-5</v>
      </c>
      <c r="AL21" s="63">
        <f t="shared" si="24"/>
        <v>1.0128291442226154E-6</v>
      </c>
      <c r="AM21" s="139">
        <f t="shared" si="25"/>
        <v>2.2918712416368964E-2</v>
      </c>
      <c r="AN21" s="145"/>
      <c r="AO21" s="143">
        <v>19</v>
      </c>
      <c r="AP21" s="63">
        <v>3.0027432689462698E-2</v>
      </c>
      <c r="AQ21" s="63">
        <v>2.2918712416368964E-2</v>
      </c>
      <c r="AS21" s="143">
        <v>19</v>
      </c>
      <c r="AT21" s="63">
        <f t="shared" si="26"/>
        <v>0.43286838674577316</v>
      </c>
    </row>
    <row r="22" spans="1:46" x14ac:dyDescent="0.2">
      <c r="A22" s="51" t="s">
        <v>70</v>
      </c>
      <c r="B22" s="54">
        <v>4</v>
      </c>
      <c r="C22" s="54">
        <v>4.2</v>
      </c>
      <c r="D22" s="54">
        <v>3.375</v>
      </c>
      <c r="E22" s="54">
        <v>4.166666666666667</v>
      </c>
      <c r="F22" s="54">
        <v>3</v>
      </c>
      <c r="H22" s="134">
        <f t="shared" si="4"/>
        <v>16</v>
      </c>
      <c r="I22" s="134">
        <f t="shared" si="27"/>
        <v>17.64</v>
      </c>
      <c r="J22" s="134">
        <f t="shared" si="28"/>
        <v>11.390625</v>
      </c>
      <c r="K22" s="134">
        <f t="shared" si="29"/>
        <v>17.361111111111114</v>
      </c>
      <c r="L22" s="134">
        <f t="shared" si="30"/>
        <v>9</v>
      </c>
      <c r="N22" s="136">
        <f t="shared" si="5"/>
        <v>0.16965490824859766</v>
      </c>
      <c r="O22" s="53">
        <f t="shared" si="6"/>
        <v>0.16293257166970473</v>
      </c>
      <c r="P22" s="53">
        <f t="shared" si="7"/>
        <v>0.14098024163934383</v>
      </c>
      <c r="Q22" s="53">
        <f t="shared" si="8"/>
        <v>0.15917510736630119</v>
      </c>
      <c r="R22" s="53">
        <f t="shared" si="9"/>
        <v>0.13178218117022503</v>
      </c>
      <c r="T22" s="63">
        <f t="shared" si="10"/>
        <v>5.4800607447222399E-2</v>
      </c>
      <c r="U22" s="63">
        <f t="shared" si="10"/>
        <v>4.5620997295325087E-2</v>
      </c>
      <c r="V22" s="63">
        <f t="shared" si="11"/>
        <v>3.240211798032374E-2</v>
      </c>
      <c r="W22" s="63">
        <f t="shared" si="12"/>
        <v>2.2960003057305247E-2</v>
      </c>
      <c r="X22" s="63">
        <f t="shared" si="13"/>
        <v>3.0191823889926805E-3</v>
      </c>
      <c r="AA22" s="63">
        <f t="shared" si="14"/>
        <v>1.8769416103653564E-4</v>
      </c>
      <c r="AB22" s="63">
        <f t="shared" si="15"/>
        <v>7.5511125413879723E-5</v>
      </c>
      <c r="AC22" s="63">
        <f t="shared" si="16"/>
        <v>2.4339181781101319E-4</v>
      </c>
      <c r="AD22" s="63">
        <f t="shared" si="17"/>
        <v>1.3495340554021515E-5</v>
      </c>
      <c r="AE22" s="63">
        <f t="shared" si="18"/>
        <v>3.1017892541817647E-6</v>
      </c>
      <c r="AF22" s="144">
        <f t="shared" si="19"/>
        <v>2.2873439489277336E-2</v>
      </c>
      <c r="AH22" s="63">
        <f t="shared" si="20"/>
        <v>7.5077664414614179E-4</v>
      </c>
      <c r="AI22" s="63">
        <f t="shared" si="21"/>
        <v>7.5511125413879615E-5</v>
      </c>
      <c r="AJ22" s="63">
        <f t="shared" si="22"/>
        <v>7.0569225282482957E-5</v>
      </c>
      <c r="AK22" s="63">
        <f t="shared" si="23"/>
        <v>2.1086469615658665E-5</v>
      </c>
      <c r="AL22" s="63">
        <f t="shared" si="24"/>
        <v>2.5320728605565385E-7</v>
      </c>
      <c r="AM22" s="139">
        <f t="shared" si="25"/>
        <v>3.0301760208677954E-2</v>
      </c>
      <c r="AN22" s="145"/>
      <c r="AO22" s="53">
        <v>20</v>
      </c>
      <c r="AP22" s="63">
        <v>2.2873439489277336E-2</v>
      </c>
      <c r="AQ22" s="63">
        <v>3.0301760208677954E-2</v>
      </c>
      <c r="AS22" s="53">
        <v>20</v>
      </c>
      <c r="AT22" s="63">
        <f t="shared" si="26"/>
        <v>0.56984760528963518</v>
      </c>
    </row>
    <row r="23" spans="1:46" x14ac:dyDescent="0.2">
      <c r="A23" s="50" t="s">
        <v>156</v>
      </c>
      <c r="B23" s="54">
        <v>4</v>
      </c>
      <c r="C23" s="54">
        <v>4</v>
      </c>
      <c r="D23" s="54">
        <v>3.5</v>
      </c>
      <c r="E23" s="54">
        <v>4.666666666666667</v>
      </c>
      <c r="F23" s="54">
        <v>4.5</v>
      </c>
      <c r="H23" s="134">
        <f t="shared" si="4"/>
        <v>16</v>
      </c>
      <c r="I23" s="134">
        <f t="shared" si="27"/>
        <v>16</v>
      </c>
      <c r="J23" s="134">
        <f t="shared" si="28"/>
        <v>12.25</v>
      </c>
      <c r="K23" s="134">
        <f t="shared" si="29"/>
        <v>21.777777777777782</v>
      </c>
      <c r="L23" s="134">
        <f t="shared" si="30"/>
        <v>20.25</v>
      </c>
      <c r="N23" s="136">
        <f t="shared" si="5"/>
        <v>0.16965490824859766</v>
      </c>
      <c r="O23" s="53">
        <f t="shared" si="6"/>
        <v>0.15517387778067118</v>
      </c>
      <c r="P23" s="53">
        <f t="shared" si="7"/>
        <v>0.14620173207043066</v>
      </c>
      <c r="Q23" s="53">
        <f t="shared" si="8"/>
        <v>0.17827612025025733</v>
      </c>
      <c r="R23" s="53">
        <f t="shared" si="9"/>
        <v>0.19767327175533753</v>
      </c>
      <c r="T23" s="63">
        <f t="shared" si="10"/>
        <v>5.4800607447222399E-2</v>
      </c>
      <c r="U23" s="63">
        <f t="shared" si="10"/>
        <v>4.3448568852690564E-2</v>
      </c>
      <c r="V23" s="63">
        <f t="shared" si="11"/>
        <v>3.3602196424039436E-2</v>
      </c>
      <c r="W23" s="63">
        <f t="shared" si="12"/>
        <v>2.5715203424181873E-2</v>
      </c>
      <c r="X23" s="63">
        <f t="shared" si="13"/>
        <v>4.5287735834890208E-3</v>
      </c>
      <c r="AA23" s="63">
        <f t="shared" si="14"/>
        <v>1.8769416103653564E-4</v>
      </c>
      <c r="AB23" s="63">
        <f t="shared" si="15"/>
        <v>1.1798613345918696E-4</v>
      </c>
      <c r="AC23" s="63">
        <f t="shared" si="16"/>
        <v>2.0738711103423604E-4</v>
      </c>
      <c r="AD23" s="63">
        <f t="shared" si="17"/>
        <v>8.4345878462634788E-7</v>
      </c>
      <c r="AE23" s="63">
        <f t="shared" si="18"/>
        <v>6.3301821513913688E-8</v>
      </c>
      <c r="AF23" s="144">
        <f t="shared" si="19"/>
        <v>2.2670998348906006E-2</v>
      </c>
      <c r="AH23" s="63">
        <f t="shared" si="20"/>
        <v>7.5077664414614179E-4</v>
      </c>
      <c r="AI23" s="63">
        <f t="shared" si="21"/>
        <v>4.2475008045307322E-5</v>
      </c>
      <c r="AJ23" s="63">
        <f t="shared" si="22"/>
        <v>9.2172049348549225E-5</v>
      </c>
      <c r="AK23" s="63">
        <f t="shared" si="23"/>
        <v>5.3981362216086108E-5</v>
      </c>
      <c r="AL23" s="63">
        <f t="shared" si="24"/>
        <v>4.051316576890465E-6</v>
      </c>
      <c r="AM23" s="139">
        <f t="shared" si="25"/>
        <v>3.0715735060925613E-2</v>
      </c>
      <c r="AN23" s="145"/>
      <c r="AO23" s="143">
        <v>21</v>
      </c>
      <c r="AP23" s="63">
        <v>2.2670998348906006E-2</v>
      </c>
      <c r="AQ23" s="63">
        <v>3.0715735060925613E-2</v>
      </c>
      <c r="AS23" s="143">
        <v>21</v>
      </c>
      <c r="AT23" s="63">
        <f t="shared" si="26"/>
        <v>0.57534396841873547</v>
      </c>
    </row>
    <row r="24" spans="1:46" x14ac:dyDescent="0.2">
      <c r="A24" s="52" t="s">
        <v>95</v>
      </c>
      <c r="B24" s="54">
        <v>4.5</v>
      </c>
      <c r="C24" s="54">
        <v>4.3</v>
      </c>
      <c r="D24" s="54">
        <v>4</v>
      </c>
      <c r="E24" s="54">
        <v>4.666666666666667</v>
      </c>
      <c r="F24" s="54">
        <v>3.75</v>
      </c>
      <c r="H24" s="134">
        <f t="shared" si="4"/>
        <v>20.25</v>
      </c>
      <c r="I24" s="134">
        <f t="shared" si="27"/>
        <v>18.489999999999998</v>
      </c>
      <c r="J24" s="134">
        <f t="shared" si="28"/>
        <v>16</v>
      </c>
      <c r="K24" s="134">
        <f t="shared" si="29"/>
        <v>21.777777777777782</v>
      </c>
      <c r="L24" s="134">
        <f t="shared" si="30"/>
        <v>14.0625</v>
      </c>
      <c r="N24" s="136">
        <f t="shared" si="5"/>
        <v>0.19086177177967237</v>
      </c>
      <c r="O24" s="53">
        <f t="shared" si="6"/>
        <v>0.16681191861422151</v>
      </c>
      <c r="P24" s="53">
        <f t="shared" si="7"/>
        <v>0.16708769379477789</v>
      </c>
      <c r="Q24" s="53">
        <f t="shared" si="8"/>
        <v>0.17827612025025733</v>
      </c>
      <c r="R24" s="53">
        <f t="shared" si="9"/>
        <v>0.16472772646278128</v>
      </c>
      <c r="T24" s="63">
        <f t="shared" si="10"/>
        <v>6.1650683378125203E-2</v>
      </c>
      <c r="U24" s="63">
        <f t="shared" si="10"/>
        <v>4.6707211516642352E-2</v>
      </c>
      <c r="V24" s="63">
        <f t="shared" si="11"/>
        <v>3.8402510198902215E-2</v>
      </c>
      <c r="W24" s="63">
        <f t="shared" si="12"/>
        <v>2.5715203424181873E-2</v>
      </c>
      <c r="X24" s="63">
        <f t="shared" si="13"/>
        <v>3.7739779862408507E-3</v>
      </c>
      <c r="AA24" s="63">
        <f t="shared" si="14"/>
        <v>4.6923540259133909E-5</v>
      </c>
      <c r="AB24" s="63">
        <f t="shared" si="15"/>
        <v>5.7813205395001656E-5</v>
      </c>
      <c r="AC24" s="63">
        <f t="shared" si="16"/>
        <v>9.217204934854936E-5</v>
      </c>
      <c r="AD24" s="63">
        <f t="shared" si="17"/>
        <v>8.4345878462634788E-7</v>
      </c>
      <c r="AE24" s="63">
        <f t="shared" si="18"/>
        <v>1.0128291442226173E-6</v>
      </c>
      <c r="AF24" s="144">
        <f t="shared" si="19"/>
        <v>1.4098407106178127E-2</v>
      </c>
      <c r="AH24" s="63">
        <f t="shared" si="20"/>
        <v>1.1730885064783468E-3</v>
      </c>
      <c r="AI24" s="63">
        <f t="shared" si="21"/>
        <v>9.5568768101941416E-5</v>
      </c>
      <c r="AJ24" s="63">
        <f t="shared" si="22"/>
        <v>2.0738711103423585E-4</v>
      </c>
      <c r="AK24" s="63">
        <f t="shared" si="23"/>
        <v>5.3981362216086108E-5</v>
      </c>
      <c r="AL24" s="63">
        <f t="shared" si="24"/>
        <v>1.5825455378478378E-6</v>
      </c>
      <c r="AM24" s="139">
        <f t="shared" si="25"/>
        <v>3.9135767443202879E-2</v>
      </c>
      <c r="AN24" s="145"/>
      <c r="AO24" s="53">
        <v>22</v>
      </c>
      <c r="AP24" s="63">
        <v>1.4098407106178127E-2</v>
      </c>
      <c r="AQ24" s="63">
        <v>3.9135767443202879E-2</v>
      </c>
      <c r="AS24" s="53">
        <v>22</v>
      </c>
      <c r="AT24" s="63">
        <f t="shared" si="26"/>
        <v>0.735162473626783</v>
      </c>
    </row>
    <row r="25" spans="1:46" x14ac:dyDescent="0.2">
      <c r="A25" s="51" t="s">
        <v>110</v>
      </c>
      <c r="B25" s="54">
        <v>3.3333333333333335</v>
      </c>
      <c r="C25" s="54">
        <v>4.333333333333333</v>
      </c>
      <c r="D25" s="54">
        <v>4.25</v>
      </c>
      <c r="E25" s="54">
        <v>4.7777777777777777</v>
      </c>
      <c r="F25" s="54">
        <v>4</v>
      </c>
      <c r="H25" s="134">
        <f t="shared" si="4"/>
        <v>11.111111111111112</v>
      </c>
      <c r="I25" s="134">
        <f t="shared" si="27"/>
        <v>18.777777777777775</v>
      </c>
      <c r="J25" s="134">
        <f t="shared" si="28"/>
        <v>18.0625</v>
      </c>
      <c r="K25" s="134">
        <f t="shared" si="29"/>
        <v>22.827160493827158</v>
      </c>
      <c r="L25" s="134">
        <f t="shared" si="30"/>
        <v>16</v>
      </c>
      <c r="N25" s="136">
        <f t="shared" si="5"/>
        <v>0.14137909020716471</v>
      </c>
      <c r="O25" s="53">
        <f t="shared" si="6"/>
        <v>0.16810503426239376</v>
      </c>
      <c r="P25" s="53">
        <f t="shared" si="7"/>
        <v>0.17753067465695152</v>
      </c>
      <c r="Q25" s="53">
        <f t="shared" si="8"/>
        <v>0.18252078978002534</v>
      </c>
      <c r="R25" s="53">
        <f t="shared" si="9"/>
        <v>0.17570957489363337</v>
      </c>
      <c r="T25" s="63">
        <f t="shared" si="10"/>
        <v>4.5667172872685333E-2</v>
      </c>
      <c r="U25" s="63">
        <f t="shared" si="10"/>
        <v>4.7069282923748103E-2</v>
      </c>
      <c r="V25" s="63">
        <f t="shared" si="11"/>
        <v>4.0802667086333601E-2</v>
      </c>
      <c r="W25" s="63">
        <f t="shared" si="12"/>
        <v>2.6327470172376678E-2</v>
      </c>
      <c r="X25" s="63">
        <f t="shared" si="13"/>
        <v>4.0255765186569077E-3</v>
      </c>
      <c r="AA25" s="63">
        <f t="shared" si="14"/>
        <v>5.2137266954593213E-4</v>
      </c>
      <c r="AB25" s="63">
        <f t="shared" si="15"/>
        <v>5.243828153741653E-5</v>
      </c>
      <c r="AC25" s="63">
        <f t="shared" si="16"/>
        <v>5.1846777758559065E-5</v>
      </c>
      <c r="AD25" s="63">
        <f t="shared" si="17"/>
        <v>9.3717642736262284E-8</v>
      </c>
      <c r="AE25" s="63">
        <f t="shared" si="18"/>
        <v>5.697163936252219E-7</v>
      </c>
      <c r="AF25" s="144">
        <f t="shared" si="19"/>
        <v>2.5026409308533844E-2</v>
      </c>
      <c r="AH25" s="63">
        <f t="shared" si="20"/>
        <v>3.3367850850939633E-4</v>
      </c>
      <c r="AI25" s="63">
        <f t="shared" si="21"/>
        <v>1.0277903181333609E-4</v>
      </c>
      <c r="AJ25" s="63">
        <f t="shared" si="22"/>
        <v>2.8227690112993205E-4</v>
      </c>
      <c r="AK25" s="63">
        <f t="shared" si="23"/>
        <v>6.3353126489712152E-5</v>
      </c>
      <c r="AL25" s="63">
        <f t="shared" si="24"/>
        <v>2.2788655745008876E-6</v>
      </c>
      <c r="AM25" s="139">
        <f t="shared" si="25"/>
        <v>2.8006542691251229E-2</v>
      </c>
      <c r="AN25" s="145"/>
      <c r="AO25" s="143">
        <v>23</v>
      </c>
      <c r="AP25" s="63">
        <v>2.5026409308533844E-2</v>
      </c>
      <c r="AQ25" s="63">
        <v>2.8006542691251229E-2</v>
      </c>
      <c r="AS25" s="143">
        <v>23</v>
      </c>
      <c r="AT25" s="63">
        <f t="shared" si="26"/>
        <v>0.5280969969645426</v>
      </c>
    </row>
    <row r="26" spans="1:46" x14ac:dyDescent="0.2">
      <c r="A26" s="50" t="s">
        <v>114</v>
      </c>
      <c r="B26" s="54">
        <v>4</v>
      </c>
      <c r="C26" s="54">
        <v>4.5</v>
      </c>
      <c r="D26" s="54">
        <v>4.3125</v>
      </c>
      <c r="E26" s="54">
        <v>4.833333333333333</v>
      </c>
      <c r="F26" s="54">
        <v>4.125</v>
      </c>
      <c r="H26" s="134">
        <f t="shared" si="4"/>
        <v>16</v>
      </c>
      <c r="I26" s="134">
        <f t="shared" si="27"/>
        <v>20.25</v>
      </c>
      <c r="J26" s="134">
        <f t="shared" si="28"/>
        <v>18.59765625</v>
      </c>
      <c r="K26" s="134">
        <f t="shared" si="29"/>
        <v>23.361111111111107</v>
      </c>
      <c r="L26" s="134">
        <f t="shared" si="30"/>
        <v>17.015625</v>
      </c>
      <c r="N26" s="136">
        <f t="shared" si="5"/>
        <v>0.16965490824859766</v>
      </c>
      <c r="O26" s="53">
        <f t="shared" si="6"/>
        <v>0.17457061250325506</v>
      </c>
      <c r="P26" s="53">
        <f t="shared" si="7"/>
        <v>0.18014141987249491</v>
      </c>
      <c r="Q26" s="53">
        <f t="shared" si="8"/>
        <v>0.18464312454490936</v>
      </c>
      <c r="R26" s="53">
        <f t="shared" si="9"/>
        <v>0.18120049910905942</v>
      </c>
      <c r="T26" s="63">
        <f t="shared" si="10"/>
        <v>5.4800607447222399E-2</v>
      </c>
      <c r="U26" s="63">
        <f t="shared" si="10"/>
        <v>4.8879639959276876E-2</v>
      </c>
      <c r="V26" s="63">
        <f t="shared" si="11"/>
        <v>4.1402706308191449E-2</v>
      </c>
      <c r="W26" s="63">
        <f t="shared" si="12"/>
        <v>2.6633603546474083E-2</v>
      </c>
      <c r="X26" s="63">
        <f t="shared" si="13"/>
        <v>4.1513757848649357E-3</v>
      </c>
      <c r="AA26" s="63">
        <f t="shared" si="14"/>
        <v>1.8769416103653564E-4</v>
      </c>
      <c r="AB26" s="63">
        <f t="shared" si="15"/>
        <v>2.9496533364796817E-5</v>
      </c>
      <c r="AC26" s="63">
        <f t="shared" si="16"/>
        <v>4.3565695199900319E-5</v>
      </c>
      <c r="AD26" s="63">
        <f t="shared" si="17"/>
        <v>0</v>
      </c>
      <c r="AE26" s="63">
        <f t="shared" si="18"/>
        <v>3.9563638446195999E-7</v>
      </c>
      <c r="AF26" s="144">
        <f t="shared" si="19"/>
        <v>1.6160198822591718E-2</v>
      </c>
      <c r="AH26" s="63">
        <f t="shared" si="20"/>
        <v>7.5077664414614179E-4</v>
      </c>
      <c r="AI26" s="63">
        <f t="shared" si="21"/>
        <v>1.427632214856161E-4</v>
      </c>
      <c r="AJ26" s="63">
        <f t="shared" si="22"/>
        <v>3.0279958399269499E-4</v>
      </c>
      <c r="AK26" s="63">
        <f t="shared" si="23"/>
        <v>6.832016155473401E-5</v>
      </c>
      <c r="AL26" s="63">
        <f t="shared" si="24"/>
        <v>2.6745019589628462E-6</v>
      </c>
      <c r="AM26" s="139">
        <f t="shared" si="25"/>
        <v>3.5599636418623008E-2</v>
      </c>
      <c r="AN26" s="145"/>
      <c r="AO26" s="53">
        <v>24</v>
      </c>
      <c r="AP26" s="63">
        <v>1.6160198822591718E-2</v>
      </c>
      <c r="AQ26" s="63">
        <v>3.5599636418623008E-2</v>
      </c>
      <c r="AS26" s="53">
        <v>24</v>
      </c>
      <c r="AT26" s="63">
        <f t="shared" si="26"/>
        <v>0.68778496401155731</v>
      </c>
    </row>
    <row r="27" spans="1:46" x14ac:dyDescent="0.2">
      <c r="A27" s="51" t="s">
        <v>39</v>
      </c>
      <c r="B27" s="54">
        <v>3.5</v>
      </c>
      <c r="C27" s="54">
        <v>4.5</v>
      </c>
      <c r="D27" s="54">
        <v>5</v>
      </c>
      <c r="E27" s="54">
        <v>4.833333333333333</v>
      </c>
      <c r="F27" s="54">
        <v>4.5</v>
      </c>
      <c r="H27" s="134">
        <f t="shared" si="4"/>
        <v>12.25</v>
      </c>
      <c r="I27" s="134">
        <f t="shared" si="27"/>
        <v>20.25</v>
      </c>
      <c r="J27" s="134">
        <f t="shared" si="28"/>
        <v>25</v>
      </c>
      <c r="K27" s="134">
        <f t="shared" si="29"/>
        <v>23.361111111111107</v>
      </c>
      <c r="L27" s="134">
        <f t="shared" si="30"/>
        <v>20.25</v>
      </c>
      <c r="N27" s="136">
        <f t="shared" si="5"/>
        <v>0.14844804471752296</v>
      </c>
      <c r="O27" s="53">
        <f t="shared" si="6"/>
        <v>0.17457061250325506</v>
      </c>
      <c r="P27" s="53">
        <f t="shared" si="7"/>
        <v>0.20885961724347238</v>
      </c>
      <c r="Q27" s="53">
        <f t="shared" si="8"/>
        <v>0.18464312454490936</v>
      </c>
      <c r="R27" s="53">
        <f t="shared" si="9"/>
        <v>0.19767327175533753</v>
      </c>
      <c r="T27" s="63">
        <f t="shared" si="10"/>
        <v>4.7950531516319603E-2</v>
      </c>
      <c r="U27" s="63">
        <f t="shared" si="10"/>
        <v>4.8879639959276876E-2</v>
      </c>
      <c r="V27" s="63">
        <f t="shared" si="11"/>
        <v>4.8003137748627772E-2</v>
      </c>
      <c r="W27" s="63">
        <f t="shared" si="12"/>
        <v>2.6633603546474083E-2</v>
      </c>
      <c r="X27" s="63">
        <f t="shared" si="13"/>
        <v>4.5287735834890208E-3</v>
      </c>
      <c r="AA27" s="63">
        <f t="shared" si="14"/>
        <v>4.2231186233220491E-4</v>
      </c>
      <c r="AB27" s="63">
        <f t="shared" si="15"/>
        <v>2.9496533364796817E-5</v>
      </c>
      <c r="AC27" s="63">
        <f t="shared" si="16"/>
        <v>0</v>
      </c>
      <c r="AD27" s="63">
        <f t="shared" si="17"/>
        <v>0</v>
      </c>
      <c r="AE27" s="63">
        <f t="shared" si="18"/>
        <v>6.3301821513913688E-8</v>
      </c>
      <c r="AF27" s="144">
        <f t="shared" si="19"/>
        <v>2.1257273990766448E-2</v>
      </c>
      <c r="AH27" s="63">
        <f t="shared" si="20"/>
        <v>4.2231186233220491E-4</v>
      </c>
      <c r="AI27" s="63">
        <f t="shared" si="21"/>
        <v>1.427632214856161E-4</v>
      </c>
      <c r="AJ27" s="63">
        <f t="shared" si="22"/>
        <v>5.7607530842843319E-4</v>
      </c>
      <c r="AK27" s="63">
        <f t="shared" si="23"/>
        <v>6.832016155473401E-5</v>
      </c>
      <c r="AL27" s="63">
        <f t="shared" si="24"/>
        <v>4.051316576890465E-6</v>
      </c>
      <c r="AM27" s="139">
        <f t="shared" si="25"/>
        <v>3.4835640806189838E-2</v>
      </c>
      <c r="AN27" s="145"/>
      <c r="AO27" s="143">
        <v>25</v>
      </c>
      <c r="AP27" s="63">
        <v>2.1257273990766448E-2</v>
      </c>
      <c r="AQ27" s="63">
        <v>3.4835640806189838E-2</v>
      </c>
      <c r="AS27" s="143">
        <v>25</v>
      </c>
      <c r="AT27" s="63">
        <f t="shared" si="26"/>
        <v>0.62103459826052909</v>
      </c>
    </row>
    <row r="28" spans="1:46" x14ac:dyDescent="0.2">
      <c r="A28" s="50" t="s">
        <v>121</v>
      </c>
      <c r="B28" s="54">
        <v>4</v>
      </c>
      <c r="C28" s="54">
        <v>4.7</v>
      </c>
      <c r="D28" s="54">
        <v>4.25</v>
      </c>
      <c r="E28" s="54">
        <v>4.833333333333333</v>
      </c>
      <c r="F28" s="54">
        <v>4.75</v>
      </c>
      <c r="H28" s="134">
        <f t="shared" si="4"/>
        <v>16</v>
      </c>
      <c r="I28" s="134">
        <f t="shared" si="27"/>
        <v>22.090000000000003</v>
      </c>
      <c r="J28" s="134">
        <f t="shared" si="28"/>
        <v>18.0625</v>
      </c>
      <c r="K28" s="134">
        <f t="shared" si="29"/>
        <v>23.361111111111107</v>
      </c>
      <c r="L28" s="134">
        <f t="shared" si="30"/>
        <v>22.5625</v>
      </c>
      <c r="N28" s="136">
        <f t="shared" si="5"/>
        <v>0.16965490824859766</v>
      </c>
      <c r="O28" s="53">
        <f t="shared" si="6"/>
        <v>0.18232930639228864</v>
      </c>
      <c r="P28" s="53">
        <f t="shared" si="7"/>
        <v>0.17753067465695152</v>
      </c>
      <c r="Q28" s="53">
        <f t="shared" si="8"/>
        <v>0.18464312454490936</v>
      </c>
      <c r="R28" s="53">
        <f t="shared" si="9"/>
        <v>0.20865512018618962</v>
      </c>
      <c r="T28" s="63">
        <f t="shared" si="10"/>
        <v>5.4800607447222399E-2</v>
      </c>
      <c r="U28" s="63">
        <f t="shared" si="10"/>
        <v>5.1052068401911413E-2</v>
      </c>
      <c r="V28" s="63">
        <f t="shared" si="11"/>
        <v>4.0802667086333601E-2</v>
      </c>
      <c r="W28" s="63">
        <f t="shared" si="12"/>
        <v>2.6633603546474083E-2</v>
      </c>
      <c r="X28" s="63">
        <f t="shared" si="13"/>
        <v>4.7803721159050778E-3</v>
      </c>
      <c r="AA28" s="63">
        <f t="shared" si="14"/>
        <v>1.8769416103653564E-4</v>
      </c>
      <c r="AB28" s="63">
        <f t="shared" si="15"/>
        <v>1.0618752011326809E-5</v>
      </c>
      <c r="AC28" s="63">
        <f t="shared" si="16"/>
        <v>5.1846777758559065E-5</v>
      </c>
      <c r="AD28" s="63">
        <f t="shared" si="17"/>
        <v>0</v>
      </c>
      <c r="AE28" s="63">
        <f t="shared" si="18"/>
        <v>0</v>
      </c>
      <c r="AF28" s="144">
        <f t="shared" si="19"/>
        <v>1.5816437361378874E-2</v>
      </c>
      <c r="AH28" s="63">
        <f t="shared" si="20"/>
        <v>7.5077664414614179E-4</v>
      </c>
      <c r="AI28" s="63">
        <f t="shared" si="21"/>
        <v>1.9939656554602609E-4</v>
      </c>
      <c r="AJ28" s="63">
        <f t="shared" si="22"/>
        <v>2.8227690112993205E-4</v>
      </c>
      <c r="AK28" s="63">
        <f t="shared" si="23"/>
        <v>6.832016155473401E-5</v>
      </c>
      <c r="AL28" s="63">
        <f t="shared" si="24"/>
        <v>5.1274475426269968E-6</v>
      </c>
      <c r="AM28" s="139">
        <f t="shared" si="25"/>
        <v>3.6137206863833031E-2</v>
      </c>
      <c r="AN28" s="145"/>
      <c r="AO28" s="53">
        <v>26</v>
      </c>
      <c r="AP28" s="63">
        <v>1.5816437361378874E-2</v>
      </c>
      <c r="AQ28" s="63">
        <v>3.6137206863833031E-2</v>
      </c>
      <c r="AS28" s="53">
        <v>26</v>
      </c>
      <c r="AT28" s="63">
        <f t="shared" si="26"/>
        <v>0.69556635348202345</v>
      </c>
    </row>
    <row r="29" spans="1:46" x14ac:dyDescent="0.2">
      <c r="A29" s="51" t="s">
        <v>79</v>
      </c>
      <c r="B29" s="54">
        <v>4</v>
      </c>
      <c r="C29" s="54">
        <v>4.4000000000000004</v>
      </c>
      <c r="D29" s="54">
        <v>4</v>
      </c>
      <c r="E29" s="54">
        <v>4.666666666666667</v>
      </c>
      <c r="F29" s="54">
        <v>4.5</v>
      </c>
      <c r="H29" s="134">
        <f t="shared" si="4"/>
        <v>16</v>
      </c>
      <c r="I29" s="134">
        <f t="shared" si="27"/>
        <v>19.360000000000003</v>
      </c>
      <c r="J29" s="134">
        <f t="shared" si="28"/>
        <v>16</v>
      </c>
      <c r="K29" s="134">
        <f t="shared" si="29"/>
        <v>21.777777777777782</v>
      </c>
      <c r="L29" s="134">
        <f t="shared" si="30"/>
        <v>20.25</v>
      </c>
      <c r="N29" s="136">
        <f t="shared" si="5"/>
        <v>0.16965490824859766</v>
      </c>
      <c r="O29" s="53">
        <f t="shared" si="6"/>
        <v>0.17069126555873831</v>
      </c>
      <c r="P29" s="53">
        <f t="shared" si="7"/>
        <v>0.16708769379477789</v>
      </c>
      <c r="Q29" s="53">
        <f t="shared" si="8"/>
        <v>0.17827612025025733</v>
      </c>
      <c r="R29" s="53">
        <f t="shared" si="9"/>
        <v>0.19767327175533753</v>
      </c>
      <c r="T29" s="63">
        <f t="shared" si="10"/>
        <v>5.4800607447222399E-2</v>
      </c>
      <c r="U29" s="63">
        <f t="shared" si="10"/>
        <v>4.7793425737959624E-2</v>
      </c>
      <c r="V29" s="63">
        <f t="shared" si="11"/>
        <v>3.8402510198902215E-2</v>
      </c>
      <c r="W29" s="63">
        <f t="shared" si="12"/>
        <v>2.5715203424181873E-2</v>
      </c>
      <c r="X29" s="63">
        <f t="shared" si="13"/>
        <v>4.5287735834890208E-3</v>
      </c>
      <c r="AA29" s="63">
        <f t="shared" si="14"/>
        <v>1.8769416103653564E-4</v>
      </c>
      <c r="AB29" s="63">
        <f t="shared" si="15"/>
        <v>4.2475008045307234E-5</v>
      </c>
      <c r="AC29" s="63">
        <f t="shared" si="16"/>
        <v>9.217204934854936E-5</v>
      </c>
      <c r="AD29" s="63">
        <f t="shared" si="17"/>
        <v>8.4345878462634788E-7</v>
      </c>
      <c r="AE29" s="63">
        <f t="shared" si="18"/>
        <v>6.3301821513913688E-8</v>
      </c>
      <c r="AF29" s="144">
        <f t="shared" si="19"/>
        <v>1.7979098393315848E-2</v>
      </c>
      <c r="AH29" s="63">
        <f t="shared" si="20"/>
        <v>7.5077664414614179E-4</v>
      </c>
      <c r="AI29" s="63">
        <f t="shared" si="21"/>
        <v>1.1798613345918712E-4</v>
      </c>
      <c r="AJ29" s="63">
        <f t="shared" si="22"/>
        <v>2.0738711103423585E-4</v>
      </c>
      <c r="AK29" s="63">
        <f t="shared" si="23"/>
        <v>5.3981362216086108E-5</v>
      </c>
      <c r="AL29" s="63">
        <f t="shared" si="24"/>
        <v>4.051316576890465E-6</v>
      </c>
      <c r="AM29" s="139">
        <f t="shared" si="25"/>
        <v>3.3677627105135263E-2</v>
      </c>
      <c r="AN29" s="145"/>
      <c r="AO29" s="143">
        <v>27</v>
      </c>
      <c r="AP29" s="63">
        <v>1.7979098393315848E-2</v>
      </c>
      <c r="AQ29" s="63">
        <v>3.3677627105135263E-2</v>
      </c>
      <c r="AS29" s="143">
        <v>27</v>
      </c>
      <c r="AT29" s="63">
        <f t="shared" si="26"/>
        <v>0.65195048234609954</v>
      </c>
    </row>
    <row r="30" spans="1:46" x14ac:dyDescent="0.2">
      <c r="A30" s="50" t="s">
        <v>102</v>
      </c>
      <c r="B30" s="54">
        <v>3</v>
      </c>
      <c r="C30" s="54">
        <v>4.0999999999999996</v>
      </c>
      <c r="D30" s="54">
        <v>3.125</v>
      </c>
      <c r="E30" s="54">
        <v>4</v>
      </c>
      <c r="F30" s="54">
        <v>4</v>
      </c>
      <c r="H30" s="134">
        <f t="shared" si="4"/>
        <v>9</v>
      </c>
      <c r="I30" s="134">
        <f t="shared" si="27"/>
        <v>16.809999999999999</v>
      </c>
      <c r="J30" s="134">
        <f t="shared" si="28"/>
        <v>9.765625</v>
      </c>
      <c r="K30" s="134">
        <f t="shared" si="29"/>
        <v>16</v>
      </c>
      <c r="L30" s="134">
        <f t="shared" si="30"/>
        <v>16</v>
      </c>
      <c r="N30" s="136">
        <f t="shared" si="5"/>
        <v>0.12724118118644825</v>
      </c>
      <c r="O30" s="53">
        <f t="shared" si="6"/>
        <v>0.15905322472518793</v>
      </c>
      <c r="P30" s="53">
        <f t="shared" si="7"/>
        <v>0.13053726077717023</v>
      </c>
      <c r="Q30" s="53">
        <f t="shared" si="8"/>
        <v>0.15280810307164913</v>
      </c>
      <c r="R30" s="53">
        <f t="shared" si="9"/>
        <v>0.17570957489363337</v>
      </c>
      <c r="T30" s="63">
        <f t="shared" si="10"/>
        <v>4.1100455585416806E-2</v>
      </c>
      <c r="U30" s="63">
        <f t="shared" si="10"/>
        <v>4.4534783074007822E-2</v>
      </c>
      <c r="V30" s="63">
        <f t="shared" si="11"/>
        <v>3.0001961092892354E-2</v>
      </c>
      <c r="W30" s="63">
        <f t="shared" si="12"/>
        <v>2.2041602935013036E-2</v>
      </c>
      <c r="X30" s="63">
        <f t="shared" si="13"/>
        <v>4.0255765186569077E-3</v>
      </c>
      <c r="AA30" s="63">
        <f t="shared" si="14"/>
        <v>7.5077664414614179E-4</v>
      </c>
      <c r="AB30" s="63">
        <f t="shared" si="15"/>
        <v>9.5568768101941552E-5</v>
      </c>
      <c r="AC30" s="63">
        <f t="shared" si="16"/>
        <v>3.2404236099099374E-4</v>
      </c>
      <c r="AD30" s="63">
        <f t="shared" si="17"/>
        <v>2.1086469615658631E-5</v>
      </c>
      <c r="AE30" s="63">
        <f t="shared" si="18"/>
        <v>5.697163936252219E-7</v>
      </c>
      <c r="AF30" s="144">
        <f t="shared" si="19"/>
        <v>3.4525989620116049E-2</v>
      </c>
      <c r="AH30" s="63">
        <f t="shared" si="20"/>
        <v>1.8769416103653564E-4</v>
      </c>
      <c r="AI30" s="63">
        <f t="shared" si="21"/>
        <v>5.7813205395001548E-5</v>
      </c>
      <c r="AJ30" s="63">
        <f t="shared" si="22"/>
        <v>3.6004706776777027E-5</v>
      </c>
      <c r="AK30" s="63">
        <f t="shared" si="23"/>
        <v>1.3495340554021541E-5</v>
      </c>
      <c r="AL30" s="63">
        <f t="shared" si="24"/>
        <v>2.2788655745008876E-6</v>
      </c>
      <c r="AM30" s="139">
        <f t="shared" si="25"/>
        <v>1.7241991745063464E-2</v>
      </c>
      <c r="AN30" s="145"/>
      <c r="AO30" s="53">
        <v>28</v>
      </c>
      <c r="AP30" s="63">
        <v>3.4525989620116049E-2</v>
      </c>
      <c r="AQ30" s="63">
        <v>1.7241991745063464E-2</v>
      </c>
      <c r="AS30" s="53">
        <v>28</v>
      </c>
      <c r="AT30" s="63">
        <f t="shared" si="26"/>
        <v>0.33306285642926137</v>
      </c>
    </row>
    <row r="31" spans="1:46" x14ac:dyDescent="0.2">
      <c r="A31" s="51" t="s">
        <v>108</v>
      </c>
      <c r="B31" s="54">
        <v>5</v>
      </c>
      <c r="C31" s="54">
        <v>4.0999999999999996</v>
      </c>
      <c r="D31" s="54">
        <v>4</v>
      </c>
      <c r="E31" s="54">
        <v>4.333333333333333</v>
      </c>
      <c r="F31" s="54">
        <v>3.5</v>
      </c>
      <c r="H31" s="134">
        <f t="shared" si="4"/>
        <v>25</v>
      </c>
      <c r="I31" s="134">
        <f t="shared" si="27"/>
        <v>16.809999999999999</v>
      </c>
      <c r="J31" s="134">
        <f t="shared" si="28"/>
        <v>16</v>
      </c>
      <c r="K31" s="134">
        <f t="shared" si="29"/>
        <v>18.777777777777775</v>
      </c>
      <c r="L31" s="134">
        <f t="shared" si="30"/>
        <v>12.25</v>
      </c>
      <c r="N31" s="136">
        <f t="shared" si="5"/>
        <v>0.21206863531074707</v>
      </c>
      <c r="O31" s="53">
        <f t="shared" si="6"/>
        <v>0.15905322472518793</v>
      </c>
      <c r="P31" s="53">
        <f t="shared" si="7"/>
        <v>0.16708769379477789</v>
      </c>
      <c r="Q31" s="53">
        <f t="shared" si="8"/>
        <v>0.16554211166095323</v>
      </c>
      <c r="R31" s="53">
        <f t="shared" si="9"/>
        <v>0.15374587803192918</v>
      </c>
      <c r="T31" s="63">
        <f t="shared" si="10"/>
        <v>6.8500759309028006E-2</v>
      </c>
      <c r="U31" s="63">
        <f t="shared" si="10"/>
        <v>4.4534783074007822E-2</v>
      </c>
      <c r="V31" s="63">
        <f t="shared" si="11"/>
        <v>3.8402510198902215E-2</v>
      </c>
      <c r="W31" s="63">
        <f t="shared" si="12"/>
        <v>2.3878403179597454E-2</v>
      </c>
      <c r="X31" s="63">
        <f t="shared" si="13"/>
        <v>3.5223794538247937E-3</v>
      </c>
      <c r="AA31" s="63">
        <f t="shared" si="14"/>
        <v>0</v>
      </c>
      <c r="AB31" s="63">
        <f t="shared" si="15"/>
        <v>9.5568768101941552E-5</v>
      </c>
      <c r="AC31" s="63">
        <f t="shared" si="16"/>
        <v>9.217204934854936E-5</v>
      </c>
      <c r="AD31" s="63">
        <f t="shared" si="17"/>
        <v>7.5911290616371114E-6</v>
      </c>
      <c r="AE31" s="63">
        <f t="shared" si="18"/>
        <v>1.58254553784784E-6</v>
      </c>
      <c r="AF31" s="144">
        <f t="shared" si="19"/>
        <v>1.403262242241185E-2</v>
      </c>
      <c r="AH31" s="63">
        <f t="shared" si="20"/>
        <v>1.6892474493288197E-3</v>
      </c>
      <c r="AI31" s="63">
        <f t="shared" si="21"/>
        <v>5.7813205395001548E-5</v>
      </c>
      <c r="AJ31" s="63">
        <f t="shared" si="22"/>
        <v>2.0738711103423585E-4</v>
      </c>
      <c r="AK31" s="63">
        <f t="shared" si="23"/>
        <v>3.0364516246548446E-5</v>
      </c>
      <c r="AL31" s="63">
        <f t="shared" si="24"/>
        <v>1.0128291442226154E-6</v>
      </c>
      <c r="AM31" s="139">
        <f t="shared" si="25"/>
        <v>4.4562597670567056E-2</v>
      </c>
      <c r="AN31" s="145"/>
      <c r="AO31" s="143">
        <v>29</v>
      </c>
      <c r="AP31" s="63">
        <v>1.403262242241185E-2</v>
      </c>
      <c r="AQ31" s="63">
        <v>4.4562597670567056E-2</v>
      </c>
      <c r="AS31" s="143">
        <v>29</v>
      </c>
      <c r="AT31" s="63">
        <f t="shared" si="26"/>
        <v>0.76051591921414607</v>
      </c>
    </row>
    <row r="32" spans="1:46" x14ac:dyDescent="0.2">
      <c r="A32" s="50" t="s">
        <v>58</v>
      </c>
      <c r="B32" s="54">
        <v>4</v>
      </c>
      <c r="C32" s="54">
        <v>5</v>
      </c>
      <c r="D32" s="54">
        <v>4.25</v>
      </c>
      <c r="E32" s="54">
        <v>4.833333333333333</v>
      </c>
      <c r="F32" s="54">
        <v>4.75</v>
      </c>
      <c r="H32" s="134">
        <f t="shared" si="4"/>
        <v>16</v>
      </c>
      <c r="I32" s="134">
        <f t="shared" si="27"/>
        <v>25</v>
      </c>
      <c r="J32" s="134">
        <f t="shared" si="28"/>
        <v>18.0625</v>
      </c>
      <c r="K32" s="134">
        <f t="shared" si="29"/>
        <v>23.361111111111107</v>
      </c>
      <c r="L32" s="134">
        <f t="shared" si="30"/>
        <v>22.5625</v>
      </c>
      <c r="N32" s="136">
        <f t="shared" si="5"/>
        <v>0.16965490824859766</v>
      </c>
      <c r="O32" s="53">
        <f t="shared" si="6"/>
        <v>0.19396734722583897</v>
      </c>
      <c r="P32" s="53">
        <f t="shared" si="7"/>
        <v>0.17753067465695152</v>
      </c>
      <c r="Q32" s="53">
        <f t="shared" si="8"/>
        <v>0.18464312454490936</v>
      </c>
      <c r="R32" s="53">
        <f t="shared" si="9"/>
        <v>0.20865512018618962</v>
      </c>
      <c r="T32" s="63">
        <f t="shared" si="10"/>
        <v>5.4800607447222399E-2</v>
      </c>
      <c r="U32" s="63">
        <f t="shared" si="10"/>
        <v>5.4310711065863201E-2</v>
      </c>
      <c r="V32" s="63">
        <f t="shared" si="11"/>
        <v>4.0802667086333601E-2</v>
      </c>
      <c r="W32" s="63">
        <f t="shared" si="12"/>
        <v>2.6633603546474083E-2</v>
      </c>
      <c r="X32" s="63">
        <f t="shared" si="13"/>
        <v>4.7803721159050778E-3</v>
      </c>
      <c r="AA32" s="63">
        <f t="shared" si="14"/>
        <v>1.8769416103653564E-4</v>
      </c>
      <c r="AB32" s="63">
        <f t="shared" si="15"/>
        <v>0</v>
      </c>
      <c r="AC32" s="63">
        <f t="shared" si="16"/>
        <v>5.1846777758559065E-5</v>
      </c>
      <c r="AD32" s="63">
        <f t="shared" si="17"/>
        <v>0</v>
      </c>
      <c r="AE32" s="63">
        <f t="shared" si="18"/>
        <v>0</v>
      </c>
      <c r="AF32" s="144">
        <f t="shared" si="19"/>
        <v>1.5477110156456685E-2</v>
      </c>
      <c r="AH32" s="63">
        <f t="shared" si="20"/>
        <v>7.5077664414614179E-4</v>
      </c>
      <c r="AI32" s="63">
        <f t="shared" si="21"/>
        <v>3.0204450165551868E-4</v>
      </c>
      <c r="AJ32" s="63">
        <f t="shared" si="22"/>
        <v>2.8227690112993205E-4</v>
      </c>
      <c r="AK32" s="63">
        <f t="shared" si="23"/>
        <v>6.832016155473401E-5</v>
      </c>
      <c r="AL32" s="63">
        <f t="shared" si="24"/>
        <v>5.1274475426269968E-6</v>
      </c>
      <c r="AM32" s="139">
        <f t="shared" si="25"/>
        <v>3.7530596265300045E-2</v>
      </c>
      <c r="AN32" s="145"/>
      <c r="AO32" s="53">
        <v>30</v>
      </c>
      <c r="AP32" s="63">
        <v>1.5477110156456685E-2</v>
      </c>
      <c r="AQ32" s="63">
        <v>3.7530596265300045E-2</v>
      </c>
      <c r="AS32" s="53">
        <v>30</v>
      </c>
      <c r="AT32" s="63">
        <f t="shared" si="26"/>
        <v>0.70802150854608215</v>
      </c>
    </row>
    <row r="33" spans="1:46" x14ac:dyDescent="0.2">
      <c r="A33" s="52" t="s">
        <v>130</v>
      </c>
      <c r="B33" s="54">
        <v>3.5</v>
      </c>
      <c r="C33" s="54">
        <v>4.3</v>
      </c>
      <c r="D33" s="54">
        <v>3.625</v>
      </c>
      <c r="E33" s="54">
        <v>3.8333333333333335</v>
      </c>
      <c r="F33" s="54">
        <v>3.5</v>
      </c>
      <c r="H33" s="134">
        <f t="shared" si="4"/>
        <v>12.25</v>
      </c>
      <c r="I33" s="134">
        <f t="shared" si="27"/>
        <v>18.489999999999998</v>
      </c>
      <c r="J33" s="134">
        <f t="shared" si="28"/>
        <v>13.140625</v>
      </c>
      <c r="K33" s="134">
        <f t="shared" si="29"/>
        <v>14.694444444444446</v>
      </c>
      <c r="L33" s="134">
        <f t="shared" si="30"/>
        <v>12.25</v>
      </c>
      <c r="N33" s="136">
        <f t="shared" si="5"/>
        <v>0.14844804471752296</v>
      </c>
      <c r="O33" s="53">
        <f t="shared" si="6"/>
        <v>0.16681191861422151</v>
      </c>
      <c r="P33" s="53">
        <f t="shared" si="7"/>
        <v>0.15142322250151746</v>
      </c>
      <c r="Q33" s="53">
        <f t="shared" si="8"/>
        <v>0.1464410987769971</v>
      </c>
      <c r="R33" s="53">
        <f t="shared" si="9"/>
        <v>0.15374587803192918</v>
      </c>
      <c r="T33" s="63">
        <f t="shared" si="10"/>
        <v>4.7950531516319603E-2</v>
      </c>
      <c r="U33" s="63">
        <f t="shared" si="10"/>
        <v>4.6707211516642352E-2</v>
      </c>
      <c r="V33" s="63">
        <f t="shared" si="11"/>
        <v>3.4802274867755133E-2</v>
      </c>
      <c r="W33" s="63">
        <f t="shared" si="12"/>
        <v>2.1123202812720825E-2</v>
      </c>
      <c r="X33" s="63">
        <f t="shared" si="13"/>
        <v>3.5223794538247937E-3</v>
      </c>
      <c r="AA33" s="63">
        <f t="shared" si="14"/>
        <v>4.2231186233220491E-4</v>
      </c>
      <c r="AB33" s="63">
        <f t="shared" si="15"/>
        <v>5.7813205395001656E-5</v>
      </c>
      <c r="AC33" s="63">
        <f t="shared" si="16"/>
        <v>1.7426278079960109E-4</v>
      </c>
      <c r="AD33" s="63">
        <f t="shared" si="17"/>
        <v>3.0364516246548446E-5</v>
      </c>
      <c r="AE33" s="63">
        <f t="shared" si="18"/>
        <v>1.58254553784784E-6</v>
      </c>
      <c r="AF33" s="144">
        <f t="shared" si="19"/>
        <v>2.6197994394823506E-2</v>
      </c>
      <c r="AH33" s="63">
        <f t="shared" si="20"/>
        <v>4.2231186233220491E-4</v>
      </c>
      <c r="AI33" s="63">
        <f t="shared" si="21"/>
        <v>9.5568768101941416E-5</v>
      </c>
      <c r="AJ33" s="63">
        <f t="shared" si="22"/>
        <v>1.1665524995675767E-4</v>
      </c>
      <c r="AK33" s="63">
        <f t="shared" si="23"/>
        <v>7.5911290616371114E-6</v>
      </c>
      <c r="AL33" s="63">
        <f t="shared" si="24"/>
        <v>1.0128291442226154E-6</v>
      </c>
      <c r="AM33" s="139">
        <f t="shared" si="25"/>
        <v>2.5360201864274734E-2</v>
      </c>
      <c r="AN33" s="145"/>
      <c r="AO33" s="143">
        <v>31</v>
      </c>
      <c r="AP33" s="63">
        <v>2.6197994394823506E-2</v>
      </c>
      <c r="AQ33" s="63">
        <v>2.5360201864274734E-2</v>
      </c>
      <c r="AS33" s="143">
        <v>31</v>
      </c>
      <c r="AT33" s="63">
        <f t="shared" si="26"/>
        <v>0.49187527307648071</v>
      </c>
    </row>
    <row r="34" spans="1:46" x14ac:dyDescent="0.2">
      <c r="A34" s="51" t="s">
        <v>84</v>
      </c>
      <c r="B34" s="54">
        <v>4</v>
      </c>
      <c r="C34" s="54">
        <v>4.4666666666666668</v>
      </c>
      <c r="D34" s="54">
        <v>3.4166666666666665</v>
      </c>
      <c r="E34" s="54">
        <v>3.8888888888888888</v>
      </c>
      <c r="F34" s="54">
        <v>3.6666666666666665</v>
      </c>
      <c r="H34" s="134">
        <f t="shared" si="4"/>
        <v>16</v>
      </c>
      <c r="I34" s="134">
        <f t="shared" si="27"/>
        <v>19.951111111111111</v>
      </c>
      <c r="J34" s="134">
        <f t="shared" si="28"/>
        <v>11.673611111111111</v>
      </c>
      <c r="K34" s="134">
        <f t="shared" si="29"/>
        <v>15.123456790123456</v>
      </c>
      <c r="L34" s="134">
        <f t="shared" si="30"/>
        <v>13.444444444444443</v>
      </c>
      <c r="N34" s="136">
        <f t="shared" si="5"/>
        <v>0.16965490824859766</v>
      </c>
      <c r="O34" s="53">
        <f t="shared" si="6"/>
        <v>0.17327749685508281</v>
      </c>
      <c r="P34" s="53">
        <f t="shared" si="7"/>
        <v>0.14272073844970612</v>
      </c>
      <c r="Q34" s="53">
        <f t="shared" si="8"/>
        <v>0.14856343354188109</v>
      </c>
      <c r="R34" s="53">
        <f t="shared" si="9"/>
        <v>0.1610671103191639</v>
      </c>
      <c r="T34" s="63">
        <f t="shared" si="10"/>
        <v>5.4800607447222399E-2</v>
      </c>
      <c r="U34" s="63">
        <f t="shared" si="10"/>
        <v>4.8517568552171125E-2</v>
      </c>
      <c r="V34" s="63">
        <f t="shared" si="11"/>
        <v>3.2802144128228974E-2</v>
      </c>
      <c r="W34" s="63">
        <f t="shared" si="12"/>
        <v>2.1429336186818228E-2</v>
      </c>
      <c r="X34" s="63">
        <f t="shared" si="13"/>
        <v>3.6901118087688317E-3</v>
      </c>
      <c r="AA34" s="63">
        <f t="shared" si="14"/>
        <v>1.8769416103653564E-4</v>
      </c>
      <c r="AB34" s="63">
        <f t="shared" si="15"/>
        <v>3.3560500183946545E-5</v>
      </c>
      <c r="AC34" s="63">
        <f t="shared" si="16"/>
        <v>2.3107020704740496E-4</v>
      </c>
      <c r="AD34" s="63">
        <f t="shared" si="17"/>
        <v>2.7084398750779331E-5</v>
      </c>
      <c r="AE34" s="63">
        <f t="shared" si="18"/>
        <v>1.1886675373168217E-6</v>
      </c>
      <c r="AF34" s="144">
        <f t="shared" si="19"/>
        <v>2.1922543980021646E-2</v>
      </c>
      <c r="AH34" s="63">
        <f t="shared" si="20"/>
        <v>7.5077664414614179E-4</v>
      </c>
      <c r="AI34" s="63">
        <f t="shared" si="21"/>
        <v>1.3424200073578602E-4</v>
      </c>
      <c r="AJ34" s="63">
        <f t="shared" si="22"/>
        <v>7.7450124799822615E-5</v>
      </c>
      <c r="AK34" s="63">
        <f t="shared" si="23"/>
        <v>9.3717642736260591E-6</v>
      </c>
      <c r="AL34" s="63">
        <f t="shared" si="24"/>
        <v>1.3785730018585607E-6</v>
      </c>
      <c r="AM34" s="139">
        <f t="shared" si="25"/>
        <v>3.1196459846547252E-2</v>
      </c>
      <c r="AN34" s="145"/>
      <c r="AO34" s="53">
        <v>32</v>
      </c>
      <c r="AP34" s="63">
        <v>2.1922543980021646E-2</v>
      </c>
      <c r="AQ34" s="63">
        <v>3.1196459846547252E-2</v>
      </c>
      <c r="AS34" s="53">
        <v>32</v>
      </c>
      <c r="AT34" s="63">
        <f t="shared" si="26"/>
        <v>0.58729376681088108</v>
      </c>
    </row>
    <row r="35" spans="1:46" x14ac:dyDescent="0.2">
      <c r="A35" s="50" t="s">
        <v>68</v>
      </c>
      <c r="B35" s="54">
        <v>3</v>
      </c>
      <c r="C35" s="54">
        <v>4</v>
      </c>
      <c r="D35" s="54">
        <v>3.75</v>
      </c>
      <c r="E35" s="54">
        <v>3.6666666666666665</v>
      </c>
      <c r="F35" s="54">
        <v>2.5</v>
      </c>
      <c r="H35" s="134">
        <f t="shared" si="4"/>
        <v>9</v>
      </c>
      <c r="I35" s="134">
        <f t="shared" si="27"/>
        <v>16</v>
      </c>
      <c r="J35" s="134">
        <f t="shared" si="28"/>
        <v>14.0625</v>
      </c>
      <c r="K35" s="134">
        <f t="shared" si="29"/>
        <v>13.444444444444443</v>
      </c>
      <c r="L35" s="134">
        <f t="shared" si="30"/>
        <v>6.25</v>
      </c>
      <c r="N35" s="136">
        <f t="shared" si="5"/>
        <v>0.12724118118644825</v>
      </c>
      <c r="O35" s="53">
        <f t="shared" si="6"/>
        <v>0.15517387778067118</v>
      </c>
      <c r="P35" s="53">
        <f t="shared" si="7"/>
        <v>0.15664471293260426</v>
      </c>
      <c r="Q35" s="53">
        <f t="shared" si="8"/>
        <v>0.14007409448234504</v>
      </c>
      <c r="R35" s="53">
        <f t="shared" si="9"/>
        <v>0.10981848430852086</v>
      </c>
      <c r="T35" s="63">
        <f t="shared" si="10"/>
        <v>4.1100455585416806E-2</v>
      </c>
      <c r="U35" s="63">
        <f t="shared" si="10"/>
        <v>4.3448568852690564E-2</v>
      </c>
      <c r="V35" s="63">
        <f t="shared" si="11"/>
        <v>3.6002353311470822E-2</v>
      </c>
      <c r="W35" s="63">
        <f t="shared" si="12"/>
        <v>2.0204802690428614E-2</v>
      </c>
      <c r="X35" s="63">
        <f t="shared" si="13"/>
        <v>2.5159853241605674E-3</v>
      </c>
      <c r="AA35" s="63">
        <f t="shared" si="14"/>
        <v>7.5077664414614179E-4</v>
      </c>
      <c r="AB35" s="63">
        <f t="shared" si="15"/>
        <v>1.1798613345918696E-4</v>
      </c>
      <c r="AC35" s="63">
        <f t="shared" si="16"/>
        <v>1.4401882710710846E-4</v>
      </c>
      <c r="AD35" s="63">
        <f t="shared" si="17"/>
        <v>4.1329480446690953E-5</v>
      </c>
      <c r="AE35" s="63">
        <f t="shared" si="18"/>
        <v>5.1274475426269968E-6</v>
      </c>
      <c r="AF35" s="144">
        <f t="shared" si="19"/>
        <v>3.2545944950204707E-2</v>
      </c>
      <c r="AH35" s="63">
        <f t="shared" si="20"/>
        <v>1.8769416103653564E-4</v>
      </c>
      <c r="AI35" s="63">
        <f t="shared" si="21"/>
        <v>4.2475008045307322E-5</v>
      </c>
      <c r="AJ35" s="63">
        <f t="shared" si="22"/>
        <v>1.4401882710710811E-4</v>
      </c>
      <c r="AK35" s="63">
        <f t="shared" si="23"/>
        <v>3.3738351385053788E-6</v>
      </c>
      <c r="AL35" s="63">
        <f t="shared" si="24"/>
        <v>0</v>
      </c>
      <c r="AM35" s="139">
        <f t="shared" si="25"/>
        <v>1.9430950345452908E-2</v>
      </c>
      <c r="AN35" s="145"/>
      <c r="AO35" s="143">
        <v>33</v>
      </c>
      <c r="AP35" s="63">
        <v>3.2545944950204707E-2</v>
      </c>
      <c r="AQ35" s="63">
        <v>1.9430950345452908E-2</v>
      </c>
      <c r="AS35" s="143">
        <v>33</v>
      </c>
      <c r="AT35" s="63">
        <f t="shared" si="26"/>
        <v>0.37383822629121627</v>
      </c>
    </row>
    <row r="36" spans="1:46" x14ac:dyDescent="0.2">
      <c r="A36" s="51" t="s">
        <v>100</v>
      </c>
      <c r="B36" s="54">
        <v>2</v>
      </c>
      <c r="C36" s="54">
        <v>3.4</v>
      </c>
      <c r="D36" s="54">
        <v>2.5</v>
      </c>
      <c r="E36" s="54">
        <v>3.6666666666666665</v>
      </c>
      <c r="F36" s="54">
        <v>2.5</v>
      </c>
      <c r="H36" s="134">
        <f t="shared" si="4"/>
        <v>4</v>
      </c>
      <c r="I36" s="134">
        <f t="shared" si="27"/>
        <v>11.559999999999999</v>
      </c>
      <c r="J36" s="134">
        <f t="shared" si="28"/>
        <v>6.25</v>
      </c>
      <c r="K36" s="134">
        <f t="shared" si="29"/>
        <v>13.444444444444443</v>
      </c>
      <c r="L36" s="134">
        <f t="shared" si="30"/>
        <v>6.25</v>
      </c>
      <c r="N36" s="136">
        <f t="shared" si="5"/>
        <v>8.4827454124298832E-2</v>
      </c>
      <c r="O36" s="53">
        <f t="shared" si="6"/>
        <v>0.1318977961135705</v>
      </c>
      <c r="P36" s="53">
        <f t="shared" si="7"/>
        <v>0.10442980862173619</v>
      </c>
      <c r="Q36" s="53">
        <f t="shared" si="8"/>
        <v>0.14007409448234504</v>
      </c>
      <c r="R36" s="53">
        <f t="shared" si="9"/>
        <v>0.10981848430852086</v>
      </c>
      <c r="T36" s="63">
        <f t="shared" si="10"/>
        <v>2.74003037236112E-2</v>
      </c>
      <c r="U36" s="63">
        <f t="shared" si="10"/>
        <v>3.693128352478698E-2</v>
      </c>
      <c r="V36" s="63">
        <f t="shared" si="11"/>
        <v>2.4001568874313886E-2</v>
      </c>
      <c r="W36" s="63">
        <f t="shared" si="12"/>
        <v>2.0204802690428614E-2</v>
      </c>
      <c r="X36" s="63">
        <f t="shared" si="13"/>
        <v>2.5159853241605674E-3</v>
      </c>
      <c r="AA36" s="63">
        <f t="shared" si="14"/>
        <v>1.6892474493288197E-3</v>
      </c>
      <c r="AB36" s="63">
        <f t="shared" si="15"/>
        <v>3.0204450165551868E-4</v>
      </c>
      <c r="AC36" s="63">
        <f t="shared" si="16"/>
        <v>5.7607530842843319E-4</v>
      </c>
      <c r="AD36" s="63">
        <f t="shared" si="17"/>
        <v>4.1329480446690953E-5</v>
      </c>
      <c r="AE36" s="63">
        <f t="shared" si="18"/>
        <v>5.1274475426269968E-6</v>
      </c>
      <c r="AF36" s="144">
        <f t="shared" si="19"/>
        <v>5.1125572734220678E-2</v>
      </c>
      <c r="AH36" s="63">
        <f t="shared" si="20"/>
        <v>0</v>
      </c>
      <c r="AI36" s="63">
        <f t="shared" si="21"/>
        <v>0</v>
      </c>
      <c r="AJ36" s="63">
        <f t="shared" si="22"/>
        <v>0</v>
      </c>
      <c r="AK36" s="63">
        <f t="shared" si="23"/>
        <v>3.3738351385053788E-6</v>
      </c>
      <c r="AL36" s="63">
        <f t="shared" si="24"/>
        <v>0</v>
      </c>
      <c r="AM36" s="139">
        <f t="shared" si="25"/>
        <v>1.8368002445844182E-3</v>
      </c>
      <c r="AN36" s="145"/>
      <c r="AO36" s="53">
        <v>34</v>
      </c>
      <c r="AP36" s="63">
        <v>5.1125572734220678E-2</v>
      </c>
      <c r="AQ36" s="63">
        <v>1.8368002445844182E-3</v>
      </c>
      <c r="AS36" s="53">
        <v>34</v>
      </c>
      <c r="AT36" s="63">
        <f t="shared" si="26"/>
        <v>3.4681230112545813E-2</v>
      </c>
    </row>
    <row r="37" spans="1:46" x14ac:dyDescent="0.2">
      <c r="A37" s="50" t="s">
        <v>53</v>
      </c>
      <c r="B37" s="54">
        <v>3.6666666666666665</v>
      </c>
      <c r="C37" s="54">
        <v>4</v>
      </c>
      <c r="D37" s="54">
        <v>3.6666666666666665</v>
      </c>
      <c r="E37" s="54">
        <v>4.333333333333333</v>
      </c>
      <c r="F37" s="54">
        <v>3</v>
      </c>
      <c r="H37" s="134">
        <f t="shared" si="4"/>
        <v>13.444444444444443</v>
      </c>
      <c r="I37" s="134">
        <f t="shared" si="27"/>
        <v>16</v>
      </c>
      <c r="J37" s="134">
        <f t="shared" si="28"/>
        <v>13.444444444444443</v>
      </c>
      <c r="K37" s="134">
        <f t="shared" si="29"/>
        <v>18.777777777777775</v>
      </c>
      <c r="L37" s="134">
        <f t="shared" si="30"/>
        <v>9</v>
      </c>
      <c r="N37" s="136">
        <f t="shared" si="5"/>
        <v>0.15551699922788118</v>
      </c>
      <c r="O37" s="53">
        <f t="shared" si="6"/>
        <v>0.15517387778067118</v>
      </c>
      <c r="P37" s="53">
        <f t="shared" si="7"/>
        <v>0.15316371931187972</v>
      </c>
      <c r="Q37" s="53">
        <f t="shared" si="8"/>
        <v>0.16554211166095323</v>
      </c>
      <c r="R37" s="53">
        <f t="shared" si="9"/>
        <v>0.13178218117022503</v>
      </c>
      <c r="T37" s="63">
        <f t="shared" si="10"/>
        <v>5.0233890159953866E-2</v>
      </c>
      <c r="U37" s="63">
        <f t="shared" si="10"/>
        <v>4.3448568852690564E-2</v>
      </c>
      <c r="V37" s="63">
        <f t="shared" si="11"/>
        <v>3.520230101566036E-2</v>
      </c>
      <c r="W37" s="63">
        <f t="shared" si="12"/>
        <v>2.3878403179597454E-2</v>
      </c>
      <c r="X37" s="63">
        <f t="shared" si="13"/>
        <v>3.0191823889926805E-3</v>
      </c>
      <c r="AA37" s="63">
        <f t="shared" si="14"/>
        <v>3.336785085093966E-4</v>
      </c>
      <c r="AB37" s="63">
        <f t="shared" si="15"/>
        <v>1.1798613345918696E-4</v>
      </c>
      <c r="AC37" s="63">
        <f t="shared" si="16"/>
        <v>1.6386142106408779E-4</v>
      </c>
      <c r="AD37" s="63">
        <f t="shared" si="17"/>
        <v>7.5911290616371114E-6</v>
      </c>
      <c r="AE37" s="63">
        <f t="shared" si="18"/>
        <v>3.1017892541817647E-6</v>
      </c>
      <c r="AF37" s="144">
        <f t="shared" si="19"/>
        <v>2.5024367751223811E-2</v>
      </c>
      <c r="AH37" s="63">
        <f t="shared" si="20"/>
        <v>5.2137266954593181E-4</v>
      </c>
      <c r="AI37" s="63">
        <f t="shared" si="21"/>
        <v>4.2475008045307322E-5</v>
      </c>
      <c r="AJ37" s="63">
        <f t="shared" si="22"/>
        <v>1.2545640050219198E-4</v>
      </c>
      <c r="AK37" s="63">
        <f t="shared" si="23"/>
        <v>3.0364516246548446E-5</v>
      </c>
      <c r="AL37" s="63">
        <f t="shared" si="24"/>
        <v>2.5320728605565385E-7</v>
      </c>
      <c r="AM37" s="139">
        <f t="shared" si="25"/>
        <v>2.6831358549764771E-2</v>
      </c>
      <c r="AN37" s="145"/>
      <c r="AO37" s="143">
        <v>35</v>
      </c>
      <c r="AP37" s="63">
        <v>2.5024367751223811E-2</v>
      </c>
      <c r="AQ37" s="63">
        <v>2.6831358549764771E-2</v>
      </c>
      <c r="AS37" s="143">
        <v>35</v>
      </c>
      <c r="AT37" s="63">
        <f t="shared" si="26"/>
        <v>0.51742325223691354</v>
      </c>
    </row>
    <row r="38" spans="1:46" x14ac:dyDescent="0.2">
      <c r="A38" s="51" t="s">
        <v>118</v>
      </c>
      <c r="B38" s="54">
        <v>2.5</v>
      </c>
      <c r="C38" s="54">
        <v>4.8</v>
      </c>
      <c r="D38" s="54">
        <v>4</v>
      </c>
      <c r="E38" s="54">
        <v>4.5</v>
      </c>
      <c r="F38" s="54">
        <v>4.5</v>
      </c>
      <c r="H38" s="134">
        <f t="shared" si="4"/>
        <v>6.25</v>
      </c>
      <c r="I38" s="134">
        <f t="shared" si="27"/>
        <v>23.04</v>
      </c>
      <c r="J38" s="134">
        <f t="shared" si="28"/>
        <v>16</v>
      </c>
      <c r="K38" s="134">
        <f t="shared" si="29"/>
        <v>20.25</v>
      </c>
      <c r="L38" s="134">
        <f t="shared" si="30"/>
        <v>20.25</v>
      </c>
      <c r="N38" s="136">
        <f t="shared" si="5"/>
        <v>0.10603431765537354</v>
      </c>
      <c r="O38" s="53">
        <f t="shared" si="6"/>
        <v>0.18620865333680539</v>
      </c>
      <c r="P38" s="53">
        <f t="shared" si="7"/>
        <v>0.16708769379477789</v>
      </c>
      <c r="Q38" s="53">
        <f t="shared" si="8"/>
        <v>0.17190911595560526</v>
      </c>
      <c r="R38" s="53">
        <f t="shared" si="9"/>
        <v>0.19767327175533753</v>
      </c>
      <c r="T38" s="63">
        <f t="shared" si="10"/>
        <v>3.4250379654514003E-2</v>
      </c>
      <c r="U38" s="63">
        <f t="shared" si="10"/>
        <v>5.2138282623228671E-2</v>
      </c>
      <c r="V38" s="63">
        <f t="shared" si="11"/>
        <v>3.8402510198902215E-2</v>
      </c>
      <c r="W38" s="63">
        <f t="shared" si="12"/>
        <v>2.4796803301889662E-2</v>
      </c>
      <c r="X38" s="63">
        <f t="shared" si="13"/>
        <v>4.5287735834890208E-3</v>
      </c>
      <c r="AA38" s="63">
        <f t="shared" si="14"/>
        <v>1.1730885064783468E-3</v>
      </c>
      <c r="AB38" s="63">
        <f t="shared" si="15"/>
        <v>4.7194453383674903E-6</v>
      </c>
      <c r="AC38" s="63">
        <f t="shared" si="16"/>
        <v>9.217204934854936E-5</v>
      </c>
      <c r="AD38" s="63">
        <f t="shared" si="17"/>
        <v>3.3738351385053915E-6</v>
      </c>
      <c r="AE38" s="63">
        <f t="shared" si="18"/>
        <v>6.3301821513913688E-8</v>
      </c>
      <c r="AF38" s="144">
        <f t="shared" si="19"/>
        <v>3.5684970759764997E-2</v>
      </c>
      <c r="AH38" s="63">
        <f t="shared" si="20"/>
        <v>4.6923540259133909E-5</v>
      </c>
      <c r="AI38" s="63">
        <f t="shared" si="21"/>
        <v>2.3125282158000641E-4</v>
      </c>
      <c r="AJ38" s="63">
        <f t="shared" si="22"/>
        <v>2.0738711103423585E-4</v>
      </c>
      <c r="AK38" s="63">
        <f t="shared" si="23"/>
        <v>4.1329480446690912E-5</v>
      </c>
      <c r="AL38" s="63">
        <f t="shared" si="24"/>
        <v>4.051316576890465E-6</v>
      </c>
      <c r="AM38" s="139">
        <f t="shared" si="25"/>
        <v>2.3042227971638456E-2</v>
      </c>
      <c r="AN38" s="145"/>
      <c r="AO38" s="53">
        <v>36</v>
      </c>
      <c r="AP38" s="63">
        <v>3.5684970759764997E-2</v>
      </c>
      <c r="AQ38" s="63">
        <v>2.3042227971638456E-2</v>
      </c>
      <c r="AS38" s="53">
        <v>36</v>
      </c>
      <c r="AT38" s="63">
        <f t="shared" si="26"/>
        <v>0.39236041339252548</v>
      </c>
    </row>
    <row r="39" spans="1:46" x14ac:dyDescent="0.2">
      <c r="A39" s="50" t="s">
        <v>135</v>
      </c>
      <c r="B39" s="54">
        <v>3.3333333333333335</v>
      </c>
      <c r="C39" s="54">
        <v>4.4000000000000004</v>
      </c>
      <c r="D39" s="54">
        <v>3.4166666666666665</v>
      </c>
      <c r="E39" s="54">
        <v>3.3333333333333335</v>
      </c>
      <c r="F39" s="54">
        <v>2.6666666666666665</v>
      </c>
      <c r="H39" s="134">
        <f t="shared" si="4"/>
        <v>11.111111111111112</v>
      </c>
      <c r="I39" s="134">
        <f t="shared" si="27"/>
        <v>19.360000000000003</v>
      </c>
      <c r="J39" s="134">
        <f t="shared" si="28"/>
        <v>11.673611111111111</v>
      </c>
      <c r="K39" s="134">
        <f t="shared" si="29"/>
        <v>11.111111111111112</v>
      </c>
      <c r="L39" s="134">
        <f t="shared" si="30"/>
        <v>7.1111111111111107</v>
      </c>
      <c r="N39" s="136">
        <f t="shared" si="5"/>
        <v>0.14137909020716471</v>
      </c>
      <c r="O39" s="53">
        <f t="shared" si="6"/>
        <v>0.17069126555873831</v>
      </c>
      <c r="P39" s="53">
        <f t="shared" si="7"/>
        <v>0.14272073844970612</v>
      </c>
      <c r="Q39" s="53">
        <f t="shared" si="8"/>
        <v>0.12734008589304094</v>
      </c>
      <c r="R39" s="53">
        <f t="shared" si="9"/>
        <v>0.11713971659575556</v>
      </c>
      <c r="T39" s="63">
        <f t="shared" si="10"/>
        <v>4.5667172872685333E-2</v>
      </c>
      <c r="U39" s="63">
        <f t="shared" si="10"/>
        <v>4.7793425737959624E-2</v>
      </c>
      <c r="V39" s="63">
        <f t="shared" si="11"/>
        <v>3.2802144128228974E-2</v>
      </c>
      <c r="W39" s="63">
        <f t="shared" si="12"/>
        <v>1.8368002445844196E-2</v>
      </c>
      <c r="X39" s="63">
        <f t="shared" si="13"/>
        <v>2.6837176791046045E-3</v>
      </c>
      <c r="AA39" s="63">
        <f t="shared" si="14"/>
        <v>5.2137266954593213E-4</v>
      </c>
      <c r="AB39" s="63">
        <f t="shared" si="15"/>
        <v>4.2475008045307234E-5</v>
      </c>
      <c r="AC39" s="63">
        <f t="shared" si="16"/>
        <v>2.3107020704740496E-4</v>
      </c>
      <c r="AD39" s="63">
        <f t="shared" si="17"/>
        <v>6.832016155473401E-5</v>
      </c>
      <c r="AE39" s="63">
        <f t="shared" si="18"/>
        <v>4.3959598273551101E-6</v>
      </c>
      <c r="AF39" s="144">
        <f t="shared" si="19"/>
        <v>2.945562774786396E-2</v>
      </c>
      <c r="AH39" s="63">
        <f t="shared" si="20"/>
        <v>3.3367850850939633E-4</v>
      </c>
      <c r="AI39" s="63">
        <f t="shared" si="21"/>
        <v>1.1798613345918712E-4</v>
      </c>
      <c r="AJ39" s="63">
        <f t="shared" si="22"/>
        <v>7.7450124799822615E-5</v>
      </c>
      <c r="AK39" s="63">
        <f t="shared" si="23"/>
        <v>0</v>
      </c>
      <c r="AL39" s="63">
        <f t="shared" si="24"/>
        <v>2.8134142895072459E-8</v>
      </c>
      <c r="AM39" s="139">
        <f t="shared" si="25"/>
        <v>2.3003106331782694E-2</v>
      </c>
      <c r="AN39" s="145"/>
      <c r="AO39" s="143">
        <v>37</v>
      </c>
      <c r="AP39" s="63">
        <v>2.945562774786396E-2</v>
      </c>
      <c r="AQ39" s="63">
        <v>2.3003106331782694E-2</v>
      </c>
      <c r="AS39" s="143">
        <v>37</v>
      </c>
      <c r="AT39" s="63">
        <f>AQ39/(AQ39+AP39)</f>
        <v>0.43849907427917928</v>
      </c>
    </row>
    <row r="40" spans="1:46" x14ac:dyDescent="0.2">
      <c r="H40" s="135">
        <f>SUM(H3:H39)</f>
        <v>555.88777777777773</v>
      </c>
      <c r="I40" s="135">
        <f>SUM(I3:I39)</f>
        <v>664.48128888888891</v>
      </c>
      <c r="J40" s="135">
        <f>SUM(J3:J39)</f>
        <v>573.10085069444438</v>
      </c>
      <c r="K40" s="135">
        <f>SUM(K3:K39)</f>
        <v>685.21555555555551</v>
      </c>
      <c r="L40" s="135">
        <f>SUM(L3:L39)</f>
        <v>518.23784722222229</v>
      </c>
      <c r="Z40" s="65"/>
      <c r="AA40" s="138"/>
      <c r="AB40" s="138"/>
      <c r="AC40" s="138"/>
      <c r="AD40" s="138"/>
      <c r="AE40" s="138"/>
      <c r="AG40" s="65"/>
      <c r="AH40" s="138"/>
      <c r="AI40" s="138"/>
      <c r="AJ40" s="138"/>
      <c r="AK40" s="138"/>
      <c r="AL40" s="138"/>
    </row>
    <row r="41" spans="1:46" x14ac:dyDescent="0.2">
      <c r="S41" s="56" t="s">
        <v>246</v>
      </c>
      <c r="T41" s="63">
        <f>MAX(T3:T39)</f>
        <v>6.8500759309028006E-2</v>
      </c>
      <c r="U41" s="63">
        <f t="shared" ref="U41:X41" si="31">MAX(U3:U39)</f>
        <v>5.4310711065863201E-2</v>
      </c>
      <c r="V41" s="63">
        <f t="shared" si="31"/>
        <v>4.8003137748627772E-2</v>
      </c>
      <c r="W41" s="63">
        <f t="shared" si="31"/>
        <v>2.6633603546474083E-2</v>
      </c>
      <c r="X41" s="63">
        <f t="shared" si="31"/>
        <v>4.7803721159050778E-3</v>
      </c>
      <c r="Z41" s="65"/>
      <c r="AA41" s="140"/>
      <c r="AB41" s="140"/>
      <c r="AC41" s="140"/>
      <c r="AD41" s="140"/>
      <c r="AE41" s="140"/>
      <c r="AG41" s="65"/>
      <c r="AH41" s="141"/>
      <c r="AI41" s="141"/>
      <c r="AJ41" s="141"/>
      <c r="AK41" s="141"/>
      <c r="AL41" s="141"/>
    </row>
    <row r="42" spans="1:46" x14ac:dyDescent="0.2">
      <c r="H42" s="182">
        <f>SQRT(H40)</f>
        <v>23.577272483851427</v>
      </c>
      <c r="I42" s="182">
        <f t="shared" ref="I42:L42" si="32">SQRT(I40)</f>
        <v>25.777534577396825</v>
      </c>
      <c r="J42" s="182">
        <f t="shared" si="32"/>
        <v>23.939524863590012</v>
      </c>
      <c r="K42" s="182">
        <f t="shared" si="32"/>
        <v>26.17662230990766</v>
      </c>
      <c r="L42" s="182">
        <f t="shared" si="32"/>
        <v>22.764837957302095</v>
      </c>
      <c r="S42" s="56" t="s">
        <v>247</v>
      </c>
      <c r="T42" s="63">
        <f>MIN(T3:T39)</f>
        <v>2.74003037236112E-2</v>
      </c>
      <c r="U42" s="63">
        <f t="shared" ref="U42:X42" si="33">MIN(U3:U39)</f>
        <v>3.693128352478698E-2</v>
      </c>
      <c r="V42" s="63">
        <f t="shared" si="33"/>
        <v>2.4001568874313886E-2</v>
      </c>
      <c r="W42" s="63">
        <f t="shared" si="33"/>
        <v>1.8368002445844196E-2</v>
      </c>
      <c r="X42" s="63">
        <f t="shared" si="33"/>
        <v>2.5159853241605674E-3</v>
      </c>
    </row>
    <row r="45" spans="1:46" x14ac:dyDescent="0.2">
      <c r="A45" s="90" t="s">
        <v>253</v>
      </c>
      <c r="B45" s="90" t="s">
        <v>254</v>
      </c>
    </row>
    <row r="46" spans="1:46" x14ac:dyDescent="0.2">
      <c r="A46" s="51" t="s">
        <v>93</v>
      </c>
      <c r="B46" s="63">
        <v>0.82009806413369202</v>
      </c>
    </row>
    <row r="47" spans="1:46" x14ac:dyDescent="0.2">
      <c r="A47" s="50" t="s">
        <v>43</v>
      </c>
      <c r="B47" s="63">
        <v>0.78054887113147808</v>
      </c>
    </row>
    <row r="48" spans="1:46" x14ac:dyDescent="0.2">
      <c r="A48" s="51" t="s">
        <v>108</v>
      </c>
      <c r="B48" s="63">
        <v>0.76051591921414607</v>
      </c>
    </row>
    <row r="49" spans="1:2" x14ac:dyDescent="0.2">
      <c r="A49" s="51" t="s">
        <v>90</v>
      </c>
      <c r="B49" s="63">
        <v>0.73874567056084306</v>
      </c>
    </row>
    <row r="50" spans="1:2" x14ac:dyDescent="0.2">
      <c r="A50" s="52" t="s">
        <v>95</v>
      </c>
      <c r="B50" s="63">
        <v>0.735162473626783</v>
      </c>
    </row>
    <row r="51" spans="1:2" x14ac:dyDescent="0.2">
      <c r="A51" s="50" t="s">
        <v>124</v>
      </c>
      <c r="B51" s="63">
        <v>0.73219230459389384</v>
      </c>
    </row>
    <row r="52" spans="1:2" x14ac:dyDescent="0.2">
      <c r="A52" s="51" t="s">
        <v>63</v>
      </c>
      <c r="B52" s="63">
        <v>0.71499852446194778</v>
      </c>
    </row>
    <row r="53" spans="1:2" x14ac:dyDescent="0.2">
      <c r="A53" s="51" t="s">
        <v>97</v>
      </c>
      <c r="B53" s="63">
        <v>0.70928802348194042</v>
      </c>
    </row>
    <row r="54" spans="1:2" x14ac:dyDescent="0.2">
      <c r="A54" s="50" t="s">
        <v>58</v>
      </c>
      <c r="B54" s="63">
        <v>0.70802150854608215</v>
      </c>
    </row>
    <row r="55" spans="1:2" x14ac:dyDescent="0.2">
      <c r="A55" s="50" t="s">
        <v>121</v>
      </c>
      <c r="B55" s="63">
        <v>0.69556635348202345</v>
      </c>
    </row>
    <row r="56" spans="1:2" x14ac:dyDescent="0.2">
      <c r="A56" s="50" t="s">
        <v>114</v>
      </c>
      <c r="B56" s="63">
        <v>0.68778496401155731</v>
      </c>
    </row>
    <row r="57" spans="1:2" x14ac:dyDescent="0.2">
      <c r="A57" s="51" t="s">
        <v>66</v>
      </c>
      <c r="B57" s="63">
        <v>0.68171570713430418</v>
      </c>
    </row>
    <row r="58" spans="1:2" x14ac:dyDescent="0.2">
      <c r="A58" s="50" t="s">
        <v>82</v>
      </c>
      <c r="B58" s="63">
        <v>0.66727954741989826</v>
      </c>
    </row>
    <row r="59" spans="1:2" x14ac:dyDescent="0.2">
      <c r="A59" s="50" t="s">
        <v>72</v>
      </c>
      <c r="B59" s="63">
        <v>0.6655629210634828</v>
      </c>
    </row>
    <row r="60" spans="1:2" x14ac:dyDescent="0.2">
      <c r="A60" s="51" t="s">
        <v>79</v>
      </c>
      <c r="B60" s="63">
        <v>0.65195048234609954</v>
      </c>
    </row>
    <row r="61" spans="1:2" x14ac:dyDescent="0.2">
      <c r="A61" s="50" t="s">
        <v>112</v>
      </c>
      <c r="B61" s="63">
        <v>0.64698078646546708</v>
      </c>
    </row>
    <row r="62" spans="1:2" x14ac:dyDescent="0.2">
      <c r="A62" s="50" t="s">
        <v>61</v>
      </c>
      <c r="B62" s="63">
        <v>0.62754559185354497</v>
      </c>
    </row>
    <row r="63" spans="1:2" x14ac:dyDescent="0.2">
      <c r="A63" s="51" t="s">
        <v>39</v>
      </c>
      <c r="B63" s="63">
        <v>0.62103459826052909</v>
      </c>
    </row>
    <row r="64" spans="1:2" x14ac:dyDescent="0.2">
      <c r="A64" s="51" t="s">
        <v>34</v>
      </c>
      <c r="B64" s="63">
        <v>0.61977242009107125</v>
      </c>
    </row>
    <row r="65" spans="1:2" x14ac:dyDescent="0.2">
      <c r="A65" s="50" t="s">
        <v>46</v>
      </c>
      <c r="B65" s="63">
        <v>0.59905120672724421</v>
      </c>
    </row>
    <row r="66" spans="1:2" x14ac:dyDescent="0.2">
      <c r="A66" s="51" t="s">
        <v>35</v>
      </c>
      <c r="B66" s="63">
        <v>0.59845740413969806</v>
      </c>
    </row>
    <row r="67" spans="1:2" x14ac:dyDescent="0.2">
      <c r="A67" s="51" t="s">
        <v>84</v>
      </c>
      <c r="B67" s="63">
        <v>0.58729376681088108</v>
      </c>
    </row>
    <row r="68" spans="1:2" x14ac:dyDescent="0.2">
      <c r="A68" s="50" t="s">
        <v>156</v>
      </c>
      <c r="B68" s="63">
        <v>0.57534396841873547</v>
      </c>
    </row>
    <row r="69" spans="1:2" x14ac:dyDescent="0.2">
      <c r="A69" s="51" t="s">
        <v>70</v>
      </c>
      <c r="B69" s="63">
        <v>0.56984760528963518</v>
      </c>
    </row>
    <row r="70" spans="1:2" x14ac:dyDescent="0.2">
      <c r="A70" s="51" t="s">
        <v>110</v>
      </c>
      <c r="B70" s="63">
        <v>0.5280969969645426</v>
      </c>
    </row>
    <row r="71" spans="1:2" x14ac:dyDescent="0.2">
      <c r="A71" s="50" t="s">
        <v>53</v>
      </c>
      <c r="B71" s="63">
        <v>0.51742325223691354</v>
      </c>
    </row>
    <row r="72" spans="1:2" x14ac:dyDescent="0.2">
      <c r="A72" s="50" t="s">
        <v>128</v>
      </c>
      <c r="B72" s="63">
        <v>0.5023937486950073</v>
      </c>
    </row>
    <row r="73" spans="1:2" x14ac:dyDescent="0.2">
      <c r="A73" s="52" t="s">
        <v>130</v>
      </c>
      <c r="B73" s="63">
        <v>0.49187527307648071</v>
      </c>
    </row>
    <row r="74" spans="1:2" x14ac:dyDescent="0.2">
      <c r="A74" s="51" t="s">
        <v>77</v>
      </c>
      <c r="B74" s="63">
        <v>0.47749683209182547</v>
      </c>
    </row>
    <row r="75" spans="1:2" x14ac:dyDescent="0.2">
      <c r="A75" s="50" t="s">
        <v>135</v>
      </c>
      <c r="B75" s="63">
        <v>0.43849907427917928</v>
      </c>
    </row>
    <row r="76" spans="1:2" x14ac:dyDescent="0.2">
      <c r="A76" s="50" t="s">
        <v>50</v>
      </c>
      <c r="B76" s="63">
        <v>0.43286838674577316</v>
      </c>
    </row>
    <row r="77" spans="1:2" x14ac:dyDescent="0.2">
      <c r="A77" s="50" t="s">
        <v>126</v>
      </c>
      <c r="B77" s="63">
        <v>0.41051575138914864</v>
      </c>
    </row>
    <row r="78" spans="1:2" x14ac:dyDescent="0.2">
      <c r="A78" s="51" t="s">
        <v>118</v>
      </c>
      <c r="B78" s="63">
        <v>0.39236041339252548</v>
      </c>
    </row>
    <row r="79" spans="1:2" x14ac:dyDescent="0.2">
      <c r="A79" s="50" t="s">
        <v>68</v>
      </c>
      <c r="B79" s="63">
        <v>0.37383822629121627</v>
      </c>
    </row>
    <row r="80" spans="1:2" x14ac:dyDescent="0.2">
      <c r="A80" s="50" t="s">
        <v>102</v>
      </c>
      <c r="B80" s="63">
        <v>0.33306285642926137</v>
      </c>
    </row>
    <row r="81" spans="1:2" x14ac:dyDescent="0.2">
      <c r="A81" s="51" t="s">
        <v>55</v>
      </c>
      <c r="B81" s="63">
        <v>0.27295100580067266</v>
      </c>
    </row>
    <row r="82" spans="1:2" x14ac:dyDescent="0.2">
      <c r="A82" s="51" t="s">
        <v>100</v>
      </c>
      <c r="B82" s="63">
        <v>3.4681230112545813E-2</v>
      </c>
    </row>
  </sheetData>
  <sortState ref="A46:B82">
    <sortCondition descending="1" ref="B45"/>
  </sortState>
  <mergeCells count="2">
    <mergeCell ref="AA1:AE1"/>
    <mergeCell ref="AH1:AL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ORIGINAL</vt:lpstr>
      <vt:lpstr>Per Kriteria</vt:lpstr>
      <vt:lpstr>Per Kriteria (1)</vt:lpstr>
      <vt:lpstr>Per Kriteria (Jaringan Ikut)</vt:lpstr>
      <vt:lpstr>REKAP</vt:lpstr>
      <vt:lpstr>AHP</vt:lpstr>
      <vt:lpstr>SAW 1 OK</vt:lpstr>
      <vt:lpstr>Fuzzy AHP-Bobot</vt:lpstr>
      <vt:lpstr>TOPSIS</vt:lpstr>
      <vt:lpstr>SAW vs WP vs TOPSIS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Veri</cp:lastModifiedBy>
  <dcterms:modified xsi:type="dcterms:W3CDTF">2020-04-27T03:05:42Z</dcterms:modified>
</cp:coreProperties>
</file>