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cuments\guille\Cursos\Analisis de dados\Curso Excel\"/>
    </mc:Choice>
  </mc:AlternateContent>
  <xr:revisionPtr revIDLastSave="0" documentId="13_ncr:1_{0D3AB89A-3C04-4DA2-904D-3B4F6B2FED37}" xr6:coauthVersionLast="47" xr6:coauthVersionMax="47" xr10:uidLastSave="{00000000-0000-0000-0000-000000000000}"/>
  <bookViews>
    <workbookView xWindow="-120" yWindow="-120" windowWidth="19440" windowHeight="11040" activeTab="2" xr2:uid="{871E995A-E13D-419B-A0E2-35F0996F1209}"/>
  </bookViews>
  <sheets>
    <sheet name="Base" sheetId="1" r:id="rId1"/>
    <sheet name="Total" sheetId="4" state="hidden" r:id="rId2"/>
    <sheet name="Dashboard" sheetId="2" r:id="rId3"/>
  </sheets>
  <definedNames>
    <definedName name="_xlnm._FilterDatabase" localSheetId="0" hidden="1">Base!$A$1:$I$120</definedName>
    <definedName name="SegmentaçãodeDados_Cidade">#N/A</definedName>
    <definedName name="SegmentaçãodeDados_Loja_de_Venda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K16" i="1" a="1"/>
  <c r="K16" i="1" s="1"/>
  <c r="I66" i="1"/>
  <c r="I72" i="1"/>
  <c r="I79" i="1"/>
  <c r="I82" i="1"/>
  <c r="I88" i="1"/>
  <c r="I95" i="1"/>
  <c r="I98" i="1"/>
  <c r="I99" i="1"/>
  <c r="I104" i="1"/>
  <c r="I111" i="1"/>
  <c r="I114" i="1"/>
  <c r="I115" i="1"/>
  <c r="I120" i="1"/>
  <c r="I62" i="1"/>
  <c r="I67" i="1"/>
  <c r="I71" i="1"/>
  <c r="I75" i="1"/>
  <c r="I83" i="1"/>
  <c r="I87" i="1"/>
  <c r="I91" i="1"/>
  <c r="I103" i="1"/>
  <c r="I107" i="1"/>
  <c r="I119" i="1"/>
  <c r="I65" i="1"/>
  <c r="I68" i="1"/>
  <c r="I69" i="1"/>
  <c r="I70" i="1"/>
  <c r="I73" i="1"/>
  <c r="I74" i="1"/>
  <c r="I76" i="1"/>
  <c r="I77" i="1"/>
  <c r="I78" i="1"/>
  <c r="I80" i="1"/>
  <c r="I81" i="1"/>
  <c r="I84" i="1"/>
  <c r="I85" i="1"/>
  <c r="I86" i="1"/>
  <c r="I89" i="1"/>
  <c r="I90" i="1"/>
  <c r="I92" i="1"/>
  <c r="I93" i="1"/>
  <c r="I94" i="1"/>
  <c r="I96" i="1"/>
  <c r="I97" i="1"/>
  <c r="I100" i="1"/>
  <c r="I101" i="1"/>
  <c r="I102" i="1"/>
  <c r="I105" i="1"/>
  <c r="I106" i="1"/>
  <c r="I108" i="1"/>
  <c r="I109" i="1"/>
  <c r="I110" i="1"/>
  <c r="I112" i="1"/>
  <c r="I113" i="1"/>
  <c r="I116" i="1"/>
  <c r="I117" i="1"/>
  <c r="I118" i="1"/>
  <c r="I64" i="1"/>
  <c r="I63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G14" i="4"/>
  <c r="F14" i="4"/>
  <c r="G15" i="4"/>
  <c r="F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<sst xmlns="http://schemas.openxmlformats.org/spreadsheetml/2006/main" count="408" uniqueCount="77">
  <si>
    <t>Data da Venda</t>
  </si>
  <si>
    <t>Loja de Venda</t>
  </si>
  <si>
    <t>Modelo do Tênis</t>
  </si>
  <si>
    <t>Preço de Venda (R$)</t>
  </si>
  <si>
    <t>Quantidade Vendida</t>
  </si>
  <si>
    <t>Cidade</t>
  </si>
  <si>
    <t>Nike Air Max 97</t>
  </si>
  <si>
    <t>São Paulo</t>
  </si>
  <si>
    <t>Nike Revolution 5</t>
  </si>
  <si>
    <t>Rio de Janeiro</t>
  </si>
  <si>
    <t>Nike Air Zoom Pegasus</t>
  </si>
  <si>
    <t>Belo Horizonte</t>
  </si>
  <si>
    <t>Nike Air Force 1</t>
  </si>
  <si>
    <t>Curitiba</t>
  </si>
  <si>
    <t>Nike Air Max 270</t>
  </si>
  <si>
    <t>Porto Alegre</t>
  </si>
  <si>
    <t>Nike Dunk Low</t>
  </si>
  <si>
    <t>Salvador</t>
  </si>
  <si>
    <t>Nike SB Chron 2</t>
  </si>
  <si>
    <t>Fortaleza</t>
  </si>
  <si>
    <t>Nike Air VaporMax</t>
  </si>
  <si>
    <t>Recife</t>
  </si>
  <si>
    <t>Nike Joyride</t>
  </si>
  <si>
    <t>Manaus</t>
  </si>
  <si>
    <t>Nike Metcon 6</t>
  </si>
  <si>
    <t>Brasília</t>
  </si>
  <si>
    <t>Goiânia</t>
  </si>
  <si>
    <t>Campo Grande</t>
  </si>
  <si>
    <t>Florianópolis</t>
  </si>
  <si>
    <t>São Luís</t>
  </si>
  <si>
    <t>Natal</t>
  </si>
  <si>
    <t>Teresina</t>
  </si>
  <si>
    <t>João Pessoa</t>
  </si>
  <si>
    <t>Aracaju</t>
  </si>
  <si>
    <t>Maceió</t>
  </si>
  <si>
    <t>Palmas</t>
  </si>
  <si>
    <t>Vitória</t>
  </si>
  <si>
    <t>Cuiabá</t>
  </si>
  <si>
    <t>Belém</t>
  </si>
  <si>
    <t>Porto Velho</t>
  </si>
  <si>
    <t>Boa Vista</t>
  </si>
  <si>
    <t>Macapá</t>
  </si>
  <si>
    <t>Rio Branco</t>
  </si>
  <si>
    <t>Total Vendas</t>
  </si>
  <si>
    <t>Modelo de Tenis Nike</t>
  </si>
  <si>
    <t>Reebok Classic Leather</t>
  </si>
  <si>
    <t>Reebok Nano X4</t>
  </si>
  <si>
    <t>Reebok Club C 85</t>
  </si>
  <si>
    <t>Reebok Floatride Energy 5</t>
  </si>
  <si>
    <t>Reebok Zig Kinetica 2.5</t>
  </si>
  <si>
    <t>Reebok Instapump Fury OG</t>
  </si>
  <si>
    <t>Reebok DMX Series 2000</t>
  </si>
  <si>
    <t>Reebok Workout Plus</t>
  </si>
  <si>
    <t>Reebok Premier Road Modern</t>
  </si>
  <si>
    <t>Reebok Royal Glide</t>
  </si>
  <si>
    <t>Modelo de Tenis Reebok</t>
  </si>
  <si>
    <t>Seu estilo começa pelos pés!</t>
  </si>
  <si>
    <t>Total Geral</t>
  </si>
  <si>
    <t>Soma de Total Vendas</t>
  </si>
  <si>
    <t>Lojas</t>
  </si>
  <si>
    <t>Cidades</t>
  </si>
  <si>
    <t>Lojas A</t>
  </si>
  <si>
    <t>Lojas E</t>
  </si>
  <si>
    <t>Lojas B</t>
  </si>
  <si>
    <t>Lojas C</t>
  </si>
  <si>
    <t>Lojas D</t>
  </si>
  <si>
    <t>Lojas F</t>
  </si>
  <si>
    <t>Marca de Sapato</t>
  </si>
  <si>
    <t>Marca de Tênis</t>
  </si>
  <si>
    <t>Modelo de Tênis</t>
  </si>
  <si>
    <t>Nike</t>
  </si>
  <si>
    <t>Reebok</t>
  </si>
  <si>
    <t>Relatorio de Vendas de Ténis</t>
  </si>
  <si>
    <t>(Tudo)</t>
  </si>
  <si>
    <t>Soma de Quantidade Vendida</t>
  </si>
  <si>
    <t>nike</t>
  </si>
  <si>
    <t>reebok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</si>
</sst>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Bernard MT Condensed"/>
      <family val="1"/>
    </font>
    <font>
      <sz val="8"/>
      <name val="Aptos Narrow"/>
      <family val="2"/>
      <scheme val="minor"/>
    </font>
    <font>
      <sz val="16"/>
      <color theme="1"/>
      <name val="Bahnschrift SemiBold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11">
    <dxf>
      <numFmt numFmtId="164" formatCode="&quot;R$&quot;\ #,##0.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&quot;R$&quot;\ #,##0.00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Lojas.xlsx]Total!vendas sapatos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rgbClr val="7030A0"/>
          </a:solidFill>
          <a:ln>
            <a:noFill/>
          </a:ln>
          <a:effectLst/>
        </c:spPr>
      </c:pivotFmt>
      <c:pivotFmt>
        <c:idx val="61"/>
        <c:spPr>
          <a:solidFill>
            <a:schemeClr val="tx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326920384951881"/>
          <c:y val="0.18097222222222226"/>
          <c:w val="0.83953018372703414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Total!$B$6</c:f>
              <c:strCache>
                <c:ptCount val="1"/>
                <c:pt idx="0">
                  <c:v>Soma de Total Vendas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13C-4FF9-9CF5-1FA71AC9CB49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13C-4FF9-9CF5-1FA71AC9CB49}"/>
              </c:ext>
            </c:extLst>
          </c:dPt>
          <c:cat>
            <c:strRef>
              <c:f>Total!$A$7:$A$9</c:f>
              <c:strCache>
                <c:ptCount val="2"/>
                <c:pt idx="0">
                  <c:v>Nike</c:v>
                </c:pt>
                <c:pt idx="1">
                  <c:v>Reebok</c:v>
                </c:pt>
              </c:strCache>
            </c:strRef>
          </c:cat>
          <c:val>
            <c:numRef>
              <c:f>Total!$B$7:$B$9</c:f>
              <c:numCache>
                <c:formatCode>General</c:formatCode>
                <c:ptCount val="2"/>
                <c:pt idx="0">
                  <c:v>1410227</c:v>
                </c:pt>
                <c:pt idx="1">
                  <c:v>1291116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D2-46C1-B48E-CD8B6FF48D8A}"/>
            </c:ext>
          </c:extLst>
        </c:ser>
        <c:ser>
          <c:idx val="1"/>
          <c:order val="1"/>
          <c:tx>
            <c:strRef>
              <c:f>Total!$C$6</c:f>
              <c:strCache>
                <c:ptCount val="1"/>
                <c:pt idx="0">
                  <c:v>Soma de Quantidade Vendida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Total!$A$7:$A$9</c:f>
              <c:strCache>
                <c:ptCount val="2"/>
                <c:pt idx="0">
                  <c:v>Nike</c:v>
                </c:pt>
                <c:pt idx="1">
                  <c:v>Reebok</c:v>
                </c:pt>
              </c:strCache>
            </c:strRef>
          </c:cat>
          <c:val>
            <c:numRef>
              <c:f>Total!$C$7:$C$9</c:f>
              <c:numCache>
                <c:formatCode>General</c:formatCode>
                <c:ptCount val="2"/>
                <c:pt idx="0">
                  <c:v>2530</c:v>
                </c:pt>
                <c:pt idx="1">
                  <c:v>2270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60D2-46C1-B48E-CD8B6FF48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5624544"/>
        <c:axId val="265620800"/>
      </c:barChart>
      <c:catAx>
        <c:axId val="26562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5620800"/>
        <c:crosses val="autoZero"/>
        <c:auto val="1"/>
        <c:lblAlgn val="ctr"/>
        <c:lblOffset val="100"/>
        <c:noMultiLvlLbl val="0"/>
      </c:catAx>
      <c:valAx>
        <c:axId val="2656208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562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1847850</xdr:colOff>
      <xdr:row>8</xdr:row>
      <xdr:rowOff>69525</xdr:rowOff>
    </xdr:to>
    <xdr:pic>
      <xdr:nvPicPr>
        <xdr:cNvPr id="9" name="Imagem 8" descr="200+] Fondos de fotos de Zapato de dibujos animados | Wallpapers.com">
          <a:extLst>
            <a:ext uri="{FF2B5EF4-FFF2-40B4-BE49-F238E27FC236}">
              <a16:creationId xmlns:a16="http://schemas.microsoft.com/office/drawing/2014/main" id="{9B7607EB-5178-43DF-929F-590C99AFC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7850" cy="15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428625</xdr:colOff>
      <xdr:row>16</xdr:row>
      <xdr:rowOff>0</xdr:rowOff>
    </xdr:from>
    <xdr:to>
      <xdr:col>8</xdr:col>
      <xdr:colOff>200025</xdr:colOff>
      <xdr:row>31</xdr:row>
      <xdr:rowOff>28575</xdr:rowOff>
    </xdr:to>
    <xdr:graphicFrame macro="">
      <xdr:nvGraphicFramePr>
        <xdr:cNvPr id="24" name="Gráfico 3">
          <a:extLst>
            <a:ext uri="{FF2B5EF4-FFF2-40B4-BE49-F238E27FC236}">
              <a16:creationId xmlns:a16="http://schemas.microsoft.com/office/drawing/2014/main" id="{981DBC69-AAE2-4F37-AA1C-306DB281F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9525</xdr:colOff>
      <xdr:row>4</xdr:row>
      <xdr:rowOff>142173</xdr:rowOff>
    </xdr:from>
    <xdr:to>
      <xdr:col>7</xdr:col>
      <xdr:colOff>123825</xdr:colOff>
      <xdr:row>12</xdr:row>
      <xdr:rowOff>180272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D17895EB-C768-4A38-B0CD-DDB232A7C15C}"/>
            </a:ext>
          </a:extLst>
        </xdr:cNvPr>
        <xdr:cNvGrpSpPr/>
      </xdr:nvGrpSpPr>
      <xdr:grpSpPr>
        <a:xfrm>
          <a:off x="2552700" y="932748"/>
          <a:ext cx="3543300" cy="1485899"/>
          <a:chOff x="2552700" y="932748"/>
          <a:chExt cx="3543300" cy="1485899"/>
        </a:xfrm>
      </xdr:grpSpPr>
      <xdr:grpSp>
        <xdr:nvGrpSpPr>
          <xdr:cNvPr id="37" name="Agrupar 36">
            <a:extLst>
              <a:ext uri="{FF2B5EF4-FFF2-40B4-BE49-F238E27FC236}">
                <a16:creationId xmlns:a16="http://schemas.microsoft.com/office/drawing/2014/main" id="{C6B990B9-C794-4275-A0FF-5B0926E193E1}"/>
              </a:ext>
            </a:extLst>
          </xdr:cNvPr>
          <xdr:cNvGrpSpPr/>
        </xdr:nvGrpSpPr>
        <xdr:grpSpPr>
          <a:xfrm>
            <a:off x="2552700" y="932748"/>
            <a:ext cx="3543300" cy="1485899"/>
            <a:chOff x="2543175" y="866775"/>
            <a:chExt cx="3543300" cy="1485899"/>
          </a:xfrm>
        </xdr:grpSpPr>
        <xdr:grpSp>
          <xdr:nvGrpSpPr>
            <xdr:cNvPr id="17" name="Agrupar 16">
              <a:extLst>
                <a:ext uri="{FF2B5EF4-FFF2-40B4-BE49-F238E27FC236}">
                  <a16:creationId xmlns:a16="http://schemas.microsoft.com/office/drawing/2014/main" id="{AA8E5A97-253A-479E-95D6-DC728859D9E4}"/>
                </a:ext>
              </a:extLst>
            </xdr:cNvPr>
            <xdr:cNvGrpSpPr/>
          </xdr:nvGrpSpPr>
          <xdr:grpSpPr>
            <a:xfrm>
              <a:off x="2543175" y="866775"/>
              <a:ext cx="3543300" cy="1485899"/>
              <a:chOff x="2600325" y="1647825"/>
              <a:chExt cx="3543300" cy="904875"/>
            </a:xfrm>
          </xdr:grpSpPr>
          <xdr:sp macro="" textlink="Total!G7">
            <xdr:nvSpPr>
              <xdr:cNvPr id="11" name="Retângulo: Cantos Arredondados 10">
                <a:extLst>
                  <a:ext uri="{FF2B5EF4-FFF2-40B4-BE49-F238E27FC236}">
                    <a16:creationId xmlns:a16="http://schemas.microsoft.com/office/drawing/2014/main" id="{A824E6A4-3086-44D3-9BDE-EE4632EC89C7}"/>
                  </a:ext>
                </a:extLst>
              </xdr:cNvPr>
              <xdr:cNvSpPr/>
            </xdr:nvSpPr>
            <xdr:spPr>
              <a:xfrm>
                <a:off x="2600325" y="1676400"/>
                <a:ext cx="3543300" cy="876300"/>
              </a:xfrm>
              <a:prstGeom prst="roundRect">
                <a:avLst/>
              </a:prstGeom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pt-BR" sz="1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5" name="Retângulo: Cantos Arredondados 14">
                <a:extLst>
                  <a:ext uri="{FF2B5EF4-FFF2-40B4-BE49-F238E27FC236}">
                    <a16:creationId xmlns:a16="http://schemas.microsoft.com/office/drawing/2014/main" id="{C34D7293-E749-4598-8D53-E7C34EB10686}"/>
                  </a:ext>
                </a:extLst>
              </xdr:cNvPr>
              <xdr:cNvSpPr/>
            </xdr:nvSpPr>
            <xdr:spPr>
              <a:xfrm>
                <a:off x="2600325" y="1647825"/>
                <a:ext cx="3543300" cy="247650"/>
              </a:xfrm>
              <a:prstGeom prst="roundRect">
                <a:avLst/>
              </a:prstGeom>
              <a:solidFill>
                <a:schemeClr val="tx2">
                  <a:lumMod val="75000"/>
                  <a:lumOff val="2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pt-BR" sz="1100" b="1">
                    <a:solidFill>
                      <a:schemeClr val="tx1"/>
                    </a:solidFill>
                  </a:rPr>
                  <a:t>Toital Vendas </a:t>
                </a:r>
              </a:p>
            </xdr:txBody>
          </xdr:sp>
        </xdr:grpSp>
        <xdr:pic>
          <xdr:nvPicPr>
            <xdr:cNvPr id="25" name="Imagem 24" descr="Nike Ilustrações, Vetores E Clipart De Stock – (1,879 Stock Illustrations)">
              <a:extLst>
                <a:ext uri="{FF2B5EF4-FFF2-40B4-BE49-F238E27FC236}">
                  <a16:creationId xmlns:a16="http://schemas.microsoft.com/office/drawing/2014/main" id="{44CC5977-2B9A-4DAB-8DD2-D8F5FC98D0B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619375" y="1286483"/>
              <a:ext cx="1371600" cy="4981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27" name="Imagem 26" descr="Reebok Ilustraciones Stock, Vectores, Y Clipart – (103 ...">
              <a:extLst>
                <a:ext uri="{FF2B5EF4-FFF2-40B4-BE49-F238E27FC236}">
                  <a16:creationId xmlns:a16="http://schemas.microsoft.com/office/drawing/2014/main" id="{473FA0F4-8238-4E8F-90C8-4911835B0E1E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b="1852"/>
            <a:stretch/>
          </xdr:blipFill>
          <xdr:spPr bwMode="auto">
            <a:xfrm>
              <a:off x="2619375" y="1808140"/>
              <a:ext cx="1371599" cy="47348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Total!F14">
        <xdr:nvSpPr>
          <xdr:cNvPr id="3" name="Retângulo 2">
            <a:extLst>
              <a:ext uri="{FF2B5EF4-FFF2-40B4-BE49-F238E27FC236}">
                <a16:creationId xmlns:a16="http://schemas.microsoft.com/office/drawing/2014/main" id="{CCCA42A5-5C09-4E41-A41F-2BBC900370B0}"/>
              </a:ext>
            </a:extLst>
          </xdr:cNvPr>
          <xdr:cNvSpPr/>
        </xdr:nvSpPr>
        <xdr:spPr>
          <a:xfrm>
            <a:off x="4229100" y="1476375"/>
            <a:ext cx="1524000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55C56297-6819-4368-AD0D-4A0C86F91995}" type="TxLink">
              <a:rPr lang="en-US" sz="1200" b="1" i="0" u="none" strike="noStrike">
                <a:solidFill>
                  <a:srgbClr val="000000"/>
                </a:solidFill>
                <a:latin typeface="Aptos Narrow"/>
                <a:ea typeface="+mn-ea"/>
                <a:cs typeface="+mn-cs"/>
              </a:rPr>
              <a:pPr marL="0" indent="0" algn="ctr"/>
              <a:t>R$ 1.410.227,00</a:t>
            </a:fld>
            <a:endParaRPr lang="pt-BR" sz="1200" b="1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endParaRPr>
          </a:p>
        </xdr:txBody>
      </xdr:sp>
      <xdr:sp macro="" textlink="Total!F15">
        <xdr:nvSpPr>
          <xdr:cNvPr id="22" name="Retângulo 21">
            <a:extLst>
              <a:ext uri="{FF2B5EF4-FFF2-40B4-BE49-F238E27FC236}">
                <a16:creationId xmlns:a16="http://schemas.microsoft.com/office/drawing/2014/main" id="{AFD7E407-6F21-4165-8F53-11128060CEBD}"/>
              </a:ext>
            </a:extLst>
          </xdr:cNvPr>
          <xdr:cNvSpPr/>
        </xdr:nvSpPr>
        <xdr:spPr>
          <a:xfrm>
            <a:off x="4219575" y="1971675"/>
            <a:ext cx="1524000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E70E382F-17C8-4428-AC85-46E7FCFC1864}" type="TxLink">
              <a:rPr lang="en-US" sz="1200" b="1" i="0" u="none" strike="noStrike">
                <a:solidFill>
                  <a:srgbClr val="000000"/>
                </a:solidFill>
                <a:latin typeface="Aptos Narrow"/>
                <a:ea typeface="+mn-ea"/>
                <a:cs typeface="+mn-cs"/>
              </a:rPr>
              <a:pPr marL="0" indent="0" algn="ctr"/>
              <a:t>R$ 1.291.116,00</a:t>
            </a:fld>
            <a:endParaRPr lang="pt-BR" sz="1200" b="1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</xdr:col>
      <xdr:colOff>485775</xdr:colOff>
      <xdr:row>4</xdr:row>
      <xdr:rowOff>123825</xdr:rowOff>
    </xdr:from>
    <xdr:to>
      <xdr:col>12</xdr:col>
      <xdr:colOff>600076</xdr:colOff>
      <xdr:row>13</xdr:row>
      <xdr:rowOff>0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FCE09E87-A8D2-4F7A-9730-EA20501E00CA}"/>
            </a:ext>
          </a:extLst>
        </xdr:cNvPr>
        <xdr:cNvGrpSpPr/>
      </xdr:nvGrpSpPr>
      <xdr:grpSpPr>
        <a:xfrm>
          <a:off x="6457950" y="914400"/>
          <a:ext cx="3543301" cy="1504950"/>
          <a:chOff x="6457950" y="914400"/>
          <a:chExt cx="3543301" cy="1504950"/>
        </a:xfrm>
      </xdr:grpSpPr>
      <xdr:grpSp>
        <xdr:nvGrpSpPr>
          <xdr:cNvPr id="38" name="Agrupar 37">
            <a:extLst>
              <a:ext uri="{FF2B5EF4-FFF2-40B4-BE49-F238E27FC236}">
                <a16:creationId xmlns:a16="http://schemas.microsoft.com/office/drawing/2014/main" id="{9661335D-508C-44A0-AFEC-B646F10672F8}"/>
              </a:ext>
            </a:extLst>
          </xdr:cNvPr>
          <xdr:cNvGrpSpPr/>
        </xdr:nvGrpSpPr>
        <xdr:grpSpPr>
          <a:xfrm>
            <a:off x="6457950" y="914400"/>
            <a:ext cx="3543301" cy="1504950"/>
            <a:chOff x="6457950" y="847725"/>
            <a:chExt cx="3543301" cy="1504950"/>
          </a:xfrm>
        </xdr:grpSpPr>
        <xdr:grpSp>
          <xdr:nvGrpSpPr>
            <xdr:cNvPr id="18" name="Agrupar 17">
              <a:extLst>
                <a:ext uri="{FF2B5EF4-FFF2-40B4-BE49-F238E27FC236}">
                  <a16:creationId xmlns:a16="http://schemas.microsoft.com/office/drawing/2014/main" id="{BF949A3F-7BAA-4DB7-B788-A75541B974D7}"/>
                </a:ext>
              </a:extLst>
            </xdr:cNvPr>
            <xdr:cNvGrpSpPr/>
          </xdr:nvGrpSpPr>
          <xdr:grpSpPr>
            <a:xfrm>
              <a:off x="6457950" y="847725"/>
              <a:ext cx="3543301" cy="1504950"/>
              <a:chOff x="6657975" y="1638300"/>
              <a:chExt cx="3543301" cy="895350"/>
            </a:xfrm>
          </xdr:grpSpPr>
          <xdr:sp macro="" textlink="Total!H7">
            <xdr:nvSpPr>
              <xdr:cNvPr id="13" name="Retângulo: Cantos Arredondados 12">
                <a:extLst>
                  <a:ext uri="{FF2B5EF4-FFF2-40B4-BE49-F238E27FC236}">
                    <a16:creationId xmlns:a16="http://schemas.microsoft.com/office/drawing/2014/main" id="{961ACC8D-7CF5-444B-BB9E-3F3657DA54EC}"/>
                  </a:ext>
                </a:extLst>
              </xdr:cNvPr>
              <xdr:cNvSpPr/>
            </xdr:nvSpPr>
            <xdr:spPr>
              <a:xfrm>
                <a:off x="6657975" y="1657350"/>
                <a:ext cx="3543300" cy="876300"/>
              </a:xfrm>
              <a:prstGeom prst="roundRect">
                <a:avLst/>
              </a:prstGeom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fld id="{B0163BFF-F18E-40B5-8A3C-4829C6F7C76D}" type="TxLink">
                  <a:rPr lang="en-US" sz="2000" b="0" i="0" u="none" strike="noStrike">
                    <a:solidFill>
                      <a:srgbClr val="000000"/>
                    </a:solidFill>
                    <a:effectLst/>
                    <a:latin typeface="Aptos Narrow"/>
                    <a:ea typeface="+mn-ea"/>
                    <a:cs typeface="+mn-cs"/>
                  </a:rPr>
                  <a:pPr algn="ctr"/>
                  <a:t> </a:t>
                </a:fld>
                <a:endParaRPr lang="pt-BR" sz="2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6" name="Retângulo: Cantos Arredondados 15">
                <a:extLst>
                  <a:ext uri="{FF2B5EF4-FFF2-40B4-BE49-F238E27FC236}">
                    <a16:creationId xmlns:a16="http://schemas.microsoft.com/office/drawing/2014/main" id="{23CEC317-C56F-47FC-B2D9-2B176ABB798A}"/>
                  </a:ext>
                </a:extLst>
              </xdr:cNvPr>
              <xdr:cNvSpPr/>
            </xdr:nvSpPr>
            <xdr:spPr>
              <a:xfrm>
                <a:off x="6667500" y="1638300"/>
                <a:ext cx="3533776" cy="247650"/>
              </a:xfrm>
              <a:prstGeom prst="roundRect">
                <a:avLst>
                  <a:gd name="adj" fmla="val 32052"/>
                </a:avLst>
              </a:prstGeom>
              <a:solidFill>
                <a:schemeClr val="tx2">
                  <a:lumMod val="75000"/>
                  <a:lumOff val="2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pt-BR" sz="1100" b="1">
                    <a:solidFill>
                      <a:schemeClr val="tx1"/>
                    </a:solidFill>
                  </a:rPr>
                  <a:t>Total Quantidade Vendas </a:t>
                </a:r>
              </a:p>
            </xdr:txBody>
          </xdr:sp>
        </xdr:grpSp>
        <xdr:pic>
          <xdr:nvPicPr>
            <xdr:cNvPr id="35" name="Imagem 34" descr="Nike Ilustrações, Vetores E Clipart De Stock – (1,879 Stock Illustrations)">
              <a:extLst>
                <a:ext uri="{FF2B5EF4-FFF2-40B4-BE49-F238E27FC236}">
                  <a16:creationId xmlns:a16="http://schemas.microsoft.com/office/drawing/2014/main" id="{2407F51A-DC05-4B23-8042-171266E53B0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524625" y="1286483"/>
              <a:ext cx="1371600" cy="4981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36" name="Imagem 35" descr="Reebok Ilustraciones Stock, Vectores, Y Clipart – (103 ...">
              <a:extLst>
                <a:ext uri="{FF2B5EF4-FFF2-40B4-BE49-F238E27FC236}">
                  <a16:creationId xmlns:a16="http://schemas.microsoft.com/office/drawing/2014/main" id="{87FCCE5E-D56D-4EDF-9636-D8748F6C71DD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b="1852"/>
            <a:stretch/>
          </xdr:blipFill>
          <xdr:spPr bwMode="auto">
            <a:xfrm>
              <a:off x="6524625" y="1808140"/>
              <a:ext cx="1371599" cy="47348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Total!G15">
        <xdr:nvSpPr>
          <xdr:cNvPr id="23" name="Retângulo 22">
            <a:extLst>
              <a:ext uri="{FF2B5EF4-FFF2-40B4-BE49-F238E27FC236}">
                <a16:creationId xmlns:a16="http://schemas.microsoft.com/office/drawing/2014/main" id="{7798725E-9FA4-42E6-B441-4ED064EC5872}"/>
              </a:ext>
            </a:extLst>
          </xdr:cNvPr>
          <xdr:cNvSpPr/>
        </xdr:nvSpPr>
        <xdr:spPr>
          <a:xfrm>
            <a:off x="8124825" y="1990725"/>
            <a:ext cx="1524000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C3B121FA-93EF-429D-A5A5-E98D1BC2A59C}" type="TxLink">
              <a:rPr lang="en-US" sz="1200" b="1" i="0" u="none" strike="noStrike">
                <a:solidFill>
                  <a:srgbClr val="000000"/>
                </a:solidFill>
                <a:latin typeface="Aptos Narrow"/>
                <a:ea typeface="+mn-ea"/>
                <a:cs typeface="+mn-cs"/>
              </a:rPr>
              <a:pPr marL="0" indent="0" algn="ctr"/>
              <a:t>2270</a:t>
            </a:fld>
            <a:endParaRPr lang="pt-BR" sz="1200" b="1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endParaRPr>
          </a:p>
        </xdr:txBody>
      </xdr:sp>
      <xdr:sp macro="" textlink="Total!G14">
        <xdr:nvSpPr>
          <xdr:cNvPr id="26" name="Retângulo 25">
            <a:extLst>
              <a:ext uri="{FF2B5EF4-FFF2-40B4-BE49-F238E27FC236}">
                <a16:creationId xmlns:a16="http://schemas.microsoft.com/office/drawing/2014/main" id="{82CBF23F-750A-4B48-A3F0-318B36E94AC1}"/>
              </a:ext>
            </a:extLst>
          </xdr:cNvPr>
          <xdr:cNvSpPr/>
        </xdr:nvSpPr>
        <xdr:spPr>
          <a:xfrm>
            <a:off x="8124825" y="1466850"/>
            <a:ext cx="1524000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832C4079-DF8D-4B18-A119-B06E0BF74FE1}" type="TxLink">
              <a:rPr lang="en-US" sz="1200" b="1" i="0" u="none" strike="noStrike">
                <a:solidFill>
                  <a:srgbClr val="000000"/>
                </a:solidFill>
                <a:latin typeface="Aptos Narrow"/>
                <a:ea typeface="+mn-ea"/>
                <a:cs typeface="+mn-cs"/>
              </a:rPr>
              <a:pPr marL="0" indent="0" algn="ctr"/>
              <a:t>2530</a:t>
            </a:fld>
            <a:endParaRPr lang="pt-BR" sz="1200" b="1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0</xdr:col>
      <xdr:colOff>0</xdr:colOff>
      <xdr:row>10</xdr:row>
      <xdr:rowOff>104775</xdr:rowOff>
    </xdr:from>
    <xdr:to>
      <xdr:col>0</xdr:col>
      <xdr:colOff>1828800</xdr:colOff>
      <xdr:row>21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Loja de Venda">
              <a:extLst>
                <a:ext uri="{FF2B5EF4-FFF2-40B4-BE49-F238E27FC236}">
                  <a16:creationId xmlns:a16="http://schemas.microsoft.com/office/drawing/2014/main" id="{7D4CD1A0-31E7-4E07-81D3-8A92543050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ja de Ven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81200"/>
              <a:ext cx="1828800" cy="2009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21</xdr:row>
      <xdr:rowOff>133350</xdr:rowOff>
    </xdr:from>
    <xdr:to>
      <xdr:col>0</xdr:col>
      <xdr:colOff>1828800</xdr:colOff>
      <xdr:row>35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idade">
              <a:extLst>
                <a:ext uri="{FF2B5EF4-FFF2-40B4-BE49-F238E27FC236}">
                  <a16:creationId xmlns:a16="http://schemas.microsoft.com/office/drawing/2014/main" id="{8C26E61E-0766-4DBC-9817-BB12947B7A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da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00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07.462679166667" createdVersion="7" refreshedVersion="7" minRefreshableVersion="3" recordCount="119" xr:uid="{D4992BD1-5A9E-4228-AFEB-FF32498DE46B}">
  <cacheSource type="worksheet">
    <worksheetSource name="Tabela1"/>
  </cacheSource>
  <cacheFields count="9">
    <cacheField name="Data da Venda" numFmtId="14">
      <sharedItems containsSemiMixedTypes="0" containsNonDate="0" containsDate="1" containsString="0" minDate="2023-12-01T00:00:00" maxDate="2024-03-30T00:00:00"/>
    </cacheField>
    <cacheField name="Loja de Venda" numFmtId="0">
      <sharedItems count="6">
        <s v="Lojas C"/>
        <s v="Lojas D"/>
        <s v="Lojas E"/>
        <s v="Lojas B"/>
        <s v="Lojas A"/>
        <s v="Lojas F"/>
      </sharedItems>
    </cacheField>
    <cacheField name="Cidade" numFmtId="0">
      <sharedItems count="27">
        <s v="São Paulo"/>
        <s v="Rio de Janeiro"/>
        <s v="Belo Horizonte"/>
        <s v="Curitiba"/>
        <s v="Porto Alegre"/>
        <s v="Salvador"/>
        <s v="Fortaleza"/>
        <s v="Recife"/>
        <s v="Manaus"/>
        <s v="Brasília"/>
        <s v="Goiânia"/>
        <s v="Campo Grande"/>
        <s v="Florianópolis"/>
        <s v="São Luís"/>
        <s v="Natal"/>
        <s v="Teresina"/>
        <s v="João Pessoa"/>
        <s v="Aracaju"/>
        <s v="Maceió"/>
        <s v="Palmas"/>
        <s v="Vitória"/>
        <s v="Cuiabá"/>
        <s v="Belém"/>
        <s v="Porto Velho"/>
        <s v="Boa Vista"/>
        <s v="Macapá"/>
        <s v="Rio Branco"/>
      </sharedItems>
    </cacheField>
    <cacheField name="Modelo do Tênis" numFmtId="0">
      <sharedItems/>
    </cacheField>
    <cacheField name="Marca de Tênis" numFmtId="0">
      <sharedItems count="2">
        <s v="Reebok"/>
        <s v="Nike"/>
      </sharedItems>
    </cacheField>
    <cacheField name="Modelo de Tênis" numFmtId="0">
      <sharedItems/>
    </cacheField>
    <cacheField name="Preço de Venda (R$)" numFmtId="164">
      <sharedItems containsSemiMixedTypes="0" containsString="0" containsNumber="1" containsInteger="1" minValue="299" maxValue="900"/>
    </cacheField>
    <cacheField name="Quantidade Vendida" numFmtId="0">
      <sharedItems containsSemiMixedTypes="0" containsString="0" containsNumber="1" containsInteger="1" minValue="10" maxValue="70"/>
    </cacheField>
    <cacheField name="Total Vendas" numFmtId="164">
      <sharedItems containsSemiMixedTypes="0" containsString="0" containsNumber="1" containsInteger="1" minValue="3000" maxValue="54000"/>
    </cacheField>
  </cacheFields>
  <extLst>
    <ext xmlns:x14="http://schemas.microsoft.com/office/spreadsheetml/2009/9/main" uri="{725AE2AE-9491-48be-B2B4-4EB974FC3084}">
      <x14:pivotCacheDefinition pivotCacheId="1277199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">
  <r>
    <d v="2023-12-01T00:00:00"/>
    <x v="0"/>
    <x v="0"/>
    <s v="Reebok Instapump Fury OG"/>
    <x v="0"/>
    <s v="Instapump Fury OG"/>
    <n v="749"/>
    <n v="11"/>
    <n v="8239"/>
  </r>
  <r>
    <d v="2023-12-02T00:00:00"/>
    <x v="1"/>
    <x v="1"/>
    <s v="Reebok Club C 85"/>
    <x v="0"/>
    <s v="Club C 85"/>
    <n v="299"/>
    <n v="17"/>
    <n v="5083"/>
  </r>
  <r>
    <d v="2023-12-03T00:00:00"/>
    <x v="2"/>
    <x v="2"/>
    <s v="Nike Revolution 5"/>
    <x v="1"/>
    <s v="Revolution 5"/>
    <n v="599"/>
    <n v="39"/>
    <n v="23361"/>
  </r>
  <r>
    <d v="2023-12-04T00:00:00"/>
    <x v="1"/>
    <x v="3"/>
    <s v="Nike Revolution 5"/>
    <x v="1"/>
    <s v="Revolution 5"/>
    <n v="549"/>
    <n v="35"/>
    <n v="19215"/>
  </r>
  <r>
    <d v="2023-12-05T00:00:00"/>
    <x v="3"/>
    <x v="4"/>
    <s v="Reebok Nano X4"/>
    <x v="0"/>
    <s v="Nano X4"/>
    <n v="649"/>
    <n v="64"/>
    <n v="41536"/>
  </r>
  <r>
    <d v="2023-12-06T00:00:00"/>
    <x v="1"/>
    <x v="5"/>
    <s v="Reebok Premier Road Modern"/>
    <x v="0"/>
    <s v="Premier Road Modern"/>
    <n v="579"/>
    <n v="53"/>
    <n v="30687"/>
  </r>
  <r>
    <d v="2023-12-07T00:00:00"/>
    <x v="2"/>
    <x v="6"/>
    <s v="Reebok Instapump Fury OG"/>
    <x v="0"/>
    <s v="Instapump Fury OG"/>
    <n v="359"/>
    <n v="23"/>
    <n v="8257"/>
  </r>
  <r>
    <d v="2023-12-08T00:00:00"/>
    <x v="3"/>
    <x v="7"/>
    <s v="Nike Joyride"/>
    <x v="1"/>
    <s v="Joyride"/>
    <n v="899"/>
    <n v="17"/>
    <n v="15283"/>
  </r>
  <r>
    <d v="2023-12-09T00:00:00"/>
    <x v="1"/>
    <x v="8"/>
    <s v="Reebok Premier Road Modern"/>
    <x v="0"/>
    <s v="Premier Road Modern"/>
    <n v="779"/>
    <n v="44"/>
    <n v="34276"/>
  </r>
  <r>
    <d v="2023-12-10T00:00:00"/>
    <x v="4"/>
    <x v="9"/>
    <s v="Nike Air Zoom Pegasus"/>
    <x v="1"/>
    <s v="Air Zoom Pegasus"/>
    <n v="699"/>
    <n v="49"/>
    <n v="34251"/>
  </r>
  <r>
    <d v="2023-12-11T00:00:00"/>
    <x v="4"/>
    <x v="10"/>
    <s v="Nike Joyride"/>
    <x v="1"/>
    <s v="Joyride"/>
    <n v="750"/>
    <n v="41"/>
    <n v="30750"/>
  </r>
  <r>
    <d v="2023-12-12T00:00:00"/>
    <x v="3"/>
    <x v="11"/>
    <s v="Reebok Zig Kinetica 2.5"/>
    <x v="0"/>
    <s v="Zig Kinetica 2.5"/>
    <n v="300"/>
    <n v="10"/>
    <n v="3000"/>
  </r>
  <r>
    <d v="2023-12-13T00:00:00"/>
    <x v="3"/>
    <x v="12"/>
    <s v="Nike Air Max 270"/>
    <x v="1"/>
    <s v="Air Max 270"/>
    <n v="600"/>
    <n v="15"/>
    <n v="9000"/>
  </r>
  <r>
    <d v="2023-12-14T00:00:00"/>
    <x v="4"/>
    <x v="13"/>
    <s v="Reebok Instapump Fury OG"/>
    <x v="0"/>
    <s v="Instapump Fury OG"/>
    <n v="550"/>
    <n v="41"/>
    <n v="22550"/>
  </r>
  <r>
    <d v="2023-12-15T00:00:00"/>
    <x v="5"/>
    <x v="14"/>
    <s v="Nike Air Force 1"/>
    <x v="1"/>
    <s v="Air Force 1"/>
    <n v="650"/>
    <n v="33"/>
    <n v="21450"/>
  </r>
  <r>
    <d v="2023-12-16T00:00:00"/>
    <x v="2"/>
    <x v="15"/>
    <s v="Nike Air VaporMax"/>
    <x v="1"/>
    <s v="Air VaporMax"/>
    <n v="580"/>
    <n v="22"/>
    <n v="12760"/>
  </r>
  <r>
    <d v="2023-12-17T00:00:00"/>
    <x v="0"/>
    <x v="16"/>
    <s v="Nike Metcon 6"/>
    <x v="1"/>
    <s v="Metcon 6"/>
    <n v="360"/>
    <n v="19"/>
    <n v="6840"/>
  </r>
  <r>
    <d v="2023-12-18T00:00:00"/>
    <x v="4"/>
    <x v="17"/>
    <s v="Nike Joyride"/>
    <x v="1"/>
    <s v="Joyride"/>
    <n v="900"/>
    <n v="54"/>
    <n v="48600"/>
  </r>
  <r>
    <d v="2023-12-19T00:00:00"/>
    <x v="5"/>
    <x v="18"/>
    <s v="Reebok Club C 85"/>
    <x v="0"/>
    <s v="Club C 85"/>
    <n v="780"/>
    <n v="60"/>
    <n v="46800"/>
  </r>
  <r>
    <d v="2023-12-20T00:00:00"/>
    <x v="4"/>
    <x v="19"/>
    <s v="Reebok Instapump Fury OG"/>
    <x v="0"/>
    <s v="Instapump Fury OG"/>
    <n v="700"/>
    <n v="57"/>
    <n v="39900"/>
  </r>
  <r>
    <d v="2023-12-21T00:00:00"/>
    <x v="2"/>
    <x v="20"/>
    <s v="Nike Air Zoom Pegasus"/>
    <x v="1"/>
    <s v="Air Zoom Pegasus"/>
    <n v="749"/>
    <n v="42"/>
    <n v="31458"/>
  </r>
  <r>
    <d v="2023-12-22T00:00:00"/>
    <x v="2"/>
    <x v="21"/>
    <s v="Nike Dunk Low"/>
    <x v="1"/>
    <s v="Dunk Low"/>
    <n v="299"/>
    <n v="22"/>
    <n v="6578"/>
  </r>
  <r>
    <d v="2023-12-23T00:00:00"/>
    <x v="3"/>
    <x v="22"/>
    <s v="Reebok Club C 85"/>
    <x v="0"/>
    <s v="Club C 85"/>
    <n v="599"/>
    <n v="28"/>
    <n v="16772"/>
  </r>
  <r>
    <d v="2023-12-24T00:00:00"/>
    <x v="1"/>
    <x v="23"/>
    <s v="Nike SB Chron 2"/>
    <x v="1"/>
    <s v="SB Chron 2"/>
    <n v="549"/>
    <n v="43"/>
    <n v="23607"/>
  </r>
  <r>
    <d v="2023-12-25T00:00:00"/>
    <x v="2"/>
    <x v="24"/>
    <s v="Reebok Workout Plus"/>
    <x v="0"/>
    <s v="Workout Plus"/>
    <n v="649"/>
    <n v="14"/>
    <n v="9086"/>
  </r>
  <r>
    <d v="2023-12-26T00:00:00"/>
    <x v="2"/>
    <x v="25"/>
    <s v="Nike Air Force 1"/>
    <x v="1"/>
    <s v="Air Force 1"/>
    <n v="579"/>
    <n v="58"/>
    <n v="33582"/>
  </r>
  <r>
    <d v="2023-12-27T00:00:00"/>
    <x v="0"/>
    <x v="26"/>
    <s v="Reebok Nano X4"/>
    <x v="0"/>
    <s v="Nano X4"/>
    <n v="359"/>
    <n v="52"/>
    <n v="18668"/>
  </r>
  <r>
    <d v="2023-12-28T00:00:00"/>
    <x v="3"/>
    <x v="4"/>
    <s v="Reebok Zig Kinetica 2.5"/>
    <x v="0"/>
    <s v="Zig Kinetica 2.5"/>
    <n v="899"/>
    <n v="41"/>
    <n v="36859"/>
  </r>
  <r>
    <d v="2023-12-29T00:00:00"/>
    <x v="3"/>
    <x v="0"/>
    <s v="Nike Air Force 1"/>
    <x v="1"/>
    <s v="Air Force 1"/>
    <n v="779"/>
    <n v="68"/>
    <n v="52972"/>
  </r>
  <r>
    <d v="2023-12-30T00:00:00"/>
    <x v="4"/>
    <x v="5"/>
    <s v="Reebok Royal Glide"/>
    <x v="0"/>
    <s v="Royal Glide"/>
    <n v="699"/>
    <n v="56"/>
    <n v="39144"/>
  </r>
  <r>
    <d v="2024-01-01T00:00:00"/>
    <x v="0"/>
    <x v="1"/>
    <s v="Nike SB Chron 2"/>
    <x v="1"/>
    <s v="SB Chron 2"/>
    <n v="750"/>
    <n v="62"/>
    <n v="46500"/>
  </r>
  <r>
    <d v="2024-01-02T00:00:00"/>
    <x v="2"/>
    <x v="3"/>
    <s v="Nike Air Force 1"/>
    <x v="1"/>
    <s v="Air Force 1"/>
    <n v="300"/>
    <n v="39"/>
    <n v="11700"/>
  </r>
  <r>
    <d v="2024-01-03T00:00:00"/>
    <x v="2"/>
    <x v="2"/>
    <s v="Reebok DMX Series 2000"/>
    <x v="0"/>
    <s v="DMX Series 2000"/>
    <n v="600"/>
    <n v="21"/>
    <n v="12600"/>
  </r>
  <r>
    <d v="2024-01-04T00:00:00"/>
    <x v="2"/>
    <x v="6"/>
    <s v="Reebok DMX Series 2000"/>
    <x v="0"/>
    <s v="DMX Series 2000"/>
    <n v="550"/>
    <n v="16"/>
    <n v="8800"/>
  </r>
  <r>
    <d v="2024-01-05T00:00:00"/>
    <x v="4"/>
    <x v="8"/>
    <s v="Nike Air Max 270"/>
    <x v="1"/>
    <s v="Air Max 270"/>
    <n v="650"/>
    <n v="55"/>
    <n v="35750"/>
  </r>
  <r>
    <d v="2024-01-06T00:00:00"/>
    <x v="3"/>
    <x v="9"/>
    <s v="Nike SB Chron 2"/>
    <x v="1"/>
    <s v="SB Chron 2"/>
    <n v="580"/>
    <n v="45"/>
    <n v="26100"/>
  </r>
  <r>
    <d v="2024-01-07T00:00:00"/>
    <x v="1"/>
    <x v="7"/>
    <s v="Reebok Royal Glide"/>
    <x v="0"/>
    <s v="Royal Glide"/>
    <n v="360"/>
    <n v="18"/>
    <n v="6480"/>
  </r>
  <r>
    <d v="2024-01-08T00:00:00"/>
    <x v="4"/>
    <x v="4"/>
    <s v="Reebok Instapump Fury OG"/>
    <x v="0"/>
    <s v="Instapump Fury OG"/>
    <n v="900"/>
    <n v="47"/>
    <n v="42300"/>
  </r>
  <r>
    <d v="2024-01-09T00:00:00"/>
    <x v="0"/>
    <x v="10"/>
    <s v="Reebok Zig Kinetica 2.5"/>
    <x v="0"/>
    <s v="Zig Kinetica 2.5"/>
    <n v="780"/>
    <n v="47"/>
    <n v="36660"/>
  </r>
  <r>
    <d v="2024-01-10T00:00:00"/>
    <x v="1"/>
    <x v="13"/>
    <s v="Nike Air Zoom Pegasus"/>
    <x v="1"/>
    <s v="Air Zoom Pegasus"/>
    <n v="700"/>
    <n v="43"/>
    <n v="30100"/>
  </r>
  <r>
    <d v="2024-01-11T00:00:00"/>
    <x v="2"/>
    <x v="22"/>
    <s v="Reebok Nano X4"/>
    <x v="0"/>
    <s v="Nano X4"/>
    <n v="750"/>
    <n v="25"/>
    <n v="18750"/>
  </r>
  <r>
    <d v="2024-01-12T00:00:00"/>
    <x v="2"/>
    <x v="18"/>
    <s v="Reebok Club C 85"/>
    <x v="0"/>
    <s v="Club C 85"/>
    <n v="300"/>
    <n v="67"/>
    <n v="20100"/>
  </r>
  <r>
    <d v="2024-01-13T00:00:00"/>
    <x v="3"/>
    <x v="4"/>
    <s v="Reebok Nano X4"/>
    <x v="0"/>
    <s v="Nano X4"/>
    <n v="600"/>
    <n v="25"/>
    <n v="15000"/>
  </r>
  <r>
    <d v="2024-01-14T00:00:00"/>
    <x v="1"/>
    <x v="0"/>
    <s v="Nike Metcon 6"/>
    <x v="1"/>
    <s v="Metcon 6"/>
    <n v="550"/>
    <n v="28"/>
    <n v="15400"/>
  </r>
  <r>
    <d v="2024-01-15T00:00:00"/>
    <x v="2"/>
    <x v="1"/>
    <s v="Nike Air Force 1"/>
    <x v="1"/>
    <s v="Air Force 1"/>
    <n v="650"/>
    <n v="14"/>
    <n v="9100"/>
  </r>
  <r>
    <d v="2024-01-16T00:00:00"/>
    <x v="1"/>
    <x v="3"/>
    <s v="Reebok Club C 85"/>
    <x v="0"/>
    <s v="Club C 85"/>
    <n v="580"/>
    <n v="52"/>
    <n v="30160"/>
  </r>
  <r>
    <d v="2024-01-17T00:00:00"/>
    <x v="5"/>
    <x v="5"/>
    <s v="Nike Air Max 97"/>
    <x v="1"/>
    <s v="Air Max 97"/>
    <n v="360"/>
    <n v="32"/>
    <n v="11520"/>
  </r>
  <r>
    <d v="2024-01-18T00:00:00"/>
    <x v="4"/>
    <x v="6"/>
    <s v="Nike Air Max 97"/>
    <x v="1"/>
    <s v="Air Max 97"/>
    <n v="900"/>
    <n v="60"/>
    <n v="54000"/>
  </r>
  <r>
    <d v="2024-01-19T00:00:00"/>
    <x v="4"/>
    <x v="9"/>
    <s v="Reebok Royal Glide"/>
    <x v="0"/>
    <s v="Royal Glide"/>
    <n v="780"/>
    <n v="35"/>
    <n v="27300"/>
  </r>
  <r>
    <d v="2024-01-20T00:00:00"/>
    <x v="3"/>
    <x v="7"/>
    <s v="Reebok Workout Plus"/>
    <x v="0"/>
    <s v="Workout Plus"/>
    <n v="700"/>
    <n v="44"/>
    <n v="30800"/>
  </r>
  <r>
    <d v="2024-01-21T00:00:00"/>
    <x v="3"/>
    <x v="20"/>
    <s v="Reebok Instapump Fury OG"/>
    <x v="0"/>
    <s v="Instapump Fury OG"/>
    <n v="750"/>
    <n v="64"/>
    <n v="48000"/>
  </r>
  <r>
    <d v="2024-01-22T00:00:00"/>
    <x v="1"/>
    <x v="21"/>
    <s v="Reebok Nano X4"/>
    <x v="0"/>
    <s v="Nano X4"/>
    <n v="300"/>
    <n v="41"/>
    <n v="12300"/>
  </r>
  <r>
    <d v="2024-01-23T00:00:00"/>
    <x v="4"/>
    <x v="12"/>
    <s v="Reebok Floatride Energy 5"/>
    <x v="0"/>
    <s v="Floatride Energy 5"/>
    <n v="600"/>
    <n v="39"/>
    <n v="23400"/>
  </r>
  <r>
    <d v="2024-01-24T00:00:00"/>
    <x v="4"/>
    <x v="11"/>
    <s v="Reebok Classic Leather"/>
    <x v="0"/>
    <s v="Classic Leather"/>
    <n v="550"/>
    <n v="29"/>
    <n v="15950"/>
  </r>
  <r>
    <d v="2024-01-25T00:00:00"/>
    <x v="4"/>
    <x v="8"/>
    <s v="Nike Revolution 5"/>
    <x v="1"/>
    <s v="Revolution 5"/>
    <n v="650"/>
    <n v="42"/>
    <n v="27300"/>
  </r>
  <r>
    <d v="2024-01-26T00:00:00"/>
    <x v="1"/>
    <x v="13"/>
    <s v="Nike Air Zoom Pegasus"/>
    <x v="1"/>
    <s v="Air Zoom Pegasus"/>
    <n v="580"/>
    <n v="63"/>
    <n v="36540"/>
  </r>
  <r>
    <d v="2024-01-27T00:00:00"/>
    <x v="4"/>
    <x v="15"/>
    <s v="Nike Metcon 6"/>
    <x v="1"/>
    <s v="Metcon 6"/>
    <n v="360"/>
    <n v="65"/>
    <n v="23400"/>
  </r>
  <r>
    <d v="2024-01-28T00:00:00"/>
    <x v="5"/>
    <x v="2"/>
    <s v="Reebok Nano X4"/>
    <x v="0"/>
    <s v="Nano X4"/>
    <n v="900"/>
    <n v="37"/>
    <n v="33300"/>
  </r>
  <r>
    <d v="2024-01-29T00:00:00"/>
    <x v="5"/>
    <x v="10"/>
    <s v="Nike Joyride"/>
    <x v="1"/>
    <s v="Joyride"/>
    <n v="780"/>
    <n v="27"/>
    <n v="21060"/>
  </r>
  <r>
    <d v="2024-01-30T00:00:00"/>
    <x v="1"/>
    <x v="23"/>
    <s v="Nike Air Max 270"/>
    <x v="1"/>
    <s v="Air Max 270"/>
    <n v="700"/>
    <n v="41"/>
    <n v="28700"/>
  </r>
  <r>
    <d v="2024-01-31T00:00:00"/>
    <x v="2"/>
    <x v="3"/>
    <s v="Nike Air Zoom Pegasus"/>
    <x v="1"/>
    <s v="Air Zoom Pegasus"/>
    <n v="458"/>
    <n v="63"/>
    <n v="28854"/>
  </r>
  <r>
    <d v="2024-02-01T00:00:00"/>
    <x v="1"/>
    <x v="8"/>
    <s v="Reebok Workout Plus"/>
    <x v="0"/>
    <s v="Workout Plus"/>
    <n v="381"/>
    <n v="24"/>
    <n v="9144"/>
  </r>
  <r>
    <d v="2024-02-02T00:00:00"/>
    <x v="3"/>
    <x v="20"/>
    <s v="Nike Joyride"/>
    <x v="1"/>
    <s v="Joyride"/>
    <n v="612"/>
    <n v="11"/>
    <n v="6732"/>
  </r>
  <r>
    <d v="2024-02-03T00:00:00"/>
    <x v="4"/>
    <x v="4"/>
    <s v="Nike Air Force 1"/>
    <x v="1"/>
    <s v="Air Force 1"/>
    <n v="504"/>
    <n v="63"/>
    <n v="31752"/>
  </r>
  <r>
    <d v="2024-02-04T00:00:00"/>
    <x v="4"/>
    <x v="6"/>
    <s v="Nike Revolution 5"/>
    <x v="1"/>
    <s v="Revolution 5"/>
    <n v="602"/>
    <n v="61"/>
    <n v="36722"/>
  </r>
  <r>
    <d v="2024-02-05T00:00:00"/>
    <x v="4"/>
    <x v="18"/>
    <s v="Nike Dunk Low"/>
    <x v="1"/>
    <s v="Dunk Low"/>
    <n v="301"/>
    <n v="10"/>
    <n v="3010"/>
  </r>
  <r>
    <d v="2024-02-06T00:00:00"/>
    <x v="3"/>
    <x v="22"/>
    <s v="Reebok Nano X4"/>
    <x v="0"/>
    <s v="Nano X4"/>
    <n v="448"/>
    <n v="58"/>
    <n v="25984"/>
  </r>
  <r>
    <d v="2024-02-07T00:00:00"/>
    <x v="1"/>
    <x v="25"/>
    <s v="Reebok Workout Plus"/>
    <x v="0"/>
    <s v="Workout Plus"/>
    <n v="387"/>
    <n v="20"/>
    <n v="7740"/>
  </r>
  <r>
    <d v="2024-02-08T00:00:00"/>
    <x v="2"/>
    <x v="10"/>
    <s v="Nike Air Max 97"/>
    <x v="1"/>
    <s v="Air Max 97"/>
    <n v="423"/>
    <n v="20"/>
    <n v="8460"/>
  </r>
  <r>
    <d v="2024-02-09T00:00:00"/>
    <x v="5"/>
    <x v="0"/>
    <s v="Nike Air Max 97"/>
    <x v="1"/>
    <s v="Air Max 97"/>
    <n v="539"/>
    <n v="69"/>
    <n v="37191"/>
  </r>
  <r>
    <d v="2024-02-10T00:00:00"/>
    <x v="3"/>
    <x v="14"/>
    <s v="Reebok Classic Leather"/>
    <x v="0"/>
    <s v="Classic Leather"/>
    <n v="336"/>
    <n v="22"/>
    <n v="7392"/>
  </r>
  <r>
    <d v="2024-02-11T00:00:00"/>
    <x v="4"/>
    <x v="0"/>
    <s v="Reebok Royal Glide"/>
    <x v="0"/>
    <s v="Royal Glide"/>
    <n v="571"/>
    <n v="14"/>
    <n v="7994"/>
  </r>
  <r>
    <d v="2024-02-12T00:00:00"/>
    <x v="0"/>
    <x v="4"/>
    <s v="Reebok Club C 85"/>
    <x v="0"/>
    <s v="Club C 85"/>
    <n v="368"/>
    <n v="18"/>
    <n v="6624"/>
  </r>
  <r>
    <d v="2024-02-13T00:00:00"/>
    <x v="1"/>
    <x v="26"/>
    <s v="Nike Air Zoom Pegasus"/>
    <x v="1"/>
    <s v="Air Zoom Pegasus"/>
    <n v="610"/>
    <n v="59"/>
    <n v="35990"/>
  </r>
  <r>
    <d v="2024-02-14T00:00:00"/>
    <x v="1"/>
    <x v="16"/>
    <s v="Reebok Classic Leather"/>
    <x v="0"/>
    <s v="Classic Leather"/>
    <n v="585"/>
    <n v="21"/>
    <n v="12285"/>
  </r>
  <r>
    <d v="2024-02-15T00:00:00"/>
    <x v="1"/>
    <x v="20"/>
    <s v="Nike Revolution 5"/>
    <x v="1"/>
    <s v="Revolution 5"/>
    <n v="628"/>
    <n v="50"/>
    <n v="31400"/>
  </r>
  <r>
    <d v="2024-02-16T00:00:00"/>
    <x v="2"/>
    <x v="18"/>
    <s v="Nike Dunk Low"/>
    <x v="1"/>
    <s v="Dunk Low"/>
    <n v="668"/>
    <n v="14"/>
    <n v="9352"/>
  </r>
  <r>
    <d v="2024-02-17T00:00:00"/>
    <x v="4"/>
    <x v="23"/>
    <s v="Reebok Royal Glide"/>
    <x v="0"/>
    <s v="Royal Glide"/>
    <n v="685"/>
    <n v="63"/>
    <n v="43155"/>
  </r>
  <r>
    <d v="2024-02-18T00:00:00"/>
    <x v="2"/>
    <x v="3"/>
    <s v="Reebok Workout Plus"/>
    <x v="0"/>
    <s v="Workout Plus"/>
    <n v="536"/>
    <n v="51"/>
    <n v="27336"/>
  </r>
  <r>
    <d v="2024-02-19T00:00:00"/>
    <x v="4"/>
    <x v="3"/>
    <s v="Nike Air VaporMax"/>
    <x v="1"/>
    <s v="Air VaporMax"/>
    <n v="655"/>
    <n v="62"/>
    <n v="40610"/>
  </r>
  <r>
    <d v="2024-02-20T00:00:00"/>
    <x v="3"/>
    <x v="21"/>
    <s v="Reebok Club C 85"/>
    <x v="0"/>
    <s v="Club C 85"/>
    <n v="321"/>
    <n v="18"/>
    <n v="5778"/>
  </r>
  <r>
    <d v="2024-02-21T00:00:00"/>
    <x v="4"/>
    <x v="23"/>
    <s v="Reebok Club C 85"/>
    <x v="0"/>
    <s v="Club C 85"/>
    <n v="633"/>
    <n v="37"/>
    <n v="23421"/>
  </r>
  <r>
    <d v="2024-02-22T00:00:00"/>
    <x v="0"/>
    <x v="6"/>
    <s v="Nike Air Force 1"/>
    <x v="1"/>
    <s v="Air Force 1"/>
    <n v="359"/>
    <n v="49"/>
    <n v="17591"/>
  </r>
  <r>
    <d v="2024-02-23T00:00:00"/>
    <x v="5"/>
    <x v="6"/>
    <s v="Nike SB Chron 2"/>
    <x v="1"/>
    <s v="SB Chron 2"/>
    <n v="339"/>
    <n v="70"/>
    <n v="23730"/>
  </r>
  <r>
    <d v="2024-02-24T00:00:00"/>
    <x v="3"/>
    <x v="4"/>
    <s v="Nike Joyride"/>
    <x v="1"/>
    <s v="Joyride"/>
    <n v="317"/>
    <n v="42"/>
    <n v="13314"/>
  </r>
  <r>
    <d v="2024-02-25T00:00:00"/>
    <x v="1"/>
    <x v="9"/>
    <s v="Reebok DMX Series 2000"/>
    <x v="0"/>
    <s v="DMX Series 2000"/>
    <n v="379"/>
    <n v="53"/>
    <n v="20087"/>
  </r>
  <r>
    <d v="2024-02-26T00:00:00"/>
    <x v="3"/>
    <x v="0"/>
    <s v="Reebok Instapump Fury OG"/>
    <x v="0"/>
    <s v="Instapump Fury OG"/>
    <n v="423"/>
    <n v="58"/>
    <n v="24534"/>
  </r>
  <r>
    <d v="2024-02-27T00:00:00"/>
    <x v="5"/>
    <x v="4"/>
    <s v="Nike SB Chron 2"/>
    <x v="1"/>
    <s v="SB Chron 2"/>
    <n v="392"/>
    <n v="33"/>
    <n v="12936"/>
  </r>
  <r>
    <d v="2024-02-28T00:00:00"/>
    <x v="4"/>
    <x v="1"/>
    <s v="Reebok Club C 85"/>
    <x v="0"/>
    <s v="Club C 85"/>
    <n v="570"/>
    <n v="22"/>
    <n v="12540"/>
  </r>
  <r>
    <d v="2024-02-29T00:00:00"/>
    <x v="0"/>
    <x v="3"/>
    <s v="Reebok Royal Glide"/>
    <x v="0"/>
    <s v="Royal Glide"/>
    <n v="481"/>
    <n v="62"/>
    <n v="29822"/>
  </r>
  <r>
    <d v="2024-03-01T00:00:00"/>
    <x v="3"/>
    <x v="2"/>
    <s v="Reebok Instapump Fury OG"/>
    <x v="0"/>
    <s v="Instapump Fury OG"/>
    <n v="608"/>
    <n v="40"/>
    <n v="24320"/>
  </r>
  <r>
    <d v="2024-03-02T00:00:00"/>
    <x v="2"/>
    <x v="10"/>
    <s v="Nike Dunk Low"/>
    <x v="1"/>
    <s v="Dunk Low"/>
    <n v="425"/>
    <n v="53"/>
    <n v="22525"/>
  </r>
  <r>
    <d v="2024-03-03T00:00:00"/>
    <x v="4"/>
    <x v="5"/>
    <s v="Nike Air Force 1"/>
    <x v="1"/>
    <s v="Air Force 1"/>
    <n v="485"/>
    <n v="28"/>
    <n v="13580"/>
  </r>
  <r>
    <d v="2024-03-04T00:00:00"/>
    <x v="3"/>
    <x v="9"/>
    <s v="Reebok Floatride Energy 5"/>
    <x v="0"/>
    <s v="Floatride Energy 5"/>
    <n v="678"/>
    <n v="24"/>
    <n v="16272"/>
  </r>
  <r>
    <d v="2024-03-05T00:00:00"/>
    <x v="3"/>
    <x v="6"/>
    <s v="Reebok DMX Series 2000"/>
    <x v="0"/>
    <s v="DMX Series 2000"/>
    <n v="353"/>
    <n v="53"/>
    <n v="18709"/>
  </r>
  <r>
    <d v="2024-03-06T00:00:00"/>
    <x v="5"/>
    <x v="21"/>
    <s v="Reebok Floatride Energy 5"/>
    <x v="0"/>
    <s v="Floatride Energy 5"/>
    <n v="476"/>
    <n v="48"/>
    <n v="22848"/>
  </r>
  <r>
    <d v="2024-03-07T00:00:00"/>
    <x v="1"/>
    <x v="7"/>
    <s v="Reebok Floatride Energy 5"/>
    <x v="0"/>
    <s v="Floatride Energy 5"/>
    <n v="691"/>
    <n v="34"/>
    <n v="23494"/>
  </r>
  <r>
    <d v="2024-03-08T00:00:00"/>
    <x v="3"/>
    <x v="3"/>
    <s v="Reebok Zig Kinetica 2.5"/>
    <x v="0"/>
    <s v="Zig Kinetica 2.5"/>
    <n v="448"/>
    <n v="67"/>
    <n v="30016"/>
  </r>
  <r>
    <d v="2024-03-09T00:00:00"/>
    <x v="1"/>
    <x v="20"/>
    <s v="Nike Dunk Low"/>
    <x v="1"/>
    <s v="Dunk Low"/>
    <n v="567"/>
    <n v="29"/>
    <n v="16443"/>
  </r>
  <r>
    <d v="2024-03-10T00:00:00"/>
    <x v="1"/>
    <x v="0"/>
    <s v="Reebok Instapump Fury OG"/>
    <x v="0"/>
    <s v="Instapump Fury OG"/>
    <n v="503"/>
    <n v="15"/>
    <n v="7545"/>
  </r>
  <r>
    <d v="2024-03-11T00:00:00"/>
    <x v="4"/>
    <x v="4"/>
    <s v="Nike Revolution 5"/>
    <x v="1"/>
    <s v="Revolution 5"/>
    <n v="464"/>
    <n v="40"/>
    <n v="18560"/>
  </r>
  <r>
    <d v="2024-03-12T00:00:00"/>
    <x v="3"/>
    <x v="4"/>
    <s v="Nike Joyride"/>
    <x v="1"/>
    <s v="Joyride"/>
    <n v="583"/>
    <n v="60"/>
    <n v="34980"/>
  </r>
  <r>
    <d v="2024-03-13T00:00:00"/>
    <x v="0"/>
    <x v="20"/>
    <s v="Nike Joyride"/>
    <x v="1"/>
    <s v="Joyride"/>
    <n v="312"/>
    <n v="51"/>
    <n v="15912"/>
  </r>
  <r>
    <d v="2024-03-14T00:00:00"/>
    <x v="2"/>
    <x v="11"/>
    <s v="Reebok Premier Road Modern"/>
    <x v="0"/>
    <s v="Premier Road Modern"/>
    <n v="679"/>
    <n v="43"/>
    <n v="29197"/>
  </r>
  <r>
    <d v="2024-03-15T00:00:00"/>
    <x v="0"/>
    <x v="21"/>
    <s v="Nike Joyride"/>
    <x v="1"/>
    <s v="Joyride"/>
    <n v="529"/>
    <n v="18"/>
    <n v="9522"/>
  </r>
  <r>
    <d v="2024-03-16T00:00:00"/>
    <x v="0"/>
    <x v="11"/>
    <s v="Nike Dunk Low"/>
    <x v="1"/>
    <s v="Dunk Low"/>
    <n v="636"/>
    <n v="60"/>
    <n v="38160"/>
  </r>
  <r>
    <d v="2024-03-17T00:00:00"/>
    <x v="4"/>
    <x v="9"/>
    <s v="Nike Air Force 1"/>
    <x v="1"/>
    <s v="Air Force 1"/>
    <n v="615"/>
    <n v="25"/>
    <n v="15375"/>
  </r>
  <r>
    <d v="2024-03-18T00:00:00"/>
    <x v="4"/>
    <x v="21"/>
    <s v="Reebok Workout Plus"/>
    <x v="0"/>
    <s v="Workout Plus"/>
    <n v="578"/>
    <n v="34"/>
    <n v="19652"/>
  </r>
  <r>
    <d v="2024-03-19T00:00:00"/>
    <x v="3"/>
    <x v="20"/>
    <s v="Nike Air Force 1"/>
    <x v="1"/>
    <s v="Air Force 1"/>
    <n v="343"/>
    <n v="66"/>
    <n v="22638"/>
  </r>
  <r>
    <d v="2024-03-20T00:00:00"/>
    <x v="0"/>
    <x v="22"/>
    <s v="Nike Air Max 97"/>
    <x v="1"/>
    <s v="Air Max 97"/>
    <n v="573"/>
    <n v="26"/>
    <n v="14898"/>
  </r>
  <r>
    <d v="2024-03-21T00:00:00"/>
    <x v="4"/>
    <x v="10"/>
    <s v="Reebok Royal Glide"/>
    <x v="0"/>
    <s v="Royal Glide"/>
    <n v="494"/>
    <n v="48"/>
    <n v="23712"/>
  </r>
  <r>
    <d v="2024-03-22T00:00:00"/>
    <x v="4"/>
    <x v="10"/>
    <s v="Reebok Zig Kinetica 2.5"/>
    <x v="0"/>
    <s v="Zig Kinetica 2.5"/>
    <n v="429"/>
    <n v="16"/>
    <n v="6864"/>
  </r>
  <r>
    <d v="2024-03-23T00:00:00"/>
    <x v="0"/>
    <x v="10"/>
    <s v="Reebok Floatride Energy 5"/>
    <x v="0"/>
    <s v="Floatride Energy 5"/>
    <n v="616"/>
    <n v="59"/>
    <n v="36344"/>
  </r>
  <r>
    <d v="2024-03-24T00:00:00"/>
    <x v="4"/>
    <x v="4"/>
    <s v="Nike Air Zoom Pegasus"/>
    <x v="1"/>
    <s v="Air Zoom Pegasus"/>
    <n v="396"/>
    <n v="56"/>
    <n v="22176"/>
  </r>
  <r>
    <d v="2024-03-25T00:00:00"/>
    <x v="4"/>
    <x v="26"/>
    <s v="Nike SB Chron 2"/>
    <x v="1"/>
    <s v="SB Chron 2"/>
    <n v="312"/>
    <n v="34"/>
    <n v="10608"/>
  </r>
  <r>
    <d v="2024-03-26T00:00:00"/>
    <x v="3"/>
    <x v="10"/>
    <s v="Reebok Royal Glide"/>
    <x v="0"/>
    <s v="Royal Glide"/>
    <n v="365"/>
    <n v="70"/>
    <n v="25550"/>
  </r>
  <r>
    <d v="2024-03-27T00:00:00"/>
    <x v="4"/>
    <x v="8"/>
    <s v="Nike Air Force 1"/>
    <x v="1"/>
    <s v="Air Force 1"/>
    <n v="589"/>
    <n v="33"/>
    <n v="19437"/>
  </r>
  <r>
    <d v="2024-03-28T00:00:00"/>
    <x v="5"/>
    <x v="22"/>
    <s v="Nike Joyride"/>
    <x v="1"/>
    <s v="Joyride"/>
    <n v="416"/>
    <n v="66"/>
    <n v="27456"/>
  </r>
  <r>
    <d v="2024-03-29T00:00:00"/>
    <x v="1"/>
    <x v="18"/>
    <s v="Nike Revolution 5"/>
    <x v="1"/>
    <s v="Revolution 5"/>
    <n v="651"/>
    <n v="36"/>
    <n v="234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7FDDE-E2A2-4F5F-9613-B516825E13E2}" name="vendas sapatos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6" rowHeaderCaption="Marca de Sapato">
  <location ref="A6:C9" firstHeaderRow="0" firstDataRow="1" firstDataCol="1" rowPageCount="1" colPageCount="1"/>
  <pivotFields count="9">
    <pivotField numFmtId="14" showAll="0"/>
    <pivotField showAll="0">
      <items count="7">
        <item x="4"/>
        <item x="3"/>
        <item x="0"/>
        <item x="1"/>
        <item x="2"/>
        <item x="5"/>
        <item t="default"/>
      </items>
    </pivotField>
    <pivotField axis="axisPage" showAll="0">
      <items count="28">
        <item x="17"/>
        <item x="22"/>
        <item x="2"/>
        <item x="24"/>
        <item x="9"/>
        <item x="11"/>
        <item x="21"/>
        <item x="3"/>
        <item x="12"/>
        <item x="6"/>
        <item x="10"/>
        <item x="16"/>
        <item x="25"/>
        <item x="18"/>
        <item x="8"/>
        <item x="14"/>
        <item x="19"/>
        <item x="4"/>
        <item x="23"/>
        <item x="7"/>
        <item x="26"/>
        <item x="1"/>
        <item x="5"/>
        <item x="13"/>
        <item x="0"/>
        <item x="15"/>
        <item x="2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numFmtId="164" showAll="0"/>
    <pivotField dataField="1" showAll="0"/>
    <pivotField dataField="1" numFmtId="164" showAl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oma de Total Vendas" fld="8" baseField="0" baseItem="0"/>
    <dataField name="Soma de Quantidade Vendida" fld="7" baseField="0" baseItem="0"/>
  </dataFields>
  <chartFormats count="4"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60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6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ja_de_Venda" xr10:uid="{80D02017-F9A9-488A-B59A-FF4A75BD9067}" sourceName="Loja de Venda">
  <pivotTables>
    <pivotTable tabId="4" name="vendas sapatos"/>
  </pivotTables>
  <data>
    <tabular pivotCacheId="12771997">
      <items count="6">
        <i x="4" s="1"/>
        <i x="3" s="1"/>
        <i x="0" s="1"/>
        <i x="1" s="1"/>
        <i x="2" s="1"/>
        <i x="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dade" xr10:uid="{333180C0-518F-453D-BFC3-F915378944F9}" sourceName="Cidade">
  <pivotTables>
    <pivotTable tabId="4" name="vendas sapatos"/>
  </pivotTables>
  <data>
    <tabular pivotCacheId="12771997">
      <items count="27">
        <i x="17" s="1"/>
        <i x="22" s="1"/>
        <i x="2" s="1"/>
        <i x="24" s="1"/>
        <i x="9" s="1"/>
        <i x="11" s="1"/>
        <i x="21" s="1"/>
        <i x="3" s="1"/>
        <i x="12" s="1"/>
        <i x="6" s="1"/>
        <i x="10" s="1"/>
        <i x="16" s="1"/>
        <i x="25" s="1"/>
        <i x="18" s="1"/>
        <i x="8" s="1"/>
        <i x="14" s="1"/>
        <i x="19" s="1"/>
        <i x="4" s="1"/>
        <i x="23" s="1"/>
        <i x="7" s="1"/>
        <i x="26" s="1"/>
        <i x="1" s="1"/>
        <i x="5" s="1"/>
        <i x="13" s="1"/>
        <i x="0" s="1"/>
        <i x="15" s="1"/>
        <i x="2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ja de Venda" xr10:uid="{1FD438FC-4B01-45CF-B8B9-3637F0406B5D}" cache="SegmentaçãodeDados_Loja_de_Venda" caption="Loja de Venda" rowHeight="241300"/>
  <slicer name="Cidade" xr10:uid="{291F2ECC-D77A-49ED-B25D-12D33BA65FBF}" cache="SegmentaçãodeDados_Cidade" caption="Cidade" startItem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CC0BB-E98F-4A53-8FBF-444A6F758B83}" name="Tabela1" displayName="Tabela1" ref="A1:I120" totalsRowShown="0" headerRowDxfId="10" dataDxfId="9">
  <autoFilter ref="A1:I120" xr:uid="{7A3CC0BB-E98F-4A53-8FBF-444A6F758B83}"/>
  <tableColumns count="9">
    <tableColumn id="1" xr3:uid="{35674B11-2B09-45F9-8A30-D2B6F369339B}" name="Data da Venda" dataDxfId="8"/>
    <tableColumn id="2" xr3:uid="{DD966915-DD33-4421-AD7D-810C7B9BF3D1}" name="Loja de Venda" dataDxfId="7"/>
    <tableColumn id="6" xr3:uid="{73728BAF-3ED7-463C-971E-FEC04BC43C9C}" name="Cidade" dataDxfId="6"/>
    <tableColumn id="3" xr3:uid="{5744882C-C699-4159-982E-C23F3DE58432}" name="Modelo do Tênis" dataDxfId="5"/>
    <tableColumn id="9" xr3:uid="{3B68ADE1-04DA-4C51-9D31-BE67EFF4E5D3}" name="Marca de Tênis" dataDxfId="4">
      <calculatedColumnFormula>LEFT(D2,FIND(" ",D2)-1)</calculatedColumnFormula>
    </tableColumn>
    <tableColumn id="10" xr3:uid="{ED13D540-8F41-449F-94F8-ADA6384953DA}" name="Modelo de Tênis" dataDxfId="3">
      <calculatedColumnFormula>RIGHT(D2,LEN(D2)-FIND(" ",D2))</calculatedColumnFormula>
    </tableColumn>
    <tableColumn id="4" xr3:uid="{AB094E1B-BE88-4C13-9FBD-60DF30C0906D}" name="Preço de Venda (R$)" dataDxfId="2"/>
    <tableColumn id="5" xr3:uid="{EF243F69-A867-4DBC-BD32-55C319574358}" name="Quantidade Vendida" dataDxfId="1"/>
    <tableColumn id="8" xr3:uid="{B85D3434-8ADB-4400-8364-D6F63B368A2B}" name="Total Vendas" dataDxfId="0">
      <calculatedColumnFormula>Tabela1[[#This Row],[Preço de Venda (R$)]]*Tabela1[[#This Row],[Quantidade Vendida]]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93A4-CA7B-4353-A7D5-0379CD6DBAC3}">
  <dimension ref="A1:L120"/>
  <sheetViews>
    <sheetView topLeftCell="G4" workbookViewId="0">
      <selection activeCell="I7" sqref="I7"/>
    </sheetView>
  </sheetViews>
  <sheetFormatPr defaultRowHeight="14.25"/>
  <cols>
    <col min="1" max="1" width="17.625" bestFit="1" customWidth="1"/>
    <col min="2" max="2" width="17.5" bestFit="1" customWidth="1"/>
    <col min="3" max="3" width="13.5" bestFit="1" customWidth="1"/>
    <col min="4" max="4" width="28.5" customWidth="1"/>
    <col min="5" max="5" width="18.625" bestFit="1" customWidth="1"/>
    <col min="6" max="6" width="19.875" bestFit="1" customWidth="1"/>
    <col min="7" max="7" width="23.25" bestFit="1" customWidth="1"/>
    <col min="8" max="8" width="23" bestFit="1" customWidth="1"/>
    <col min="9" max="9" width="16.375" bestFit="1" customWidth="1"/>
    <col min="10" max="10" width="6.625" customWidth="1"/>
    <col min="11" max="11" width="20.5" bestFit="1" customWidth="1"/>
    <col min="12" max="12" width="26" bestFit="1" customWidth="1"/>
  </cols>
  <sheetData>
    <row r="1" spans="1:12" ht="15">
      <c r="A1" s="2" t="s">
        <v>0</v>
      </c>
      <c r="B1" s="2" t="s">
        <v>1</v>
      </c>
      <c r="C1" s="2" t="s">
        <v>5</v>
      </c>
      <c r="D1" s="2" t="s">
        <v>2</v>
      </c>
      <c r="E1" s="2" t="s">
        <v>68</v>
      </c>
      <c r="F1" s="2" t="s">
        <v>69</v>
      </c>
      <c r="G1" s="2" t="s">
        <v>3</v>
      </c>
      <c r="H1" s="6" t="s">
        <v>4</v>
      </c>
      <c r="I1" s="6" t="s">
        <v>43</v>
      </c>
    </row>
    <row r="2" spans="1:12" s="4" customFormat="1" ht="15">
      <c r="A2" s="3">
        <v>45261</v>
      </c>
      <c r="B2" s="1" t="s">
        <v>64</v>
      </c>
      <c r="C2" s="1" t="s">
        <v>7</v>
      </c>
      <c r="D2" s="1" t="s">
        <v>50</v>
      </c>
      <c r="E2" s="1" t="str">
        <f t="shared" ref="E2:E33" si="0">LEFT(D2,FIND(" ",D2)-1)</f>
        <v>Reebok</v>
      </c>
      <c r="F2" s="1" t="str">
        <f t="shared" ref="F2:F33" si="1">RIGHT(D2,LEN(D2)-FIND(" ",D2))</f>
        <v>Instapump Fury OG</v>
      </c>
      <c r="G2" s="5">
        <v>749</v>
      </c>
      <c r="H2" s="1">
        <v>11</v>
      </c>
      <c r="I2" s="5">
        <f>Tabela1[[#This Row],[Preço de Venda (R$)]]*Tabela1[[#This Row],[Quantidade Vendida]]</f>
        <v>8239</v>
      </c>
      <c r="K2" s="8" t="s">
        <v>44</v>
      </c>
      <c r="L2" s="8" t="s">
        <v>55</v>
      </c>
    </row>
    <row r="3" spans="1:12" s="4" customFormat="1">
      <c r="A3" s="3">
        <v>45262</v>
      </c>
      <c r="B3" s="1" t="s">
        <v>65</v>
      </c>
      <c r="C3" s="1" t="s">
        <v>9</v>
      </c>
      <c r="D3" s="1" t="s">
        <v>47</v>
      </c>
      <c r="E3" s="1" t="str">
        <f t="shared" si="0"/>
        <v>Reebok</v>
      </c>
      <c r="F3" s="1" t="str">
        <f t="shared" si="1"/>
        <v>Club C 85</v>
      </c>
      <c r="G3" s="5">
        <v>299</v>
      </c>
      <c r="H3" s="1">
        <v>17</v>
      </c>
      <c r="I3" s="5">
        <f>Tabela1[[#This Row],[Preço de Venda (R$)]]*Tabela1[[#This Row],[Quantidade Vendida]]</f>
        <v>5083</v>
      </c>
      <c r="K3" s="7" t="s">
        <v>6</v>
      </c>
      <c r="L3" s="9" t="s">
        <v>45</v>
      </c>
    </row>
    <row r="4" spans="1:12" s="4" customFormat="1">
      <c r="A4" s="3">
        <v>45263</v>
      </c>
      <c r="B4" s="1" t="s">
        <v>62</v>
      </c>
      <c r="C4" s="1" t="s">
        <v>11</v>
      </c>
      <c r="D4" s="1" t="s">
        <v>8</v>
      </c>
      <c r="E4" s="1" t="str">
        <f t="shared" si="0"/>
        <v>Nike</v>
      </c>
      <c r="F4" s="1" t="str">
        <f t="shared" si="1"/>
        <v>Revolution 5</v>
      </c>
      <c r="G4" s="5">
        <v>599</v>
      </c>
      <c r="H4" s="1">
        <v>39</v>
      </c>
      <c r="I4" s="5">
        <f>Tabela1[[#This Row],[Preço de Venda (R$)]]*Tabela1[[#This Row],[Quantidade Vendida]]</f>
        <v>23361</v>
      </c>
      <c r="K4" s="7" t="s">
        <v>8</v>
      </c>
      <c r="L4" s="9" t="s">
        <v>46</v>
      </c>
    </row>
    <row r="5" spans="1:12" s="4" customFormat="1">
      <c r="A5" s="3">
        <v>45264</v>
      </c>
      <c r="B5" s="1" t="s">
        <v>65</v>
      </c>
      <c r="C5" s="1" t="s">
        <v>13</v>
      </c>
      <c r="D5" s="1" t="s">
        <v>8</v>
      </c>
      <c r="E5" s="1" t="str">
        <f t="shared" si="0"/>
        <v>Nike</v>
      </c>
      <c r="F5" s="1" t="str">
        <f t="shared" si="1"/>
        <v>Revolution 5</v>
      </c>
      <c r="G5" s="5">
        <v>549</v>
      </c>
      <c r="H5" s="1">
        <v>35</v>
      </c>
      <c r="I5" s="5">
        <f>Tabela1[[#This Row],[Preço de Venda (R$)]]*Tabela1[[#This Row],[Quantidade Vendida]]</f>
        <v>19215</v>
      </c>
      <c r="K5" s="7" t="s">
        <v>10</v>
      </c>
      <c r="L5" s="9" t="s">
        <v>47</v>
      </c>
    </row>
    <row r="6" spans="1:12" s="4" customFormat="1">
      <c r="A6" s="3">
        <v>45265</v>
      </c>
      <c r="B6" s="1" t="s">
        <v>63</v>
      </c>
      <c r="C6" s="1" t="s">
        <v>15</v>
      </c>
      <c r="D6" s="1" t="s">
        <v>46</v>
      </c>
      <c r="E6" s="1" t="str">
        <f t="shared" si="0"/>
        <v>Reebok</v>
      </c>
      <c r="F6" s="1" t="str">
        <f t="shared" si="1"/>
        <v>Nano X4</v>
      </c>
      <c r="G6" s="5">
        <v>649</v>
      </c>
      <c r="H6" s="1">
        <v>64</v>
      </c>
      <c r="I6" s="5">
        <f>Tabela1[[#This Row],[Preço de Venda (R$)]]*Tabela1[[#This Row],[Quantidade Vendida]]</f>
        <v>41536</v>
      </c>
      <c r="K6" s="7" t="s">
        <v>12</v>
      </c>
      <c r="L6" s="9" t="s">
        <v>48</v>
      </c>
    </row>
    <row r="7" spans="1:12" s="4" customFormat="1">
      <c r="A7" s="3">
        <v>45266</v>
      </c>
      <c r="B7" s="1" t="s">
        <v>65</v>
      </c>
      <c r="C7" s="1" t="s">
        <v>17</v>
      </c>
      <c r="D7" s="1" t="s">
        <v>53</v>
      </c>
      <c r="E7" s="1" t="str">
        <f t="shared" si="0"/>
        <v>Reebok</v>
      </c>
      <c r="F7" s="1" t="str">
        <f t="shared" si="1"/>
        <v>Premier Road Modern</v>
      </c>
      <c r="G7" s="5">
        <v>579</v>
      </c>
      <c r="H7" s="1">
        <v>53</v>
      </c>
      <c r="I7" s="5">
        <f>Tabela1[[#This Row],[Preço de Venda (R$)]]*Tabela1[[#This Row],[Quantidade Vendida]]</f>
        <v>30687</v>
      </c>
      <c r="K7" s="7" t="s">
        <v>14</v>
      </c>
      <c r="L7" s="9" t="s">
        <v>49</v>
      </c>
    </row>
    <row r="8" spans="1:12" s="4" customFormat="1">
      <c r="A8" s="3">
        <v>45267</v>
      </c>
      <c r="B8" s="1" t="s">
        <v>62</v>
      </c>
      <c r="C8" s="1" t="s">
        <v>19</v>
      </c>
      <c r="D8" s="1" t="s">
        <v>50</v>
      </c>
      <c r="E8" s="1" t="str">
        <f t="shared" si="0"/>
        <v>Reebok</v>
      </c>
      <c r="F8" s="1" t="str">
        <f t="shared" si="1"/>
        <v>Instapump Fury OG</v>
      </c>
      <c r="G8" s="5">
        <v>359</v>
      </c>
      <c r="H8" s="1">
        <v>23</v>
      </c>
      <c r="I8" s="5">
        <f>Tabela1[[#This Row],[Preço de Venda (R$)]]*Tabela1[[#This Row],[Quantidade Vendida]]</f>
        <v>8257</v>
      </c>
      <c r="K8" s="7" t="s">
        <v>16</v>
      </c>
      <c r="L8" s="9" t="s">
        <v>50</v>
      </c>
    </row>
    <row r="9" spans="1:12" s="4" customFormat="1">
      <c r="A9" s="3">
        <v>45268</v>
      </c>
      <c r="B9" s="1" t="s">
        <v>63</v>
      </c>
      <c r="C9" s="1" t="s">
        <v>21</v>
      </c>
      <c r="D9" s="1" t="s">
        <v>22</v>
      </c>
      <c r="E9" s="1" t="str">
        <f t="shared" si="0"/>
        <v>Nike</v>
      </c>
      <c r="F9" s="1" t="str">
        <f t="shared" si="1"/>
        <v>Joyride</v>
      </c>
      <c r="G9" s="5">
        <v>899</v>
      </c>
      <c r="H9" s="1">
        <v>17</v>
      </c>
      <c r="I9" s="5">
        <f>Tabela1[[#This Row],[Preço de Venda (R$)]]*Tabela1[[#This Row],[Quantidade Vendida]]</f>
        <v>15283</v>
      </c>
      <c r="K9" s="7" t="s">
        <v>18</v>
      </c>
      <c r="L9" s="9" t="s">
        <v>51</v>
      </c>
    </row>
    <row r="10" spans="1:12" s="4" customFormat="1">
      <c r="A10" s="3">
        <v>45269</v>
      </c>
      <c r="B10" s="1" t="s">
        <v>65</v>
      </c>
      <c r="C10" s="1" t="s">
        <v>23</v>
      </c>
      <c r="D10" s="1" t="s">
        <v>53</v>
      </c>
      <c r="E10" s="1" t="str">
        <f t="shared" si="0"/>
        <v>Reebok</v>
      </c>
      <c r="F10" s="1" t="str">
        <f t="shared" si="1"/>
        <v>Premier Road Modern</v>
      </c>
      <c r="G10" s="5">
        <v>779</v>
      </c>
      <c r="H10" s="1">
        <v>44</v>
      </c>
      <c r="I10" s="5">
        <f>Tabela1[[#This Row],[Preço de Venda (R$)]]*Tabela1[[#This Row],[Quantidade Vendida]]</f>
        <v>34276</v>
      </c>
      <c r="K10" s="7" t="s">
        <v>20</v>
      </c>
      <c r="L10" s="9" t="s">
        <v>52</v>
      </c>
    </row>
    <row r="11" spans="1:12" s="4" customFormat="1">
      <c r="A11" s="3">
        <v>45270</v>
      </c>
      <c r="B11" s="1" t="s">
        <v>61</v>
      </c>
      <c r="C11" s="1" t="s">
        <v>25</v>
      </c>
      <c r="D11" s="1" t="s">
        <v>10</v>
      </c>
      <c r="E11" s="1" t="str">
        <f t="shared" si="0"/>
        <v>Nike</v>
      </c>
      <c r="F11" s="1" t="str">
        <f t="shared" si="1"/>
        <v>Air Zoom Pegasus</v>
      </c>
      <c r="G11" s="5">
        <v>699</v>
      </c>
      <c r="H11" s="1">
        <v>49</v>
      </c>
      <c r="I11" s="5">
        <f>Tabela1[[#This Row],[Preço de Venda (R$)]]*Tabela1[[#This Row],[Quantidade Vendida]]</f>
        <v>34251</v>
      </c>
      <c r="K11" s="7" t="s">
        <v>22</v>
      </c>
      <c r="L11" s="9" t="s">
        <v>53</v>
      </c>
    </row>
    <row r="12" spans="1:12" s="4" customFormat="1">
      <c r="A12" s="3">
        <v>45271</v>
      </c>
      <c r="B12" s="1" t="s">
        <v>61</v>
      </c>
      <c r="C12" s="1" t="s">
        <v>26</v>
      </c>
      <c r="D12" s="1" t="s">
        <v>22</v>
      </c>
      <c r="E12" s="1" t="str">
        <f t="shared" si="0"/>
        <v>Nike</v>
      </c>
      <c r="F12" s="1" t="str">
        <f t="shared" si="1"/>
        <v>Joyride</v>
      </c>
      <c r="G12" s="5">
        <v>750</v>
      </c>
      <c r="H12" s="1">
        <v>41</v>
      </c>
      <c r="I12" s="5">
        <f>Tabela1[[#This Row],[Preço de Venda (R$)]]*Tabela1[[#This Row],[Quantidade Vendida]]</f>
        <v>30750</v>
      </c>
      <c r="K12" s="7" t="s">
        <v>24</v>
      </c>
      <c r="L12" s="9" t="s">
        <v>54</v>
      </c>
    </row>
    <row r="13" spans="1:12" s="4" customFormat="1">
      <c r="A13" s="3">
        <v>45272</v>
      </c>
      <c r="B13" s="1" t="s">
        <v>63</v>
      </c>
      <c r="C13" s="1" t="s">
        <v>27</v>
      </c>
      <c r="D13" s="1" t="s">
        <v>49</v>
      </c>
      <c r="E13" s="1" t="str">
        <f t="shared" si="0"/>
        <v>Reebok</v>
      </c>
      <c r="F13" s="1" t="str">
        <f t="shared" si="1"/>
        <v>Zig Kinetica 2.5</v>
      </c>
      <c r="G13" s="5">
        <v>300</v>
      </c>
      <c r="H13" s="1">
        <v>10</v>
      </c>
      <c r="I13" s="5">
        <f>Tabela1[[#This Row],[Preço de Venda (R$)]]*Tabela1[[#This Row],[Quantidade Vendida]]</f>
        <v>3000</v>
      </c>
    </row>
    <row r="14" spans="1:12" s="4" customFormat="1">
      <c r="A14" s="3">
        <v>45273</v>
      </c>
      <c r="B14" s="1" t="s">
        <v>63</v>
      </c>
      <c r="C14" s="1" t="s">
        <v>28</v>
      </c>
      <c r="D14" s="1" t="s">
        <v>14</v>
      </c>
      <c r="E14" s="1" t="str">
        <f t="shared" si="0"/>
        <v>Nike</v>
      </c>
      <c r="F14" s="1" t="str">
        <f t="shared" si="1"/>
        <v>Air Max 270</v>
      </c>
      <c r="G14" s="5">
        <v>600</v>
      </c>
      <c r="H14" s="1">
        <v>15</v>
      </c>
      <c r="I14" s="5">
        <f>Tabela1[[#This Row],[Preço de Venda (R$)]]*Tabela1[[#This Row],[Quantidade Vendida]]</f>
        <v>9000</v>
      </c>
    </row>
    <row r="15" spans="1:12" s="4" customFormat="1" ht="15">
      <c r="A15" s="3">
        <v>45274</v>
      </c>
      <c r="B15" s="1" t="s">
        <v>61</v>
      </c>
      <c r="C15" s="1" t="s">
        <v>29</v>
      </c>
      <c r="D15" s="1" t="s">
        <v>50</v>
      </c>
      <c r="E15" s="1" t="str">
        <f t="shared" si="0"/>
        <v>Reebok</v>
      </c>
      <c r="F15" s="1" t="str">
        <f t="shared" si="1"/>
        <v>Instapump Fury OG</v>
      </c>
      <c r="G15" s="5">
        <v>550</v>
      </c>
      <c r="H15" s="1">
        <v>41</v>
      </c>
      <c r="I15" s="5">
        <f>Tabela1[[#This Row],[Preço de Venda (R$)]]*Tabela1[[#This Row],[Quantidade Vendida]]</f>
        <v>22550</v>
      </c>
      <c r="K15" s="8" t="s">
        <v>60</v>
      </c>
      <c r="L15" s="8" t="s">
        <v>59</v>
      </c>
    </row>
    <row r="16" spans="1:12" s="4" customFormat="1">
      <c r="A16" s="3">
        <v>45275</v>
      </c>
      <c r="B16" s="1" t="s">
        <v>66</v>
      </c>
      <c r="C16" s="1" t="s">
        <v>30</v>
      </c>
      <c r="D16" s="1" t="s">
        <v>12</v>
      </c>
      <c r="E16" s="1" t="str">
        <f t="shared" si="0"/>
        <v>Nike</v>
      </c>
      <c r="F16" s="1" t="str">
        <f t="shared" si="1"/>
        <v>Air Force 1</v>
      </c>
      <c r="G16" s="5">
        <v>650</v>
      </c>
      <c r="H16" s="1">
        <v>33</v>
      </c>
      <c r="I16" s="5">
        <f>Tabela1[[#This Row],[Preço de Venda (R$)]]*Tabela1[[#This Row],[Quantidade Vendida]]</f>
        <v>21450</v>
      </c>
      <c r="K16" s="9" t="str" cm="1">
        <f t="array" ref="K16:K42">_xlfn.UNIQUE(Tabela1[Cidade])</f>
        <v>São Paulo</v>
      </c>
      <c r="L16" s="9" t="s">
        <v>61</v>
      </c>
    </row>
    <row r="17" spans="1:12" s="4" customFormat="1">
      <c r="A17" s="3">
        <v>45276</v>
      </c>
      <c r="B17" s="1" t="s">
        <v>62</v>
      </c>
      <c r="C17" s="1" t="s">
        <v>31</v>
      </c>
      <c r="D17" s="1" t="s">
        <v>20</v>
      </c>
      <c r="E17" s="1" t="str">
        <f t="shared" si="0"/>
        <v>Nike</v>
      </c>
      <c r="F17" s="1" t="str">
        <f t="shared" si="1"/>
        <v>Air VaporMax</v>
      </c>
      <c r="G17" s="5">
        <v>580</v>
      </c>
      <c r="H17" s="1">
        <v>22</v>
      </c>
      <c r="I17" s="5">
        <f>Tabela1[[#This Row],[Preço de Venda (R$)]]*Tabela1[[#This Row],[Quantidade Vendida]]</f>
        <v>12760</v>
      </c>
      <c r="K17" s="9" t="str">
        <v>Rio de Janeiro</v>
      </c>
      <c r="L17" s="9" t="s">
        <v>63</v>
      </c>
    </row>
    <row r="18" spans="1:12" s="4" customFormat="1">
      <c r="A18" s="3">
        <v>45277</v>
      </c>
      <c r="B18" s="1" t="s">
        <v>64</v>
      </c>
      <c r="C18" s="1" t="s">
        <v>32</v>
      </c>
      <c r="D18" s="1" t="s">
        <v>24</v>
      </c>
      <c r="E18" s="1" t="str">
        <f t="shared" si="0"/>
        <v>Nike</v>
      </c>
      <c r="F18" s="1" t="str">
        <f t="shared" si="1"/>
        <v>Metcon 6</v>
      </c>
      <c r="G18" s="5">
        <v>360</v>
      </c>
      <c r="H18" s="1">
        <v>19</v>
      </c>
      <c r="I18" s="5">
        <f>Tabela1[[#This Row],[Preço de Venda (R$)]]*Tabela1[[#This Row],[Quantidade Vendida]]</f>
        <v>6840</v>
      </c>
      <c r="K18" s="9" t="str">
        <v>Belo Horizonte</v>
      </c>
      <c r="L18" s="9" t="s">
        <v>64</v>
      </c>
    </row>
    <row r="19" spans="1:12" s="4" customFormat="1">
      <c r="A19" s="3">
        <v>45278</v>
      </c>
      <c r="B19" s="1" t="s">
        <v>61</v>
      </c>
      <c r="C19" s="1" t="s">
        <v>33</v>
      </c>
      <c r="D19" s="1" t="s">
        <v>22</v>
      </c>
      <c r="E19" s="1" t="str">
        <f t="shared" si="0"/>
        <v>Nike</v>
      </c>
      <c r="F19" s="1" t="str">
        <f t="shared" si="1"/>
        <v>Joyride</v>
      </c>
      <c r="G19" s="5">
        <v>900</v>
      </c>
      <c r="H19" s="1">
        <v>54</v>
      </c>
      <c r="I19" s="5">
        <f>Tabela1[[#This Row],[Preço de Venda (R$)]]*Tabela1[[#This Row],[Quantidade Vendida]]</f>
        <v>48600</v>
      </c>
      <c r="K19" s="9" t="str">
        <v>Curitiba</v>
      </c>
      <c r="L19" s="9" t="s">
        <v>65</v>
      </c>
    </row>
    <row r="20" spans="1:12" s="4" customFormat="1">
      <c r="A20" s="3">
        <v>45279</v>
      </c>
      <c r="B20" s="1" t="s">
        <v>66</v>
      </c>
      <c r="C20" s="1" t="s">
        <v>34</v>
      </c>
      <c r="D20" s="1" t="s">
        <v>47</v>
      </c>
      <c r="E20" s="1" t="str">
        <f t="shared" si="0"/>
        <v>Reebok</v>
      </c>
      <c r="F20" s="1" t="str">
        <f t="shared" si="1"/>
        <v>Club C 85</v>
      </c>
      <c r="G20" s="5">
        <v>780</v>
      </c>
      <c r="H20" s="1">
        <v>60</v>
      </c>
      <c r="I20" s="5">
        <f>Tabela1[[#This Row],[Preço de Venda (R$)]]*Tabela1[[#This Row],[Quantidade Vendida]]</f>
        <v>46800</v>
      </c>
      <c r="K20" s="9" t="str">
        <v>Porto Alegre</v>
      </c>
      <c r="L20" s="9" t="s">
        <v>62</v>
      </c>
    </row>
    <row r="21" spans="1:12" s="4" customFormat="1">
      <c r="A21" s="3">
        <v>45280</v>
      </c>
      <c r="B21" s="1" t="s">
        <v>61</v>
      </c>
      <c r="C21" s="1" t="s">
        <v>35</v>
      </c>
      <c r="D21" s="1" t="s">
        <v>50</v>
      </c>
      <c r="E21" s="1" t="str">
        <f t="shared" si="0"/>
        <v>Reebok</v>
      </c>
      <c r="F21" s="1" t="str">
        <f t="shared" si="1"/>
        <v>Instapump Fury OG</v>
      </c>
      <c r="G21" s="5">
        <v>700</v>
      </c>
      <c r="H21" s="1">
        <v>57</v>
      </c>
      <c r="I21" s="5">
        <f>Tabela1[[#This Row],[Preço de Venda (R$)]]*Tabela1[[#This Row],[Quantidade Vendida]]</f>
        <v>39900</v>
      </c>
      <c r="K21" s="9" t="str">
        <v>Salvador</v>
      </c>
      <c r="L21" s="9" t="s">
        <v>66</v>
      </c>
    </row>
    <row r="22" spans="1:12" s="4" customFormat="1">
      <c r="A22" s="3">
        <v>45281</v>
      </c>
      <c r="B22" s="1" t="s">
        <v>62</v>
      </c>
      <c r="C22" s="1" t="s">
        <v>36</v>
      </c>
      <c r="D22" s="1" t="s">
        <v>10</v>
      </c>
      <c r="E22" s="1" t="str">
        <f t="shared" si="0"/>
        <v>Nike</v>
      </c>
      <c r="F22" s="1" t="str">
        <f t="shared" si="1"/>
        <v>Air Zoom Pegasus</v>
      </c>
      <c r="G22" s="5">
        <v>749</v>
      </c>
      <c r="H22" s="1">
        <v>42</v>
      </c>
      <c r="I22" s="5">
        <f>Tabela1[[#This Row],[Preço de Venda (R$)]]*Tabela1[[#This Row],[Quantidade Vendida]]</f>
        <v>31458</v>
      </c>
      <c r="K22" s="9" t="str">
        <v>Fortaleza</v>
      </c>
    </row>
    <row r="23" spans="1:12" s="4" customFormat="1">
      <c r="A23" s="3">
        <v>45282</v>
      </c>
      <c r="B23" s="1" t="s">
        <v>62</v>
      </c>
      <c r="C23" s="1" t="s">
        <v>37</v>
      </c>
      <c r="D23" s="1" t="s">
        <v>16</v>
      </c>
      <c r="E23" s="1" t="str">
        <f t="shared" si="0"/>
        <v>Nike</v>
      </c>
      <c r="F23" s="1" t="str">
        <f t="shared" si="1"/>
        <v>Dunk Low</v>
      </c>
      <c r="G23" s="5">
        <v>299</v>
      </c>
      <c r="H23" s="1">
        <v>22</v>
      </c>
      <c r="I23" s="5">
        <f>Tabela1[[#This Row],[Preço de Venda (R$)]]*Tabela1[[#This Row],[Quantidade Vendida]]</f>
        <v>6578</v>
      </c>
      <c r="K23" s="9" t="str">
        <v>Recife</v>
      </c>
    </row>
    <row r="24" spans="1:12" s="4" customFormat="1">
      <c r="A24" s="3">
        <v>45283</v>
      </c>
      <c r="B24" s="1" t="s">
        <v>63</v>
      </c>
      <c r="C24" s="1" t="s">
        <v>38</v>
      </c>
      <c r="D24" s="1" t="s">
        <v>47</v>
      </c>
      <c r="E24" s="1" t="str">
        <f t="shared" si="0"/>
        <v>Reebok</v>
      </c>
      <c r="F24" s="1" t="str">
        <f t="shared" si="1"/>
        <v>Club C 85</v>
      </c>
      <c r="G24" s="5">
        <v>599</v>
      </c>
      <c r="H24" s="1">
        <v>28</v>
      </c>
      <c r="I24" s="5">
        <f>Tabela1[[#This Row],[Preço de Venda (R$)]]*Tabela1[[#This Row],[Quantidade Vendida]]</f>
        <v>16772</v>
      </c>
      <c r="K24" s="9" t="str">
        <v>Manaus</v>
      </c>
    </row>
    <row r="25" spans="1:12" s="4" customFormat="1">
      <c r="A25" s="3">
        <v>45284</v>
      </c>
      <c r="B25" s="1" t="s">
        <v>65</v>
      </c>
      <c r="C25" s="1" t="s">
        <v>39</v>
      </c>
      <c r="D25" s="1" t="s">
        <v>18</v>
      </c>
      <c r="E25" s="1" t="str">
        <f t="shared" si="0"/>
        <v>Nike</v>
      </c>
      <c r="F25" s="1" t="str">
        <f t="shared" si="1"/>
        <v>SB Chron 2</v>
      </c>
      <c r="G25" s="5">
        <v>549</v>
      </c>
      <c r="H25" s="1">
        <v>43</v>
      </c>
      <c r="I25" s="5">
        <f>Tabela1[[#This Row],[Preço de Venda (R$)]]*Tabela1[[#This Row],[Quantidade Vendida]]</f>
        <v>23607</v>
      </c>
      <c r="K25" s="9" t="str">
        <v>Brasília</v>
      </c>
    </row>
    <row r="26" spans="1:12" s="4" customFormat="1">
      <c r="A26" s="3">
        <v>45285</v>
      </c>
      <c r="B26" s="1" t="s">
        <v>62</v>
      </c>
      <c r="C26" s="1" t="s">
        <v>40</v>
      </c>
      <c r="D26" s="1" t="s">
        <v>52</v>
      </c>
      <c r="E26" s="1" t="str">
        <f t="shared" si="0"/>
        <v>Reebok</v>
      </c>
      <c r="F26" s="1" t="str">
        <f t="shared" si="1"/>
        <v>Workout Plus</v>
      </c>
      <c r="G26" s="5">
        <v>649</v>
      </c>
      <c r="H26" s="1">
        <v>14</v>
      </c>
      <c r="I26" s="5">
        <f>Tabela1[[#This Row],[Preço de Venda (R$)]]*Tabela1[[#This Row],[Quantidade Vendida]]</f>
        <v>9086</v>
      </c>
      <c r="K26" s="9" t="str">
        <v>Goiânia</v>
      </c>
    </row>
    <row r="27" spans="1:12" s="4" customFormat="1">
      <c r="A27" s="3">
        <v>45286</v>
      </c>
      <c r="B27" s="1" t="s">
        <v>62</v>
      </c>
      <c r="C27" s="1" t="s">
        <v>41</v>
      </c>
      <c r="D27" s="1" t="s">
        <v>12</v>
      </c>
      <c r="E27" s="1" t="str">
        <f t="shared" si="0"/>
        <v>Nike</v>
      </c>
      <c r="F27" s="1" t="str">
        <f t="shared" si="1"/>
        <v>Air Force 1</v>
      </c>
      <c r="G27" s="5">
        <v>579</v>
      </c>
      <c r="H27" s="1">
        <v>58</v>
      </c>
      <c r="I27" s="5">
        <f>Tabela1[[#This Row],[Preço de Venda (R$)]]*Tabela1[[#This Row],[Quantidade Vendida]]</f>
        <v>33582</v>
      </c>
      <c r="K27" s="9" t="str">
        <v>Campo Grande</v>
      </c>
    </row>
    <row r="28" spans="1:12" s="4" customFormat="1">
      <c r="A28" s="3">
        <v>45287</v>
      </c>
      <c r="B28" s="1" t="s">
        <v>64</v>
      </c>
      <c r="C28" s="1" t="s">
        <v>42</v>
      </c>
      <c r="D28" s="1" t="s">
        <v>46</v>
      </c>
      <c r="E28" s="1" t="str">
        <f t="shared" si="0"/>
        <v>Reebok</v>
      </c>
      <c r="F28" s="1" t="str">
        <f t="shared" si="1"/>
        <v>Nano X4</v>
      </c>
      <c r="G28" s="5">
        <v>359</v>
      </c>
      <c r="H28" s="1">
        <v>52</v>
      </c>
      <c r="I28" s="5">
        <f>Tabela1[[#This Row],[Preço de Venda (R$)]]*Tabela1[[#This Row],[Quantidade Vendida]]</f>
        <v>18668</v>
      </c>
      <c r="K28" s="9" t="str">
        <v>Florianópolis</v>
      </c>
    </row>
    <row r="29" spans="1:12" s="4" customFormat="1">
      <c r="A29" s="3">
        <v>45288</v>
      </c>
      <c r="B29" s="1" t="s">
        <v>63</v>
      </c>
      <c r="C29" s="1" t="s">
        <v>15</v>
      </c>
      <c r="D29" s="1" t="s">
        <v>49</v>
      </c>
      <c r="E29" s="1" t="str">
        <f t="shared" si="0"/>
        <v>Reebok</v>
      </c>
      <c r="F29" s="1" t="str">
        <f t="shared" si="1"/>
        <v>Zig Kinetica 2.5</v>
      </c>
      <c r="G29" s="5">
        <v>899</v>
      </c>
      <c r="H29" s="1">
        <v>41</v>
      </c>
      <c r="I29" s="5">
        <f>Tabela1[[#This Row],[Preço de Venda (R$)]]*Tabela1[[#This Row],[Quantidade Vendida]]</f>
        <v>36859</v>
      </c>
      <c r="K29" s="9" t="str">
        <v>São Luís</v>
      </c>
    </row>
    <row r="30" spans="1:12" s="4" customFormat="1">
      <c r="A30" s="3">
        <v>45289</v>
      </c>
      <c r="B30" s="1" t="s">
        <v>63</v>
      </c>
      <c r="C30" s="1" t="s">
        <v>7</v>
      </c>
      <c r="D30" s="1" t="s">
        <v>12</v>
      </c>
      <c r="E30" s="1" t="str">
        <f t="shared" si="0"/>
        <v>Nike</v>
      </c>
      <c r="F30" s="1" t="str">
        <f t="shared" si="1"/>
        <v>Air Force 1</v>
      </c>
      <c r="G30" s="5">
        <v>779</v>
      </c>
      <c r="H30" s="1">
        <v>68</v>
      </c>
      <c r="I30" s="5">
        <f>Tabela1[[#This Row],[Preço de Venda (R$)]]*Tabela1[[#This Row],[Quantidade Vendida]]</f>
        <v>52972</v>
      </c>
      <c r="K30" s="9" t="str">
        <v>Natal</v>
      </c>
    </row>
    <row r="31" spans="1:12" s="4" customFormat="1">
      <c r="A31" s="3">
        <v>45290</v>
      </c>
      <c r="B31" s="1" t="s">
        <v>61</v>
      </c>
      <c r="C31" s="1" t="s">
        <v>17</v>
      </c>
      <c r="D31" s="1" t="s">
        <v>54</v>
      </c>
      <c r="E31" s="1" t="str">
        <f t="shared" si="0"/>
        <v>Reebok</v>
      </c>
      <c r="F31" s="1" t="str">
        <f t="shared" si="1"/>
        <v>Royal Glide</v>
      </c>
      <c r="G31" s="5">
        <v>699</v>
      </c>
      <c r="H31" s="1">
        <v>56</v>
      </c>
      <c r="I31" s="5">
        <f>Tabela1[[#This Row],[Preço de Venda (R$)]]*Tabela1[[#This Row],[Quantidade Vendida]]</f>
        <v>39144</v>
      </c>
      <c r="K31" s="9" t="str">
        <v>Teresina</v>
      </c>
    </row>
    <row r="32" spans="1:12" s="4" customFormat="1">
      <c r="A32" s="3">
        <v>45292</v>
      </c>
      <c r="B32" s="1" t="s">
        <v>64</v>
      </c>
      <c r="C32" s="1" t="s">
        <v>9</v>
      </c>
      <c r="D32" s="1" t="s">
        <v>18</v>
      </c>
      <c r="E32" s="1" t="str">
        <f t="shared" si="0"/>
        <v>Nike</v>
      </c>
      <c r="F32" s="1" t="str">
        <f t="shared" si="1"/>
        <v>SB Chron 2</v>
      </c>
      <c r="G32" s="5">
        <v>750</v>
      </c>
      <c r="H32" s="1">
        <v>62</v>
      </c>
      <c r="I32" s="5">
        <f>Tabela1[[#This Row],[Preço de Venda (R$)]]*Tabela1[[#This Row],[Quantidade Vendida]]</f>
        <v>46500</v>
      </c>
      <c r="K32" s="9" t="str">
        <v>João Pessoa</v>
      </c>
    </row>
    <row r="33" spans="1:11" s="4" customFormat="1">
      <c r="A33" s="3">
        <v>45293</v>
      </c>
      <c r="B33" s="1" t="s">
        <v>62</v>
      </c>
      <c r="C33" s="1" t="s">
        <v>13</v>
      </c>
      <c r="D33" s="1" t="s">
        <v>12</v>
      </c>
      <c r="E33" s="1" t="str">
        <f t="shared" si="0"/>
        <v>Nike</v>
      </c>
      <c r="F33" s="1" t="str">
        <f t="shared" si="1"/>
        <v>Air Force 1</v>
      </c>
      <c r="G33" s="5">
        <v>300</v>
      </c>
      <c r="H33" s="1">
        <v>39</v>
      </c>
      <c r="I33" s="5">
        <f>Tabela1[[#This Row],[Preço de Venda (R$)]]*Tabela1[[#This Row],[Quantidade Vendida]]</f>
        <v>11700</v>
      </c>
      <c r="K33" s="9" t="str">
        <v>Aracaju</v>
      </c>
    </row>
    <row r="34" spans="1:11" s="4" customFormat="1">
      <c r="A34" s="3">
        <v>45294</v>
      </c>
      <c r="B34" s="1" t="s">
        <v>62</v>
      </c>
      <c r="C34" s="1" t="s">
        <v>11</v>
      </c>
      <c r="D34" s="1" t="s">
        <v>51</v>
      </c>
      <c r="E34" s="1" t="str">
        <f t="shared" ref="E34:E65" si="2">LEFT(D34,FIND(" ",D34)-1)</f>
        <v>Reebok</v>
      </c>
      <c r="F34" s="1" t="str">
        <f t="shared" ref="F34:F65" si="3">RIGHT(D34,LEN(D34)-FIND(" ",D34))</f>
        <v>DMX Series 2000</v>
      </c>
      <c r="G34" s="5">
        <v>600</v>
      </c>
      <c r="H34" s="1">
        <v>21</v>
      </c>
      <c r="I34" s="5">
        <f>Tabela1[[#This Row],[Preço de Venda (R$)]]*Tabela1[[#This Row],[Quantidade Vendida]]</f>
        <v>12600</v>
      </c>
      <c r="K34" s="9" t="str">
        <v>Maceió</v>
      </c>
    </row>
    <row r="35" spans="1:11" s="4" customFormat="1">
      <c r="A35" s="3">
        <v>45295</v>
      </c>
      <c r="B35" s="1" t="s">
        <v>62</v>
      </c>
      <c r="C35" s="1" t="s">
        <v>19</v>
      </c>
      <c r="D35" s="1" t="s">
        <v>51</v>
      </c>
      <c r="E35" s="1" t="str">
        <f t="shared" si="2"/>
        <v>Reebok</v>
      </c>
      <c r="F35" s="1" t="str">
        <f t="shared" si="3"/>
        <v>DMX Series 2000</v>
      </c>
      <c r="G35" s="5">
        <v>550</v>
      </c>
      <c r="H35" s="1">
        <v>16</v>
      </c>
      <c r="I35" s="5">
        <f>Tabela1[[#This Row],[Preço de Venda (R$)]]*Tabela1[[#This Row],[Quantidade Vendida]]</f>
        <v>8800</v>
      </c>
      <c r="K35" s="9" t="str">
        <v>Palmas</v>
      </c>
    </row>
    <row r="36" spans="1:11" s="4" customFormat="1">
      <c r="A36" s="3">
        <v>45296</v>
      </c>
      <c r="B36" s="1" t="s">
        <v>61</v>
      </c>
      <c r="C36" s="1" t="s">
        <v>23</v>
      </c>
      <c r="D36" s="1" t="s">
        <v>14</v>
      </c>
      <c r="E36" s="1" t="str">
        <f t="shared" si="2"/>
        <v>Nike</v>
      </c>
      <c r="F36" s="1" t="str">
        <f t="shared" si="3"/>
        <v>Air Max 270</v>
      </c>
      <c r="G36" s="5">
        <v>650</v>
      </c>
      <c r="H36" s="1">
        <v>55</v>
      </c>
      <c r="I36" s="5">
        <f>Tabela1[[#This Row],[Preço de Venda (R$)]]*Tabela1[[#This Row],[Quantidade Vendida]]</f>
        <v>35750</v>
      </c>
      <c r="K36" s="9" t="str">
        <v>Vitória</v>
      </c>
    </row>
    <row r="37" spans="1:11" s="4" customFormat="1">
      <c r="A37" s="3">
        <v>45297</v>
      </c>
      <c r="B37" s="1" t="s">
        <v>63</v>
      </c>
      <c r="C37" s="1" t="s">
        <v>25</v>
      </c>
      <c r="D37" s="1" t="s">
        <v>18</v>
      </c>
      <c r="E37" s="1" t="str">
        <f t="shared" si="2"/>
        <v>Nike</v>
      </c>
      <c r="F37" s="1" t="str">
        <f t="shared" si="3"/>
        <v>SB Chron 2</v>
      </c>
      <c r="G37" s="5">
        <v>580</v>
      </c>
      <c r="H37" s="1">
        <v>45</v>
      </c>
      <c r="I37" s="5">
        <f>Tabela1[[#This Row],[Preço de Venda (R$)]]*Tabela1[[#This Row],[Quantidade Vendida]]</f>
        <v>26100</v>
      </c>
      <c r="K37" s="9" t="str">
        <v>Cuiabá</v>
      </c>
    </row>
    <row r="38" spans="1:11" s="4" customFormat="1">
      <c r="A38" s="3">
        <v>45298</v>
      </c>
      <c r="B38" s="1" t="s">
        <v>65</v>
      </c>
      <c r="C38" s="1" t="s">
        <v>21</v>
      </c>
      <c r="D38" s="1" t="s">
        <v>54</v>
      </c>
      <c r="E38" s="1" t="str">
        <f t="shared" si="2"/>
        <v>Reebok</v>
      </c>
      <c r="F38" s="1" t="str">
        <f t="shared" si="3"/>
        <v>Royal Glide</v>
      </c>
      <c r="G38" s="5">
        <v>360</v>
      </c>
      <c r="H38" s="1">
        <v>18</v>
      </c>
      <c r="I38" s="5">
        <f>Tabela1[[#This Row],[Preço de Venda (R$)]]*Tabela1[[#This Row],[Quantidade Vendida]]</f>
        <v>6480</v>
      </c>
      <c r="K38" s="9" t="str">
        <v>Belém</v>
      </c>
    </row>
    <row r="39" spans="1:11" s="4" customFormat="1">
      <c r="A39" s="3">
        <v>45299</v>
      </c>
      <c r="B39" s="1" t="s">
        <v>61</v>
      </c>
      <c r="C39" s="1" t="s">
        <v>15</v>
      </c>
      <c r="D39" s="1" t="s">
        <v>50</v>
      </c>
      <c r="E39" s="1" t="str">
        <f t="shared" si="2"/>
        <v>Reebok</v>
      </c>
      <c r="F39" s="1" t="str">
        <f t="shared" si="3"/>
        <v>Instapump Fury OG</v>
      </c>
      <c r="G39" s="5">
        <v>900</v>
      </c>
      <c r="H39" s="1">
        <v>47</v>
      </c>
      <c r="I39" s="5">
        <f>Tabela1[[#This Row],[Preço de Venda (R$)]]*Tabela1[[#This Row],[Quantidade Vendida]]</f>
        <v>42300</v>
      </c>
      <c r="K39" s="9" t="str">
        <v>Porto Velho</v>
      </c>
    </row>
    <row r="40" spans="1:11" s="4" customFormat="1">
      <c r="A40" s="3">
        <v>45300</v>
      </c>
      <c r="B40" s="1" t="s">
        <v>64</v>
      </c>
      <c r="C40" s="1" t="s">
        <v>26</v>
      </c>
      <c r="D40" s="1" t="s">
        <v>49</v>
      </c>
      <c r="E40" s="1" t="str">
        <f t="shared" si="2"/>
        <v>Reebok</v>
      </c>
      <c r="F40" s="1" t="str">
        <f t="shared" si="3"/>
        <v>Zig Kinetica 2.5</v>
      </c>
      <c r="G40" s="5">
        <v>780</v>
      </c>
      <c r="H40" s="1">
        <v>47</v>
      </c>
      <c r="I40" s="5">
        <f>Tabela1[[#This Row],[Preço de Venda (R$)]]*Tabela1[[#This Row],[Quantidade Vendida]]</f>
        <v>36660</v>
      </c>
      <c r="K40" s="9" t="str">
        <v>Boa Vista</v>
      </c>
    </row>
    <row r="41" spans="1:11" s="4" customFormat="1">
      <c r="A41" s="3">
        <v>45301</v>
      </c>
      <c r="B41" s="1" t="s">
        <v>65</v>
      </c>
      <c r="C41" s="1" t="s">
        <v>29</v>
      </c>
      <c r="D41" s="1" t="s">
        <v>10</v>
      </c>
      <c r="E41" s="1" t="str">
        <f t="shared" si="2"/>
        <v>Nike</v>
      </c>
      <c r="F41" s="1" t="str">
        <f t="shared" si="3"/>
        <v>Air Zoom Pegasus</v>
      </c>
      <c r="G41" s="5">
        <v>700</v>
      </c>
      <c r="H41" s="1">
        <v>43</v>
      </c>
      <c r="I41" s="5">
        <f>Tabela1[[#This Row],[Preço de Venda (R$)]]*Tabela1[[#This Row],[Quantidade Vendida]]</f>
        <v>30100</v>
      </c>
      <c r="K41" s="9" t="str">
        <v>Macapá</v>
      </c>
    </row>
    <row r="42" spans="1:11" s="4" customFormat="1">
      <c r="A42" s="3">
        <v>45302</v>
      </c>
      <c r="B42" s="1" t="s">
        <v>62</v>
      </c>
      <c r="C42" s="1" t="s">
        <v>38</v>
      </c>
      <c r="D42" s="1" t="s">
        <v>46</v>
      </c>
      <c r="E42" s="1" t="str">
        <f t="shared" si="2"/>
        <v>Reebok</v>
      </c>
      <c r="F42" s="1" t="str">
        <f t="shared" si="3"/>
        <v>Nano X4</v>
      </c>
      <c r="G42" s="5">
        <v>750</v>
      </c>
      <c r="H42" s="1">
        <v>25</v>
      </c>
      <c r="I42" s="5">
        <f>Tabela1[[#This Row],[Preço de Venda (R$)]]*Tabela1[[#This Row],[Quantidade Vendida]]</f>
        <v>18750</v>
      </c>
      <c r="K42" s="9" t="str">
        <v>Rio Branco</v>
      </c>
    </row>
    <row r="43" spans="1:11" s="4" customFormat="1">
      <c r="A43" s="3">
        <v>45303</v>
      </c>
      <c r="B43" s="1" t="s">
        <v>62</v>
      </c>
      <c r="C43" s="1" t="s">
        <v>34</v>
      </c>
      <c r="D43" s="1" t="s">
        <v>47</v>
      </c>
      <c r="E43" s="1" t="str">
        <f t="shared" si="2"/>
        <v>Reebok</v>
      </c>
      <c r="F43" s="1" t="str">
        <f t="shared" si="3"/>
        <v>Club C 85</v>
      </c>
      <c r="G43" s="5">
        <v>300</v>
      </c>
      <c r="H43" s="1">
        <v>67</v>
      </c>
      <c r="I43" s="5">
        <f>Tabela1[[#This Row],[Preço de Venda (R$)]]*Tabela1[[#This Row],[Quantidade Vendida]]</f>
        <v>20100</v>
      </c>
    </row>
    <row r="44" spans="1:11" s="4" customFormat="1">
      <c r="A44" s="3">
        <v>45304</v>
      </c>
      <c r="B44" s="1" t="s">
        <v>63</v>
      </c>
      <c r="C44" s="1" t="s">
        <v>15</v>
      </c>
      <c r="D44" s="1" t="s">
        <v>46</v>
      </c>
      <c r="E44" s="1" t="str">
        <f t="shared" si="2"/>
        <v>Reebok</v>
      </c>
      <c r="F44" s="1" t="str">
        <f t="shared" si="3"/>
        <v>Nano X4</v>
      </c>
      <c r="G44" s="5">
        <v>600</v>
      </c>
      <c r="H44" s="1">
        <v>25</v>
      </c>
      <c r="I44" s="5">
        <f>Tabela1[[#This Row],[Preço de Venda (R$)]]*Tabela1[[#This Row],[Quantidade Vendida]]</f>
        <v>15000</v>
      </c>
    </row>
    <row r="45" spans="1:11" s="4" customFormat="1">
      <c r="A45" s="3">
        <v>45305</v>
      </c>
      <c r="B45" s="1" t="s">
        <v>65</v>
      </c>
      <c r="C45" s="1" t="s">
        <v>7</v>
      </c>
      <c r="D45" s="1" t="s">
        <v>24</v>
      </c>
      <c r="E45" s="1" t="str">
        <f t="shared" si="2"/>
        <v>Nike</v>
      </c>
      <c r="F45" s="1" t="str">
        <f t="shared" si="3"/>
        <v>Metcon 6</v>
      </c>
      <c r="G45" s="5">
        <v>550</v>
      </c>
      <c r="H45" s="1">
        <v>28</v>
      </c>
      <c r="I45" s="5">
        <f>Tabela1[[#This Row],[Preço de Venda (R$)]]*Tabela1[[#This Row],[Quantidade Vendida]]</f>
        <v>15400</v>
      </c>
    </row>
    <row r="46" spans="1:11" s="4" customFormat="1">
      <c r="A46" s="3">
        <v>45306</v>
      </c>
      <c r="B46" s="1" t="s">
        <v>62</v>
      </c>
      <c r="C46" s="1" t="s">
        <v>9</v>
      </c>
      <c r="D46" s="1" t="s">
        <v>12</v>
      </c>
      <c r="E46" s="1" t="str">
        <f t="shared" si="2"/>
        <v>Nike</v>
      </c>
      <c r="F46" s="1" t="str">
        <f t="shared" si="3"/>
        <v>Air Force 1</v>
      </c>
      <c r="G46" s="5">
        <v>650</v>
      </c>
      <c r="H46" s="1">
        <v>14</v>
      </c>
      <c r="I46" s="5">
        <f>Tabela1[[#This Row],[Preço de Venda (R$)]]*Tabela1[[#This Row],[Quantidade Vendida]]</f>
        <v>9100</v>
      </c>
    </row>
    <row r="47" spans="1:11" s="4" customFormat="1">
      <c r="A47" s="3">
        <v>45307</v>
      </c>
      <c r="B47" s="1" t="s">
        <v>65</v>
      </c>
      <c r="C47" s="1" t="s">
        <v>13</v>
      </c>
      <c r="D47" s="1" t="s">
        <v>47</v>
      </c>
      <c r="E47" s="1" t="str">
        <f t="shared" si="2"/>
        <v>Reebok</v>
      </c>
      <c r="F47" s="1" t="str">
        <f t="shared" si="3"/>
        <v>Club C 85</v>
      </c>
      <c r="G47" s="5">
        <v>580</v>
      </c>
      <c r="H47" s="1">
        <v>52</v>
      </c>
      <c r="I47" s="5">
        <f>Tabela1[[#This Row],[Preço de Venda (R$)]]*Tabela1[[#This Row],[Quantidade Vendida]]</f>
        <v>30160</v>
      </c>
    </row>
    <row r="48" spans="1:11" s="4" customFormat="1">
      <c r="A48" s="3">
        <v>45308</v>
      </c>
      <c r="B48" s="1" t="s">
        <v>66</v>
      </c>
      <c r="C48" s="1" t="s">
        <v>17</v>
      </c>
      <c r="D48" s="1" t="s">
        <v>6</v>
      </c>
      <c r="E48" s="1" t="str">
        <f t="shared" si="2"/>
        <v>Nike</v>
      </c>
      <c r="F48" s="1" t="str">
        <f t="shared" si="3"/>
        <v>Air Max 97</v>
      </c>
      <c r="G48" s="5">
        <v>360</v>
      </c>
      <c r="H48" s="1">
        <v>32</v>
      </c>
      <c r="I48" s="5">
        <f>Tabela1[[#This Row],[Preço de Venda (R$)]]*Tabela1[[#This Row],[Quantidade Vendida]]</f>
        <v>11520</v>
      </c>
    </row>
    <row r="49" spans="1:12" s="4" customFormat="1">
      <c r="A49" s="3">
        <v>45309</v>
      </c>
      <c r="B49" s="1" t="s">
        <v>61</v>
      </c>
      <c r="C49" s="1" t="s">
        <v>19</v>
      </c>
      <c r="D49" s="1" t="s">
        <v>6</v>
      </c>
      <c r="E49" s="1" t="str">
        <f t="shared" si="2"/>
        <v>Nike</v>
      </c>
      <c r="F49" s="1" t="str">
        <f t="shared" si="3"/>
        <v>Air Max 97</v>
      </c>
      <c r="G49" s="5">
        <v>900</v>
      </c>
      <c r="H49" s="1">
        <v>60</v>
      </c>
      <c r="I49" s="5">
        <f>Tabela1[[#This Row],[Preço de Venda (R$)]]*Tabela1[[#This Row],[Quantidade Vendida]]</f>
        <v>54000</v>
      </c>
    </row>
    <row r="50" spans="1:12" s="4" customFormat="1">
      <c r="A50" s="3">
        <v>45310</v>
      </c>
      <c r="B50" s="1" t="s">
        <v>61</v>
      </c>
      <c r="C50" s="1" t="s">
        <v>25</v>
      </c>
      <c r="D50" s="1" t="s">
        <v>54</v>
      </c>
      <c r="E50" s="1" t="str">
        <f t="shared" si="2"/>
        <v>Reebok</v>
      </c>
      <c r="F50" s="1" t="str">
        <f t="shared" si="3"/>
        <v>Royal Glide</v>
      </c>
      <c r="G50" s="5">
        <v>780</v>
      </c>
      <c r="H50" s="1">
        <v>35</v>
      </c>
      <c r="I50" s="5">
        <f>Tabela1[[#This Row],[Preço de Venda (R$)]]*Tabela1[[#This Row],[Quantidade Vendida]]</f>
        <v>27300</v>
      </c>
    </row>
    <row r="51" spans="1:12" s="4" customFormat="1">
      <c r="A51" s="3">
        <v>45311</v>
      </c>
      <c r="B51" s="1" t="s">
        <v>63</v>
      </c>
      <c r="C51" s="1" t="s">
        <v>21</v>
      </c>
      <c r="D51" s="1" t="s">
        <v>52</v>
      </c>
      <c r="E51" s="1" t="str">
        <f t="shared" si="2"/>
        <v>Reebok</v>
      </c>
      <c r="F51" s="1" t="str">
        <f t="shared" si="3"/>
        <v>Workout Plus</v>
      </c>
      <c r="G51" s="5">
        <v>700</v>
      </c>
      <c r="H51" s="1">
        <v>44</v>
      </c>
      <c r="I51" s="5">
        <f>Tabela1[[#This Row],[Preço de Venda (R$)]]*Tabela1[[#This Row],[Quantidade Vendida]]</f>
        <v>30800</v>
      </c>
    </row>
    <row r="52" spans="1:12" s="4" customFormat="1">
      <c r="A52" s="3">
        <v>45312</v>
      </c>
      <c r="B52" s="1" t="s">
        <v>63</v>
      </c>
      <c r="C52" s="1" t="s">
        <v>36</v>
      </c>
      <c r="D52" s="1" t="s">
        <v>50</v>
      </c>
      <c r="E52" s="1" t="str">
        <f t="shared" si="2"/>
        <v>Reebok</v>
      </c>
      <c r="F52" s="1" t="str">
        <f t="shared" si="3"/>
        <v>Instapump Fury OG</v>
      </c>
      <c r="G52" s="5">
        <v>750</v>
      </c>
      <c r="H52" s="1">
        <v>64</v>
      </c>
      <c r="I52" s="5">
        <f>Tabela1[[#This Row],[Preço de Venda (R$)]]*Tabela1[[#This Row],[Quantidade Vendida]]</f>
        <v>48000</v>
      </c>
    </row>
    <row r="53" spans="1:12" s="4" customFormat="1">
      <c r="A53" s="3">
        <v>45313</v>
      </c>
      <c r="B53" s="1" t="s">
        <v>65</v>
      </c>
      <c r="C53" s="1" t="s">
        <v>37</v>
      </c>
      <c r="D53" s="1" t="s">
        <v>46</v>
      </c>
      <c r="E53" s="1" t="str">
        <f t="shared" si="2"/>
        <v>Reebok</v>
      </c>
      <c r="F53" s="1" t="str">
        <f t="shared" si="3"/>
        <v>Nano X4</v>
      </c>
      <c r="G53" s="5">
        <v>300</v>
      </c>
      <c r="H53" s="1">
        <v>41</v>
      </c>
      <c r="I53" s="5">
        <f>Tabela1[[#This Row],[Preço de Venda (R$)]]*Tabela1[[#This Row],[Quantidade Vendida]]</f>
        <v>12300</v>
      </c>
    </row>
    <row r="54" spans="1:12" s="4" customFormat="1">
      <c r="A54" s="3">
        <v>45314</v>
      </c>
      <c r="B54" s="1" t="s">
        <v>61</v>
      </c>
      <c r="C54" s="1" t="s">
        <v>28</v>
      </c>
      <c r="D54" s="1" t="s">
        <v>48</v>
      </c>
      <c r="E54" s="1" t="str">
        <f t="shared" si="2"/>
        <v>Reebok</v>
      </c>
      <c r="F54" s="1" t="str">
        <f t="shared" si="3"/>
        <v>Floatride Energy 5</v>
      </c>
      <c r="G54" s="5">
        <v>600</v>
      </c>
      <c r="H54" s="1">
        <v>39</v>
      </c>
      <c r="I54" s="5">
        <f>Tabela1[[#This Row],[Preço de Venda (R$)]]*Tabela1[[#This Row],[Quantidade Vendida]]</f>
        <v>23400</v>
      </c>
    </row>
    <row r="55" spans="1:12" s="4" customFormat="1">
      <c r="A55" s="3">
        <v>45315</v>
      </c>
      <c r="B55" s="1" t="s">
        <v>61</v>
      </c>
      <c r="C55" s="1" t="s">
        <v>27</v>
      </c>
      <c r="D55" s="1" t="s">
        <v>45</v>
      </c>
      <c r="E55" s="1" t="str">
        <f t="shared" si="2"/>
        <v>Reebok</v>
      </c>
      <c r="F55" s="1" t="str">
        <f t="shared" si="3"/>
        <v>Classic Leather</v>
      </c>
      <c r="G55" s="5">
        <v>550</v>
      </c>
      <c r="H55" s="1">
        <v>29</v>
      </c>
      <c r="I55" s="5">
        <f>Tabela1[[#This Row],[Preço de Venda (R$)]]*Tabela1[[#This Row],[Quantidade Vendida]]</f>
        <v>15950</v>
      </c>
    </row>
    <row r="56" spans="1:12" s="4" customFormat="1">
      <c r="A56" s="3">
        <v>45316</v>
      </c>
      <c r="B56" s="1" t="s">
        <v>61</v>
      </c>
      <c r="C56" s="1" t="s">
        <v>23</v>
      </c>
      <c r="D56" s="1" t="s">
        <v>8</v>
      </c>
      <c r="E56" s="1" t="str">
        <f t="shared" si="2"/>
        <v>Nike</v>
      </c>
      <c r="F56" s="1" t="str">
        <f t="shared" si="3"/>
        <v>Revolution 5</v>
      </c>
      <c r="G56" s="5">
        <v>650</v>
      </c>
      <c r="H56" s="1">
        <v>42</v>
      </c>
      <c r="I56" s="5">
        <f>Tabela1[[#This Row],[Preço de Venda (R$)]]*Tabela1[[#This Row],[Quantidade Vendida]]</f>
        <v>27300</v>
      </c>
    </row>
    <row r="57" spans="1:12" s="4" customFormat="1">
      <c r="A57" s="3">
        <v>45317</v>
      </c>
      <c r="B57" s="1" t="s">
        <v>65</v>
      </c>
      <c r="C57" s="1" t="s">
        <v>29</v>
      </c>
      <c r="D57" s="1" t="s">
        <v>10</v>
      </c>
      <c r="E57" s="1" t="str">
        <f t="shared" si="2"/>
        <v>Nike</v>
      </c>
      <c r="F57" s="1" t="str">
        <f t="shared" si="3"/>
        <v>Air Zoom Pegasus</v>
      </c>
      <c r="G57" s="5">
        <v>580</v>
      </c>
      <c r="H57" s="1">
        <v>63</v>
      </c>
      <c r="I57" s="5">
        <f>Tabela1[[#This Row],[Preço de Venda (R$)]]*Tabela1[[#This Row],[Quantidade Vendida]]</f>
        <v>36540</v>
      </c>
      <c r="L57"/>
    </row>
    <row r="58" spans="1:12" s="4" customFormat="1">
      <c r="A58" s="3">
        <v>45318</v>
      </c>
      <c r="B58" s="1" t="s">
        <v>61</v>
      </c>
      <c r="C58" s="1" t="s">
        <v>31</v>
      </c>
      <c r="D58" s="1" t="s">
        <v>24</v>
      </c>
      <c r="E58" s="1" t="str">
        <f t="shared" si="2"/>
        <v>Nike</v>
      </c>
      <c r="F58" s="1" t="str">
        <f t="shared" si="3"/>
        <v>Metcon 6</v>
      </c>
      <c r="G58" s="5">
        <v>360</v>
      </c>
      <c r="H58" s="1">
        <v>65</v>
      </c>
      <c r="I58" s="5">
        <f>Tabela1[[#This Row],[Preço de Venda (R$)]]*Tabela1[[#This Row],[Quantidade Vendida]]</f>
        <v>23400</v>
      </c>
      <c r="L58"/>
    </row>
    <row r="59" spans="1:12" s="4" customFormat="1">
      <c r="A59" s="3">
        <v>45319</v>
      </c>
      <c r="B59" s="1" t="s">
        <v>66</v>
      </c>
      <c r="C59" s="1" t="s">
        <v>11</v>
      </c>
      <c r="D59" s="1" t="s">
        <v>46</v>
      </c>
      <c r="E59" s="1" t="str">
        <f t="shared" si="2"/>
        <v>Reebok</v>
      </c>
      <c r="F59" s="1" t="str">
        <f t="shared" si="3"/>
        <v>Nano X4</v>
      </c>
      <c r="G59" s="5">
        <v>900</v>
      </c>
      <c r="H59" s="1">
        <v>37</v>
      </c>
      <c r="I59" s="5">
        <f>Tabela1[[#This Row],[Preço de Venda (R$)]]*Tabela1[[#This Row],[Quantidade Vendida]]</f>
        <v>33300</v>
      </c>
      <c r="L59"/>
    </row>
    <row r="60" spans="1:12" s="4" customFormat="1">
      <c r="A60" s="3">
        <v>45320</v>
      </c>
      <c r="B60" s="1" t="s">
        <v>66</v>
      </c>
      <c r="C60" s="1" t="s">
        <v>26</v>
      </c>
      <c r="D60" s="1" t="s">
        <v>22</v>
      </c>
      <c r="E60" s="1" t="str">
        <f t="shared" si="2"/>
        <v>Nike</v>
      </c>
      <c r="F60" s="1" t="str">
        <f t="shared" si="3"/>
        <v>Joyride</v>
      </c>
      <c r="G60" s="5">
        <v>780</v>
      </c>
      <c r="H60" s="1">
        <v>27</v>
      </c>
      <c r="I60" s="5">
        <f>Tabela1[[#This Row],[Preço de Venda (R$)]]*Tabela1[[#This Row],[Quantidade Vendida]]</f>
        <v>21060</v>
      </c>
      <c r="L60"/>
    </row>
    <row r="61" spans="1:12" s="4" customFormat="1">
      <c r="A61" s="3">
        <v>45321</v>
      </c>
      <c r="B61" s="1" t="s">
        <v>65</v>
      </c>
      <c r="C61" s="1" t="s">
        <v>39</v>
      </c>
      <c r="D61" s="1" t="s">
        <v>14</v>
      </c>
      <c r="E61" s="1" t="str">
        <f t="shared" si="2"/>
        <v>Nike</v>
      </c>
      <c r="F61" s="1" t="str">
        <f t="shared" si="3"/>
        <v>Air Max 270</v>
      </c>
      <c r="G61" s="5">
        <v>700</v>
      </c>
      <c r="H61" s="1">
        <v>41</v>
      </c>
      <c r="I61" s="5">
        <f>Tabela1[[#This Row],[Preço de Venda (R$)]]*Tabela1[[#This Row],[Quantidade Vendida]]</f>
        <v>28700</v>
      </c>
      <c r="L61"/>
    </row>
    <row r="62" spans="1:12" s="4" customFormat="1">
      <c r="A62" s="3">
        <v>45322</v>
      </c>
      <c r="B62" s="1" t="s">
        <v>62</v>
      </c>
      <c r="C62" s="1" t="s">
        <v>13</v>
      </c>
      <c r="D62" s="1" t="s">
        <v>10</v>
      </c>
      <c r="E62" s="1" t="str">
        <f t="shared" si="2"/>
        <v>Nike</v>
      </c>
      <c r="F62" s="1" t="str">
        <f t="shared" si="3"/>
        <v>Air Zoom Pegasus</v>
      </c>
      <c r="G62" s="5">
        <v>458</v>
      </c>
      <c r="H62" s="1">
        <v>63</v>
      </c>
      <c r="I62" s="5">
        <f>Tabela1[[#This Row],[Preço de Venda (R$)]]*Tabela1[[#This Row],[Quantidade Vendida]]</f>
        <v>28854</v>
      </c>
      <c r="J62"/>
      <c r="L62"/>
    </row>
    <row r="63" spans="1:12" s="4" customFormat="1">
      <c r="A63" s="3">
        <v>45323</v>
      </c>
      <c r="B63" s="1" t="s">
        <v>65</v>
      </c>
      <c r="C63" s="1" t="s">
        <v>23</v>
      </c>
      <c r="D63" s="1" t="s">
        <v>52</v>
      </c>
      <c r="E63" s="1" t="str">
        <f t="shared" si="2"/>
        <v>Reebok</v>
      </c>
      <c r="F63" s="1" t="str">
        <f t="shared" si="3"/>
        <v>Workout Plus</v>
      </c>
      <c r="G63" s="5">
        <v>381</v>
      </c>
      <c r="H63" s="1">
        <v>24</v>
      </c>
      <c r="I63" s="5">
        <f>Tabela1[[#This Row],[Preço de Venda (R$)]]*Tabela1[[#This Row],[Quantidade Vendida]]</f>
        <v>9144</v>
      </c>
      <c r="J63"/>
      <c r="L63"/>
    </row>
    <row r="64" spans="1:12" s="4" customFormat="1">
      <c r="A64" s="3">
        <v>45324</v>
      </c>
      <c r="B64" s="1" t="s">
        <v>63</v>
      </c>
      <c r="C64" s="1" t="s">
        <v>36</v>
      </c>
      <c r="D64" s="1" t="s">
        <v>22</v>
      </c>
      <c r="E64" s="1" t="str">
        <f t="shared" si="2"/>
        <v>Nike</v>
      </c>
      <c r="F64" s="1" t="str">
        <f t="shared" si="3"/>
        <v>Joyride</v>
      </c>
      <c r="G64" s="5">
        <v>612</v>
      </c>
      <c r="H64" s="1">
        <v>11</v>
      </c>
      <c r="I64" s="5">
        <f>Tabela1[[#This Row],[Preço de Venda (R$)]]*Tabela1[[#This Row],[Quantidade Vendida]]</f>
        <v>6732</v>
      </c>
      <c r="J64"/>
      <c r="L64"/>
    </row>
    <row r="65" spans="1:12" s="4" customFormat="1">
      <c r="A65" s="3">
        <v>45325</v>
      </c>
      <c r="B65" s="1" t="s">
        <v>61</v>
      </c>
      <c r="C65" s="1" t="s">
        <v>15</v>
      </c>
      <c r="D65" s="1" t="s">
        <v>12</v>
      </c>
      <c r="E65" s="1" t="str">
        <f t="shared" si="2"/>
        <v>Nike</v>
      </c>
      <c r="F65" s="1" t="str">
        <f t="shared" si="3"/>
        <v>Air Force 1</v>
      </c>
      <c r="G65" s="5">
        <v>504</v>
      </c>
      <c r="H65" s="1">
        <v>63</v>
      </c>
      <c r="I65" s="5">
        <f>Tabela1[[#This Row],[Preço de Venda (R$)]]*Tabela1[[#This Row],[Quantidade Vendida]]</f>
        <v>31752</v>
      </c>
      <c r="J65"/>
      <c r="K65"/>
      <c r="L65"/>
    </row>
    <row r="66" spans="1:12">
      <c r="A66" s="3">
        <v>45326</v>
      </c>
      <c r="B66" s="1" t="s">
        <v>61</v>
      </c>
      <c r="C66" s="1" t="s">
        <v>19</v>
      </c>
      <c r="D66" s="1" t="s">
        <v>8</v>
      </c>
      <c r="E66" s="1" t="str">
        <f t="shared" ref="E66:E97" si="4">LEFT(D66,FIND(" ",D66)-1)</f>
        <v>Nike</v>
      </c>
      <c r="F66" s="1" t="str">
        <f t="shared" ref="F66:F97" si="5">RIGHT(D66,LEN(D66)-FIND(" ",D66))</f>
        <v>Revolution 5</v>
      </c>
      <c r="G66" s="5">
        <v>602</v>
      </c>
      <c r="H66" s="1">
        <v>61</v>
      </c>
      <c r="I66" s="5">
        <f>Tabela1[[#This Row],[Preço de Venda (R$)]]*Tabela1[[#This Row],[Quantidade Vendida]]</f>
        <v>36722</v>
      </c>
    </row>
    <row r="67" spans="1:12">
      <c r="A67" s="3">
        <v>45327</v>
      </c>
      <c r="B67" s="1" t="s">
        <v>61</v>
      </c>
      <c r="C67" s="1" t="s">
        <v>34</v>
      </c>
      <c r="D67" s="1" t="s">
        <v>16</v>
      </c>
      <c r="E67" s="1" t="str">
        <f t="shared" si="4"/>
        <v>Nike</v>
      </c>
      <c r="F67" s="1" t="str">
        <f t="shared" si="5"/>
        <v>Dunk Low</v>
      </c>
      <c r="G67" s="5">
        <v>301</v>
      </c>
      <c r="H67" s="1">
        <v>10</v>
      </c>
      <c r="I67" s="5">
        <f>Tabela1[[#This Row],[Preço de Venda (R$)]]*Tabela1[[#This Row],[Quantidade Vendida]]</f>
        <v>3010</v>
      </c>
    </row>
    <row r="68" spans="1:12">
      <c r="A68" s="3">
        <v>45328</v>
      </c>
      <c r="B68" s="1" t="s">
        <v>63</v>
      </c>
      <c r="C68" s="1" t="s">
        <v>38</v>
      </c>
      <c r="D68" s="1" t="s">
        <v>46</v>
      </c>
      <c r="E68" s="1" t="str">
        <f t="shared" si="4"/>
        <v>Reebok</v>
      </c>
      <c r="F68" s="1" t="str">
        <f t="shared" si="5"/>
        <v>Nano X4</v>
      </c>
      <c r="G68" s="5">
        <v>448</v>
      </c>
      <c r="H68" s="1">
        <v>58</v>
      </c>
      <c r="I68" s="5">
        <f>Tabela1[[#This Row],[Preço de Venda (R$)]]*Tabela1[[#This Row],[Quantidade Vendida]]</f>
        <v>25984</v>
      </c>
    </row>
    <row r="69" spans="1:12">
      <c r="A69" s="3">
        <v>45329</v>
      </c>
      <c r="B69" s="1" t="s">
        <v>65</v>
      </c>
      <c r="C69" s="1" t="s">
        <v>41</v>
      </c>
      <c r="D69" s="1" t="s">
        <v>52</v>
      </c>
      <c r="E69" s="1" t="str">
        <f t="shared" si="4"/>
        <v>Reebok</v>
      </c>
      <c r="F69" s="1" t="str">
        <f t="shared" si="5"/>
        <v>Workout Plus</v>
      </c>
      <c r="G69" s="5">
        <v>387</v>
      </c>
      <c r="H69" s="1">
        <v>20</v>
      </c>
      <c r="I69" s="5">
        <f>Tabela1[[#This Row],[Preço de Venda (R$)]]*Tabela1[[#This Row],[Quantidade Vendida]]</f>
        <v>7740</v>
      </c>
    </row>
    <row r="70" spans="1:12">
      <c r="A70" s="3">
        <v>45330</v>
      </c>
      <c r="B70" s="1" t="s">
        <v>62</v>
      </c>
      <c r="C70" s="1" t="s">
        <v>26</v>
      </c>
      <c r="D70" s="1" t="s">
        <v>6</v>
      </c>
      <c r="E70" s="1" t="str">
        <f t="shared" si="4"/>
        <v>Nike</v>
      </c>
      <c r="F70" s="1" t="str">
        <f t="shared" si="5"/>
        <v>Air Max 97</v>
      </c>
      <c r="G70" s="5">
        <v>423</v>
      </c>
      <c r="H70" s="1">
        <v>20</v>
      </c>
      <c r="I70" s="5">
        <f>Tabela1[[#This Row],[Preço de Venda (R$)]]*Tabela1[[#This Row],[Quantidade Vendida]]</f>
        <v>8460</v>
      </c>
    </row>
    <row r="71" spans="1:12">
      <c r="A71" s="3">
        <v>45331</v>
      </c>
      <c r="B71" s="1" t="s">
        <v>66</v>
      </c>
      <c r="C71" s="1" t="s">
        <v>7</v>
      </c>
      <c r="D71" s="1" t="s">
        <v>6</v>
      </c>
      <c r="E71" s="1" t="str">
        <f t="shared" si="4"/>
        <v>Nike</v>
      </c>
      <c r="F71" s="1" t="str">
        <f t="shared" si="5"/>
        <v>Air Max 97</v>
      </c>
      <c r="G71" s="5">
        <v>539</v>
      </c>
      <c r="H71" s="1">
        <v>69</v>
      </c>
      <c r="I71" s="5">
        <f>Tabela1[[#This Row],[Preço de Venda (R$)]]*Tabela1[[#This Row],[Quantidade Vendida]]</f>
        <v>37191</v>
      </c>
    </row>
    <row r="72" spans="1:12">
      <c r="A72" s="3">
        <v>45332</v>
      </c>
      <c r="B72" s="1" t="s">
        <v>63</v>
      </c>
      <c r="C72" s="1" t="s">
        <v>30</v>
      </c>
      <c r="D72" s="1" t="s">
        <v>45</v>
      </c>
      <c r="E72" s="1" t="str">
        <f t="shared" si="4"/>
        <v>Reebok</v>
      </c>
      <c r="F72" s="1" t="str">
        <f t="shared" si="5"/>
        <v>Classic Leather</v>
      </c>
      <c r="G72" s="5">
        <v>336</v>
      </c>
      <c r="H72" s="1">
        <v>22</v>
      </c>
      <c r="I72" s="5">
        <f>Tabela1[[#This Row],[Preço de Venda (R$)]]*Tabela1[[#This Row],[Quantidade Vendida]]</f>
        <v>7392</v>
      </c>
    </row>
    <row r="73" spans="1:12">
      <c r="A73" s="3">
        <v>45333</v>
      </c>
      <c r="B73" s="1" t="s">
        <v>61</v>
      </c>
      <c r="C73" s="1" t="s">
        <v>7</v>
      </c>
      <c r="D73" s="1" t="s">
        <v>54</v>
      </c>
      <c r="E73" s="1" t="str">
        <f t="shared" si="4"/>
        <v>Reebok</v>
      </c>
      <c r="F73" s="1" t="str">
        <f t="shared" si="5"/>
        <v>Royal Glide</v>
      </c>
      <c r="G73" s="5">
        <v>571</v>
      </c>
      <c r="H73" s="1">
        <v>14</v>
      </c>
      <c r="I73" s="5">
        <f>Tabela1[[#This Row],[Preço de Venda (R$)]]*Tabela1[[#This Row],[Quantidade Vendida]]</f>
        <v>7994</v>
      </c>
    </row>
    <row r="74" spans="1:12">
      <c r="A74" s="3">
        <v>45334</v>
      </c>
      <c r="B74" s="1" t="s">
        <v>64</v>
      </c>
      <c r="C74" s="1" t="s">
        <v>15</v>
      </c>
      <c r="D74" s="1" t="s">
        <v>47</v>
      </c>
      <c r="E74" s="1" t="str">
        <f t="shared" si="4"/>
        <v>Reebok</v>
      </c>
      <c r="F74" s="1" t="str">
        <f t="shared" si="5"/>
        <v>Club C 85</v>
      </c>
      <c r="G74" s="5">
        <v>368</v>
      </c>
      <c r="H74" s="1">
        <v>18</v>
      </c>
      <c r="I74" s="5">
        <f>Tabela1[[#This Row],[Preço de Venda (R$)]]*Tabela1[[#This Row],[Quantidade Vendida]]</f>
        <v>6624</v>
      </c>
    </row>
    <row r="75" spans="1:12">
      <c r="A75" s="3">
        <v>45335</v>
      </c>
      <c r="B75" s="1" t="s">
        <v>65</v>
      </c>
      <c r="C75" s="1" t="s">
        <v>42</v>
      </c>
      <c r="D75" s="1" t="s">
        <v>10</v>
      </c>
      <c r="E75" s="1" t="str">
        <f t="shared" si="4"/>
        <v>Nike</v>
      </c>
      <c r="F75" s="1" t="str">
        <f t="shared" si="5"/>
        <v>Air Zoom Pegasus</v>
      </c>
      <c r="G75" s="5">
        <v>610</v>
      </c>
      <c r="H75" s="1">
        <v>59</v>
      </c>
      <c r="I75" s="5">
        <f>Tabela1[[#This Row],[Preço de Venda (R$)]]*Tabela1[[#This Row],[Quantidade Vendida]]</f>
        <v>35990</v>
      </c>
    </row>
    <row r="76" spans="1:12">
      <c r="A76" s="3">
        <v>45336</v>
      </c>
      <c r="B76" s="1" t="s">
        <v>65</v>
      </c>
      <c r="C76" s="1" t="s">
        <v>32</v>
      </c>
      <c r="D76" s="1" t="s">
        <v>45</v>
      </c>
      <c r="E76" s="1" t="str">
        <f t="shared" si="4"/>
        <v>Reebok</v>
      </c>
      <c r="F76" s="1" t="str">
        <f t="shared" si="5"/>
        <v>Classic Leather</v>
      </c>
      <c r="G76" s="5">
        <v>585</v>
      </c>
      <c r="H76" s="1">
        <v>21</v>
      </c>
      <c r="I76" s="5">
        <f>Tabela1[[#This Row],[Preço de Venda (R$)]]*Tabela1[[#This Row],[Quantidade Vendida]]</f>
        <v>12285</v>
      </c>
    </row>
    <row r="77" spans="1:12">
      <c r="A77" s="3">
        <v>45337</v>
      </c>
      <c r="B77" s="1" t="s">
        <v>65</v>
      </c>
      <c r="C77" s="1" t="s">
        <v>36</v>
      </c>
      <c r="D77" s="1" t="s">
        <v>8</v>
      </c>
      <c r="E77" s="1" t="str">
        <f t="shared" si="4"/>
        <v>Nike</v>
      </c>
      <c r="F77" s="1" t="str">
        <f t="shared" si="5"/>
        <v>Revolution 5</v>
      </c>
      <c r="G77" s="5">
        <v>628</v>
      </c>
      <c r="H77" s="1">
        <v>50</v>
      </c>
      <c r="I77" s="5">
        <f>Tabela1[[#This Row],[Preço de Venda (R$)]]*Tabela1[[#This Row],[Quantidade Vendida]]</f>
        <v>31400</v>
      </c>
    </row>
    <row r="78" spans="1:12">
      <c r="A78" s="3">
        <v>45338</v>
      </c>
      <c r="B78" s="1" t="s">
        <v>62</v>
      </c>
      <c r="C78" s="1" t="s">
        <v>34</v>
      </c>
      <c r="D78" s="1" t="s">
        <v>16</v>
      </c>
      <c r="E78" s="1" t="str">
        <f t="shared" si="4"/>
        <v>Nike</v>
      </c>
      <c r="F78" s="1" t="str">
        <f t="shared" si="5"/>
        <v>Dunk Low</v>
      </c>
      <c r="G78" s="5">
        <v>668</v>
      </c>
      <c r="H78" s="1">
        <v>14</v>
      </c>
      <c r="I78" s="5">
        <f>Tabela1[[#This Row],[Preço de Venda (R$)]]*Tabela1[[#This Row],[Quantidade Vendida]]</f>
        <v>9352</v>
      </c>
    </row>
    <row r="79" spans="1:12">
      <c r="A79" s="3">
        <v>45339</v>
      </c>
      <c r="B79" s="1" t="s">
        <v>61</v>
      </c>
      <c r="C79" s="1" t="s">
        <v>39</v>
      </c>
      <c r="D79" s="1" t="s">
        <v>54</v>
      </c>
      <c r="E79" s="1" t="str">
        <f t="shared" si="4"/>
        <v>Reebok</v>
      </c>
      <c r="F79" s="1" t="str">
        <f t="shared" si="5"/>
        <v>Royal Glide</v>
      </c>
      <c r="G79" s="5">
        <v>685</v>
      </c>
      <c r="H79" s="1">
        <v>63</v>
      </c>
      <c r="I79" s="5">
        <f>Tabela1[[#This Row],[Preço de Venda (R$)]]*Tabela1[[#This Row],[Quantidade Vendida]]</f>
        <v>43155</v>
      </c>
    </row>
    <row r="80" spans="1:12">
      <c r="A80" s="3">
        <v>45340</v>
      </c>
      <c r="B80" s="1" t="s">
        <v>62</v>
      </c>
      <c r="C80" s="1" t="s">
        <v>13</v>
      </c>
      <c r="D80" s="1" t="s">
        <v>52</v>
      </c>
      <c r="E80" s="1" t="str">
        <f t="shared" si="4"/>
        <v>Reebok</v>
      </c>
      <c r="F80" s="1" t="str">
        <f t="shared" si="5"/>
        <v>Workout Plus</v>
      </c>
      <c r="G80" s="5">
        <v>536</v>
      </c>
      <c r="H80" s="1">
        <v>51</v>
      </c>
      <c r="I80" s="5">
        <f>Tabela1[[#This Row],[Preço de Venda (R$)]]*Tabela1[[#This Row],[Quantidade Vendida]]</f>
        <v>27336</v>
      </c>
    </row>
    <row r="81" spans="1:9">
      <c r="A81" s="3">
        <v>45341</v>
      </c>
      <c r="B81" s="1" t="s">
        <v>61</v>
      </c>
      <c r="C81" s="1" t="s">
        <v>13</v>
      </c>
      <c r="D81" s="1" t="s">
        <v>20</v>
      </c>
      <c r="E81" s="1" t="str">
        <f t="shared" si="4"/>
        <v>Nike</v>
      </c>
      <c r="F81" s="1" t="str">
        <f t="shared" si="5"/>
        <v>Air VaporMax</v>
      </c>
      <c r="G81" s="5">
        <v>655</v>
      </c>
      <c r="H81" s="1">
        <v>62</v>
      </c>
      <c r="I81" s="5">
        <f>Tabela1[[#This Row],[Preço de Venda (R$)]]*Tabela1[[#This Row],[Quantidade Vendida]]</f>
        <v>40610</v>
      </c>
    </row>
    <row r="82" spans="1:9">
      <c r="A82" s="3">
        <v>45342</v>
      </c>
      <c r="B82" s="1" t="s">
        <v>63</v>
      </c>
      <c r="C82" s="1" t="s">
        <v>37</v>
      </c>
      <c r="D82" s="1" t="s">
        <v>47</v>
      </c>
      <c r="E82" s="1" t="str">
        <f t="shared" si="4"/>
        <v>Reebok</v>
      </c>
      <c r="F82" s="1" t="str">
        <f t="shared" si="5"/>
        <v>Club C 85</v>
      </c>
      <c r="G82" s="5">
        <v>321</v>
      </c>
      <c r="H82" s="1">
        <v>18</v>
      </c>
      <c r="I82" s="5">
        <f>Tabela1[[#This Row],[Preço de Venda (R$)]]*Tabela1[[#This Row],[Quantidade Vendida]]</f>
        <v>5778</v>
      </c>
    </row>
    <row r="83" spans="1:9">
      <c r="A83" s="3">
        <v>45343</v>
      </c>
      <c r="B83" s="1" t="s">
        <v>61</v>
      </c>
      <c r="C83" s="1" t="s">
        <v>39</v>
      </c>
      <c r="D83" s="1" t="s">
        <v>47</v>
      </c>
      <c r="E83" s="1" t="str">
        <f t="shared" si="4"/>
        <v>Reebok</v>
      </c>
      <c r="F83" s="1" t="str">
        <f t="shared" si="5"/>
        <v>Club C 85</v>
      </c>
      <c r="G83" s="5">
        <v>633</v>
      </c>
      <c r="H83" s="1">
        <v>37</v>
      </c>
      <c r="I83" s="5">
        <f>Tabela1[[#This Row],[Preço de Venda (R$)]]*Tabela1[[#This Row],[Quantidade Vendida]]</f>
        <v>23421</v>
      </c>
    </row>
    <row r="84" spans="1:9">
      <c r="A84" s="3">
        <v>45344</v>
      </c>
      <c r="B84" s="1" t="s">
        <v>64</v>
      </c>
      <c r="C84" s="1" t="s">
        <v>19</v>
      </c>
      <c r="D84" s="1" t="s">
        <v>12</v>
      </c>
      <c r="E84" s="1" t="str">
        <f t="shared" si="4"/>
        <v>Nike</v>
      </c>
      <c r="F84" s="1" t="str">
        <f t="shared" si="5"/>
        <v>Air Force 1</v>
      </c>
      <c r="G84" s="5">
        <v>359</v>
      </c>
      <c r="H84" s="1">
        <v>49</v>
      </c>
      <c r="I84" s="5">
        <f>Tabela1[[#This Row],[Preço de Venda (R$)]]*Tabela1[[#This Row],[Quantidade Vendida]]</f>
        <v>17591</v>
      </c>
    </row>
    <row r="85" spans="1:9">
      <c r="A85" s="3">
        <v>45345</v>
      </c>
      <c r="B85" s="1" t="s">
        <v>66</v>
      </c>
      <c r="C85" s="1" t="s">
        <v>19</v>
      </c>
      <c r="D85" s="1" t="s">
        <v>18</v>
      </c>
      <c r="E85" s="1" t="str">
        <f t="shared" si="4"/>
        <v>Nike</v>
      </c>
      <c r="F85" s="1" t="str">
        <f t="shared" si="5"/>
        <v>SB Chron 2</v>
      </c>
      <c r="G85" s="5">
        <v>339</v>
      </c>
      <c r="H85" s="1">
        <v>70</v>
      </c>
      <c r="I85" s="5">
        <f>Tabela1[[#This Row],[Preço de Venda (R$)]]*Tabela1[[#This Row],[Quantidade Vendida]]</f>
        <v>23730</v>
      </c>
    </row>
    <row r="86" spans="1:9">
      <c r="A86" s="3">
        <v>45346</v>
      </c>
      <c r="B86" s="1" t="s">
        <v>63</v>
      </c>
      <c r="C86" s="1" t="s">
        <v>15</v>
      </c>
      <c r="D86" s="1" t="s">
        <v>22</v>
      </c>
      <c r="E86" s="1" t="str">
        <f t="shared" si="4"/>
        <v>Nike</v>
      </c>
      <c r="F86" s="1" t="str">
        <f t="shared" si="5"/>
        <v>Joyride</v>
      </c>
      <c r="G86" s="5">
        <v>317</v>
      </c>
      <c r="H86" s="1">
        <v>42</v>
      </c>
      <c r="I86" s="5">
        <f>Tabela1[[#This Row],[Preço de Venda (R$)]]*Tabela1[[#This Row],[Quantidade Vendida]]</f>
        <v>13314</v>
      </c>
    </row>
    <row r="87" spans="1:9">
      <c r="A87" s="3">
        <v>45347</v>
      </c>
      <c r="B87" s="1" t="s">
        <v>65</v>
      </c>
      <c r="C87" s="1" t="s">
        <v>25</v>
      </c>
      <c r="D87" s="1" t="s">
        <v>51</v>
      </c>
      <c r="E87" s="1" t="str">
        <f t="shared" si="4"/>
        <v>Reebok</v>
      </c>
      <c r="F87" s="1" t="str">
        <f t="shared" si="5"/>
        <v>DMX Series 2000</v>
      </c>
      <c r="G87" s="5">
        <v>379</v>
      </c>
      <c r="H87" s="1">
        <v>53</v>
      </c>
      <c r="I87" s="5">
        <f>Tabela1[[#This Row],[Preço de Venda (R$)]]*Tabela1[[#This Row],[Quantidade Vendida]]</f>
        <v>20087</v>
      </c>
    </row>
    <row r="88" spans="1:9">
      <c r="A88" s="3">
        <v>45348</v>
      </c>
      <c r="B88" s="1" t="s">
        <v>63</v>
      </c>
      <c r="C88" s="1" t="s">
        <v>7</v>
      </c>
      <c r="D88" s="1" t="s">
        <v>50</v>
      </c>
      <c r="E88" s="1" t="str">
        <f t="shared" si="4"/>
        <v>Reebok</v>
      </c>
      <c r="F88" s="1" t="str">
        <f t="shared" si="5"/>
        <v>Instapump Fury OG</v>
      </c>
      <c r="G88" s="5">
        <v>423</v>
      </c>
      <c r="H88" s="1">
        <v>58</v>
      </c>
      <c r="I88" s="5">
        <f>Tabela1[[#This Row],[Preço de Venda (R$)]]*Tabela1[[#This Row],[Quantidade Vendida]]</f>
        <v>24534</v>
      </c>
    </row>
    <row r="89" spans="1:9">
      <c r="A89" s="3">
        <v>45349</v>
      </c>
      <c r="B89" s="1" t="s">
        <v>66</v>
      </c>
      <c r="C89" s="1" t="s">
        <v>15</v>
      </c>
      <c r="D89" s="1" t="s">
        <v>18</v>
      </c>
      <c r="E89" s="1" t="str">
        <f t="shared" si="4"/>
        <v>Nike</v>
      </c>
      <c r="F89" s="1" t="str">
        <f t="shared" si="5"/>
        <v>SB Chron 2</v>
      </c>
      <c r="G89" s="5">
        <v>392</v>
      </c>
      <c r="H89" s="1">
        <v>33</v>
      </c>
      <c r="I89" s="5">
        <f>Tabela1[[#This Row],[Preço de Venda (R$)]]*Tabela1[[#This Row],[Quantidade Vendida]]</f>
        <v>12936</v>
      </c>
    </row>
    <row r="90" spans="1:9">
      <c r="A90" s="3">
        <v>45350</v>
      </c>
      <c r="B90" s="1" t="s">
        <v>61</v>
      </c>
      <c r="C90" s="1" t="s">
        <v>9</v>
      </c>
      <c r="D90" s="1" t="s">
        <v>47</v>
      </c>
      <c r="E90" s="1" t="str">
        <f t="shared" si="4"/>
        <v>Reebok</v>
      </c>
      <c r="F90" s="1" t="str">
        <f t="shared" si="5"/>
        <v>Club C 85</v>
      </c>
      <c r="G90" s="5">
        <v>570</v>
      </c>
      <c r="H90" s="1">
        <v>22</v>
      </c>
      <c r="I90" s="5">
        <f>Tabela1[[#This Row],[Preço de Venda (R$)]]*Tabela1[[#This Row],[Quantidade Vendida]]</f>
        <v>12540</v>
      </c>
    </row>
    <row r="91" spans="1:9">
      <c r="A91" s="3">
        <v>45351</v>
      </c>
      <c r="B91" s="1" t="s">
        <v>64</v>
      </c>
      <c r="C91" s="1" t="s">
        <v>13</v>
      </c>
      <c r="D91" s="1" t="s">
        <v>54</v>
      </c>
      <c r="E91" s="1" t="str">
        <f t="shared" si="4"/>
        <v>Reebok</v>
      </c>
      <c r="F91" s="1" t="str">
        <f t="shared" si="5"/>
        <v>Royal Glide</v>
      </c>
      <c r="G91" s="5">
        <v>481</v>
      </c>
      <c r="H91" s="1">
        <v>62</v>
      </c>
      <c r="I91" s="5">
        <f>Tabela1[[#This Row],[Preço de Venda (R$)]]*Tabela1[[#This Row],[Quantidade Vendida]]</f>
        <v>29822</v>
      </c>
    </row>
    <row r="92" spans="1:9">
      <c r="A92" s="3">
        <v>45352</v>
      </c>
      <c r="B92" s="1" t="s">
        <v>63</v>
      </c>
      <c r="C92" s="1" t="s">
        <v>11</v>
      </c>
      <c r="D92" s="1" t="s">
        <v>50</v>
      </c>
      <c r="E92" s="1" t="str">
        <f t="shared" si="4"/>
        <v>Reebok</v>
      </c>
      <c r="F92" s="1" t="str">
        <f t="shared" si="5"/>
        <v>Instapump Fury OG</v>
      </c>
      <c r="G92" s="5">
        <v>608</v>
      </c>
      <c r="H92" s="1">
        <v>40</v>
      </c>
      <c r="I92" s="5">
        <f>Tabela1[[#This Row],[Preço de Venda (R$)]]*Tabela1[[#This Row],[Quantidade Vendida]]</f>
        <v>24320</v>
      </c>
    </row>
    <row r="93" spans="1:9">
      <c r="A93" s="3">
        <v>45353</v>
      </c>
      <c r="B93" s="1" t="s">
        <v>62</v>
      </c>
      <c r="C93" s="1" t="s">
        <v>26</v>
      </c>
      <c r="D93" s="1" t="s">
        <v>16</v>
      </c>
      <c r="E93" s="1" t="str">
        <f t="shared" si="4"/>
        <v>Nike</v>
      </c>
      <c r="F93" s="1" t="str">
        <f t="shared" si="5"/>
        <v>Dunk Low</v>
      </c>
      <c r="G93" s="5">
        <v>425</v>
      </c>
      <c r="H93" s="1">
        <v>53</v>
      </c>
      <c r="I93" s="5">
        <f>Tabela1[[#This Row],[Preço de Venda (R$)]]*Tabela1[[#This Row],[Quantidade Vendida]]</f>
        <v>22525</v>
      </c>
    </row>
    <row r="94" spans="1:9">
      <c r="A94" s="3">
        <v>45354</v>
      </c>
      <c r="B94" s="1" t="s">
        <v>61</v>
      </c>
      <c r="C94" s="1" t="s">
        <v>17</v>
      </c>
      <c r="D94" s="1" t="s">
        <v>12</v>
      </c>
      <c r="E94" s="1" t="str">
        <f t="shared" si="4"/>
        <v>Nike</v>
      </c>
      <c r="F94" s="1" t="str">
        <f t="shared" si="5"/>
        <v>Air Force 1</v>
      </c>
      <c r="G94" s="5">
        <v>485</v>
      </c>
      <c r="H94" s="1">
        <v>28</v>
      </c>
      <c r="I94" s="5">
        <f>Tabela1[[#This Row],[Preço de Venda (R$)]]*Tabela1[[#This Row],[Quantidade Vendida]]</f>
        <v>13580</v>
      </c>
    </row>
    <row r="95" spans="1:9">
      <c r="A95" s="3">
        <v>45355</v>
      </c>
      <c r="B95" s="1" t="s">
        <v>63</v>
      </c>
      <c r="C95" s="1" t="s">
        <v>25</v>
      </c>
      <c r="D95" s="1" t="s">
        <v>48</v>
      </c>
      <c r="E95" s="1" t="str">
        <f t="shared" si="4"/>
        <v>Reebok</v>
      </c>
      <c r="F95" s="1" t="str">
        <f t="shared" si="5"/>
        <v>Floatride Energy 5</v>
      </c>
      <c r="G95" s="5">
        <v>678</v>
      </c>
      <c r="H95" s="1">
        <v>24</v>
      </c>
      <c r="I95" s="5">
        <f>Tabela1[[#This Row],[Preço de Venda (R$)]]*Tabela1[[#This Row],[Quantidade Vendida]]</f>
        <v>16272</v>
      </c>
    </row>
    <row r="96" spans="1:9">
      <c r="A96" s="3">
        <v>45356</v>
      </c>
      <c r="B96" s="1" t="s">
        <v>63</v>
      </c>
      <c r="C96" s="1" t="s">
        <v>19</v>
      </c>
      <c r="D96" s="1" t="s">
        <v>51</v>
      </c>
      <c r="E96" s="1" t="str">
        <f t="shared" si="4"/>
        <v>Reebok</v>
      </c>
      <c r="F96" s="1" t="str">
        <f t="shared" si="5"/>
        <v>DMX Series 2000</v>
      </c>
      <c r="G96" s="5">
        <v>353</v>
      </c>
      <c r="H96" s="1">
        <v>53</v>
      </c>
      <c r="I96" s="5">
        <f>Tabela1[[#This Row],[Preço de Venda (R$)]]*Tabela1[[#This Row],[Quantidade Vendida]]</f>
        <v>18709</v>
      </c>
    </row>
    <row r="97" spans="1:9">
      <c r="A97" s="3">
        <v>45357</v>
      </c>
      <c r="B97" s="1" t="s">
        <v>66</v>
      </c>
      <c r="C97" s="1" t="s">
        <v>37</v>
      </c>
      <c r="D97" s="1" t="s">
        <v>48</v>
      </c>
      <c r="E97" s="1" t="str">
        <f t="shared" si="4"/>
        <v>Reebok</v>
      </c>
      <c r="F97" s="1" t="str">
        <f t="shared" si="5"/>
        <v>Floatride Energy 5</v>
      </c>
      <c r="G97" s="5">
        <v>476</v>
      </c>
      <c r="H97" s="1">
        <v>48</v>
      </c>
      <c r="I97" s="5">
        <f>Tabela1[[#This Row],[Preço de Venda (R$)]]*Tabela1[[#This Row],[Quantidade Vendida]]</f>
        <v>22848</v>
      </c>
    </row>
    <row r="98" spans="1:9">
      <c r="A98" s="3">
        <v>45358</v>
      </c>
      <c r="B98" s="1" t="s">
        <v>65</v>
      </c>
      <c r="C98" s="1" t="s">
        <v>21</v>
      </c>
      <c r="D98" s="1" t="s">
        <v>48</v>
      </c>
      <c r="E98" s="1" t="str">
        <f t="shared" ref="E98:E120" si="6">LEFT(D98,FIND(" ",D98)-1)</f>
        <v>Reebok</v>
      </c>
      <c r="F98" s="1" t="str">
        <f t="shared" ref="F98:F120" si="7">RIGHT(D98,LEN(D98)-FIND(" ",D98))</f>
        <v>Floatride Energy 5</v>
      </c>
      <c r="G98" s="5">
        <v>691</v>
      </c>
      <c r="H98" s="1">
        <v>34</v>
      </c>
      <c r="I98" s="5">
        <f>Tabela1[[#This Row],[Preço de Venda (R$)]]*Tabela1[[#This Row],[Quantidade Vendida]]</f>
        <v>23494</v>
      </c>
    </row>
    <row r="99" spans="1:9">
      <c r="A99" s="3">
        <v>45359</v>
      </c>
      <c r="B99" s="1" t="s">
        <v>63</v>
      </c>
      <c r="C99" s="1" t="s">
        <v>13</v>
      </c>
      <c r="D99" s="1" t="s">
        <v>49</v>
      </c>
      <c r="E99" s="1" t="str">
        <f t="shared" si="6"/>
        <v>Reebok</v>
      </c>
      <c r="F99" s="1" t="str">
        <f t="shared" si="7"/>
        <v>Zig Kinetica 2.5</v>
      </c>
      <c r="G99" s="5">
        <v>448</v>
      </c>
      <c r="H99" s="1">
        <v>67</v>
      </c>
      <c r="I99" s="5">
        <f>Tabela1[[#This Row],[Preço de Venda (R$)]]*Tabela1[[#This Row],[Quantidade Vendida]]</f>
        <v>30016</v>
      </c>
    </row>
    <row r="100" spans="1:9">
      <c r="A100" s="3">
        <v>45360</v>
      </c>
      <c r="B100" s="1" t="s">
        <v>65</v>
      </c>
      <c r="C100" s="1" t="s">
        <v>36</v>
      </c>
      <c r="D100" s="1" t="s">
        <v>16</v>
      </c>
      <c r="E100" s="1" t="str">
        <f t="shared" si="6"/>
        <v>Nike</v>
      </c>
      <c r="F100" s="1" t="str">
        <f t="shared" si="7"/>
        <v>Dunk Low</v>
      </c>
      <c r="G100" s="5">
        <v>567</v>
      </c>
      <c r="H100" s="1">
        <v>29</v>
      </c>
      <c r="I100" s="5">
        <f>Tabela1[[#This Row],[Preço de Venda (R$)]]*Tabela1[[#This Row],[Quantidade Vendida]]</f>
        <v>16443</v>
      </c>
    </row>
    <row r="101" spans="1:9">
      <c r="A101" s="3">
        <v>45361</v>
      </c>
      <c r="B101" s="1" t="s">
        <v>65</v>
      </c>
      <c r="C101" s="1" t="s">
        <v>7</v>
      </c>
      <c r="D101" s="1" t="s">
        <v>50</v>
      </c>
      <c r="E101" s="1" t="str">
        <f t="shared" si="6"/>
        <v>Reebok</v>
      </c>
      <c r="F101" s="1" t="str">
        <f t="shared" si="7"/>
        <v>Instapump Fury OG</v>
      </c>
      <c r="G101" s="5">
        <v>503</v>
      </c>
      <c r="H101" s="1">
        <v>15</v>
      </c>
      <c r="I101" s="5">
        <f>Tabela1[[#This Row],[Preço de Venda (R$)]]*Tabela1[[#This Row],[Quantidade Vendida]]</f>
        <v>7545</v>
      </c>
    </row>
    <row r="102" spans="1:9">
      <c r="A102" s="3">
        <v>45362</v>
      </c>
      <c r="B102" s="1" t="s">
        <v>61</v>
      </c>
      <c r="C102" s="1" t="s">
        <v>15</v>
      </c>
      <c r="D102" s="1" t="s">
        <v>8</v>
      </c>
      <c r="E102" s="1" t="str">
        <f t="shared" si="6"/>
        <v>Nike</v>
      </c>
      <c r="F102" s="1" t="str">
        <f t="shared" si="7"/>
        <v>Revolution 5</v>
      </c>
      <c r="G102" s="5">
        <v>464</v>
      </c>
      <c r="H102" s="1">
        <v>40</v>
      </c>
      <c r="I102" s="5">
        <f>Tabela1[[#This Row],[Preço de Venda (R$)]]*Tabela1[[#This Row],[Quantidade Vendida]]</f>
        <v>18560</v>
      </c>
    </row>
    <row r="103" spans="1:9">
      <c r="A103" s="3">
        <v>45363</v>
      </c>
      <c r="B103" s="1" t="s">
        <v>63</v>
      </c>
      <c r="C103" s="1" t="s">
        <v>15</v>
      </c>
      <c r="D103" s="1" t="s">
        <v>22</v>
      </c>
      <c r="E103" s="1" t="str">
        <f t="shared" si="6"/>
        <v>Nike</v>
      </c>
      <c r="F103" s="1" t="str">
        <f t="shared" si="7"/>
        <v>Joyride</v>
      </c>
      <c r="G103" s="5">
        <v>583</v>
      </c>
      <c r="H103" s="1">
        <v>60</v>
      </c>
      <c r="I103" s="5">
        <f>Tabela1[[#This Row],[Preço de Venda (R$)]]*Tabela1[[#This Row],[Quantidade Vendida]]</f>
        <v>34980</v>
      </c>
    </row>
    <row r="104" spans="1:9">
      <c r="A104" s="3">
        <v>45364</v>
      </c>
      <c r="B104" s="1" t="s">
        <v>64</v>
      </c>
      <c r="C104" s="1" t="s">
        <v>36</v>
      </c>
      <c r="D104" s="1" t="s">
        <v>22</v>
      </c>
      <c r="E104" s="1" t="str">
        <f t="shared" si="6"/>
        <v>Nike</v>
      </c>
      <c r="F104" s="1" t="str">
        <f t="shared" si="7"/>
        <v>Joyride</v>
      </c>
      <c r="G104" s="5">
        <v>312</v>
      </c>
      <c r="H104" s="1">
        <v>51</v>
      </c>
      <c r="I104" s="5">
        <f>Tabela1[[#This Row],[Preço de Venda (R$)]]*Tabela1[[#This Row],[Quantidade Vendida]]</f>
        <v>15912</v>
      </c>
    </row>
    <row r="105" spans="1:9">
      <c r="A105" s="3">
        <v>45365</v>
      </c>
      <c r="B105" s="1" t="s">
        <v>62</v>
      </c>
      <c r="C105" s="1" t="s">
        <v>27</v>
      </c>
      <c r="D105" s="1" t="s">
        <v>53</v>
      </c>
      <c r="E105" s="1" t="str">
        <f t="shared" si="6"/>
        <v>Reebok</v>
      </c>
      <c r="F105" s="1" t="str">
        <f t="shared" si="7"/>
        <v>Premier Road Modern</v>
      </c>
      <c r="G105" s="5">
        <v>679</v>
      </c>
      <c r="H105" s="1">
        <v>43</v>
      </c>
      <c r="I105" s="5">
        <f>Tabela1[[#This Row],[Preço de Venda (R$)]]*Tabela1[[#This Row],[Quantidade Vendida]]</f>
        <v>29197</v>
      </c>
    </row>
    <row r="106" spans="1:9">
      <c r="A106" s="3">
        <v>45366</v>
      </c>
      <c r="B106" s="1" t="s">
        <v>64</v>
      </c>
      <c r="C106" s="1" t="s">
        <v>37</v>
      </c>
      <c r="D106" s="1" t="s">
        <v>22</v>
      </c>
      <c r="E106" s="1" t="str">
        <f t="shared" si="6"/>
        <v>Nike</v>
      </c>
      <c r="F106" s="1" t="str">
        <f t="shared" si="7"/>
        <v>Joyride</v>
      </c>
      <c r="G106" s="5">
        <v>529</v>
      </c>
      <c r="H106" s="1">
        <v>18</v>
      </c>
      <c r="I106" s="5">
        <f>Tabela1[[#This Row],[Preço de Venda (R$)]]*Tabela1[[#This Row],[Quantidade Vendida]]</f>
        <v>9522</v>
      </c>
    </row>
    <row r="107" spans="1:9">
      <c r="A107" s="3">
        <v>45367</v>
      </c>
      <c r="B107" s="1" t="s">
        <v>64</v>
      </c>
      <c r="C107" s="1" t="s">
        <v>27</v>
      </c>
      <c r="D107" s="1" t="s">
        <v>16</v>
      </c>
      <c r="E107" s="1" t="str">
        <f t="shared" si="6"/>
        <v>Nike</v>
      </c>
      <c r="F107" s="1" t="str">
        <f t="shared" si="7"/>
        <v>Dunk Low</v>
      </c>
      <c r="G107" s="5">
        <v>636</v>
      </c>
      <c r="H107" s="1">
        <v>60</v>
      </c>
      <c r="I107" s="5">
        <f>Tabela1[[#This Row],[Preço de Venda (R$)]]*Tabela1[[#This Row],[Quantidade Vendida]]</f>
        <v>38160</v>
      </c>
    </row>
    <row r="108" spans="1:9">
      <c r="A108" s="3">
        <v>45368</v>
      </c>
      <c r="B108" s="1" t="s">
        <v>61</v>
      </c>
      <c r="C108" s="1" t="s">
        <v>25</v>
      </c>
      <c r="D108" s="1" t="s">
        <v>12</v>
      </c>
      <c r="E108" s="1" t="str">
        <f t="shared" si="6"/>
        <v>Nike</v>
      </c>
      <c r="F108" s="1" t="str">
        <f t="shared" si="7"/>
        <v>Air Force 1</v>
      </c>
      <c r="G108" s="5">
        <v>615</v>
      </c>
      <c r="H108" s="1">
        <v>25</v>
      </c>
      <c r="I108" s="5">
        <f>Tabela1[[#This Row],[Preço de Venda (R$)]]*Tabela1[[#This Row],[Quantidade Vendida]]</f>
        <v>15375</v>
      </c>
    </row>
    <row r="109" spans="1:9">
      <c r="A109" s="3">
        <v>45369</v>
      </c>
      <c r="B109" s="1" t="s">
        <v>61</v>
      </c>
      <c r="C109" s="1" t="s">
        <v>37</v>
      </c>
      <c r="D109" s="1" t="s">
        <v>52</v>
      </c>
      <c r="E109" s="1" t="str">
        <f t="shared" si="6"/>
        <v>Reebok</v>
      </c>
      <c r="F109" s="1" t="str">
        <f t="shared" si="7"/>
        <v>Workout Plus</v>
      </c>
      <c r="G109" s="5">
        <v>578</v>
      </c>
      <c r="H109" s="1">
        <v>34</v>
      </c>
      <c r="I109" s="5">
        <f>Tabela1[[#This Row],[Preço de Venda (R$)]]*Tabela1[[#This Row],[Quantidade Vendida]]</f>
        <v>19652</v>
      </c>
    </row>
    <row r="110" spans="1:9">
      <c r="A110" s="3">
        <v>45370</v>
      </c>
      <c r="B110" s="1" t="s">
        <v>63</v>
      </c>
      <c r="C110" s="1" t="s">
        <v>36</v>
      </c>
      <c r="D110" s="1" t="s">
        <v>12</v>
      </c>
      <c r="E110" s="1" t="str">
        <f t="shared" si="6"/>
        <v>Nike</v>
      </c>
      <c r="F110" s="1" t="str">
        <f t="shared" si="7"/>
        <v>Air Force 1</v>
      </c>
      <c r="G110" s="5">
        <v>343</v>
      </c>
      <c r="H110" s="1">
        <v>66</v>
      </c>
      <c r="I110" s="5">
        <f>Tabela1[[#This Row],[Preço de Venda (R$)]]*Tabela1[[#This Row],[Quantidade Vendida]]</f>
        <v>22638</v>
      </c>
    </row>
    <row r="111" spans="1:9">
      <c r="A111" s="3">
        <v>45371</v>
      </c>
      <c r="B111" s="1" t="s">
        <v>64</v>
      </c>
      <c r="C111" s="1" t="s">
        <v>38</v>
      </c>
      <c r="D111" s="1" t="s">
        <v>6</v>
      </c>
      <c r="E111" s="1" t="str">
        <f t="shared" si="6"/>
        <v>Nike</v>
      </c>
      <c r="F111" s="1" t="str">
        <f t="shared" si="7"/>
        <v>Air Max 97</v>
      </c>
      <c r="G111" s="5">
        <v>573</v>
      </c>
      <c r="H111" s="1">
        <v>26</v>
      </c>
      <c r="I111" s="5">
        <f>Tabela1[[#This Row],[Preço de Venda (R$)]]*Tabela1[[#This Row],[Quantidade Vendida]]</f>
        <v>14898</v>
      </c>
    </row>
    <row r="112" spans="1:9">
      <c r="A112" s="3">
        <v>45372</v>
      </c>
      <c r="B112" s="1" t="s">
        <v>61</v>
      </c>
      <c r="C112" s="1" t="s">
        <v>26</v>
      </c>
      <c r="D112" s="1" t="s">
        <v>54</v>
      </c>
      <c r="E112" s="1" t="str">
        <f t="shared" si="6"/>
        <v>Reebok</v>
      </c>
      <c r="F112" s="1" t="str">
        <f t="shared" si="7"/>
        <v>Royal Glide</v>
      </c>
      <c r="G112" s="5">
        <v>494</v>
      </c>
      <c r="H112" s="1">
        <v>48</v>
      </c>
      <c r="I112" s="5">
        <f>Tabela1[[#This Row],[Preço de Venda (R$)]]*Tabela1[[#This Row],[Quantidade Vendida]]</f>
        <v>23712</v>
      </c>
    </row>
    <row r="113" spans="1:9">
      <c r="A113" s="3">
        <v>45373</v>
      </c>
      <c r="B113" s="1" t="s">
        <v>61</v>
      </c>
      <c r="C113" s="1" t="s">
        <v>26</v>
      </c>
      <c r="D113" s="1" t="s">
        <v>49</v>
      </c>
      <c r="E113" s="1" t="str">
        <f t="shared" si="6"/>
        <v>Reebok</v>
      </c>
      <c r="F113" s="1" t="str">
        <f t="shared" si="7"/>
        <v>Zig Kinetica 2.5</v>
      </c>
      <c r="G113" s="5">
        <v>429</v>
      </c>
      <c r="H113" s="1">
        <v>16</v>
      </c>
      <c r="I113" s="5">
        <f>Tabela1[[#This Row],[Preço de Venda (R$)]]*Tabela1[[#This Row],[Quantidade Vendida]]</f>
        <v>6864</v>
      </c>
    </row>
    <row r="114" spans="1:9">
      <c r="A114" s="3">
        <v>45374</v>
      </c>
      <c r="B114" s="1" t="s">
        <v>64</v>
      </c>
      <c r="C114" s="1" t="s">
        <v>26</v>
      </c>
      <c r="D114" s="1" t="s">
        <v>48</v>
      </c>
      <c r="E114" s="1" t="str">
        <f t="shared" si="6"/>
        <v>Reebok</v>
      </c>
      <c r="F114" s="1" t="str">
        <f t="shared" si="7"/>
        <v>Floatride Energy 5</v>
      </c>
      <c r="G114" s="5">
        <v>616</v>
      </c>
      <c r="H114" s="1">
        <v>59</v>
      </c>
      <c r="I114" s="5">
        <f>Tabela1[[#This Row],[Preço de Venda (R$)]]*Tabela1[[#This Row],[Quantidade Vendida]]</f>
        <v>36344</v>
      </c>
    </row>
    <row r="115" spans="1:9">
      <c r="A115" s="3">
        <v>45375</v>
      </c>
      <c r="B115" s="1" t="s">
        <v>61</v>
      </c>
      <c r="C115" s="1" t="s">
        <v>15</v>
      </c>
      <c r="D115" s="1" t="s">
        <v>10</v>
      </c>
      <c r="E115" s="1" t="str">
        <f t="shared" si="6"/>
        <v>Nike</v>
      </c>
      <c r="F115" s="1" t="str">
        <f t="shared" si="7"/>
        <v>Air Zoom Pegasus</v>
      </c>
      <c r="G115" s="5">
        <v>396</v>
      </c>
      <c r="H115" s="1">
        <v>56</v>
      </c>
      <c r="I115" s="5">
        <f>Tabela1[[#This Row],[Preço de Venda (R$)]]*Tabela1[[#This Row],[Quantidade Vendida]]</f>
        <v>22176</v>
      </c>
    </row>
    <row r="116" spans="1:9">
      <c r="A116" s="3">
        <v>45376</v>
      </c>
      <c r="B116" s="1" t="s">
        <v>61</v>
      </c>
      <c r="C116" s="1" t="s">
        <v>42</v>
      </c>
      <c r="D116" s="1" t="s">
        <v>18</v>
      </c>
      <c r="E116" s="1" t="str">
        <f t="shared" si="6"/>
        <v>Nike</v>
      </c>
      <c r="F116" s="1" t="str">
        <f t="shared" si="7"/>
        <v>SB Chron 2</v>
      </c>
      <c r="G116" s="5">
        <v>312</v>
      </c>
      <c r="H116" s="1">
        <v>34</v>
      </c>
      <c r="I116" s="5">
        <f>Tabela1[[#This Row],[Preço de Venda (R$)]]*Tabela1[[#This Row],[Quantidade Vendida]]</f>
        <v>10608</v>
      </c>
    </row>
    <row r="117" spans="1:9">
      <c r="A117" s="3">
        <v>45377</v>
      </c>
      <c r="B117" s="1" t="s">
        <v>63</v>
      </c>
      <c r="C117" s="1" t="s">
        <v>26</v>
      </c>
      <c r="D117" s="1" t="s">
        <v>54</v>
      </c>
      <c r="E117" s="1" t="str">
        <f t="shared" si="6"/>
        <v>Reebok</v>
      </c>
      <c r="F117" s="1" t="str">
        <f t="shared" si="7"/>
        <v>Royal Glide</v>
      </c>
      <c r="G117" s="5">
        <v>365</v>
      </c>
      <c r="H117" s="1">
        <v>70</v>
      </c>
      <c r="I117" s="5">
        <f>Tabela1[[#This Row],[Preço de Venda (R$)]]*Tabela1[[#This Row],[Quantidade Vendida]]</f>
        <v>25550</v>
      </c>
    </row>
    <row r="118" spans="1:9">
      <c r="A118" s="3">
        <v>45378</v>
      </c>
      <c r="B118" s="1" t="s">
        <v>61</v>
      </c>
      <c r="C118" s="1" t="s">
        <v>23</v>
      </c>
      <c r="D118" s="1" t="s">
        <v>12</v>
      </c>
      <c r="E118" s="1" t="str">
        <f t="shared" si="6"/>
        <v>Nike</v>
      </c>
      <c r="F118" s="1" t="str">
        <f t="shared" si="7"/>
        <v>Air Force 1</v>
      </c>
      <c r="G118" s="5">
        <v>589</v>
      </c>
      <c r="H118" s="1">
        <v>33</v>
      </c>
      <c r="I118" s="5">
        <f>Tabela1[[#This Row],[Preço de Venda (R$)]]*Tabela1[[#This Row],[Quantidade Vendida]]</f>
        <v>19437</v>
      </c>
    </row>
    <row r="119" spans="1:9">
      <c r="A119" s="3">
        <v>45379</v>
      </c>
      <c r="B119" s="1" t="s">
        <v>66</v>
      </c>
      <c r="C119" s="1" t="s">
        <v>38</v>
      </c>
      <c r="D119" s="1" t="s">
        <v>22</v>
      </c>
      <c r="E119" s="1" t="str">
        <f t="shared" si="6"/>
        <v>Nike</v>
      </c>
      <c r="F119" s="1" t="str">
        <f t="shared" si="7"/>
        <v>Joyride</v>
      </c>
      <c r="G119" s="5">
        <v>416</v>
      </c>
      <c r="H119" s="1">
        <v>66</v>
      </c>
      <c r="I119" s="5">
        <f>Tabela1[[#This Row],[Preço de Venda (R$)]]*Tabela1[[#This Row],[Quantidade Vendida]]</f>
        <v>27456</v>
      </c>
    </row>
    <row r="120" spans="1:9">
      <c r="A120" s="3">
        <v>45380</v>
      </c>
      <c r="B120" s="1" t="s">
        <v>65</v>
      </c>
      <c r="C120" s="1" t="s">
        <v>34</v>
      </c>
      <c r="D120" s="1" t="s">
        <v>8</v>
      </c>
      <c r="E120" s="1" t="str">
        <f t="shared" si="6"/>
        <v>Nike</v>
      </c>
      <c r="F120" s="1" t="str">
        <f t="shared" si="7"/>
        <v>Revolution 5</v>
      </c>
      <c r="G120" s="5">
        <v>651</v>
      </c>
      <c r="H120" s="1">
        <v>36</v>
      </c>
      <c r="I120" s="5">
        <f>Tabela1[[#This Row],[Preço de Venda (R$)]]*Tabela1[[#This Row],[Quantidade Vendida]]</f>
        <v>23436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C458-878E-433D-A0D1-658CEF77F6F3}">
  <dimension ref="A4:G15"/>
  <sheetViews>
    <sheetView workbookViewId="0">
      <selection activeCell="G16" sqref="G16"/>
    </sheetView>
  </sheetViews>
  <sheetFormatPr defaultRowHeight="14.25"/>
  <cols>
    <col min="1" max="1" width="17.75" bestFit="1" customWidth="1"/>
    <col min="2" max="2" width="20.75" bestFit="1" customWidth="1"/>
    <col min="3" max="3" width="27.375" bestFit="1" customWidth="1"/>
    <col min="4" max="5" width="5.875" bestFit="1" customWidth="1"/>
    <col min="6" max="6" width="14.375" bestFit="1" customWidth="1"/>
    <col min="7" max="7" width="16" style="15" customWidth="1"/>
    <col min="8" max="8" width="5.875" bestFit="1" customWidth="1"/>
    <col min="9" max="9" width="4.875" bestFit="1" customWidth="1"/>
    <col min="10" max="12" width="5.875" bestFit="1" customWidth="1"/>
    <col min="13" max="13" width="4.875" bestFit="1" customWidth="1"/>
    <col min="14" max="27" width="5.875" bestFit="1" customWidth="1"/>
    <col min="28" max="28" width="6.875" bestFit="1" customWidth="1"/>
    <col min="29" max="45" width="5.875" bestFit="1" customWidth="1"/>
    <col min="46" max="46" width="6.875" bestFit="1" customWidth="1"/>
    <col min="47" max="47" width="5.875" bestFit="1" customWidth="1"/>
    <col min="48" max="49" width="6.875" bestFit="1" customWidth="1"/>
    <col min="50" max="56" width="5.875" bestFit="1" customWidth="1"/>
    <col min="57" max="57" width="10.75" bestFit="1" customWidth="1"/>
  </cols>
  <sheetData>
    <row r="4" spans="1:7">
      <c r="A4" s="12" t="s">
        <v>5</v>
      </c>
      <c r="B4" t="s">
        <v>73</v>
      </c>
    </row>
    <row r="6" spans="1:7">
      <c r="A6" s="12" t="s">
        <v>67</v>
      </c>
      <c r="B6" t="s">
        <v>58</v>
      </c>
      <c r="C6" t="s">
        <v>74</v>
      </c>
      <c r="G6"/>
    </row>
    <row r="7" spans="1:7">
      <c r="A7" s="13" t="s">
        <v>70</v>
      </c>
      <c r="B7" s="14">
        <v>1410227</v>
      </c>
      <c r="C7" s="14">
        <v>2530</v>
      </c>
      <c r="G7"/>
    </row>
    <row r="8" spans="1:7">
      <c r="A8" s="13" t="s">
        <v>71</v>
      </c>
      <c r="B8" s="14">
        <v>1291116</v>
      </c>
      <c r="C8" s="14">
        <v>2270</v>
      </c>
      <c r="G8"/>
    </row>
    <row r="9" spans="1:7">
      <c r="A9" s="13" t="s">
        <v>57</v>
      </c>
      <c r="B9" s="14">
        <v>2701343</v>
      </c>
      <c r="C9" s="14">
        <v>4800</v>
      </c>
      <c r="G9"/>
    </row>
    <row r="10" spans="1:7">
      <c r="G10"/>
    </row>
    <row r="14" spans="1:7">
      <c r="E14" t="s">
        <v>75</v>
      </c>
      <c r="F14" s="16">
        <f>IFERROR(GETPIVOTDATA("Soma de Total Vendas",$A$6,"Marca de Tênis","Nike"),"Sem Vemda")</f>
        <v>1410227</v>
      </c>
      <c r="G14" s="17">
        <f>IFERROR(GETPIVOTDATA("Soma de Quantidade Vendida",$A$6,"Marca de Tênis","Nike"),"Sem Venda")</f>
        <v>2530</v>
      </c>
    </row>
    <row r="15" spans="1:7">
      <c r="E15" t="s">
        <v>76</v>
      </c>
      <c r="F15" s="16">
        <f>IFERROR(GETPIVOTDATA("Soma de Total Vendas",$A$6,"Marca de Tênis","Reebok"),"Sem Venda")</f>
        <v>1291116</v>
      </c>
      <c r="G15" s="17">
        <f>IFERROR(GETPIVOTDATA("Soma de Quantidade Vendida",$A$6,"Marca de Tênis","Reebok"),"Sem Venda")</f>
        <v>2270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EB7B-105E-4B9B-958E-13B584B69F6F}">
  <dimension ref="A2:M10"/>
  <sheetViews>
    <sheetView showGridLines="0" tabSelected="1" topLeftCell="A13" workbookViewId="0">
      <selection activeCell="L24" sqref="L24"/>
    </sheetView>
  </sheetViews>
  <sheetFormatPr defaultRowHeight="14.25"/>
  <cols>
    <col min="1" max="1" width="24.375" style="10" customWidth="1"/>
  </cols>
  <sheetData>
    <row r="2" spans="1:13">
      <c r="A2"/>
    </row>
    <row r="4" spans="1:13" ht="19.5">
      <c r="C4" s="18" t="s">
        <v>72</v>
      </c>
      <c r="D4" s="19"/>
      <c r="E4" s="19"/>
      <c r="F4" s="19"/>
      <c r="G4" s="19"/>
      <c r="H4" s="19"/>
      <c r="I4" s="19"/>
      <c r="J4" s="19"/>
      <c r="K4" s="19"/>
      <c r="L4" s="19"/>
      <c r="M4" s="19"/>
    </row>
    <row r="10" spans="1:13">
      <c r="A10" s="11" t="s">
        <v>56</v>
      </c>
    </row>
  </sheetData>
  <mergeCells count="1">
    <mergeCell ref="C4:M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ar um novo documento." ma:contentTypeScope="" ma:versionID="bf2bf9583ec1df50a97eb032e73ea74b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096b82791b39bbae62349d3751914034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FAE05-DE0C-45B3-9835-C9EF4258C72A}">
  <ds:schemaRefs>
    <ds:schemaRef ds:uri="3019d89f-f031-4d1e-b7d8-a3aff2a03c55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878716db-020a-4087-b0dc-18eb9c1797a2"/>
    <ds:schemaRef ds:uri="http://schemas.microsoft.com/office/2006/metadata/properties"/>
    <ds:schemaRef ds:uri="http://purl.org/dc/elements/1.1/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6237E7D2-1DFE-401B-83AF-9C6661E78B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FC75C5-326D-4131-824B-890355521C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Total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Guillermo Gutierrez</cp:lastModifiedBy>
  <dcterms:created xsi:type="dcterms:W3CDTF">2024-12-17T22:39:16Z</dcterms:created>
  <dcterms:modified xsi:type="dcterms:W3CDTF">2025-05-30T19:01:32Z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