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77\Documents\GUSO\REPOSITORIO\1er Tablero\"/>
    </mc:Choice>
  </mc:AlternateContent>
  <xr:revisionPtr revIDLastSave="0" documentId="13_ncr:1_{F15ABF1B-3B43-41EA-9D2B-88574924EC12}" xr6:coauthVersionLast="47" xr6:coauthVersionMax="47" xr10:uidLastSave="{00000000-0000-0000-0000-000000000000}"/>
  <bookViews>
    <workbookView xWindow="-120" yWindow="-120" windowWidth="20730" windowHeight="11040" tabRatio="598" xr2:uid="{00000000-000D-0000-FFFF-FFFF00000000}"/>
  </bookViews>
  <sheets>
    <sheet name="DB" sheetId="17" r:id="rId1"/>
  </sheets>
  <externalReferences>
    <externalReference r:id="rId2"/>
  </externalReferences>
  <definedNames>
    <definedName name="_xlnm.Print_Area" localSheetId="0">DB!$A$2:$O$33</definedName>
    <definedName name="CentrodeCostoCX">#REF!</definedName>
    <definedName name="CentrodeCostoOPS">#REF!</definedName>
    <definedName name="CentrodeCostoOW">#REF!</definedName>
    <definedName name="Desconocido">#REF!</definedName>
    <definedName name="LEQUIP01">INDEX(#REF!,MATCH(#REF!,#REF!,0))</definedName>
    <definedName name="LEQUIP02">INDEX(#REF!,MATCH(#REF!,#REF!,0))</definedName>
    <definedName name="LEQUIP03">INDEX(#REF!,MATCH(#REF!,#REF!,0))</definedName>
    <definedName name="LEQUIP04">INDEX(#REF!,MATCH(#REF!,#REF!,0))</definedName>
    <definedName name="LEQUIP05">INDEX(#REF!,MATCH(#REF!,#REF!,0))</definedName>
    <definedName name="MAT">#REF!</definedName>
    <definedName name="Material_K">#REF!</definedName>
    <definedName name="Material_NB">#REF!</definedName>
    <definedName name="Material_P">#REF!</definedName>
    <definedName name="mesp">DB!$A$36:$A$60</definedName>
    <definedName name="PARARESERVA">#REF!</definedName>
    <definedName name="PARASERV">#REF!</definedName>
    <definedName name="PERSONAJES">INDEX(#REF!,MATCH(#REF!,#REF!,0))</definedName>
    <definedName name="PRIOR">[1]AUX!$B$3:$B$7</definedName>
    <definedName name="ReservaOPS">#REF!</definedName>
    <definedName name="ReservaOT">#REF!</definedName>
    <definedName name="ReservaOWC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32" i="17" l="1"/>
  <c r="AL433" i="17"/>
  <c r="AL434" i="17"/>
  <c r="AL435" i="17"/>
  <c r="AL436" i="17"/>
  <c r="AL437" i="17"/>
  <c r="AL438" i="17"/>
  <c r="AL439" i="17"/>
  <c r="AL440" i="17"/>
  <c r="AL441" i="17"/>
  <c r="AL442" i="17"/>
  <c r="AL443" i="17"/>
  <c r="AL444" i="17"/>
  <c r="AL445" i="17"/>
  <c r="AL446" i="17"/>
  <c r="AL447" i="17"/>
  <c r="AL448" i="17"/>
  <c r="AL449" i="17"/>
  <c r="AL450" i="17"/>
  <c r="AL451" i="17"/>
  <c r="AL452" i="17"/>
  <c r="AL453" i="17"/>
  <c r="AL454" i="17"/>
  <c r="AL455" i="17"/>
  <c r="AL456" i="17"/>
  <c r="AL457" i="17"/>
  <c r="AL458" i="17"/>
  <c r="AL459" i="17"/>
  <c r="AL460" i="17"/>
  <c r="AL461" i="17"/>
  <c r="AL462" i="17"/>
  <c r="AL463" i="17"/>
  <c r="AL464" i="17"/>
  <c r="AL465" i="17"/>
  <c r="AL466" i="17"/>
  <c r="AL467" i="17"/>
  <c r="AL468" i="17"/>
  <c r="AL469" i="17"/>
  <c r="AL470" i="17"/>
  <c r="AL471" i="17"/>
  <c r="AL472" i="17"/>
  <c r="AL473" i="17"/>
  <c r="AL474" i="17"/>
  <c r="AL475" i="17"/>
  <c r="AL476" i="17"/>
  <c r="AL477" i="17"/>
  <c r="AL478" i="17"/>
  <c r="AL479" i="17"/>
  <c r="AL480" i="17"/>
  <c r="AL481" i="17"/>
  <c r="AL482" i="17"/>
  <c r="AL483" i="17"/>
  <c r="AL484" i="17"/>
  <c r="AL485" i="17"/>
  <c r="AL486" i="17"/>
  <c r="AL487" i="17"/>
  <c r="AL488" i="17"/>
  <c r="AL489" i="17"/>
  <c r="AL490" i="17"/>
  <c r="AL491" i="17"/>
  <c r="AL492" i="17"/>
  <c r="AL493" i="17"/>
  <c r="AL494" i="17"/>
  <c r="AL495" i="17"/>
  <c r="AL496" i="17"/>
  <c r="AL497" i="17"/>
  <c r="AL498" i="17"/>
  <c r="AL499" i="17"/>
  <c r="AL500" i="17"/>
  <c r="AL501" i="17"/>
  <c r="AL502" i="17"/>
  <c r="AL503" i="17"/>
  <c r="AL504" i="17"/>
  <c r="AL505" i="17"/>
  <c r="AL506" i="17"/>
  <c r="AL507" i="17"/>
  <c r="AL508" i="17"/>
  <c r="AL509" i="17"/>
  <c r="AL510" i="17"/>
  <c r="AL511" i="17"/>
  <c r="AL512" i="17"/>
  <c r="AL513" i="17"/>
  <c r="AL514" i="17"/>
  <c r="AL515" i="17"/>
  <c r="AL516" i="17"/>
  <c r="AL517" i="17"/>
  <c r="AL518" i="17"/>
  <c r="AL519" i="17"/>
  <c r="AL520" i="17"/>
  <c r="AL521" i="17"/>
  <c r="AL522" i="17"/>
  <c r="AL523" i="17"/>
  <c r="AL524" i="17"/>
  <c r="AL525" i="17"/>
  <c r="AL526" i="17"/>
  <c r="AL527" i="17"/>
  <c r="AL528" i="17"/>
  <c r="AL529" i="17"/>
  <c r="AL530" i="17"/>
  <c r="AL531" i="17"/>
  <c r="AL532" i="17"/>
  <c r="AL533" i="17"/>
  <c r="AL534" i="17"/>
  <c r="AL535" i="17"/>
  <c r="AL536" i="17"/>
  <c r="AL537" i="17"/>
  <c r="AL538" i="17"/>
  <c r="AL539" i="17"/>
  <c r="AL540" i="17"/>
  <c r="AL541" i="17"/>
  <c r="AL542" i="17"/>
  <c r="AL543" i="17"/>
  <c r="AL544" i="17"/>
  <c r="AL545" i="17"/>
  <c r="AL546" i="17"/>
  <c r="AL547" i="17"/>
  <c r="AL548" i="17"/>
  <c r="AL549" i="17"/>
  <c r="AL550" i="17"/>
  <c r="AL551" i="17"/>
  <c r="AL552" i="17"/>
  <c r="AL553" i="17"/>
  <c r="AL554" i="17"/>
  <c r="AL555" i="17"/>
  <c r="AL556" i="17"/>
  <c r="AL557" i="17"/>
  <c r="AL558" i="17"/>
  <c r="AL559" i="17"/>
  <c r="AL560" i="17"/>
  <c r="AL561" i="17"/>
  <c r="AL562" i="17"/>
  <c r="AL563" i="17"/>
  <c r="AL564" i="17"/>
  <c r="AL565" i="17"/>
  <c r="AL566" i="17"/>
  <c r="AL567" i="17"/>
  <c r="AL568" i="17"/>
  <c r="AL569" i="17"/>
  <c r="AL570" i="17"/>
  <c r="AL571" i="17"/>
  <c r="AL572" i="17"/>
  <c r="AL573" i="17"/>
  <c r="AL574" i="17"/>
  <c r="AL575" i="17"/>
  <c r="AL576" i="17"/>
  <c r="AL577" i="17"/>
  <c r="AL578" i="17"/>
  <c r="AL579" i="17"/>
  <c r="AL580" i="17"/>
  <c r="AL581" i="17"/>
  <c r="AL582" i="17"/>
  <c r="AL583" i="17"/>
  <c r="AL584" i="17"/>
  <c r="AL585" i="17"/>
  <c r="AL586" i="17"/>
  <c r="AL587" i="17"/>
  <c r="AL588" i="17"/>
  <c r="AL589" i="17"/>
  <c r="AL590" i="17"/>
  <c r="AL591" i="17"/>
  <c r="AL592" i="17"/>
  <c r="AL593" i="17"/>
  <c r="AL594" i="17"/>
  <c r="AL595" i="17"/>
  <c r="AL596" i="17"/>
  <c r="AL597" i="17"/>
  <c r="AL598" i="17"/>
  <c r="AL599" i="17"/>
  <c r="AL600" i="17"/>
  <c r="AL601" i="17"/>
  <c r="AL602" i="17"/>
  <c r="AL603" i="17"/>
  <c r="AL604" i="17"/>
  <c r="AL605" i="17"/>
  <c r="AL606" i="17"/>
  <c r="AL607" i="17"/>
  <c r="AL608" i="17"/>
  <c r="AL609" i="17"/>
  <c r="AL610" i="17"/>
  <c r="AL611" i="17"/>
  <c r="AL612" i="17"/>
  <c r="AL613" i="17"/>
  <c r="AL614" i="17"/>
  <c r="AL615" i="17"/>
  <c r="T44" i="17" l="1"/>
  <c r="T45" i="17"/>
  <c r="T46" i="17"/>
  <c r="T47" i="17"/>
  <c r="T48" i="17"/>
  <c r="T49" i="17"/>
  <c r="T50" i="17"/>
  <c r="T51" i="17"/>
  <c r="T52" i="17"/>
  <c r="T53" i="17"/>
  <c r="T54" i="17"/>
  <c r="M44" i="17"/>
  <c r="M45" i="17"/>
  <c r="M46" i="17"/>
  <c r="M47" i="17"/>
  <c r="M48" i="17"/>
  <c r="M49" i="17"/>
  <c r="M50" i="17"/>
  <c r="M51" i="17"/>
  <c r="M52" i="17"/>
  <c r="M53" i="17"/>
  <c r="M54" i="17"/>
  <c r="AL323" i="17"/>
  <c r="AL324" i="17"/>
  <c r="AL325" i="17"/>
  <c r="AL326" i="17"/>
  <c r="AL327" i="17"/>
  <c r="AL328" i="17"/>
  <c r="AL329" i="17"/>
  <c r="AL330" i="17"/>
  <c r="AL331" i="17"/>
  <c r="AL332" i="17"/>
  <c r="AL333" i="17"/>
  <c r="AL334" i="17"/>
  <c r="AL335" i="17"/>
  <c r="AL336" i="17"/>
  <c r="AL337" i="17"/>
  <c r="AL338" i="17"/>
  <c r="AL339" i="17"/>
  <c r="AL340" i="17"/>
  <c r="AL341" i="17"/>
  <c r="AL342" i="17"/>
  <c r="AL343" i="17"/>
  <c r="AL344" i="17"/>
  <c r="AL345" i="17"/>
  <c r="AL346" i="17"/>
  <c r="AL347" i="17"/>
  <c r="AL348" i="17"/>
  <c r="AL349" i="17"/>
  <c r="AL350" i="17"/>
  <c r="AL351" i="17"/>
  <c r="AL352" i="17"/>
  <c r="AL353" i="17"/>
  <c r="AL354" i="17"/>
  <c r="AL355" i="17"/>
  <c r="AL356" i="17"/>
  <c r="AL357" i="17"/>
  <c r="AL358" i="17"/>
  <c r="AL359" i="17"/>
  <c r="AL360" i="17"/>
  <c r="AL361" i="17"/>
  <c r="AL362" i="17"/>
  <c r="AL363" i="17"/>
  <c r="AL364" i="17"/>
  <c r="AL365" i="17"/>
  <c r="AL366" i="17"/>
  <c r="AL367" i="17"/>
  <c r="AL368" i="17"/>
  <c r="AL369" i="17"/>
  <c r="AL370" i="17"/>
  <c r="AL371" i="17"/>
  <c r="AL372" i="17"/>
  <c r="AL373" i="17"/>
  <c r="AL374" i="17"/>
  <c r="AL375" i="17"/>
  <c r="AL376" i="17"/>
  <c r="AL377" i="17"/>
  <c r="AL378" i="17"/>
  <c r="AL379" i="17"/>
  <c r="AL380" i="17"/>
  <c r="AL381" i="17"/>
  <c r="AL382" i="17"/>
  <c r="AL383" i="17"/>
  <c r="AL384" i="17"/>
  <c r="AL385" i="17"/>
  <c r="AL386" i="17"/>
  <c r="AL387" i="17"/>
  <c r="AL388" i="17"/>
  <c r="AL389" i="17"/>
  <c r="AL390" i="17"/>
  <c r="AL391" i="17"/>
  <c r="AL392" i="17"/>
  <c r="AL393" i="17"/>
  <c r="AL394" i="17"/>
  <c r="AL395" i="17"/>
  <c r="AL396" i="17"/>
  <c r="AL397" i="17"/>
  <c r="AL398" i="17"/>
  <c r="AL399" i="17"/>
  <c r="AL400" i="17"/>
  <c r="AL401" i="17"/>
  <c r="AL402" i="17"/>
  <c r="AL403" i="17"/>
  <c r="AL404" i="17"/>
  <c r="AL405" i="17"/>
  <c r="AL406" i="17"/>
  <c r="AL407" i="17"/>
  <c r="AL408" i="17"/>
  <c r="AL409" i="17"/>
  <c r="AL410" i="17"/>
  <c r="AL411" i="17"/>
  <c r="AL412" i="17"/>
  <c r="AL413" i="17"/>
  <c r="AL414" i="17"/>
  <c r="AL415" i="17"/>
  <c r="AL416" i="17"/>
  <c r="AL417" i="17"/>
  <c r="AL418" i="17"/>
  <c r="AL419" i="17"/>
  <c r="AL420" i="17"/>
  <c r="AL421" i="17"/>
  <c r="AL422" i="17"/>
  <c r="AL423" i="17"/>
  <c r="AL424" i="17"/>
  <c r="AL425" i="17"/>
  <c r="AL426" i="17"/>
  <c r="AL427" i="17"/>
  <c r="AL428" i="17"/>
  <c r="AL429" i="17"/>
  <c r="AL430" i="17"/>
  <c r="AL431" i="17"/>
  <c r="AL310" i="17"/>
  <c r="AL311" i="17"/>
  <c r="AL312" i="17"/>
  <c r="AL313" i="17"/>
  <c r="AL314" i="17"/>
  <c r="AL315" i="17"/>
  <c r="AL316" i="17"/>
  <c r="AL317" i="17"/>
  <c r="AL318" i="17"/>
  <c r="AL319" i="17"/>
  <c r="AL320" i="17"/>
  <c r="AL321" i="17"/>
  <c r="AL322" i="17"/>
  <c r="K37" i="17"/>
  <c r="K38" i="17"/>
  <c r="K39" i="17"/>
  <c r="K40" i="17"/>
  <c r="K41" i="17"/>
  <c r="K42" i="17"/>
  <c r="K43" i="17"/>
  <c r="M43" i="17" s="1"/>
  <c r="K44" i="17"/>
  <c r="K45" i="17"/>
  <c r="K46" i="17"/>
  <c r="K47" i="17"/>
  <c r="K48" i="17"/>
  <c r="K49" i="17"/>
  <c r="K50" i="17"/>
  <c r="K51" i="17"/>
  <c r="K52" i="17"/>
  <c r="K53" i="17"/>
  <c r="K54" i="17"/>
  <c r="AL282" i="17"/>
  <c r="AL283" i="17"/>
  <c r="AL284" i="17"/>
  <c r="AL285" i="17"/>
  <c r="AL286" i="17"/>
  <c r="AL287" i="17"/>
  <c r="AL288" i="17"/>
  <c r="AL289" i="17"/>
  <c r="AL290" i="17"/>
  <c r="AL291" i="17"/>
  <c r="AL292" i="17"/>
  <c r="AL293" i="17"/>
  <c r="AL294" i="17"/>
  <c r="AL295" i="17"/>
  <c r="AL296" i="17"/>
  <c r="AL297" i="17"/>
  <c r="AL298" i="17"/>
  <c r="AL299" i="17"/>
  <c r="AL300" i="17"/>
  <c r="AL301" i="17"/>
  <c r="AL302" i="17"/>
  <c r="AL303" i="17"/>
  <c r="AL304" i="17"/>
  <c r="AL305" i="17"/>
  <c r="AL306" i="17"/>
  <c r="AL307" i="17"/>
  <c r="AL308" i="17"/>
  <c r="AL309" i="17"/>
  <c r="J44" i="17"/>
  <c r="J45" i="17"/>
  <c r="J46" i="17"/>
  <c r="J47" i="17"/>
  <c r="J48" i="17"/>
  <c r="J49" i="17"/>
  <c r="J50" i="17"/>
  <c r="J51" i="17"/>
  <c r="J52" i="17"/>
  <c r="J53" i="17"/>
  <c r="J54" i="17"/>
  <c r="I44" i="17"/>
  <c r="I45" i="17"/>
  <c r="I46" i="17"/>
  <c r="I47" i="17"/>
  <c r="I48" i="17"/>
  <c r="I49" i="17"/>
  <c r="I50" i="17"/>
  <c r="I51" i="17"/>
  <c r="I52" i="17"/>
  <c r="I53" i="17"/>
  <c r="I54" i="17"/>
  <c r="F44" i="17"/>
  <c r="F45" i="17"/>
  <c r="F46" i="17"/>
  <c r="F47" i="17"/>
  <c r="F48" i="17"/>
  <c r="F49" i="17"/>
  <c r="F50" i="17"/>
  <c r="F51" i="17"/>
  <c r="F52" i="17"/>
  <c r="F53" i="17"/>
  <c r="F54" i="17"/>
  <c r="T36" i="17"/>
  <c r="T37" i="17"/>
  <c r="T38" i="17"/>
  <c r="J43" i="17"/>
  <c r="I43" i="17"/>
  <c r="AL251" i="17"/>
  <c r="AL252" i="17"/>
  <c r="AL253" i="17"/>
  <c r="AL254" i="17"/>
  <c r="AL255" i="17"/>
  <c r="AL256" i="17"/>
  <c r="AL257" i="17"/>
  <c r="AL258" i="17"/>
  <c r="AL259" i="17"/>
  <c r="AL260" i="17"/>
  <c r="AL261" i="17"/>
  <c r="AL262" i="17"/>
  <c r="AL263" i="17"/>
  <c r="AL264" i="17"/>
  <c r="AL265" i="17"/>
  <c r="AL266" i="17"/>
  <c r="AL267" i="17"/>
  <c r="AL268" i="17"/>
  <c r="AL269" i="17"/>
  <c r="AL270" i="17"/>
  <c r="AL271" i="17"/>
  <c r="AL272" i="17"/>
  <c r="AL273" i="17"/>
  <c r="AL274" i="17"/>
  <c r="AL275" i="17"/>
  <c r="AL276" i="17"/>
  <c r="AL277" i="17"/>
  <c r="AL278" i="17"/>
  <c r="AL279" i="17"/>
  <c r="AL280" i="17"/>
  <c r="AL281" i="17"/>
  <c r="F43" i="17"/>
  <c r="T43" i="17" l="1"/>
  <c r="I42" i="17" l="1"/>
  <c r="M42" i="17"/>
  <c r="J42" i="17"/>
  <c r="AL220" i="17"/>
  <c r="AL221" i="17"/>
  <c r="AL222" i="17"/>
  <c r="AL223" i="17"/>
  <c r="AL224" i="17"/>
  <c r="AL225" i="17"/>
  <c r="AL226" i="17"/>
  <c r="AL227" i="17"/>
  <c r="AL228" i="17"/>
  <c r="AL229" i="17"/>
  <c r="AL230" i="17"/>
  <c r="AL231" i="17"/>
  <c r="AL232" i="17"/>
  <c r="AL233" i="17"/>
  <c r="AL234" i="17"/>
  <c r="AL235" i="17"/>
  <c r="AL236" i="17"/>
  <c r="AL237" i="17"/>
  <c r="AL238" i="17"/>
  <c r="AL239" i="17"/>
  <c r="AL240" i="17"/>
  <c r="AL241" i="17"/>
  <c r="AL242" i="17"/>
  <c r="AL243" i="17"/>
  <c r="AL244" i="17"/>
  <c r="AL245" i="17"/>
  <c r="AL246" i="17"/>
  <c r="AL247" i="17"/>
  <c r="AL248" i="17"/>
  <c r="AL249" i="17"/>
  <c r="AL250" i="17"/>
  <c r="F42" i="17" l="1"/>
  <c r="T42" i="17" l="1"/>
  <c r="M41" i="17" l="1"/>
  <c r="J41" i="17"/>
  <c r="I41" i="17"/>
  <c r="F41" i="17" l="1"/>
  <c r="AL190" i="17" l="1"/>
  <c r="AL191" i="17"/>
  <c r="AL192" i="17"/>
  <c r="AL193" i="17"/>
  <c r="AL194" i="17"/>
  <c r="AL195" i="17"/>
  <c r="AL196" i="17"/>
  <c r="AL197" i="17"/>
  <c r="AL198" i="17"/>
  <c r="AL199" i="17"/>
  <c r="AL200" i="17"/>
  <c r="AL201" i="17"/>
  <c r="AL202" i="17"/>
  <c r="AL203" i="17"/>
  <c r="AL204" i="17"/>
  <c r="AL205" i="17"/>
  <c r="AL206" i="17"/>
  <c r="AL207" i="17"/>
  <c r="AL208" i="17"/>
  <c r="AL209" i="17"/>
  <c r="AL210" i="17"/>
  <c r="AL211" i="17"/>
  <c r="AL212" i="17"/>
  <c r="AL213" i="17"/>
  <c r="AL214" i="17"/>
  <c r="AL215" i="17"/>
  <c r="AL216" i="17"/>
  <c r="AL217" i="17"/>
  <c r="AL218" i="17"/>
  <c r="AL219" i="17"/>
  <c r="T41" i="17" l="1"/>
  <c r="J40" i="17" l="1"/>
  <c r="I40" i="17"/>
  <c r="T40" i="17" l="1"/>
  <c r="M40" i="17" l="1"/>
  <c r="F40" i="17"/>
  <c r="AL159" i="17" l="1"/>
  <c r="AL160" i="17"/>
  <c r="AL161" i="17"/>
  <c r="AL162" i="17"/>
  <c r="AL163" i="17"/>
  <c r="AL164" i="17"/>
  <c r="AL165" i="17"/>
  <c r="AL166" i="17"/>
  <c r="AL167" i="17"/>
  <c r="AL168" i="17"/>
  <c r="AL169" i="17"/>
  <c r="AL170" i="17"/>
  <c r="AL171" i="17"/>
  <c r="AL172" i="17"/>
  <c r="AL173" i="17"/>
  <c r="AL174" i="17"/>
  <c r="AL175" i="17"/>
  <c r="AL176" i="17"/>
  <c r="AL177" i="17"/>
  <c r="AL178" i="17"/>
  <c r="AL179" i="17"/>
  <c r="AL180" i="17"/>
  <c r="AL181" i="17"/>
  <c r="AL182" i="17"/>
  <c r="AL183" i="17"/>
  <c r="AL184" i="17"/>
  <c r="AL185" i="17"/>
  <c r="AL186" i="17"/>
  <c r="AL187" i="17"/>
  <c r="AL188" i="17"/>
  <c r="AL189" i="17"/>
  <c r="T39" i="17" l="1"/>
  <c r="M39" i="17" l="1"/>
  <c r="F39" i="17"/>
  <c r="J39" i="17"/>
  <c r="I39" i="17"/>
  <c r="AX38" i="17" l="1"/>
  <c r="AX55" i="17" s="1"/>
  <c r="AX52" i="17"/>
  <c r="AX37" i="17"/>
  <c r="AX36" i="17"/>
  <c r="AY38" i="17" l="1"/>
  <c r="AZ36" i="17"/>
  <c r="AZ37" i="17" s="1"/>
  <c r="AY59" i="17"/>
  <c r="AX59" i="17"/>
  <c r="AA72" i="17" l="1"/>
  <c r="AA73" i="17"/>
  <c r="AL129" i="17" l="1"/>
  <c r="AL130" i="17"/>
  <c r="AL131" i="17"/>
  <c r="AL132" i="17"/>
  <c r="AL133" i="17"/>
  <c r="AL134" i="17"/>
  <c r="AL135" i="17"/>
  <c r="AL136" i="17"/>
  <c r="AL137" i="17"/>
  <c r="AL138" i="17"/>
  <c r="AL139" i="17"/>
  <c r="AL140" i="17"/>
  <c r="AL141" i="17"/>
  <c r="AL142" i="17"/>
  <c r="AL143" i="17"/>
  <c r="AL144" i="17"/>
  <c r="AL145" i="17"/>
  <c r="AL146" i="17"/>
  <c r="AL147" i="17"/>
  <c r="AL148" i="17"/>
  <c r="AL149" i="17"/>
  <c r="AL150" i="17"/>
  <c r="AL151" i="17"/>
  <c r="AL152" i="17"/>
  <c r="AL153" i="17"/>
  <c r="AL154" i="17"/>
  <c r="AL155" i="17"/>
  <c r="AL156" i="17"/>
  <c r="AL157" i="17"/>
  <c r="AL158" i="17"/>
  <c r="AL98" i="17" l="1"/>
  <c r="AL99" i="17"/>
  <c r="AL100" i="17"/>
  <c r="AL101" i="17"/>
  <c r="AL102" i="17"/>
  <c r="AL103" i="17"/>
  <c r="AL104" i="17"/>
  <c r="AL105" i="17"/>
  <c r="AL106" i="17"/>
  <c r="AL107" i="17"/>
  <c r="AL108" i="17"/>
  <c r="AL109" i="17"/>
  <c r="AL110" i="17"/>
  <c r="AL111" i="17"/>
  <c r="AL112" i="17"/>
  <c r="AL113" i="17"/>
  <c r="AL114" i="17"/>
  <c r="AL115" i="17"/>
  <c r="AL116" i="17"/>
  <c r="AL117" i="17"/>
  <c r="AL118" i="17"/>
  <c r="AL119" i="17"/>
  <c r="AL120" i="17"/>
  <c r="AL121" i="17"/>
  <c r="AL122" i="17"/>
  <c r="AL123" i="17"/>
  <c r="AL124" i="17"/>
  <c r="AL125" i="17"/>
  <c r="AL126" i="17"/>
  <c r="AL127" i="17"/>
  <c r="AL128" i="17"/>
  <c r="M38" i="17"/>
  <c r="J38" i="17"/>
  <c r="I38" i="17"/>
  <c r="F38" i="17"/>
  <c r="AL97" i="17" l="1"/>
  <c r="AL96" i="17"/>
  <c r="AL95" i="17"/>
  <c r="AL94" i="17"/>
  <c r="AL93" i="17"/>
  <c r="AL92" i="17"/>
  <c r="AL91" i="17"/>
  <c r="AL90" i="17"/>
  <c r="AL89" i="17"/>
  <c r="AL88" i="17"/>
  <c r="AL87" i="17"/>
  <c r="AL86" i="17"/>
  <c r="AL85" i="17"/>
  <c r="AL84" i="17"/>
  <c r="AL83" i="17"/>
  <c r="AL82" i="17"/>
  <c r="AL81" i="17"/>
  <c r="AL80" i="17"/>
  <c r="AL79" i="17"/>
  <c r="AL78" i="17"/>
  <c r="AL77" i="17"/>
  <c r="AL76" i="17"/>
  <c r="AL75" i="17"/>
  <c r="AL74" i="17"/>
  <c r="AL73" i="17"/>
  <c r="AL72" i="17"/>
  <c r="AL71" i="17"/>
  <c r="AL70" i="17"/>
  <c r="AL69" i="17"/>
  <c r="AL68" i="17"/>
  <c r="AL67" i="17"/>
  <c r="AL66" i="17"/>
  <c r="AL65" i="17"/>
  <c r="AL64" i="17"/>
  <c r="AL63" i="17"/>
  <c r="AL62" i="17"/>
  <c r="AL61" i="17"/>
  <c r="AL60" i="17"/>
  <c r="AL59" i="17"/>
  <c r="AL58" i="17"/>
  <c r="AL57" i="17"/>
  <c r="AL56" i="17"/>
  <c r="AL55" i="17"/>
  <c r="AL54" i="17"/>
  <c r="AL53" i="17"/>
  <c r="AA53" i="17"/>
  <c r="W53" i="17"/>
  <c r="AL52" i="17"/>
  <c r="AL51" i="17"/>
  <c r="AL50" i="17"/>
  <c r="AL49" i="17"/>
  <c r="AG49" i="17"/>
  <c r="AL48" i="17"/>
  <c r="AL47" i="17"/>
  <c r="AL46" i="17"/>
  <c r="AL45" i="17"/>
  <c r="AL44" i="17"/>
  <c r="AL43" i="17"/>
  <c r="AL42" i="17"/>
  <c r="AL41" i="17"/>
  <c r="AL40" i="17"/>
  <c r="AL39" i="17"/>
  <c r="W39" i="17"/>
  <c r="W55" i="17" s="1"/>
  <c r="AL38" i="17"/>
  <c r="AG38" i="17"/>
  <c r="AG55" i="17" s="1"/>
  <c r="AA38" i="17"/>
  <c r="AD55" i="17" s="1"/>
  <c r="AD59" i="17" s="1"/>
  <c r="W38" i="17"/>
  <c r="AL37" i="17"/>
  <c r="AD37" i="17"/>
  <c r="AA37" i="17"/>
  <c r="W37" i="17"/>
  <c r="M37" i="17"/>
  <c r="AD38" i="17" s="1"/>
  <c r="AA55" i="17" s="1"/>
  <c r="AA59" i="17" s="1"/>
  <c r="J37" i="17"/>
  <c r="I37" i="17"/>
  <c r="F37" i="17"/>
  <c r="AD36" i="17"/>
  <c r="AA36" i="17"/>
  <c r="W36" i="17"/>
  <c r="J36" i="17"/>
  <c r="I36" i="17"/>
  <c r="C36" i="17"/>
  <c r="K36" i="17" s="1"/>
  <c r="M36" i="17" s="1"/>
  <c r="AS59" i="17" l="1"/>
  <c r="AR67" i="17"/>
  <c r="AR64" i="17"/>
  <c r="AS64" i="17"/>
  <c r="F36" i="17"/>
  <c r="AS44" i="17"/>
  <c r="AR39" i="17"/>
  <c r="AR52" i="17"/>
  <c r="AS39" i="17"/>
  <c r="AR42" i="17"/>
  <c r="AS47" i="17"/>
  <c r="AS52" i="17"/>
  <c r="AS54" i="17"/>
  <c r="AR57" i="17"/>
  <c r="AS62" i="17"/>
  <c r="AR65" i="17"/>
  <c r="AS67" i="17"/>
  <c r="AS42" i="17"/>
  <c r="AR45" i="17"/>
  <c r="AR50" i="17"/>
  <c r="AS57" i="17"/>
  <c r="AR60" i="17"/>
  <c r="AS65" i="17"/>
  <c r="AR47" i="17"/>
  <c r="AR40" i="17"/>
  <c r="AS45" i="17"/>
  <c r="AR48" i="17"/>
  <c r="AS50" i="17"/>
  <c r="AR55" i="17"/>
  <c r="AS60" i="17"/>
  <c r="AR63" i="17"/>
  <c r="AR66" i="17"/>
  <c r="AS49" i="17"/>
  <c r="AR38" i="17"/>
  <c r="AS40" i="17"/>
  <c r="AR43" i="17"/>
  <c r="AS48" i="17"/>
  <c r="AS55" i="17"/>
  <c r="AR58" i="17"/>
  <c r="AS63" i="17"/>
  <c r="AS38" i="17"/>
  <c r="AS43" i="17"/>
  <c r="AR46" i="17"/>
  <c r="AR51" i="17"/>
  <c r="AR53" i="17"/>
  <c r="AS58" i="17"/>
  <c r="AR61" i="17"/>
  <c r="AS66" i="17"/>
  <c r="AR62" i="17"/>
  <c r="AR41" i="17"/>
  <c r="AS53" i="17"/>
  <c r="AR54" i="17"/>
  <c r="AR37" i="17"/>
  <c r="AS46" i="17"/>
  <c r="AS51" i="17"/>
  <c r="AR56" i="17"/>
  <c r="AS61" i="17"/>
  <c r="AS37" i="17"/>
  <c r="AS41" i="17"/>
  <c r="AR44" i="17"/>
  <c r="AR49" i="17"/>
  <c r="AS56" i="17"/>
  <c r="AR59" i="17"/>
  <c r="AF59" i="17"/>
  <c r="AG59" i="17"/>
  <c r="X59" i="17"/>
  <c r="W59" i="17"/>
  <c r="AH38" i="17"/>
  <c r="Z59" i="17"/>
  <c r="AC5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Vilca (SDJ)</author>
  </authors>
  <commentList>
    <comment ref="A3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Gustavo Vilca (SDJ):</t>
        </r>
        <r>
          <rPr>
            <sz val="9"/>
            <color indexed="81"/>
            <rFont val="Tahoma"/>
            <family val="2"/>
          </rPr>
          <t xml:space="preserve">
Valores de prueba</t>
        </r>
      </text>
    </comment>
  </commentList>
</comments>
</file>

<file path=xl/sharedStrings.xml><?xml version="1.0" encoding="utf-8"?>
<sst xmlns="http://schemas.openxmlformats.org/spreadsheetml/2006/main" count="74" uniqueCount="52">
  <si>
    <t>T</t>
  </si>
  <si>
    <t>OT</t>
  </si>
  <si>
    <t>HH</t>
  </si>
  <si>
    <t>MES</t>
  </si>
  <si>
    <t>T SOLICITADOS</t>
  </si>
  <si>
    <t>T FINALIZADOS</t>
  </si>
  <si>
    <t>T PARCIALES</t>
  </si>
  <si>
    <t>T NO INICIADOS</t>
  </si>
  <si>
    <t>IND 01</t>
  </si>
  <si>
    <t>HH DISPONIBLES</t>
  </si>
  <si>
    <t>HH OCUPADAS</t>
  </si>
  <si>
    <t>HH LIBRES</t>
  </si>
  <si>
    <t>IND 02</t>
  </si>
  <si>
    <t>OT INICIADAS</t>
  </si>
  <si>
    <t>OT NOTIFICADAS</t>
  </si>
  <si>
    <t>IND 03</t>
  </si>
  <si>
    <t>IND04</t>
  </si>
  <si>
    <t>DES</t>
  </si>
  <si>
    <t>COMENT1</t>
  </si>
  <si>
    <t>COMENT 2</t>
  </si>
  <si>
    <t>SEG</t>
  </si>
  <si>
    <t>DIA</t>
  </si>
  <si>
    <t>AUX</t>
  </si>
  <si>
    <t>HH META</t>
  </si>
  <si>
    <t>PARCIALES</t>
  </si>
  <si>
    <t>NO INICIADOS</t>
  </si>
  <si>
    <t>IND 04</t>
  </si>
  <si>
    <t>P02</t>
  </si>
  <si>
    <t>P04</t>
  </si>
  <si>
    <t>P01</t>
  </si>
  <si>
    <t>Grados</t>
  </si>
  <si>
    <t>x01</t>
  </si>
  <si>
    <t>y01</t>
  </si>
  <si>
    <t>x02</t>
  </si>
  <si>
    <t>y02</t>
  </si>
  <si>
    <t>x03</t>
  </si>
  <si>
    <t>y03</t>
  </si>
  <si>
    <t>x04</t>
  </si>
  <si>
    <t>y04</t>
  </si>
  <si>
    <t>pi</t>
  </si>
  <si>
    <t>pf</t>
  </si>
  <si>
    <t>COMENT</t>
  </si>
  <si>
    <t>COMENT2</t>
  </si>
  <si>
    <t>OMC REALIZADAS</t>
  </si>
  <si>
    <t>OMC OBJETIVO</t>
  </si>
  <si>
    <t>IND 05</t>
  </si>
  <si>
    <t>OMC</t>
  </si>
  <si>
    <t>P05</t>
  </si>
  <si>
    <t>xi</t>
  </si>
  <si>
    <t>yi</t>
  </si>
  <si>
    <t>FINALIZADOS</t>
  </si>
  <si>
    <t>DASHBOARD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</si>
</sst>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6"/>
      <color theme="0"/>
      <name val="Bahnschrift Condense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/>
    <xf numFmtId="9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10" applyNumberFormat="0" applyAlignment="0" applyProtection="0"/>
    <xf numFmtId="0" fontId="22" fillId="10" borderId="11" applyNumberFormat="0" applyAlignment="0" applyProtection="0"/>
    <xf numFmtId="0" fontId="23" fillId="10" borderId="10" applyNumberFormat="0" applyAlignment="0" applyProtection="0"/>
    <xf numFmtId="0" fontId="24" fillId="0" borderId="12" applyNumberFormat="0" applyFill="0" applyAlignment="0" applyProtection="0"/>
    <xf numFmtId="0" fontId="9" fillId="11" borderId="13" applyNumberFormat="0" applyAlignment="0" applyProtection="0"/>
    <xf numFmtId="0" fontId="25" fillId="0" borderId="0" applyNumberFormat="0" applyFill="0" applyBorder="0" applyAlignment="0" applyProtection="0"/>
    <xf numFmtId="0" fontId="8" fillId="12" borderId="14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27" fillId="36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3" borderId="2" xfId="0" applyFill="1" applyBorder="1"/>
    <xf numFmtId="0" fontId="11" fillId="5" borderId="4" xfId="0" applyFont="1" applyFill="1" applyBorder="1" applyAlignment="1">
      <alignment horizontal="center" vertical="center"/>
    </xf>
    <xf numFmtId="17" fontId="10" fillId="0" borderId="5" xfId="0" applyNumberFormat="1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" fontId="0" fillId="0" borderId="0" xfId="0" applyNumberFormat="1"/>
    <xf numFmtId="9" fontId="2" fillId="0" borderId="0" xfId="2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9" fontId="2" fillId="0" borderId="0" xfId="2" applyFont="1" applyAlignment="1">
      <alignment horizontal="right" vertical="center"/>
    </xf>
    <xf numFmtId="1" fontId="2" fillId="0" borderId="0" xfId="2" applyNumberFormat="1" applyFont="1"/>
    <xf numFmtId="164" fontId="0" fillId="0" borderId="0" xfId="0" applyNumberFormat="1"/>
    <xf numFmtId="9" fontId="0" fillId="0" borderId="0" xfId="2" applyFont="1"/>
    <xf numFmtId="9" fontId="2" fillId="0" borderId="0" xfId="2" applyFont="1" applyAlignment="1">
      <alignment horizontal="center" vertical="center"/>
    </xf>
    <xf numFmtId="12" fontId="0" fillId="0" borderId="0" xfId="0" applyNumberFormat="1" applyAlignment="1">
      <alignment horizontal="center"/>
    </xf>
    <xf numFmtId="2" fontId="2" fillId="0" borderId="0" xfId="2" applyNumberFormat="1" applyFont="1"/>
    <xf numFmtId="0" fontId="12" fillId="3" borderId="6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9" fontId="3" fillId="37" borderId="0" xfId="2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3" fillId="37" borderId="0" xfId="0" applyFont="1" applyFill="1" applyAlignment="1">
      <alignment horizontal="left" vertical="center"/>
    </xf>
    <xf numFmtId="9" fontId="3" fillId="37" borderId="0" xfId="0" applyNumberFormat="1" applyFont="1" applyFill="1" applyAlignment="1">
      <alignment horizont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Neutral" xfId="10" builtinId="28" customBuiltin="1"/>
    <cellStyle name="Normal" xfId="0" builtinId="0"/>
    <cellStyle name="Normal 2" xfId="1" xr:uid="{00000000-0005-0000-0000-000022000000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5"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2" formatCode="mmm\-yy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3FD28"/>
      <color rgb="FF00FF00"/>
      <color rgb="FF27F92C"/>
      <color rgb="FF28F83C"/>
      <color rgb="FF66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2-400C-A235-B30742D77C8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2-400C-A235-B30742D77C8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C2-400C-A235-B30742D77C8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C2-400C-A235-B30742D77C8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C2-400C-A235-B30742D77C85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C2-400C-A235-B30742D77C8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C2-400C-A235-B30742D77C85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C2-400C-A235-B30742D77C85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C2-400C-A235-B30742D77C85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C2-400C-A235-B30742D77C8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C2-400C-A235-B30742D77C8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C2-400C-A235-B30742D77C8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C2-400C-A235-B30742D77C8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C2-400C-A235-B30742D77C85}"/>
                </c:ext>
              </c:extLst>
            </c:dLbl>
            <c:dLbl>
              <c:idx val="4"/>
              <c:layout>
                <c:manualLayout>
                  <c:x val="4.923004477396456E-2"/>
                  <c:y val="-0.11577291592876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defRPr>
                    </a:pPr>
                    <a:fld id="{72C7F9A1-A56E-46A4-A703-EA59F754137A}" type="CELLRANGE">
                      <a:rPr lang="en-US"/>
                      <a:pPr algn="ctr" rtl="0">
                        <a:defRPr lang="en-US" sz="1200" b="1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0C2-400C-A235-B30742D77C8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C2-400C-A235-B30742D77C85}"/>
                </c:ext>
              </c:extLst>
            </c:dLbl>
            <c:dLbl>
              <c:idx val="6"/>
              <c:layout>
                <c:manualLayout>
                  <c:x val="0.11699010954974438"/>
                  <c:y val="-6.95245620249025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defRPr>
                    </a:pPr>
                    <a:fld id="{A33979DA-DFAE-4210-A155-9C5CD64D668E}" type="CELLRANGE">
                      <a:rPr lang="en-US"/>
                      <a:pPr algn="ctr" rtl="0">
                        <a:defRPr lang="en-US" sz="1200" b="1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0C2-400C-A235-B30742D77C85}"/>
                </c:ext>
              </c:extLst>
            </c:dLbl>
            <c:dLbl>
              <c:idx val="7"/>
              <c:layout>
                <c:manualLayout>
                  <c:x val="0.1411576506700592"/>
                  <c:y val="-9.323488543170900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defRPr>
                    </a:pPr>
                    <a:fld id="{F59B8E51-AD97-4C92-906D-E71E4FE4DB07}" type="CELLRANGE">
                      <a:rPr lang="en-US"/>
                      <a:pPr algn="ctr" rtl="0">
                        <a:defRPr lang="en-US" sz="1200" b="1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0C2-400C-A235-B30742D77C85}"/>
                </c:ext>
              </c:extLst>
            </c:dLbl>
            <c:dLbl>
              <c:idx val="8"/>
              <c:layout>
                <c:manualLayout>
                  <c:x val="0.12316699820006258"/>
                  <c:y val="3.2439491776330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2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defRPr>
                    </a:pPr>
                    <a:fld id="{D6930C2D-9D84-4150-A7CE-A4E5A6B124AB}" type="CELLRANGE">
                      <a:rPr lang="en-US"/>
                      <a:pPr algn="ctr" rtl="0">
                        <a:defRPr lang="en-US" sz="1200" b="1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0C2-400C-A235-B30742D77C85}"/>
                </c:ext>
              </c:extLst>
            </c:dLbl>
            <c:dLbl>
              <c:idx val="9"/>
              <c:layout>
                <c:manualLayout>
                  <c:x val="-0.38445019554495335"/>
                  <c:y val="-0.361078930877584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defRPr>
                    </a:pPr>
                    <a:fld id="{411EA594-3DA3-4802-8EB2-C77B1383B350}" type="CELLRANGE">
                      <a:rPr lang="en-US"/>
                      <a:pPr>
                        <a:defRPr sz="1200" b="1">
                          <a:latin typeface="Bahnschrift Condensed" panose="020B0502040204020203" pitchFamily="34" charset="0"/>
                        </a:defRPr>
                      </a:pPr>
                      <a:t>[CELLRANGE]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0C2-400C-A235-B30742D77C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DB!$W$44:$W$53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DB!$V$44:$V$53</c15:f>
                <c15:dlblRangeCache>
                  <c:ptCount val="10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85%</c:v>
                  </c:pt>
                  <c:pt idx="8">
                    <c:v>100%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0C2-400C-A235-B30742D7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41275" cap="rnd">
              <a:solidFill>
                <a:schemeClr val="tx1"/>
              </a:solidFill>
              <a:round/>
              <a:headEnd type="oval"/>
              <a:tailEnd type="triangle" w="med" len="lg"/>
            </a:ln>
            <a:effectLst/>
          </c:spPr>
          <c:marker>
            <c:symbol val="none"/>
          </c:marker>
          <c:xVal>
            <c:numRef>
              <c:f>DB!$W$58:$W$59</c:f>
              <c:numCache>
                <c:formatCode>General</c:formatCode>
                <c:ptCount val="2"/>
                <c:pt idx="0">
                  <c:v>0</c:v>
                </c:pt>
                <c:pt idx="1">
                  <c:v>0.85021713572961399</c:v>
                </c:pt>
              </c:numCache>
            </c:numRef>
          </c:xVal>
          <c:yVal>
            <c:numRef>
              <c:f>DB!$X$58:$X$59</c:f>
              <c:numCache>
                <c:formatCode>General</c:formatCode>
                <c:ptCount val="2"/>
                <c:pt idx="0">
                  <c:v>0</c:v>
                </c:pt>
                <c:pt idx="1">
                  <c:v>0.52643216287735606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0C2-400C-A235-B30742D7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60240"/>
        <c:axId val="363364552"/>
      </c:scatterChart>
      <c:valAx>
        <c:axId val="36336455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363360240"/>
        <c:crosses val="autoZero"/>
        <c:crossBetween val="midCat"/>
      </c:valAx>
      <c:valAx>
        <c:axId val="36336024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36336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C-41B7-98AD-E5B3C3EABF0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C-41B7-98AD-E5B3C3EABF0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2C-41B7-98AD-E5B3C3EABF0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2C-41B7-98AD-E5B3C3EABF0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2C-41B7-98AD-E5B3C3EABF02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2C-41B7-98AD-E5B3C3EABF02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2C-41B7-98AD-E5B3C3EABF02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2C-41B7-98AD-E5B3C3EABF02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2C-41B7-98AD-E5B3C3EABF02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C2C-41B7-98AD-E5B3C3EABF0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C-41B7-98AD-E5B3C3EABF0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C-41B7-98AD-E5B3C3EABF0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2C-41B7-98AD-E5B3C3EABF0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2C-41B7-98AD-E5B3C3EABF02}"/>
                </c:ext>
              </c:extLst>
            </c:dLbl>
            <c:dLbl>
              <c:idx val="4"/>
              <c:layout>
                <c:manualLayout>
                  <c:x val="4.9607714279716837E-2"/>
                  <c:y val="-0.1157729159287615"/>
                </c:manualLayout>
              </c:layout>
              <c:tx>
                <c:rich>
                  <a:bodyPr/>
                  <a:lstStyle/>
                  <a:p>
                    <a:fld id="{9B46C16E-59EF-4A78-BF28-9FF460B64287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C2C-41B7-98AD-E5B3C3EABF0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2C-41B7-98AD-E5B3C3EABF02}"/>
                </c:ext>
              </c:extLst>
            </c:dLbl>
            <c:dLbl>
              <c:idx val="6"/>
              <c:layout>
                <c:manualLayout>
                  <c:x val="0.12157870176758666"/>
                  <c:y val="-6.9460625380304994E-2"/>
                </c:manualLayout>
              </c:layout>
              <c:tx>
                <c:rich>
                  <a:bodyPr/>
                  <a:lstStyle/>
                  <a:p>
                    <a:fld id="{9B0D78A8-A4BC-4D2C-AAC1-245D2C90694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C2C-41B7-98AD-E5B3C3EABF02}"/>
                </c:ext>
              </c:extLst>
            </c:dLbl>
            <c:dLbl>
              <c:idx val="7"/>
              <c:layout>
                <c:manualLayout>
                  <c:x val="0.14115213645956284"/>
                  <c:y val="-1.3888782933275251E-2"/>
                </c:manualLayout>
              </c:layout>
              <c:tx>
                <c:rich>
                  <a:bodyPr/>
                  <a:lstStyle/>
                  <a:p>
                    <a:fld id="{0CD08D5D-EA74-463C-A3CD-D45E529141FA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C2C-41B7-98AD-E5B3C3EABF02}"/>
                </c:ext>
              </c:extLst>
            </c:dLbl>
            <c:dLbl>
              <c:idx val="8"/>
              <c:layout>
                <c:manualLayout>
                  <c:x val="0.1246162316996572"/>
                  <c:y val="3.243949177633073E-2"/>
                </c:manualLayout>
              </c:layout>
              <c:tx>
                <c:rich>
                  <a:bodyPr/>
                  <a:lstStyle/>
                  <a:p>
                    <a:fld id="{8DA15994-499A-44F0-86AE-309FC12F9F1D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C2C-41B7-98AD-E5B3C3EABF02}"/>
                </c:ext>
              </c:extLst>
            </c:dLbl>
            <c:dLbl>
              <c:idx val="9"/>
              <c:layout>
                <c:manualLayout>
                  <c:x val="-0.38562969971856181"/>
                  <c:y val="-0.36107893087758491"/>
                </c:manualLayout>
              </c:layout>
              <c:tx>
                <c:rich>
                  <a:bodyPr/>
                  <a:lstStyle/>
                  <a:p>
                    <a:fld id="{F2B7258D-5097-404A-B010-12E143DFF4C1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C2C-41B7-98AD-E5B3C3EAB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s-AR" sz="12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DB!$W$44:$W$53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DB!$V$44:$V$53</c15:f>
                <c15:dlblRangeCache>
                  <c:ptCount val="10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85%</c:v>
                  </c:pt>
                  <c:pt idx="8">
                    <c:v>100%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C2C-41B7-98AD-E5B3C3EA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5"/>
      </c:doughnutChart>
      <c:scatterChart>
        <c:scatterStyle val="smoothMarker"/>
        <c:varyColors val="0"/>
        <c:ser>
          <c:idx val="1"/>
          <c:order val="1"/>
          <c:tx>
            <c:v>puntos03</c:v>
          </c:tx>
          <c:spPr>
            <a:ln w="41275" cap="rnd">
              <a:solidFill>
                <a:schemeClr val="tx1"/>
              </a:solidFill>
              <a:round/>
              <a:headEnd type="oval"/>
              <a:tailEnd type="triangle" w="med" len="lg"/>
            </a:ln>
            <a:effectLst/>
          </c:spPr>
          <c:marker>
            <c:symbol val="none"/>
          </c:marker>
          <c:xVal>
            <c:numRef>
              <c:f>DB!$AC$58:$AC$59</c:f>
              <c:numCache>
                <c:formatCode>General</c:formatCode>
                <c:ptCount val="2"/>
                <c:pt idx="0">
                  <c:v>0</c:v>
                </c:pt>
                <c:pt idx="1">
                  <c:v>0.9132704532876158</c:v>
                </c:pt>
              </c:numCache>
            </c:numRef>
          </c:xVal>
          <c:yVal>
            <c:numRef>
              <c:f>DB!$AD$58:$AD$59</c:f>
              <c:numCache>
                <c:formatCode>General</c:formatCode>
                <c:ptCount val="2"/>
                <c:pt idx="0">
                  <c:v>0</c:v>
                </c:pt>
                <c:pt idx="1">
                  <c:v>0.40735375185682632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C2C-41B7-98AD-E5B3C3EA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25680"/>
        <c:axId val="367931560"/>
      </c:scatterChart>
      <c:valAx>
        <c:axId val="36793156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367925680"/>
        <c:crosses val="autoZero"/>
        <c:crossBetween val="midCat"/>
      </c:valAx>
      <c:valAx>
        <c:axId val="36792568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36793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0-4C9E-840F-4D29ADB784D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0-4C9E-840F-4D29ADB784D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90-4C9E-840F-4D29ADB784D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90-4C9E-840F-4D29ADB784D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90-4C9E-840F-4D29ADB784DE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90-4C9E-840F-4D29ADB784DE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90-4C9E-840F-4D29ADB784DE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90-4C9E-840F-4D29ADB784DE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90-4C9E-840F-4D29ADB784DE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90-4C9E-840F-4D29ADB784DE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690-4C9E-840F-4D29ADB784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90-4C9E-840F-4D29ADB784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90-4C9E-840F-4D29ADB784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90-4C9E-840F-4D29ADB784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90-4C9E-840F-4D29ADB784DE}"/>
                </c:ext>
              </c:extLst>
            </c:dLbl>
            <c:dLbl>
              <c:idx val="4"/>
              <c:layout>
                <c:manualLayout>
                  <c:x val="4.5122788094665273E-2"/>
                  <c:y val="-0.1157729159287615"/>
                </c:manualLayout>
              </c:layout>
              <c:tx>
                <c:rich>
                  <a:bodyPr/>
                  <a:lstStyle/>
                  <a:p>
                    <a:fld id="{69CED685-BD5A-49E9-8D45-8A86690BDE33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690-4C9E-840F-4D29ADB784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90-4C9E-840F-4D29ADB784D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90-4C9E-840F-4D29ADB784DE}"/>
                </c:ext>
              </c:extLst>
            </c:dLbl>
            <c:dLbl>
              <c:idx val="7"/>
              <c:layout>
                <c:manualLayout>
                  <c:x val="0.12716645218376943"/>
                  <c:y val="-4.632827470960596E-2"/>
                </c:manualLayout>
              </c:layout>
              <c:tx>
                <c:rich>
                  <a:bodyPr/>
                  <a:lstStyle/>
                  <a:p>
                    <a:fld id="{F10A281A-E62A-4227-BB21-1D8CF7D29A9F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690-4C9E-840F-4D29ADB784DE}"/>
                </c:ext>
              </c:extLst>
            </c:dLbl>
            <c:dLbl>
              <c:idx val="8"/>
              <c:layout>
                <c:manualLayout>
                  <c:x val="0.12263437743715259"/>
                  <c:y val="-1.5481386625979711E-2"/>
                </c:manualLayout>
              </c:layout>
              <c:tx>
                <c:rich>
                  <a:bodyPr/>
                  <a:lstStyle/>
                  <a:p>
                    <a:fld id="{A0A8207B-7820-4477-AE35-23F039CBEF8A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690-4C9E-840F-4D29ADB784DE}"/>
                </c:ext>
              </c:extLst>
            </c:dLbl>
            <c:dLbl>
              <c:idx val="9"/>
              <c:layout>
                <c:manualLayout>
                  <c:x val="0.12137880478396418"/>
                  <c:y val="9.6257344994505438E-3"/>
                </c:manualLayout>
              </c:layout>
              <c:tx>
                <c:rich>
                  <a:bodyPr/>
                  <a:lstStyle/>
                  <a:p>
                    <a:fld id="{B367E323-7DC4-48A5-942F-2F75725EC18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690-4C9E-840F-4D29ADB784DE}"/>
                </c:ext>
              </c:extLst>
            </c:dLbl>
            <c:dLbl>
              <c:idx val="10"/>
              <c:layout>
                <c:manualLayout>
                  <c:x val="-0.3839714266799501"/>
                  <c:y val="-0.36034438601749175"/>
                </c:manualLayout>
              </c:layout>
              <c:tx>
                <c:rich>
                  <a:bodyPr/>
                  <a:lstStyle/>
                  <a:p>
                    <a:fld id="{A7848399-A6FD-4655-BA27-053165B61D83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690-4C9E-840F-4D29ADB78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s-AR" sz="12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DB!$AA$43:$AA$53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DB!$Z$43:$Z$53</c15:f>
                <c15:dlblRangeCache>
                  <c:ptCount val="11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80%</c:v>
                  </c:pt>
                  <c:pt idx="8">
                    <c:v>90%</c:v>
                  </c:pt>
                  <c:pt idx="9">
                    <c:v>100%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4690-4C9E-840F-4D29ADB7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5"/>
      </c:doughnutChart>
      <c:scatterChart>
        <c:scatterStyle val="smoothMarker"/>
        <c:varyColors val="0"/>
        <c:ser>
          <c:idx val="1"/>
          <c:order val="1"/>
          <c:tx>
            <c:v>puntos02</c:v>
          </c:tx>
          <c:spPr>
            <a:ln w="41275" cap="rnd">
              <a:solidFill>
                <a:schemeClr val="tx1"/>
              </a:solidFill>
              <a:round/>
              <a:headEnd type="oval"/>
              <a:tailEnd type="triangle" w="med" len="lg"/>
            </a:ln>
            <a:effectLst/>
          </c:spPr>
          <c:marker>
            <c:symbol val="none"/>
          </c:marker>
          <c:xVal>
            <c:numRef>
              <c:f>DB!$Z$58:$Z$59</c:f>
              <c:numCache>
                <c:formatCode>General</c:formatCode>
                <c:ptCount val="2"/>
                <c:pt idx="0">
                  <c:v>0</c:v>
                </c:pt>
                <c:pt idx="1">
                  <c:v>0.97814760073380569</c:v>
                </c:pt>
              </c:numCache>
            </c:numRef>
          </c:xVal>
          <c:yVal>
            <c:numRef>
              <c:f>DB!$AA$58:$AA$59</c:f>
              <c:numCache>
                <c:formatCode>General</c:formatCode>
                <c:ptCount val="2"/>
                <c:pt idx="0">
                  <c:v>0</c:v>
                </c:pt>
                <c:pt idx="1">
                  <c:v>0.20791169081775931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690-4C9E-840F-4D29ADB7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77352"/>
        <c:axId val="488473432"/>
      </c:scatterChart>
      <c:valAx>
        <c:axId val="48847343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88477352"/>
        <c:crosses val="autoZero"/>
        <c:crossBetween val="midCat"/>
      </c:valAx>
      <c:valAx>
        <c:axId val="48847735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884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Status Trabajos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19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C9-4107-AAE8-D2E8C2E975A7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C9-4107-AAE8-D2E8C2E975A7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C9-4107-AAE8-D2E8C2E975A7}"/>
              </c:ext>
            </c:extLst>
          </c:dPt>
          <c:dLbls>
            <c:dLbl>
              <c:idx val="0"/>
              <c:layout>
                <c:manualLayout>
                  <c:x val="-0.53864493986738149"/>
                  <c:y val="4.33123638673077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s-AR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373973694109939"/>
                      <c:h val="0.166447810180439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C9-4107-AAE8-D2E8C2E975A7}"/>
                </c:ext>
              </c:extLst>
            </c:dLbl>
            <c:dLbl>
              <c:idx val="1"/>
              <c:layout>
                <c:manualLayout>
                  <c:x val="0.39751390907119111"/>
                  <c:y val="-1.9445470378082065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C9-4107-AAE8-D2E8C2E975A7}"/>
                </c:ext>
              </c:extLst>
            </c:dLbl>
            <c:dLbl>
              <c:idx val="2"/>
              <c:layout>
                <c:manualLayout>
                  <c:x val="-0.30204185738250933"/>
                  <c:y val="-5.39291349602649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s-AR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461955828234924"/>
                      <c:h val="0.166544312501799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6C9-4107-AAE8-D2E8C2E97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s-AR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DB!$V$36:$V$38</c:f>
              <c:strCache>
                <c:ptCount val="3"/>
                <c:pt idx="0">
                  <c:v>FINALIZADOS</c:v>
                </c:pt>
                <c:pt idx="1">
                  <c:v>PARCIALES</c:v>
                </c:pt>
                <c:pt idx="2">
                  <c:v>NO INICIADOS</c:v>
                </c:pt>
              </c:strCache>
            </c:strRef>
          </c:cat>
          <c:val>
            <c:numRef>
              <c:f>DB!$W$36:$W$38</c:f>
              <c:numCache>
                <c:formatCode>General</c:formatCode>
                <c:ptCount val="3"/>
                <c:pt idx="0">
                  <c:v>14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9-4107-AAE8-D2E8C2E975A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OT notificadas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8BA-497B-BB27-3032E89243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8BA-497B-BB27-3032E892438B}"/>
              </c:ext>
            </c:extLst>
          </c:dPt>
          <c:dLbls>
            <c:dLbl>
              <c:idx val="0"/>
              <c:layout>
                <c:manualLayout>
                  <c:x val="-0.37396184723811776"/>
                  <c:y val="-3.23809591801051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s-AR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103699145500484"/>
                      <c:h val="8.3899320203831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8BA-497B-BB27-3032E892438B}"/>
                </c:ext>
              </c:extLst>
            </c:dLbl>
            <c:dLbl>
              <c:idx val="1"/>
              <c:layout>
                <c:manualLayout>
                  <c:x val="-0.37205402886350875"/>
                  <c:y val="-6.475681899655741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087864508388595"/>
                      <c:h val="0.10332789571189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8BA-497B-BB27-3032E8924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DB!$AC$36:$AC$37</c:f>
              <c:strCache>
                <c:ptCount val="2"/>
                <c:pt idx="0">
                  <c:v>OT INICIADAS</c:v>
                </c:pt>
                <c:pt idx="1">
                  <c:v>OT NOTIFICADAS</c:v>
                </c:pt>
              </c:strCache>
            </c:strRef>
          </c:cat>
          <c:val>
            <c:numRef>
              <c:f>DB!$AD$36:$AD$37</c:f>
              <c:numCache>
                <c:formatCode>General</c:formatCod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A-497B-BB27-3032E892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478528"/>
        <c:axId val="488472648"/>
        <c:axId val="0"/>
      </c:bar3DChart>
      <c:catAx>
        <c:axId val="48847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8472648"/>
        <c:crosses val="autoZero"/>
        <c:auto val="1"/>
        <c:lblAlgn val="ctr"/>
        <c:lblOffset val="100"/>
        <c:noMultiLvlLbl val="0"/>
      </c:catAx>
      <c:valAx>
        <c:axId val="488472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HH diarias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461080917874397"/>
          <c:y val="0.21298636363636364"/>
          <c:w val="0.80550754830917859"/>
          <c:h val="0.55848131313131311"/>
        </c:manualLayout>
      </c:layout>
      <c:lineChart>
        <c:grouping val="standard"/>
        <c:varyColors val="0"/>
        <c:ser>
          <c:idx val="0"/>
          <c:order val="0"/>
          <c:tx>
            <c:strRef>
              <c:f>DB!$AR$36</c:f>
              <c:strCache>
                <c:ptCount val="1"/>
                <c:pt idx="0">
                  <c:v>HH</c:v>
                </c:pt>
              </c:strCache>
            </c:strRef>
          </c:tx>
          <c:spPr>
            <a:ln w="2222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DB!$AQ$37:$AQ$67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DB!$AR$37:$AR$67</c:f>
              <c:numCache>
                <c:formatCode>General</c:formatCode>
                <c:ptCount val="31"/>
                <c:pt idx="0">
                  <c:v>37</c:v>
                </c:pt>
                <c:pt idx="1">
                  <c:v>41</c:v>
                </c:pt>
                <c:pt idx="2">
                  <c:v>35</c:v>
                </c:pt>
                <c:pt idx="3">
                  <c:v>47</c:v>
                </c:pt>
                <c:pt idx="4">
                  <c:v>52</c:v>
                </c:pt>
                <c:pt idx="5">
                  <c:v>49</c:v>
                </c:pt>
                <c:pt idx="6">
                  <c:v>39</c:v>
                </c:pt>
                <c:pt idx="7">
                  <c:v>49</c:v>
                </c:pt>
                <c:pt idx="8">
                  <c:v>42</c:v>
                </c:pt>
                <c:pt idx="9">
                  <c:v>45</c:v>
                </c:pt>
                <c:pt idx="10">
                  <c:v>47</c:v>
                </c:pt>
                <c:pt idx="11">
                  <c:v>37</c:v>
                </c:pt>
                <c:pt idx="12">
                  <c:v>49</c:v>
                </c:pt>
                <c:pt idx="13">
                  <c:v>47</c:v>
                </c:pt>
                <c:pt idx="14">
                  <c:v>34</c:v>
                </c:pt>
                <c:pt idx="15">
                  <c:v>38</c:v>
                </c:pt>
                <c:pt idx="16">
                  <c:v>49</c:v>
                </c:pt>
                <c:pt idx="17">
                  <c:v>53</c:v>
                </c:pt>
                <c:pt idx="18">
                  <c:v>32</c:v>
                </c:pt>
                <c:pt idx="19">
                  <c:v>35</c:v>
                </c:pt>
                <c:pt idx="20">
                  <c:v>40</c:v>
                </c:pt>
                <c:pt idx="21">
                  <c:v>53</c:v>
                </c:pt>
                <c:pt idx="22">
                  <c:v>45</c:v>
                </c:pt>
                <c:pt idx="23">
                  <c:v>41</c:v>
                </c:pt>
                <c:pt idx="24">
                  <c:v>35</c:v>
                </c:pt>
                <c:pt idx="25">
                  <c:v>50</c:v>
                </c:pt>
                <c:pt idx="26">
                  <c:v>53</c:v>
                </c:pt>
                <c:pt idx="27">
                  <c:v>49</c:v>
                </c:pt>
                <c:pt idx="28">
                  <c:v>45</c:v>
                </c:pt>
                <c:pt idx="29">
                  <c:v>40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0-4CD5-AFFE-2A1D4726823A}"/>
            </c:ext>
          </c:extLst>
        </c:ser>
        <c:ser>
          <c:idx val="1"/>
          <c:order val="1"/>
          <c:spPr>
            <a:ln w="44450" cap="rnd">
              <a:solidFill>
                <a:srgbClr val="09F12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DB!$AQ$37:$AQ$67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DB!$AS$37:$AS$67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0-4CD5-AFFE-2A1D4726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75000"/>
        <c:axId val="488473824"/>
      </c:lineChart>
      <c:catAx>
        <c:axId val="48847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73824"/>
        <c:crosses val="autoZero"/>
        <c:auto val="1"/>
        <c:lblAlgn val="ctr"/>
        <c:lblOffset val="100"/>
        <c:noMultiLvlLbl val="0"/>
      </c:catAx>
      <c:valAx>
        <c:axId val="4884738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75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CE-4106-8276-4C34E6E362F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CE-4106-8276-4C34E6E362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CE-4106-8276-4C34E6E362F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CE-4106-8276-4C34E6E362F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CE-4106-8276-4C34E6E362F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CE-4106-8276-4C34E6E362F1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CE-4106-8276-4C34E6E362F1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CE-4106-8276-4C34E6E362F1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CE-4106-8276-4C34E6E362F1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CE-4106-8276-4C34E6E362F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CE-4106-8276-4C34E6E362F1}"/>
                </c:ext>
              </c:extLst>
            </c:dLbl>
            <c:dLbl>
              <c:idx val="1"/>
              <c:layout>
                <c:manualLayout>
                  <c:x val="-0.15292407966879265"/>
                  <c:y val="0.110559594044107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 rtl="0">
                      <a:defRPr lang="es-AR" sz="12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defRPr>
                    </a:pPr>
                    <a:r>
                      <a:rPr lang="en-US" sz="12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Bahnschrift Condensed" panose="020B0502040204020203" pitchFamily="34" charset="0"/>
                        <a:ea typeface="+mn-ea"/>
                        <a:cs typeface="+mn-cs"/>
                      </a:rPr>
                      <a:t>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s-AR" sz="12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ahnschrift Condensed" panose="020B0502040204020203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169414840845608E-2"/>
                      <c:h val="7.714727543186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ECE-4106-8276-4C34E6E362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CE-4106-8276-4C34E6E362F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CE-4106-8276-4C34E6E362F1}"/>
                </c:ext>
              </c:extLst>
            </c:dLbl>
            <c:dLbl>
              <c:idx val="4"/>
              <c:layout>
                <c:manualLayout>
                  <c:x val="4.1357838200738503E-2"/>
                  <c:y val="-0.12190757128810226"/>
                </c:manualLayout>
              </c:layout>
              <c:tx>
                <c:rich>
                  <a:bodyPr/>
                  <a:lstStyle/>
                  <a:p>
                    <a:fld id="{B4101E70-8058-4CDD-BFCE-014D3E28063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ECE-4106-8276-4C34E6E362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CE-4106-8276-4C34E6E362F1}"/>
                </c:ext>
              </c:extLst>
            </c:dLbl>
            <c:dLbl>
              <c:idx val="6"/>
              <c:layout>
                <c:manualLayout>
                  <c:x val="0.12975942710081684"/>
                  <c:y val="-4.5095870206489697E-2"/>
                </c:manualLayout>
              </c:layout>
              <c:tx>
                <c:rich>
                  <a:bodyPr/>
                  <a:lstStyle/>
                  <a:p>
                    <a:fld id="{BE311BC1-CA41-4E24-971E-1212E88F4C3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ECE-4106-8276-4C34E6E362F1}"/>
                </c:ext>
              </c:extLst>
            </c:dLbl>
            <c:dLbl>
              <c:idx val="7"/>
              <c:layout>
                <c:manualLayout>
                  <c:x val="0.12975942710081684"/>
                  <c:y val="7.7307206068268014E-3"/>
                </c:manualLayout>
              </c:layout>
              <c:tx>
                <c:rich>
                  <a:bodyPr/>
                  <a:lstStyle/>
                  <a:p>
                    <a:fld id="{D23F198F-C8EC-40C7-9290-CAD347A5DBCE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ECE-4106-8276-4C34E6E362F1}"/>
                </c:ext>
              </c:extLst>
            </c:dLbl>
            <c:dLbl>
              <c:idx val="8"/>
              <c:layout>
                <c:manualLayout>
                  <c:x val="0.13018406624146792"/>
                  <c:y val="7.334597555836494E-3"/>
                </c:manualLayout>
              </c:layout>
              <c:tx>
                <c:rich>
                  <a:bodyPr/>
                  <a:lstStyle/>
                  <a:p>
                    <a:fld id="{8DE54DE8-BF2E-41D0-A7FD-8F331DC9EFD3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ECE-4106-8276-4C34E6E362F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ECE-4106-8276-4C34E6E36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s-AR" sz="12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DB!$AX$43:$AX$52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1</c:v>
                </c:pt>
                <c:pt idx="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DB!$AW$43:$AW$51</c15:f>
                <c15:dlblRangeCache>
                  <c:ptCount val="9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75%</c:v>
                  </c:pt>
                  <c:pt idx="7">
                    <c:v>90%</c:v>
                  </c:pt>
                  <c:pt idx="8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4ECE-4106-8276-4C34E6E3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65"/>
      </c:doughnutChart>
      <c:scatterChart>
        <c:scatterStyle val="smoothMarker"/>
        <c:varyColors val="0"/>
        <c:ser>
          <c:idx val="1"/>
          <c:order val="1"/>
          <c:tx>
            <c:v>puntos</c:v>
          </c:tx>
          <c:spPr>
            <a:ln w="44450" cap="rnd">
              <a:solidFill>
                <a:schemeClr val="tx1"/>
              </a:solidFill>
              <a:round/>
              <a:headEnd type="oval" w="med" len="med"/>
              <a:tailEnd type="triangle" w="med" len="lg"/>
            </a:ln>
            <a:effectLst/>
          </c:spPr>
          <c:marker>
            <c:symbol val="none"/>
          </c:marker>
          <c:xVal>
            <c:numRef>
              <c:f>DB!$AX$58:$AX$59</c:f>
              <c:numCache>
                <c:formatCode>General</c:formatCode>
                <c:ptCount val="2"/>
                <c:pt idx="0">
                  <c:v>0</c:v>
                </c:pt>
                <c:pt idx="1">
                  <c:v>0.95949297361449726</c:v>
                </c:pt>
              </c:numCache>
            </c:numRef>
          </c:xVal>
          <c:yVal>
            <c:numRef>
              <c:f>DB!$AY$58:$AY$59</c:f>
              <c:numCache>
                <c:formatCode>General</c:formatCode>
                <c:ptCount val="2"/>
                <c:pt idx="0">
                  <c:v>0</c:v>
                </c:pt>
                <c:pt idx="1">
                  <c:v>0.28173255684143006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ECE-4106-8276-4C34E6E3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72256"/>
        <c:axId val="488473040"/>
      </c:scatterChart>
      <c:valAx>
        <c:axId val="48847304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488472256"/>
        <c:crosses val="autoZero"/>
        <c:crossBetween val="midCat"/>
      </c:valAx>
      <c:valAx>
        <c:axId val="48847225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884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 sz="1400"/>
              <a:t>OMC</a:t>
            </a:r>
            <a:r>
              <a:rPr lang="es-AR" sz="1400" baseline="0"/>
              <a:t> realizadas</a:t>
            </a:r>
            <a:endParaRPr lang="es-A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DB!$AW$36</c:f>
              <c:strCache>
                <c:ptCount val="1"/>
                <c:pt idx="0">
                  <c:v>OMC REALIZADAS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3"/>
                </a:solidFill>
              </a:ln>
              <a:effectLst/>
              <a:sp3d>
                <a:contourClr>
                  <a:schemeClr val="accent3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9E-4F86-8DBF-05DD4A99791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2DCC03C-1416-404E-9323-6FA73DAD981B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9E-4F86-8DBF-05DD4A9979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DB!$AZ$36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DB!$AY$38</c15:f>
                <c15:dlblRangeCache>
                  <c:ptCount val="1"/>
                  <c:pt idx="0">
                    <c:v>20 / 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59E-4F86-8DBF-05DD4A997917}"/>
            </c:ext>
          </c:extLst>
        </c:ser>
        <c:ser>
          <c:idx val="1"/>
          <c:order val="1"/>
          <c:tx>
            <c:strRef>
              <c:f>DB!$AW$37</c:f>
              <c:strCache>
                <c:ptCount val="1"/>
                <c:pt idx="0">
                  <c:v>OMC OBJETIVO</c:v>
                </c:pt>
              </c:strCache>
            </c:strRef>
          </c:tx>
          <c:spPr>
            <a:noFill/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val>
            <c:numRef>
              <c:f>DB!$AZ$37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E-4F86-8DBF-05DD4A99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5"/>
        <c:shape val="box"/>
        <c:axId val="488474608"/>
        <c:axId val="488475784"/>
        <c:axId val="0"/>
      </c:bar3DChart>
      <c:catAx>
        <c:axId val="48847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8475784"/>
        <c:crosses val="autoZero"/>
        <c:auto val="1"/>
        <c:lblAlgn val="ctr"/>
        <c:lblOffset val="100"/>
        <c:noMultiLvlLbl val="0"/>
      </c:catAx>
      <c:valAx>
        <c:axId val="488475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746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114300</xdr:rowOff>
    </xdr:from>
    <xdr:to>
      <xdr:col>14</xdr:col>
      <xdr:colOff>470647</xdr:colOff>
      <xdr:row>11</xdr:row>
      <xdr:rowOff>144817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675" y="450476"/>
          <a:ext cx="14669060" cy="174501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190784</xdr:colOff>
      <xdr:row>2</xdr:row>
      <xdr:rowOff>187585</xdr:rowOff>
    </xdr:from>
    <xdr:to>
      <xdr:col>3</xdr:col>
      <xdr:colOff>897922</xdr:colOff>
      <xdr:row>17</xdr:row>
      <xdr:rowOff>179294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899093</xdr:colOff>
      <xdr:row>3</xdr:row>
      <xdr:rowOff>3361</xdr:rowOff>
    </xdr:from>
    <xdr:to>
      <xdr:col>7</xdr:col>
      <xdr:colOff>329196</xdr:colOff>
      <xdr:row>17</xdr:row>
      <xdr:rowOff>185570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326627</xdr:colOff>
      <xdr:row>3</xdr:row>
      <xdr:rowOff>3360</xdr:rowOff>
    </xdr:from>
    <xdr:to>
      <xdr:col>11</xdr:col>
      <xdr:colOff>92906</xdr:colOff>
      <xdr:row>17</xdr:row>
      <xdr:rowOff>185569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59391</xdr:colOff>
      <xdr:row>12</xdr:row>
      <xdr:rowOff>49867</xdr:rowOff>
    </xdr:from>
    <xdr:to>
      <xdr:col>3</xdr:col>
      <xdr:colOff>829235</xdr:colOff>
      <xdr:row>32</xdr:row>
      <xdr:rowOff>156882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/>
      </xdr:nvGrpSpPr>
      <xdr:grpSpPr>
        <a:xfrm>
          <a:off x="59391" y="2291043"/>
          <a:ext cx="3638550" cy="3917015"/>
          <a:chOff x="59391" y="2279838"/>
          <a:chExt cx="3638550" cy="3917015"/>
        </a:xfrm>
      </xdr:grpSpPr>
      <xdr:sp macro="" textlink="">
        <xdr:nvSpPr>
          <xdr:cNvPr id="10" name="Rectángulo redondeado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59391" y="2279838"/>
            <a:ext cx="3638550" cy="3917015"/>
          </a:xfrm>
          <a:prstGeom prst="roundRect">
            <a:avLst>
              <a:gd name="adj" fmla="val 676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/>
        </xdr:nvSpPr>
        <xdr:spPr>
          <a:xfrm>
            <a:off x="224118" y="2409265"/>
            <a:ext cx="3314923" cy="23532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latin typeface="Bahnschrift Condensed" panose="020B0502040204020203" pitchFamily="34" charset="0"/>
              </a:rPr>
              <a:t>TRABAJOS FINALIZADOS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226050" y="2734236"/>
            <a:ext cx="3308552" cy="5939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600" b="1" u="sng">
                <a:latin typeface="Bahnschrift Condensed" panose="020B0502040204020203" pitchFamily="34" charset="0"/>
              </a:rPr>
              <a:t>Objetivo</a:t>
            </a:r>
            <a:r>
              <a:rPr lang="es-AR" sz="1600" b="1">
                <a:latin typeface="Bahnschrift Condensed" panose="020B0502040204020203" pitchFamily="34" charset="0"/>
              </a:rPr>
              <a:t>:</a:t>
            </a:r>
            <a:r>
              <a:rPr lang="es-AR" sz="1600" baseline="0">
                <a:latin typeface="Bahnschrift Condensed" panose="020B0502040204020203" pitchFamily="34" charset="0"/>
              </a:rPr>
              <a:t> </a:t>
            </a:r>
            <a:r>
              <a:rPr lang="es-AR" sz="1600">
                <a:latin typeface="Bahnschrift Condensed" panose="020B0502040204020203" pitchFamily="34" charset="0"/>
              </a:rPr>
              <a:t>Finalizar</a:t>
            </a:r>
            <a:r>
              <a:rPr lang="es-AR" sz="1600" baseline="0">
                <a:latin typeface="Bahnschrift Condensed" panose="020B0502040204020203" pitchFamily="34" charset="0"/>
              </a:rPr>
              <a:t> el 85% de los trabajos solicitados por OT.</a:t>
            </a:r>
            <a:endParaRPr lang="es-AR" sz="1600">
              <a:latin typeface="Bahnschrift Condensed" panose="020B0502040204020203" pitchFamily="34" charset="0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" name="CuadroTexto 12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SpPr txBox="1"/>
            </xdr:nvSpPr>
            <xdr:spPr>
              <a:xfrm>
                <a:off x="233260" y="3405077"/>
                <a:ext cx="2340000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400" i="0" baseline="0">
                    <a:latin typeface="Bahnschrift Condensed" panose="020B0502040204020203" pitchFamily="34" charset="0"/>
                  </a:rPr>
                  <a:t> </a:t>
                </a:r>
                <a14:m>
                  <m:oMath xmlns:m="http://schemas.openxmlformats.org/officeDocument/2006/math">
                    <m:f>
                      <m:fPr>
                        <m:ctrlPr>
                          <a:rPr lang="es-A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°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𝑡𝑟𝑎𝑏𝑎𝑗𝑜𝑠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𝑓𝑖𝑛𝑎𝑙𝑖𝑧𝑎𝑑𝑜𝑠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°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𝑡𝑟𝑎𝑏𝑎𝑗𝑜𝑠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𝑠𝑜𝑙𝑖𝑐𝑖𝑡𝑎𝑑𝑜𝑠</m:t>
                        </m:r>
                      </m:den>
                    </m:f>
                  </m:oMath>
                </a14:m>
                <a:endParaRPr lang="es-AR" sz="1400">
                  <a:latin typeface="Bahnschrift Condensed" panose="020B0502040204020203" pitchFamily="34" charset="0"/>
                </a:endParaRPr>
              </a:p>
            </xdr:txBody>
          </xdr:sp>
        </mc:Choice>
        <mc:Fallback xmlns="">
          <xdr:sp macro="" textlink="">
            <xdr:nvSpPr>
              <xdr:cNvPr id="13" name="CuadroTexto 12"/>
              <xdr:cNvSpPr txBox="1"/>
            </xdr:nvSpPr>
            <xdr:spPr>
              <a:xfrm>
                <a:off x="233260" y="3405077"/>
                <a:ext cx="2340000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400" i="0" baseline="0">
                    <a:latin typeface="Bahnschrift Condensed" panose="020B0502040204020203" pitchFamily="34" charset="0"/>
                  </a:rPr>
                  <a:t> </a:t>
                </a:r>
                <a:r>
                  <a:rPr lang="es-AR" sz="1600" i="0">
                    <a:latin typeface="Cambria Math" panose="02040503050406030204" pitchFamily="18" charset="0"/>
                  </a:rPr>
                  <a:t>(</a:t>
                </a:r>
                <a:r>
                  <a:rPr lang="es-MX" sz="1600" b="0" i="0">
                    <a:latin typeface="Cambria Math" panose="02040503050406030204" pitchFamily="18" charset="0"/>
                  </a:rPr>
                  <a:t>𝑁° 𝑡𝑟𝑎𝑏𝑎𝑗𝑜𝑠 𝑓𝑖𝑛𝑎𝑙𝑖𝑧𝑎𝑑𝑜𝑠</a:t>
                </a:r>
                <a:r>
                  <a:rPr lang="es-AR" sz="1600" b="0" i="0">
                    <a:latin typeface="Cambria Math" panose="02040503050406030204" pitchFamily="18" charset="0"/>
                  </a:rPr>
                  <a:t>)/(</a:t>
                </a:r>
                <a:r>
                  <a:rPr lang="es-MX" sz="1600" b="0" i="0">
                    <a:latin typeface="Cambria Math" panose="02040503050406030204" pitchFamily="18" charset="0"/>
                  </a:rPr>
                  <a:t>𝑁°𝑡𝑟𝑎𝑏𝑎𝑗𝑜𝑠 𝑠𝑜𝑙𝑖𝑐𝑖𝑡𝑎𝑑𝑜𝑠</a:t>
                </a:r>
                <a:r>
                  <a:rPr lang="es-AR" sz="1600" b="0" i="0">
                    <a:latin typeface="Cambria Math" panose="02040503050406030204" pitchFamily="18" charset="0"/>
                  </a:rPr>
                  <a:t>)</a:t>
                </a:r>
                <a:endParaRPr lang="es-AR" sz="1400">
                  <a:latin typeface="Bahnschrift Condensed" panose="020B0502040204020203" pitchFamily="34" charset="0"/>
                </a:endParaRPr>
              </a:p>
            </xdr:txBody>
          </xdr:sp>
        </mc:Fallback>
      </mc:AlternateContent>
      <xdr:sp macro="" textlink="$W$39">
        <xdr:nvSpPr>
          <xdr:cNvPr id="14" name="CuadroTexto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2646235" y="3402988"/>
            <a:ext cx="900000" cy="576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144B877-D160-4251-9AAF-1CEC2BF4B927}" type="TxLink">
              <a:rPr lang="en-US" sz="2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82%</a:t>
            </a:fld>
            <a:endParaRPr lang="es-AR" sz="3200" b="1"/>
          </a:p>
        </xdr:txBody>
      </xdr:sp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GraphicFramePr/>
        </xdr:nvGraphicFramePr>
        <xdr:xfrm>
          <a:off x="227564" y="4062207"/>
          <a:ext cx="3314923" cy="19792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7</xdr:col>
      <xdr:colOff>409016</xdr:colOff>
      <xdr:row>12</xdr:row>
      <xdr:rowOff>29696</xdr:rowOff>
    </xdr:from>
    <xdr:to>
      <xdr:col>11</xdr:col>
      <xdr:colOff>237566</xdr:colOff>
      <xdr:row>32</xdr:row>
      <xdr:rowOff>179293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7423898" y="2270872"/>
          <a:ext cx="3638550" cy="3959597"/>
          <a:chOff x="7423898" y="2259667"/>
          <a:chExt cx="3638550" cy="3959597"/>
        </a:xfrm>
      </xdr:grpSpPr>
      <xdr:sp macro="" textlink="">
        <xdr:nvSpPr>
          <xdr:cNvPr id="17" name="Rectángulo redondeado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7423898" y="2259667"/>
            <a:ext cx="3638550" cy="3959597"/>
          </a:xfrm>
          <a:prstGeom prst="roundRect">
            <a:avLst>
              <a:gd name="adj" fmla="val 676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s-A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7580927" y="2414039"/>
            <a:ext cx="3318821" cy="23532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latin typeface="Bahnschrift Condensed" panose="020B0502040204020203" pitchFamily="34" charset="0"/>
              </a:rPr>
              <a:t>GESTION</a:t>
            </a:r>
            <a:r>
              <a:rPr lang="es-AR" sz="1800" baseline="0">
                <a:latin typeface="Bahnschrift Condensed" panose="020B0502040204020203" pitchFamily="34" charset="0"/>
              </a:rPr>
              <a:t> DE OT</a:t>
            </a:r>
            <a:endParaRPr lang="es-AR" sz="1800">
              <a:latin typeface="Bahnschrift Condensed" panose="020B0502040204020203" pitchFamily="34" charset="0"/>
            </a:endParaRP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 txBox="1"/>
        </xdr:nvSpPr>
        <xdr:spPr>
          <a:xfrm>
            <a:off x="7586925" y="2760280"/>
            <a:ext cx="3316251" cy="5939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600" b="1" u="sng">
                <a:latin typeface="Bahnschrift Condensed" panose="020B0502040204020203" pitchFamily="34" charset="0"/>
              </a:rPr>
              <a:t>Objetivo</a:t>
            </a:r>
            <a:r>
              <a:rPr lang="es-AR" sz="1600" b="1">
                <a:latin typeface="Bahnschrift Condensed" panose="020B0502040204020203" pitchFamily="34" charset="0"/>
              </a:rPr>
              <a:t>:</a:t>
            </a:r>
            <a:r>
              <a:rPr lang="es-AR" sz="1600" baseline="0">
                <a:latin typeface="Bahnschrift Condensed" panose="020B0502040204020203" pitchFamily="34" charset="0"/>
              </a:rPr>
              <a:t> Notific</a:t>
            </a:r>
            <a:r>
              <a:rPr lang="es-AR" sz="1600">
                <a:latin typeface="Bahnschrift Condensed" panose="020B0502040204020203" pitchFamily="34" charset="0"/>
              </a:rPr>
              <a:t>ar en</a:t>
            </a:r>
            <a:r>
              <a:rPr lang="es-AR" sz="1600" baseline="0">
                <a:latin typeface="Bahnschrift Condensed" panose="020B0502040204020203" pitchFamily="34" charset="0"/>
              </a:rPr>
              <a:t> sistema </a:t>
            </a:r>
            <a:r>
              <a:rPr lang="es-AR" sz="1600">
                <a:latin typeface="Bahnschrift Condensed" panose="020B0502040204020203" pitchFamily="34" charset="0"/>
              </a:rPr>
              <a:t>el 90% de las OTs de trabajos iniciados.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0" name="CuadroTexto 19">
                <a:extLst>
                  <a:ext uri="{FF2B5EF4-FFF2-40B4-BE49-F238E27FC236}">
                    <a16:creationId xmlns:a16="http://schemas.microsoft.com/office/drawing/2014/main" id="{00000000-0008-0000-0500-000014000000}"/>
                  </a:ext>
                </a:extLst>
              </xdr:cNvPr>
              <xdr:cNvSpPr txBox="1"/>
            </xdr:nvSpPr>
            <xdr:spPr>
              <a:xfrm>
                <a:off x="7582850" y="3429489"/>
                <a:ext cx="2340000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400" i="0" baseline="0">
                    <a:latin typeface="Bahnschrift Condensed" panose="020B0502040204020203" pitchFamily="34" charset="0"/>
                  </a:rPr>
                  <a:t> </a:t>
                </a:r>
                <a14:m>
                  <m:oMath xmlns:m="http://schemas.openxmlformats.org/officeDocument/2006/math">
                    <m:f>
                      <m:fPr>
                        <m:ctrlPr>
                          <a:rPr lang="es-A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°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𝑂𝑇𝑠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𝑛𝑜𝑡𝑖𝑓𝑖𝑐𝑎𝑑𝑎𝑠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°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𝑂𝑇𝑠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𝑖𝑛𝑖𝑐𝑖𝑎𝑑𝑎𝑠</m:t>
                        </m:r>
                      </m:den>
                    </m:f>
                  </m:oMath>
                </a14:m>
                <a:endParaRPr lang="es-AR" sz="1400">
                  <a:latin typeface="Bahnschrift Condensed" panose="020B0502040204020203" pitchFamily="34" charset="0"/>
                </a:endParaRPr>
              </a:p>
            </xdr:txBody>
          </xdr:sp>
        </mc:Choice>
        <mc:Fallback xmlns="">
          <xdr:sp macro="" textlink="">
            <xdr:nvSpPr>
              <xdr:cNvPr id="20" name="CuadroTexto 19"/>
              <xdr:cNvSpPr txBox="1"/>
            </xdr:nvSpPr>
            <xdr:spPr>
              <a:xfrm>
                <a:off x="7582850" y="3429489"/>
                <a:ext cx="2340000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400" i="0" baseline="0">
                    <a:latin typeface="Bahnschrift Condensed" panose="020B0502040204020203" pitchFamily="34" charset="0"/>
                  </a:rPr>
                  <a:t> </a:t>
                </a:r>
                <a:r>
                  <a:rPr lang="es-AR" sz="1600" i="0">
                    <a:latin typeface="Cambria Math" panose="02040503050406030204" pitchFamily="18" charset="0"/>
                  </a:rPr>
                  <a:t>(</a:t>
                </a:r>
                <a:r>
                  <a:rPr lang="es-MX" sz="1600" b="0" i="0">
                    <a:latin typeface="Cambria Math" panose="02040503050406030204" pitchFamily="18" charset="0"/>
                  </a:rPr>
                  <a:t>𝑁° 𝑑𝑒 𝑂𝑇𝑠 𝑛𝑜𝑡𝑖𝑓𝑖𝑐𝑎𝑑𝑎𝑠</a:t>
                </a:r>
                <a:r>
                  <a:rPr lang="es-AR" sz="1600" b="0" i="0">
                    <a:latin typeface="Cambria Math" panose="02040503050406030204" pitchFamily="18" charset="0"/>
                  </a:rPr>
                  <a:t>)/(</a:t>
                </a:r>
                <a:r>
                  <a:rPr lang="es-MX" sz="1600" b="0" i="0">
                    <a:latin typeface="Cambria Math" panose="02040503050406030204" pitchFamily="18" charset="0"/>
                  </a:rPr>
                  <a:t>𝑁° 𝑑𝑒 𝑂𝑇𝑠 𝑖𝑛𝑖𝑐𝑖𝑎𝑑𝑎𝑠</a:t>
                </a:r>
                <a:r>
                  <a:rPr lang="es-AR" sz="1600" b="0" i="0">
                    <a:latin typeface="Cambria Math" panose="02040503050406030204" pitchFamily="18" charset="0"/>
                  </a:rPr>
                  <a:t>)</a:t>
                </a:r>
                <a:endParaRPr lang="es-AR" sz="1400">
                  <a:latin typeface="Bahnschrift Condensed" panose="020B0502040204020203" pitchFamily="34" charset="0"/>
                </a:endParaRPr>
              </a:p>
            </xdr:txBody>
          </xdr:sp>
        </mc:Fallback>
      </mc:AlternateContent>
      <xdr:sp macro="" textlink="$AD$38">
        <xdr:nvSpPr>
          <xdr:cNvPr id="21" name="CuadroTexto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 txBox="1"/>
        </xdr:nvSpPr>
        <xdr:spPr>
          <a:xfrm>
            <a:off x="9995648" y="3433723"/>
            <a:ext cx="900000" cy="576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4F1B218-FD77-4F72-A208-BADD967CBC78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93%</a:t>
            </a:fld>
            <a:endParaRPr lang="es-AR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GraphicFramePr/>
        </xdr:nvGraphicFramePr>
        <xdr:xfrm>
          <a:off x="7575176" y="4078941"/>
          <a:ext cx="3328147" cy="1961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11</xdr:col>
      <xdr:colOff>270063</xdr:colOff>
      <xdr:row>12</xdr:row>
      <xdr:rowOff>25213</xdr:rowOff>
    </xdr:from>
    <xdr:to>
      <xdr:col>14</xdr:col>
      <xdr:colOff>465857</xdr:colOff>
      <xdr:row>32</xdr:row>
      <xdr:rowOff>174810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/>
      </xdr:nvGrpSpPr>
      <xdr:grpSpPr>
        <a:xfrm>
          <a:off x="11094945" y="2266389"/>
          <a:ext cx="3636000" cy="3959597"/>
          <a:chOff x="11094945" y="2266389"/>
          <a:chExt cx="3638550" cy="3959597"/>
        </a:xfrm>
      </xdr:grpSpPr>
      <xdr:sp macro="" textlink="">
        <xdr:nvSpPr>
          <xdr:cNvPr id="24" name="Rectángulo redondeado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1094945" y="2266389"/>
            <a:ext cx="3638550" cy="3959597"/>
          </a:xfrm>
          <a:prstGeom prst="roundRect">
            <a:avLst>
              <a:gd name="adj" fmla="val 676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s-A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1246224" y="2778455"/>
            <a:ext cx="3312000" cy="5939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600" b="1" u="sng">
                <a:latin typeface="Bahnschrift Condensed" panose="020B0502040204020203" pitchFamily="34" charset="0"/>
              </a:rPr>
              <a:t>Objetivo:</a:t>
            </a:r>
            <a:r>
              <a:rPr lang="es-AR" sz="1600" baseline="0">
                <a:latin typeface="Bahnschrift Condensed" panose="020B0502040204020203" pitchFamily="34" charset="0"/>
              </a:rPr>
              <a:t> Completar el</a:t>
            </a:r>
            <a:r>
              <a:rPr lang="es-AR" sz="1600">
                <a:latin typeface="Bahnschrift Condensed" panose="020B0502040204020203" pitchFamily="34" charset="0"/>
              </a:rPr>
              <a:t> 90% d</a:t>
            </a:r>
            <a:r>
              <a:rPr lang="es-AR" sz="1600" baseline="0">
                <a:latin typeface="Bahnschrift Condensed" panose="020B0502040204020203" pitchFamily="34" charset="0"/>
              </a:rPr>
              <a:t>e las OPS fijadas  como objetivo.</a:t>
            </a:r>
            <a:endParaRPr lang="es-AR" sz="1600">
              <a:latin typeface="Bahnschrift Condensed" panose="020B0502040204020203" pitchFamily="34" charset="0"/>
            </a:endParaRPr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1251975" y="2431967"/>
            <a:ext cx="3318821" cy="23532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latin typeface="Bahnschrift Condensed" panose="020B0502040204020203" pitchFamily="34" charset="0"/>
              </a:rPr>
              <a:t>GESTION</a:t>
            </a:r>
            <a:r>
              <a:rPr lang="es-AR" sz="1800" baseline="0">
                <a:latin typeface="Bahnschrift Condensed" panose="020B0502040204020203" pitchFamily="34" charset="0"/>
              </a:rPr>
              <a:t> DE P-R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CuadroTexto 26">
                <a:extLst>
                  <a:ext uri="{FF2B5EF4-FFF2-40B4-BE49-F238E27FC236}">
                    <a16:creationId xmlns:a16="http://schemas.microsoft.com/office/drawing/2014/main" id="{00000000-0008-0000-0500-00001B000000}"/>
                  </a:ext>
                </a:extLst>
              </xdr:cNvPr>
              <xdr:cNvSpPr txBox="1"/>
            </xdr:nvSpPr>
            <xdr:spPr>
              <a:xfrm>
                <a:off x="11241225" y="3457834"/>
                <a:ext cx="2341641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s-A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𝑁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°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𝑑𝑒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𝑂𝑃𝐶𝑠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𝑟𝑒𝑎𝑙𝑖𝑧𝑎𝑑𝑎𝑠</m:t>
                          </m:r>
                        </m:num>
                        <m:den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𝑁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°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𝑑𝑒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𝑂𝑃𝐶𝑠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MX" sz="1200" b="0" i="1">
                              <a:latin typeface="Cambria Math" panose="02040503050406030204" pitchFamily="18" charset="0"/>
                            </a:rPr>
                            <m:t>𝑜𝑏𝑗𝑒𝑡𝑖𝑣𝑜</m:t>
                          </m:r>
                        </m:den>
                      </m:f>
                    </m:oMath>
                  </m:oMathPara>
                </a14:m>
                <a:endParaRPr lang="es-AR" sz="1200">
                  <a:latin typeface="Bahnschrift Condensed" panose="020B0502040204020203" pitchFamily="34" charset="0"/>
                </a:endParaRPr>
              </a:p>
            </xdr:txBody>
          </xdr:sp>
        </mc:Choice>
        <mc:Fallback xmlns="">
          <xdr:sp macro="" textlink="">
            <xdr:nvSpPr>
              <xdr:cNvPr id="27" name="CuadroTexto 26">
                <a:extLst>
                  <a:ext uri="{FF2B5EF4-FFF2-40B4-BE49-F238E27FC236}">
                    <a16:creationId xmlns:a16="http://schemas.microsoft.com/office/drawing/2014/main" id="{00000000-0008-0000-0500-00001B000000}"/>
                  </a:ext>
                </a:extLst>
              </xdr:cNvPr>
              <xdr:cNvSpPr txBox="1"/>
            </xdr:nvSpPr>
            <xdr:spPr>
              <a:xfrm>
                <a:off x="11241225" y="3457834"/>
                <a:ext cx="2341641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200" i="0">
                    <a:latin typeface="Cambria Math" panose="02040503050406030204" pitchFamily="18" charset="0"/>
                  </a:rPr>
                  <a:t>(</a:t>
                </a:r>
                <a:r>
                  <a:rPr lang="es-MX" sz="1200" b="0" i="0">
                    <a:latin typeface="Cambria Math" panose="02040503050406030204" pitchFamily="18" charset="0"/>
                  </a:rPr>
                  <a:t>𝑁° 𝑑𝑒 𝑂</a:t>
                </a:r>
                <a:r>
                  <a:rPr lang="es-AR" sz="1200" b="0" i="0">
                    <a:latin typeface="Cambria Math" panose="02040503050406030204" pitchFamily="18" charset="0"/>
                  </a:rPr>
                  <a:t>𝑃</a:t>
                </a:r>
                <a:r>
                  <a:rPr lang="es-MX" sz="1200" b="0" i="0">
                    <a:latin typeface="Cambria Math" panose="02040503050406030204" pitchFamily="18" charset="0"/>
                  </a:rPr>
                  <a:t>𝐶𝑠 𝑟𝑒𝑎𝑙𝑖𝑧𝑎𝑑𝑎𝑠</a:t>
                </a:r>
                <a:r>
                  <a:rPr lang="es-AR" sz="1200" b="0" i="0">
                    <a:latin typeface="Cambria Math" panose="02040503050406030204" pitchFamily="18" charset="0"/>
                  </a:rPr>
                  <a:t>)/(</a:t>
                </a:r>
                <a:r>
                  <a:rPr lang="es-MX" sz="1200" b="0" i="0">
                    <a:latin typeface="Cambria Math" panose="02040503050406030204" pitchFamily="18" charset="0"/>
                  </a:rPr>
                  <a:t>𝑁° 𝑑𝑒 𝑂</a:t>
                </a:r>
                <a:r>
                  <a:rPr lang="es-AR" sz="1200" b="0" i="0">
                    <a:latin typeface="Cambria Math" panose="02040503050406030204" pitchFamily="18" charset="0"/>
                  </a:rPr>
                  <a:t>𝑃</a:t>
                </a:r>
                <a:r>
                  <a:rPr lang="es-MX" sz="1200" b="0" i="0">
                    <a:latin typeface="Cambria Math" panose="02040503050406030204" pitchFamily="18" charset="0"/>
                  </a:rPr>
                  <a:t>𝐶𝑠 𝑜𝑏𝑗𝑒𝑡𝑖𝑣𝑜</a:t>
                </a:r>
                <a:r>
                  <a:rPr lang="es-AR" sz="1200" b="0" i="0">
                    <a:latin typeface="Cambria Math" panose="02040503050406030204" pitchFamily="18" charset="0"/>
                  </a:rPr>
                  <a:t>)</a:t>
                </a:r>
                <a:endParaRPr lang="es-AR" sz="1200">
                  <a:latin typeface="Bahnschrift Condensed" panose="020B0502040204020203" pitchFamily="34" charset="0"/>
                </a:endParaRPr>
              </a:p>
            </xdr:txBody>
          </xdr:sp>
        </mc:Fallback>
      </mc:AlternateContent>
      <xdr:sp macro="" textlink="$AX$38">
        <xdr:nvSpPr>
          <xdr:cNvPr id="28" name="CuadroTexto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3661771" y="3457834"/>
            <a:ext cx="900631" cy="576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CD7380A-716D-421B-B715-E7C657332386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91%</a:t>
            </a:fld>
            <a:endParaRPr lang="es-AR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</xdr:col>
      <xdr:colOff>850527</xdr:colOff>
      <xdr:row>12</xdr:row>
      <xdr:rowOff>45386</xdr:rowOff>
    </xdr:from>
    <xdr:to>
      <xdr:col>7</xdr:col>
      <xdr:colOff>342901</xdr:colOff>
      <xdr:row>32</xdr:row>
      <xdr:rowOff>179294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3719233" y="2286562"/>
          <a:ext cx="3638550" cy="3943908"/>
          <a:chOff x="3719233" y="2286562"/>
          <a:chExt cx="3638550" cy="3943908"/>
        </a:xfrm>
      </xdr:grpSpPr>
      <xdr:sp macro="" textlink="">
        <xdr:nvSpPr>
          <xdr:cNvPr id="31" name="Rectángulo redondeado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/>
        </xdr:nvSpPr>
        <xdr:spPr>
          <a:xfrm>
            <a:off x="3719233" y="2286562"/>
            <a:ext cx="3638550" cy="3943908"/>
          </a:xfrm>
          <a:prstGeom prst="roundRect">
            <a:avLst>
              <a:gd name="adj" fmla="val 676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s-A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GraphicFramePr/>
        </xdr:nvGraphicFramePr>
        <xdr:xfrm>
          <a:off x="3894070" y="4082839"/>
          <a:ext cx="3318821" cy="19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895166" y="2427194"/>
            <a:ext cx="3318821" cy="23532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latin typeface="Bahnschrift Condensed" panose="020B0502040204020203" pitchFamily="34" charset="0"/>
              </a:rPr>
              <a:t>RENDIMIENTO</a:t>
            </a:r>
            <a:r>
              <a:rPr lang="es-AR" sz="1800" baseline="0">
                <a:latin typeface="Bahnschrift Condensed" panose="020B0502040204020203" pitchFamily="34" charset="0"/>
              </a:rPr>
              <a:t> HH</a:t>
            </a:r>
            <a:endParaRPr lang="es-AR" sz="1800">
              <a:latin typeface="Bahnschrift Condensed" panose="020B0502040204020203" pitchFamily="34" charset="0"/>
            </a:endParaRPr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 txBox="1"/>
        </xdr:nvSpPr>
        <xdr:spPr>
          <a:xfrm>
            <a:off x="3906373" y="2763371"/>
            <a:ext cx="3287804" cy="5939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600" b="1" u="sng">
                <a:latin typeface="Bahnschrift Condensed" panose="020B0502040204020203" pitchFamily="34" charset="0"/>
              </a:rPr>
              <a:t>Objetivo</a:t>
            </a:r>
            <a:r>
              <a:rPr lang="es-AR" sz="1600" b="1">
                <a:latin typeface="Bahnschrift Condensed" panose="020B0502040204020203" pitchFamily="34" charset="0"/>
              </a:rPr>
              <a:t>:</a:t>
            </a:r>
            <a:r>
              <a:rPr lang="es-AR" sz="1600" baseline="0">
                <a:latin typeface="Bahnschrift Condensed" panose="020B0502040204020203" pitchFamily="34" charset="0"/>
              </a:rPr>
              <a:t> </a:t>
            </a:r>
            <a:r>
              <a:rPr lang="es-AR" sz="1600">
                <a:latin typeface="Bahnschrift Condensed" panose="020B0502040204020203" pitchFamily="34" charset="0"/>
              </a:rPr>
              <a:t>Lograr un rendimiento de HH disponibles igual a superior</a:t>
            </a:r>
            <a:r>
              <a:rPr lang="es-AR" sz="1600" baseline="0">
                <a:latin typeface="Bahnschrift Condensed" panose="020B0502040204020203" pitchFamily="34" charset="0"/>
              </a:rPr>
              <a:t> al 85% .</a:t>
            </a:r>
            <a:endParaRPr lang="es-AR" sz="1600">
              <a:latin typeface="Bahnschrift Condensed" panose="020B0502040204020203" pitchFamily="34" charset="0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5" name="CuadroTexto 34">
                <a:extLst>
                  <a:ext uri="{FF2B5EF4-FFF2-40B4-BE49-F238E27FC236}">
                    <a16:creationId xmlns:a16="http://schemas.microsoft.com/office/drawing/2014/main" id="{00000000-0008-0000-0500-000023000000}"/>
                  </a:ext>
                </a:extLst>
              </xdr:cNvPr>
              <xdr:cNvSpPr txBox="1"/>
            </xdr:nvSpPr>
            <xdr:spPr>
              <a:xfrm>
                <a:off x="3895316" y="3434291"/>
                <a:ext cx="2340000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400" i="0" baseline="0">
                    <a:latin typeface="Bahnschrift Condensed" panose="020B0502040204020203" pitchFamily="34" charset="0"/>
                  </a:rPr>
                  <a:t> </a:t>
                </a:r>
                <a14:m>
                  <m:oMath xmlns:m="http://schemas.openxmlformats.org/officeDocument/2006/math">
                    <m:f>
                      <m:fPr>
                        <m:ctrlPr>
                          <a:rPr lang="es-A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𝐻𝐻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𝑢𝑡𝑖𝑙𝑖𝑧𝑎𝑑𝑎𝑠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𝐻𝐻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𝑑𝑖𝑠𝑝𝑜𝑛𝑖𝑏𝑙𝑒𝑠</m:t>
                        </m:r>
                      </m:den>
                    </m:f>
                  </m:oMath>
                </a14:m>
                <a:endParaRPr lang="es-AR" sz="1400">
                  <a:latin typeface="Bahnschrift Condensed" panose="020B0502040204020203" pitchFamily="34" charset="0"/>
                </a:endParaRPr>
              </a:p>
            </xdr:txBody>
          </xdr:sp>
        </mc:Choice>
        <mc:Fallback xmlns="">
          <xdr:sp macro="" textlink="">
            <xdr:nvSpPr>
              <xdr:cNvPr id="35" name="CuadroTexto 34"/>
              <xdr:cNvSpPr txBox="1"/>
            </xdr:nvSpPr>
            <xdr:spPr>
              <a:xfrm>
                <a:off x="3895316" y="3434291"/>
                <a:ext cx="2340000" cy="576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AR" sz="1400" i="0" baseline="0">
                    <a:latin typeface="Bahnschrift Condensed" panose="020B0502040204020203" pitchFamily="34" charset="0"/>
                  </a:rPr>
                  <a:t> </a:t>
                </a:r>
                <a:r>
                  <a:rPr lang="es-AR" sz="1600" i="0">
                    <a:latin typeface="Cambria Math" panose="02040503050406030204" pitchFamily="18" charset="0"/>
                  </a:rPr>
                  <a:t>(</a:t>
                </a:r>
                <a:r>
                  <a:rPr lang="es-MX" sz="1600" b="0" i="0">
                    <a:latin typeface="Cambria Math" panose="02040503050406030204" pitchFamily="18" charset="0"/>
                  </a:rPr>
                  <a:t>𝐻𝐻 𝑢𝑡𝑖𝑙𝑖𝑧𝑎𝑑𝑎𝑠</a:t>
                </a:r>
                <a:r>
                  <a:rPr lang="es-AR" sz="1600" b="0" i="0">
                    <a:latin typeface="Cambria Math" panose="02040503050406030204" pitchFamily="18" charset="0"/>
                  </a:rPr>
                  <a:t>)/(</a:t>
                </a:r>
                <a:r>
                  <a:rPr lang="es-MX" sz="1600" b="0" i="0">
                    <a:latin typeface="Cambria Math" panose="02040503050406030204" pitchFamily="18" charset="0"/>
                  </a:rPr>
                  <a:t>𝐻𝐻 𝑑𝑖𝑠𝑝𝑜𝑛𝑖𝑏𝑙𝑒𝑠</a:t>
                </a:r>
                <a:r>
                  <a:rPr lang="es-AR" sz="1600" b="0" i="0">
                    <a:latin typeface="Cambria Math" panose="02040503050406030204" pitchFamily="18" charset="0"/>
                  </a:rPr>
                  <a:t>)</a:t>
                </a:r>
                <a:endParaRPr lang="es-AR" sz="1400">
                  <a:latin typeface="Bahnschrift Condensed" panose="020B0502040204020203" pitchFamily="34" charset="0"/>
                </a:endParaRPr>
              </a:p>
            </xdr:txBody>
          </xdr:sp>
        </mc:Fallback>
      </mc:AlternateContent>
      <xdr:sp macro="" textlink="$AA$38">
        <xdr:nvSpPr>
          <xdr:cNvPr id="36" name="CuadroTexto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 txBox="1"/>
        </xdr:nvSpPr>
        <xdr:spPr>
          <a:xfrm>
            <a:off x="6310239" y="3426999"/>
            <a:ext cx="900000" cy="576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BC517E3-C9F9-4AB3-9DB2-603C77D13D95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87%</a:t>
            </a:fld>
            <a:endParaRPr lang="es-AR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 txBox="1"/>
        </xdr:nvSpPr>
        <xdr:spPr>
          <a:xfrm>
            <a:off x="6488206" y="4325469"/>
            <a:ext cx="705970" cy="2129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 b="1">
                <a:ln w="3175">
                  <a:noFill/>
                </a:ln>
                <a:solidFill>
                  <a:srgbClr val="33CC33"/>
                </a:solidFill>
              </a:rPr>
              <a:t>HH utiles</a:t>
            </a:r>
          </a:p>
        </xdr:txBody>
      </xdr:sp>
    </xdr:grpSp>
    <xdr:clientData/>
  </xdr:twoCellAnchor>
  <xdr:twoCellAnchor>
    <xdr:from>
      <xdr:col>11</xdr:col>
      <xdr:colOff>224119</xdr:colOff>
      <xdr:row>3</xdr:row>
      <xdr:rowOff>1123</xdr:rowOff>
    </xdr:from>
    <xdr:to>
      <xdr:col>14</xdr:col>
      <xdr:colOff>358713</xdr:colOff>
      <xdr:row>17</xdr:row>
      <xdr:rowOff>181723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397811</xdr:colOff>
      <xdr:row>21</xdr:row>
      <xdr:rowOff>146798</xdr:rowOff>
    </xdr:from>
    <xdr:to>
      <xdr:col>14</xdr:col>
      <xdr:colOff>291353</xdr:colOff>
      <xdr:row>31</xdr:row>
      <xdr:rowOff>156883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.Vilca/Documents/GUSTAVO/INFORMES%20GALLEGO/PROGRAMACION%20TRABAJOS%20PILE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ETAS"/>
      <sheetName val="AUX"/>
    </sheetNames>
    <sheetDataSet>
      <sheetData sheetId="0" refreshError="1"/>
      <sheetData sheetId="1">
        <row r="3">
          <cell r="B3" t="str">
            <v>1-Emergencia</v>
          </cell>
        </row>
        <row r="4">
          <cell r="B4" t="str">
            <v>2-Urgencia</v>
          </cell>
        </row>
        <row r="5">
          <cell r="B5" t="str">
            <v>3-Normal</v>
          </cell>
        </row>
        <row r="6">
          <cell r="B6" t="str">
            <v>4-Paro de equipo</v>
          </cell>
        </row>
        <row r="7">
          <cell r="B7" t="str">
            <v>5-Paro de planta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a22" displayName="Tabla22" ref="A35:T54" totalsRowShown="0" headerRowDxfId="24" dataDxfId="22" headerRowBorderDxfId="23" tableBorderDxfId="21">
  <autoFilter ref="A35:T54" xr:uid="{00000000-0009-0000-0100-000011000000}"/>
  <tableColumns count="20">
    <tableColumn id="1" xr3:uid="{00000000-0010-0000-0000-000001000000}" name="MES" dataDxfId="20"/>
    <tableColumn id="2" xr3:uid="{00000000-0010-0000-0000-000002000000}" name="T SOLICITADOS" dataDxfId="19"/>
    <tableColumn id="3" xr3:uid="{00000000-0010-0000-0000-000003000000}" name="T FINALIZADOS" dataDxfId="18"/>
    <tableColumn id="4" xr3:uid="{00000000-0010-0000-0000-000004000000}" name="T PARCIALES" dataDxfId="17"/>
    <tableColumn id="5" xr3:uid="{00000000-0010-0000-0000-000005000000}" name="T NO INICIADOS" dataDxfId="16"/>
    <tableColumn id="6" xr3:uid="{00000000-0010-0000-0000-000006000000}" name="IND 01" dataDxfId="15"/>
    <tableColumn id="7" xr3:uid="{00000000-0010-0000-0000-000007000000}" name="HH DISPONIBLES" dataDxfId="14"/>
    <tableColumn id="8" xr3:uid="{00000000-0010-0000-0000-000008000000}" name="HH OCUPADAS" dataDxfId="13"/>
    <tableColumn id="9" xr3:uid="{00000000-0010-0000-0000-000009000000}" name="HH LIBRES" dataDxfId="12"/>
    <tableColumn id="10" xr3:uid="{00000000-0010-0000-0000-00000A000000}" name="IND 02" dataDxfId="11"/>
    <tableColumn id="11" xr3:uid="{00000000-0010-0000-0000-00000B000000}" name="OT INICIADAS" dataDxfId="10">
      <calculatedColumnFormula>C36+D36</calculatedColumnFormula>
    </tableColumn>
    <tableColumn id="12" xr3:uid="{00000000-0010-0000-0000-00000C000000}" name="OT NOTIFICADAS" dataDxfId="9"/>
    <tableColumn id="13" xr3:uid="{00000000-0010-0000-0000-00000D000000}" name="IND 03" dataDxfId="6"/>
    <tableColumn id="14" xr3:uid="{00000000-0010-0000-0000-00000E000000}" name="IND04" dataDxfId="5">
      <calculatedColumnFormula>IF(O36=0,83%,IF(O36=1,50%,17%))</calculatedColumnFormula>
    </tableColumn>
    <tableColumn id="16" xr3:uid="{00000000-0010-0000-0000-000010000000}" name="DES" dataDxfId="4"/>
    <tableColumn id="18" xr3:uid="{00000000-0010-0000-0000-000012000000}" name="COMENT1" dataDxfId="3"/>
    <tableColumn id="17" xr3:uid="{00000000-0010-0000-0000-000011000000}" name="COMENT 2" dataDxfId="1"/>
    <tableColumn id="15" xr3:uid="{00000000-0010-0000-0000-00000F000000}" name="OMC REALIZADAS" dataDxfId="2"/>
    <tableColumn id="19" xr3:uid="{00000000-0010-0000-0000-000013000000}" name="OMC OBJETIVO" dataDxfId="8"/>
    <tableColumn id="20" xr3:uid="{00000000-0010-0000-0000-000014000000}" name="IND 05" dataDxfId="7">
      <calculatedColumnFormula>R36/S36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Tabla23" displayName="Tabla23" ref="AL36:AN615" totalsRowShown="0">
  <autoFilter ref="AL36:AN615" xr:uid="{00000000-0009-0000-0100-000013000000}"/>
  <tableColumns count="3">
    <tableColumn id="5" xr3:uid="{00000000-0010-0000-0100-000005000000}" name="AUX" dataDxfId="0">
      <calculatedColumnFormula>AJ37&amp;AK37</calculatedColumnFormula>
    </tableColumn>
    <tableColumn id="3" xr3:uid="{00000000-0010-0000-0100-000003000000}" name="HH"/>
    <tableColumn id="4" xr3:uid="{00000000-0010-0000-0100-000004000000}" name="HH ME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tabColor theme="4"/>
    <pageSetUpPr fitToPage="1"/>
  </sheetPr>
  <dimension ref="A1:AZ615"/>
  <sheetViews>
    <sheetView showGridLines="0" tabSelected="1" zoomScale="85" zoomScaleNormal="85" workbookViewId="0">
      <selection activeCell="T41" sqref="T41"/>
    </sheetView>
  </sheetViews>
  <sheetFormatPr baseColWidth="10" defaultRowHeight="15" x14ac:dyDescent="0.25"/>
  <cols>
    <col min="1" max="1" width="8.85546875" bestFit="1" customWidth="1"/>
    <col min="2" max="2" width="17" bestFit="1" customWidth="1"/>
    <col min="3" max="3" width="17.140625" customWidth="1"/>
    <col min="4" max="4" width="15.140625" bestFit="1" customWidth="1"/>
    <col min="5" max="5" width="17.85546875" bestFit="1" customWidth="1"/>
    <col min="6" max="6" width="10.85546875" bestFit="1" customWidth="1"/>
    <col min="7" max="7" width="18.28515625" bestFit="1" customWidth="1"/>
    <col min="8" max="8" width="17" bestFit="1" customWidth="1"/>
    <col min="9" max="9" width="13.28515625" bestFit="1" customWidth="1"/>
    <col min="10" max="10" width="10.85546875" bestFit="1" customWidth="1"/>
    <col min="11" max="11" width="16" bestFit="1" customWidth="1"/>
    <col min="12" max="12" width="18.5703125" bestFit="1" customWidth="1"/>
    <col min="13" max="13" width="10.85546875" bestFit="1" customWidth="1"/>
    <col min="14" max="14" width="22" customWidth="1"/>
    <col min="15" max="15" width="8" customWidth="1"/>
    <col min="16" max="16" width="16.85546875" customWidth="1"/>
    <col min="17" max="17" width="15.7109375" customWidth="1"/>
    <col min="18" max="18" width="14.85546875" customWidth="1"/>
    <col min="19" max="21" width="14" customWidth="1"/>
    <col min="22" max="22" width="9" customWidth="1"/>
    <col min="24" max="24" width="11.85546875" bestFit="1" customWidth="1"/>
    <col min="25" max="25" width="5" customWidth="1"/>
    <col min="26" max="26" width="15.42578125" bestFit="1" customWidth="1"/>
    <col min="28" max="28" width="5.28515625" customWidth="1"/>
    <col min="29" max="29" width="15.85546875" bestFit="1" customWidth="1"/>
    <col min="31" max="31" width="5.140625" customWidth="1"/>
    <col min="51" max="51" width="11.85546875" bestFit="1" customWidth="1"/>
  </cols>
  <sheetData>
    <row r="1" spans="1:22" ht="3.75" customHeight="1" thickBot="1" x14ac:dyDescent="0.3"/>
    <row r="2" spans="1:22" ht="22.5" customHeight="1" thickBot="1" x14ac:dyDescent="0.3">
      <c r="A2" s="6"/>
      <c r="B2" s="7" t="s">
        <v>3</v>
      </c>
      <c r="C2" s="8">
        <v>44044</v>
      </c>
      <c r="D2" s="28" t="s">
        <v>51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  <c r="P2" s="9"/>
      <c r="Q2" s="9"/>
      <c r="R2" s="9"/>
      <c r="S2" s="9"/>
      <c r="T2" s="9"/>
      <c r="U2" s="9"/>
      <c r="V2" s="9"/>
    </row>
    <row r="34" spans="1:52" ht="105.75" customHeight="1" x14ac:dyDescent="0.25">
      <c r="A34" s="20">
        <v>1</v>
      </c>
      <c r="B34" s="20">
        <v>2</v>
      </c>
      <c r="C34" s="20">
        <v>3</v>
      </c>
      <c r="D34" s="20">
        <v>4</v>
      </c>
      <c r="E34" s="20">
        <v>5</v>
      </c>
      <c r="F34" s="20">
        <v>6</v>
      </c>
      <c r="G34" s="20">
        <v>7</v>
      </c>
      <c r="H34" s="20">
        <v>8</v>
      </c>
      <c r="I34" s="20">
        <v>9</v>
      </c>
      <c r="J34" s="20">
        <v>10</v>
      </c>
      <c r="K34" s="20">
        <v>11</v>
      </c>
      <c r="L34" s="20">
        <v>12</v>
      </c>
      <c r="M34" s="20">
        <v>13</v>
      </c>
      <c r="N34" s="20">
        <v>14</v>
      </c>
      <c r="O34" s="20">
        <v>15</v>
      </c>
      <c r="P34" s="20">
        <v>16</v>
      </c>
      <c r="Q34" s="20">
        <v>17</v>
      </c>
      <c r="R34" s="20">
        <v>18</v>
      </c>
      <c r="S34" s="20">
        <v>19</v>
      </c>
      <c r="T34" s="20">
        <v>20</v>
      </c>
    </row>
    <row r="35" spans="1:52" x14ac:dyDescent="0.25">
      <c r="A35" s="10" t="s">
        <v>3</v>
      </c>
      <c r="B35" s="10" t="s">
        <v>4</v>
      </c>
      <c r="C35" s="10" t="s">
        <v>5</v>
      </c>
      <c r="D35" s="10" t="s">
        <v>6</v>
      </c>
      <c r="E35" s="10" t="s">
        <v>7</v>
      </c>
      <c r="F35" s="11" t="s">
        <v>8</v>
      </c>
      <c r="G35" s="10" t="s">
        <v>9</v>
      </c>
      <c r="H35" s="10" t="s">
        <v>10</v>
      </c>
      <c r="I35" s="10" t="s">
        <v>11</v>
      </c>
      <c r="J35" s="11" t="s">
        <v>12</v>
      </c>
      <c r="K35" s="10" t="s">
        <v>13</v>
      </c>
      <c r="L35" s="10" t="s">
        <v>14</v>
      </c>
      <c r="M35" s="11" t="s">
        <v>15</v>
      </c>
      <c r="N35" s="11" t="s">
        <v>16</v>
      </c>
      <c r="O35" s="11" t="s">
        <v>17</v>
      </c>
      <c r="P35" s="11" t="s">
        <v>18</v>
      </c>
      <c r="Q35" s="11" t="s">
        <v>19</v>
      </c>
      <c r="R35" s="10" t="s">
        <v>43</v>
      </c>
      <c r="S35" s="10" t="s">
        <v>44</v>
      </c>
      <c r="T35" s="11" t="s">
        <v>45</v>
      </c>
      <c r="U35" s="12"/>
      <c r="V35" s="4" t="s">
        <v>0</v>
      </c>
      <c r="W35" s="4"/>
      <c r="X35" s="4"/>
      <c r="Y35" s="4"/>
      <c r="Z35" s="4" t="s">
        <v>2</v>
      </c>
      <c r="AA35" s="4"/>
      <c r="AB35" s="4"/>
      <c r="AC35" s="4" t="s">
        <v>1</v>
      </c>
      <c r="AD35" s="4"/>
      <c r="AF35" t="s">
        <v>20</v>
      </c>
      <c r="AW35" t="s">
        <v>46</v>
      </c>
    </row>
    <row r="36" spans="1:52" x14ac:dyDescent="0.25">
      <c r="A36" s="13">
        <v>43983</v>
      </c>
      <c r="B36" s="3">
        <v>29</v>
      </c>
      <c r="C36" s="3">
        <f>B36-(SUM(D36:E36))</f>
        <v>25</v>
      </c>
      <c r="D36" s="3">
        <v>2</v>
      </c>
      <c r="E36" s="3">
        <v>2</v>
      </c>
      <c r="F36" s="14">
        <f t="shared" ref="F36:F54" si="0">C36/B36</f>
        <v>0.86206896551724133</v>
      </c>
      <c r="G36" s="3">
        <v>1500</v>
      </c>
      <c r="H36" s="3">
        <v>1268</v>
      </c>
      <c r="I36" s="3">
        <f t="shared" ref="I36:I54" si="1">G36-H36</f>
        <v>232</v>
      </c>
      <c r="J36" s="14">
        <f t="shared" ref="J36:J54" si="2">H36/G36</f>
        <v>0.84533333333333338</v>
      </c>
      <c r="K36" s="3">
        <f>C36+D36</f>
        <v>27</v>
      </c>
      <c r="L36" s="3">
        <v>25</v>
      </c>
      <c r="M36" s="14">
        <f t="shared" ref="M36:M54" si="3">L36/K36</f>
        <v>0.92592592592592593</v>
      </c>
      <c r="N36" s="31"/>
      <c r="O36" s="32"/>
      <c r="P36" s="33"/>
      <c r="Q36" s="33"/>
      <c r="R36" s="3">
        <v>12</v>
      </c>
      <c r="S36" s="3">
        <v>15</v>
      </c>
      <c r="T36" s="14">
        <f t="shared" ref="T36:T38" si="4">R36/S36</f>
        <v>0.8</v>
      </c>
      <c r="U36" s="15"/>
      <c r="V36" s="4" t="s">
        <v>50</v>
      </c>
      <c r="W36" s="4">
        <f>VLOOKUP($C$2,Tabla22[],3,0)</f>
        <v>14</v>
      </c>
      <c r="X36" s="22"/>
      <c r="Y36" s="4"/>
      <c r="Z36" s="4" t="s">
        <v>10</v>
      </c>
      <c r="AA36" s="4">
        <f>VLOOKUP($C$2,Tabla22[],8,0)</f>
        <v>1343</v>
      </c>
      <c r="AB36" s="4"/>
      <c r="AC36" s="4" t="s">
        <v>13</v>
      </c>
      <c r="AD36" s="4">
        <f>VLOOKUP($C$2,Tabla22[],11,0)</f>
        <v>15</v>
      </c>
      <c r="AF36" s="4"/>
      <c r="AG36" s="16"/>
      <c r="AJ36" t="s">
        <v>3</v>
      </c>
      <c r="AK36" t="s">
        <v>21</v>
      </c>
      <c r="AL36" t="s">
        <v>22</v>
      </c>
      <c r="AM36" t="s">
        <v>2</v>
      </c>
      <c r="AN36" t="s">
        <v>23</v>
      </c>
      <c r="AQ36" t="s">
        <v>21</v>
      </c>
      <c r="AR36" t="s">
        <v>2</v>
      </c>
      <c r="AS36" t="s">
        <v>23</v>
      </c>
      <c r="AW36" s="4" t="s">
        <v>43</v>
      </c>
      <c r="AX36">
        <f>VLOOKUP($C$2,Tabla22[],18,0)</f>
        <v>20</v>
      </c>
      <c r="AZ36">
        <f>AX36</f>
        <v>20</v>
      </c>
    </row>
    <row r="37" spans="1:52" x14ac:dyDescent="0.25">
      <c r="A37" s="13">
        <v>44013</v>
      </c>
      <c r="B37" s="3">
        <v>18</v>
      </c>
      <c r="C37" s="3">
        <v>16</v>
      </c>
      <c r="D37" s="3">
        <v>1</v>
      </c>
      <c r="E37" s="3">
        <v>1</v>
      </c>
      <c r="F37" s="14">
        <f t="shared" si="0"/>
        <v>0.88888888888888884</v>
      </c>
      <c r="G37" s="3">
        <v>1550</v>
      </c>
      <c r="H37" s="3">
        <v>1323</v>
      </c>
      <c r="I37" s="3">
        <f t="shared" si="1"/>
        <v>227</v>
      </c>
      <c r="J37" s="14">
        <f t="shared" si="2"/>
        <v>0.85354838709677416</v>
      </c>
      <c r="K37" s="3">
        <f t="shared" ref="K37:K54" si="5">C37+D37</f>
        <v>17</v>
      </c>
      <c r="L37" s="3">
        <v>16</v>
      </c>
      <c r="M37" s="14">
        <f t="shared" si="3"/>
        <v>0.94117647058823528</v>
      </c>
      <c r="N37" s="31"/>
      <c r="O37" s="32"/>
      <c r="P37" s="33"/>
      <c r="Q37" s="33"/>
      <c r="R37" s="3">
        <v>18</v>
      </c>
      <c r="S37" s="3">
        <v>18</v>
      </c>
      <c r="T37" s="14">
        <f t="shared" si="4"/>
        <v>1</v>
      </c>
      <c r="U37" s="3"/>
      <c r="V37" s="4" t="s">
        <v>24</v>
      </c>
      <c r="W37" s="4">
        <f>VLOOKUP($C$2,Tabla22[],4,0)</f>
        <v>1</v>
      </c>
      <c r="X37" s="22"/>
      <c r="Y37" s="4"/>
      <c r="Z37" s="4" t="s">
        <v>11</v>
      </c>
      <c r="AA37" s="4">
        <f>VLOOKUP($C$2,Tabla22[],9,0)</f>
        <v>207</v>
      </c>
      <c r="AB37" s="4"/>
      <c r="AC37" s="4" t="s">
        <v>14</v>
      </c>
      <c r="AD37" s="4">
        <f>VLOOKUP($C$2,Tabla22[],12,0)</f>
        <v>14</v>
      </c>
      <c r="AJ37" s="17">
        <v>43983</v>
      </c>
      <c r="AK37">
        <v>1</v>
      </c>
      <c r="AL37" s="1" t="str">
        <f t="shared" ref="AL37:AL100" si="6">AJ37&amp;AK37</f>
        <v>439831</v>
      </c>
      <c r="AM37">
        <v>36</v>
      </c>
      <c r="AN37">
        <v>50</v>
      </c>
      <c r="AQ37">
        <v>1</v>
      </c>
      <c r="AR37">
        <f>VLOOKUP(($C$2&amp;AQ37),Tabla23[],2,0)</f>
        <v>37</v>
      </c>
      <c r="AS37">
        <f>VLOOKUP(($C$2&amp;AQ37),Tabla23[],3,0)</f>
        <v>50</v>
      </c>
      <c r="AW37" s="4" t="s">
        <v>44</v>
      </c>
      <c r="AX37">
        <f>VLOOKUP($C$2,Tabla22[],19,0)</f>
        <v>22</v>
      </c>
      <c r="AZ37">
        <f>AX37-AZ36</f>
        <v>2</v>
      </c>
    </row>
    <row r="38" spans="1:52" x14ac:dyDescent="0.25">
      <c r="A38" s="13">
        <v>44044</v>
      </c>
      <c r="B38" s="3">
        <v>17</v>
      </c>
      <c r="C38" s="3">
        <v>14</v>
      </c>
      <c r="D38" s="3">
        <v>1</v>
      </c>
      <c r="E38" s="3">
        <v>2</v>
      </c>
      <c r="F38" s="14">
        <f t="shared" si="0"/>
        <v>0.82352941176470584</v>
      </c>
      <c r="G38" s="3">
        <v>1550</v>
      </c>
      <c r="H38" s="3">
        <v>1343</v>
      </c>
      <c r="I38" s="3">
        <f t="shared" si="1"/>
        <v>207</v>
      </c>
      <c r="J38" s="14">
        <f t="shared" si="2"/>
        <v>0.86645161290322581</v>
      </c>
      <c r="K38" s="3">
        <f t="shared" si="5"/>
        <v>15</v>
      </c>
      <c r="L38" s="3">
        <v>14</v>
      </c>
      <c r="M38" s="14">
        <f t="shared" si="3"/>
        <v>0.93333333333333335</v>
      </c>
      <c r="N38" s="31"/>
      <c r="O38" s="32"/>
      <c r="P38" s="33"/>
      <c r="Q38" s="33"/>
      <c r="R38" s="3">
        <v>20</v>
      </c>
      <c r="S38" s="3">
        <v>22</v>
      </c>
      <c r="T38" s="14">
        <f t="shared" si="4"/>
        <v>0.90909090909090906</v>
      </c>
      <c r="U38" s="3"/>
      <c r="V38" s="4" t="s">
        <v>25</v>
      </c>
      <c r="W38" s="4">
        <f>VLOOKUP($C$2,Tabla22[],5,0)</f>
        <v>2</v>
      </c>
      <c r="X38" s="27"/>
      <c r="Y38" s="4"/>
      <c r="Z38" s="4" t="s">
        <v>12</v>
      </c>
      <c r="AA38" s="18">
        <f>VLOOKUP($C$2,Tabla22[],10,0)</f>
        <v>0.86645161290322581</v>
      </c>
      <c r="AB38" s="4"/>
      <c r="AC38" s="4" t="s">
        <v>15</v>
      </c>
      <c r="AD38" s="18">
        <f>VLOOKUP($C$2,Tabla22[],13,0)</f>
        <v>0.93333333333333335</v>
      </c>
      <c r="AF38" s="4" t="s">
        <v>26</v>
      </c>
      <c r="AG38" s="18">
        <f>VLOOKUP($C$2,Tabla22[],14,0)</f>
        <v>0</v>
      </c>
      <c r="AH38" t="str">
        <f>IF(AG38=83%,"0",IF(AG38=50%,"1","2"))</f>
        <v>2</v>
      </c>
      <c r="AJ38" s="17">
        <v>43983</v>
      </c>
      <c r="AK38">
        <v>2</v>
      </c>
      <c r="AL38" s="1" t="str">
        <f t="shared" si="6"/>
        <v>439832</v>
      </c>
      <c r="AM38">
        <v>34</v>
      </c>
      <c r="AN38">
        <v>50</v>
      </c>
      <c r="AQ38">
        <v>2</v>
      </c>
      <c r="AR38">
        <f>VLOOKUP(($C$2&amp;AQ38),Tabla23[],2,0)</f>
        <v>41</v>
      </c>
      <c r="AS38">
        <f>VLOOKUP(($C$2&amp;AQ38),Tabla23[],3,0)</f>
        <v>50</v>
      </c>
      <c r="AW38" s="4" t="s">
        <v>45</v>
      </c>
      <c r="AX38" s="24">
        <f>VLOOKUP($C$2,Tabla22[],20,0)</f>
        <v>0.90909090909090906</v>
      </c>
      <c r="AY38" s="26" t="str">
        <f>CONCATENATE(AX36," / ",AX37)</f>
        <v>20 / 22</v>
      </c>
    </row>
    <row r="39" spans="1:52" x14ac:dyDescent="0.25">
      <c r="A39" s="13">
        <v>44075</v>
      </c>
      <c r="B39" s="3">
        <v>24</v>
      </c>
      <c r="C39" s="3">
        <v>22</v>
      </c>
      <c r="D39" s="3">
        <v>1</v>
      </c>
      <c r="E39" s="3">
        <v>1</v>
      </c>
      <c r="F39" s="14">
        <f t="shared" si="0"/>
        <v>0.91666666666666663</v>
      </c>
      <c r="G39" s="3">
        <v>1500</v>
      </c>
      <c r="H39" s="3">
        <v>1266</v>
      </c>
      <c r="I39" s="3">
        <f t="shared" si="1"/>
        <v>234</v>
      </c>
      <c r="J39" s="14">
        <f t="shared" si="2"/>
        <v>0.84399999999999997</v>
      </c>
      <c r="K39" s="3">
        <f t="shared" si="5"/>
        <v>23</v>
      </c>
      <c r="L39" s="3">
        <v>22</v>
      </c>
      <c r="M39" s="14">
        <f t="shared" si="3"/>
        <v>0.95652173913043481</v>
      </c>
      <c r="N39" s="31"/>
      <c r="O39" s="32"/>
      <c r="P39" s="32"/>
      <c r="Q39" s="32"/>
      <c r="R39" s="3">
        <v>11</v>
      </c>
      <c r="S39" s="3">
        <v>12</v>
      </c>
      <c r="T39" s="14">
        <f>R39/S39</f>
        <v>0.91666666666666663</v>
      </c>
      <c r="U39" s="3"/>
      <c r="V39" s="4" t="s">
        <v>8</v>
      </c>
      <c r="W39" s="18">
        <f>VLOOKUP($C$2,Tabla22[],6,0)</f>
        <v>0.82352941176470584</v>
      </c>
      <c r="X39" s="19"/>
      <c r="Y39" s="4"/>
      <c r="Z39" s="4"/>
      <c r="AA39" s="4"/>
      <c r="AB39" s="4"/>
      <c r="AC39" s="4"/>
      <c r="AD39" s="4"/>
      <c r="AJ39" s="17">
        <v>43983</v>
      </c>
      <c r="AK39">
        <v>3</v>
      </c>
      <c r="AL39" s="1" t="str">
        <f t="shared" si="6"/>
        <v>439833</v>
      </c>
      <c r="AM39">
        <v>39</v>
      </c>
      <c r="AN39">
        <v>50</v>
      </c>
      <c r="AQ39">
        <v>3</v>
      </c>
      <c r="AR39">
        <f>VLOOKUP(($C$2&amp;AQ39),Tabla23[],2,0)</f>
        <v>35</v>
      </c>
      <c r="AS39">
        <f>VLOOKUP(($C$2&amp;AQ39),Tabla23[],3,0)</f>
        <v>50</v>
      </c>
    </row>
    <row r="40" spans="1:52" x14ac:dyDescent="0.25">
      <c r="A40" s="13">
        <v>44105</v>
      </c>
      <c r="B40" s="3">
        <v>24</v>
      </c>
      <c r="C40" s="3">
        <v>21</v>
      </c>
      <c r="D40" s="3">
        <v>1</v>
      </c>
      <c r="E40" s="3">
        <v>2</v>
      </c>
      <c r="F40" s="14">
        <f t="shared" si="0"/>
        <v>0.875</v>
      </c>
      <c r="G40" s="3">
        <v>1550</v>
      </c>
      <c r="H40" s="3">
        <v>1317</v>
      </c>
      <c r="I40" s="3">
        <f t="shared" si="1"/>
        <v>233</v>
      </c>
      <c r="J40" s="14">
        <f t="shared" si="2"/>
        <v>0.84967741935483876</v>
      </c>
      <c r="K40" s="3">
        <f t="shared" si="5"/>
        <v>22</v>
      </c>
      <c r="L40" s="3">
        <v>21</v>
      </c>
      <c r="M40" s="14">
        <f t="shared" si="3"/>
        <v>0.95454545454545459</v>
      </c>
      <c r="N40" s="34"/>
      <c r="O40" s="32"/>
      <c r="P40" s="32"/>
      <c r="Q40" s="32"/>
      <c r="R40" s="3">
        <v>18</v>
      </c>
      <c r="S40" s="3">
        <v>20</v>
      </c>
      <c r="T40" s="14">
        <f>IF((R40/S40)&lt;=100%,R40/S40,"100%")</f>
        <v>0.9</v>
      </c>
      <c r="U40" s="3"/>
      <c r="V40" s="4"/>
      <c r="W40" s="4"/>
      <c r="X40" s="4"/>
      <c r="Y40" s="4"/>
      <c r="Z40" s="4"/>
      <c r="AA40" s="4"/>
      <c r="AB40" s="4"/>
      <c r="AC40" s="4"/>
      <c r="AD40" s="4"/>
      <c r="AJ40" s="17">
        <v>43983</v>
      </c>
      <c r="AK40">
        <v>4</v>
      </c>
      <c r="AL40" s="1" t="str">
        <f t="shared" si="6"/>
        <v>439834</v>
      </c>
      <c r="AM40">
        <v>44</v>
      </c>
      <c r="AN40">
        <v>50</v>
      </c>
      <c r="AQ40">
        <v>4</v>
      </c>
      <c r="AR40">
        <f>VLOOKUP(($C$2&amp;AQ40),Tabla23[],2,0)</f>
        <v>47</v>
      </c>
      <c r="AS40">
        <f>VLOOKUP(($C$2&amp;AQ40),Tabla23[],3,0)</f>
        <v>50</v>
      </c>
    </row>
    <row r="41" spans="1:52" x14ac:dyDescent="0.25">
      <c r="A41" s="13">
        <v>44136</v>
      </c>
      <c r="B41" s="3">
        <v>30</v>
      </c>
      <c r="C41" s="3">
        <v>27</v>
      </c>
      <c r="D41" s="3">
        <v>1</v>
      </c>
      <c r="E41" s="3">
        <v>2</v>
      </c>
      <c r="F41" s="14">
        <f t="shared" si="0"/>
        <v>0.9</v>
      </c>
      <c r="G41" s="3">
        <v>1300</v>
      </c>
      <c r="H41" s="3">
        <v>1250</v>
      </c>
      <c r="I41" s="3">
        <f t="shared" si="1"/>
        <v>50</v>
      </c>
      <c r="J41" s="14">
        <f t="shared" si="2"/>
        <v>0.96153846153846156</v>
      </c>
      <c r="K41" s="3">
        <f t="shared" si="5"/>
        <v>28</v>
      </c>
      <c r="L41" s="3">
        <v>27</v>
      </c>
      <c r="M41" s="14">
        <f t="shared" si="3"/>
        <v>0.9642857142857143</v>
      </c>
      <c r="N41" s="34"/>
      <c r="O41" s="32"/>
      <c r="P41" s="32"/>
      <c r="Q41" s="32"/>
      <c r="R41" s="3">
        <v>23</v>
      </c>
      <c r="S41" s="3">
        <v>18</v>
      </c>
      <c r="T41" s="14" t="str">
        <f>IF((R41/S41)&lt;=100%,R41/S41,"100%")</f>
        <v>100%</v>
      </c>
      <c r="U41" s="3"/>
      <c r="V41" s="4"/>
      <c r="W41" s="4"/>
      <c r="X41" s="4"/>
      <c r="Y41" s="4"/>
      <c r="Z41" s="4"/>
      <c r="AA41" s="4"/>
      <c r="AB41" s="4"/>
      <c r="AC41" s="4"/>
      <c r="AD41" s="4"/>
      <c r="AJ41" s="17">
        <v>43983</v>
      </c>
      <c r="AK41">
        <v>5</v>
      </c>
      <c r="AL41" s="1" t="str">
        <f t="shared" si="6"/>
        <v>439835</v>
      </c>
      <c r="AM41">
        <v>40</v>
      </c>
      <c r="AN41">
        <v>50</v>
      </c>
      <c r="AQ41">
        <v>5</v>
      </c>
      <c r="AR41">
        <f>VLOOKUP(($C$2&amp;AQ41),Tabla23[],2,0)</f>
        <v>52</v>
      </c>
      <c r="AS41">
        <f>VLOOKUP(($C$2&amp;AQ41),Tabla23[],3,0)</f>
        <v>50</v>
      </c>
    </row>
    <row r="42" spans="1:52" x14ac:dyDescent="0.25">
      <c r="A42" s="13">
        <v>44166</v>
      </c>
      <c r="B42" s="3">
        <v>24</v>
      </c>
      <c r="C42" s="3">
        <v>21</v>
      </c>
      <c r="D42" s="3">
        <v>2</v>
      </c>
      <c r="E42" s="3">
        <v>1</v>
      </c>
      <c r="F42" s="14">
        <f t="shared" si="0"/>
        <v>0.875</v>
      </c>
      <c r="G42" s="3">
        <v>1240</v>
      </c>
      <c r="H42" s="3">
        <v>1212</v>
      </c>
      <c r="I42" s="3">
        <f t="shared" si="1"/>
        <v>28</v>
      </c>
      <c r="J42" s="14">
        <f t="shared" si="2"/>
        <v>0.97741935483870968</v>
      </c>
      <c r="K42" s="3">
        <f t="shared" si="5"/>
        <v>23</v>
      </c>
      <c r="L42" s="3">
        <v>21</v>
      </c>
      <c r="M42" s="14">
        <f t="shared" si="3"/>
        <v>0.91304347826086951</v>
      </c>
      <c r="N42" s="34"/>
      <c r="O42" s="32"/>
      <c r="P42" s="32"/>
      <c r="Q42" s="32"/>
      <c r="R42" s="3">
        <v>17</v>
      </c>
      <c r="S42" s="3">
        <v>16</v>
      </c>
      <c r="T42" s="14" t="str">
        <f>IF((R42/S42)&lt;=100%,R42/S42,"100%")</f>
        <v>100%</v>
      </c>
      <c r="U42" s="3"/>
      <c r="V42" s="4"/>
      <c r="W42" s="4"/>
      <c r="X42" s="4"/>
      <c r="Y42" s="4"/>
      <c r="Z42" s="20" t="s">
        <v>27</v>
      </c>
      <c r="AA42" s="4"/>
      <c r="AB42" s="4"/>
      <c r="AC42" s="4"/>
      <c r="AD42" s="4"/>
      <c r="AF42" s="2" t="s">
        <v>28</v>
      </c>
      <c r="AJ42" s="17">
        <v>43983</v>
      </c>
      <c r="AK42">
        <v>6</v>
      </c>
      <c r="AL42" s="1" t="str">
        <f t="shared" si="6"/>
        <v>439836</v>
      </c>
      <c r="AM42">
        <v>40</v>
      </c>
      <c r="AN42">
        <v>50</v>
      </c>
      <c r="AQ42">
        <v>6</v>
      </c>
      <c r="AR42">
        <f>VLOOKUP(($C$2&amp;AQ42),Tabla23[],2,0)</f>
        <v>49</v>
      </c>
      <c r="AS42">
        <f>VLOOKUP(($C$2&amp;AQ42),Tabla23[],3,0)</f>
        <v>50</v>
      </c>
      <c r="AW42" s="2" t="s">
        <v>47</v>
      </c>
      <c r="AX42" s="2"/>
    </row>
    <row r="43" spans="1:52" x14ac:dyDescent="0.25">
      <c r="A43" s="13">
        <v>44197</v>
      </c>
      <c r="B43" s="3">
        <v>25</v>
      </c>
      <c r="C43" s="3">
        <v>23</v>
      </c>
      <c r="D43" s="3">
        <v>1</v>
      </c>
      <c r="E43" s="3">
        <v>1</v>
      </c>
      <c r="F43" s="14">
        <f t="shared" si="0"/>
        <v>0.92</v>
      </c>
      <c r="G43" s="3">
        <v>1240</v>
      </c>
      <c r="H43" s="3">
        <v>1228</v>
      </c>
      <c r="I43" s="3">
        <f t="shared" si="1"/>
        <v>12</v>
      </c>
      <c r="J43" s="14">
        <f t="shared" si="2"/>
        <v>0.99032258064516132</v>
      </c>
      <c r="K43" s="3">
        <f t="shared" si="5"/>
        <v>24</v>
      </c>
      <c r="L43" s="3">
        <v>23</v>
      </c>
      <c r="M43" s="14">
        <f t="shared" si="3"/>
        <v>0.95833333333333337</v>
      </c>
      <c r="N43" s="34"/>
      <c r="O43" s="32"/>
      <c r="P43" s="32"/>
      <c r="Q43" s="32"/>
      <c r="R43" s="3">
        <v>25</v>
      </c>
      <c r="S43" s="3">
        <v>20</v>
      </c>
      <c r="T43" s="14" t="str">
        <f>IF((R43/S43)&lt;=100%,R43/S43,"100%")</f>
        <v>100%</v>
      </c>
      <c r="U43" s="3"/>
      <c r="V43" s="20" t="s">
        <v>29</v>
      </c>
      <c r="W43" s="4"/>
      <c r="X43" s="4"/>
      <c r="Y43" s="4"/>
      <c r="Z43" s="21">
        <v>0.1</v>
      </c>
      <c r="AA43" s="4">
        <v>1</v>
      </c>
      <c r="AB43" s="4"/>
      <c r="AC43" s="4"/>
      <c r="AD43" s="4"/>
      <c r="AF43" s="22">
        <v>0</v>
      </c>
      <c r="AG43" s="4">
        <v>1</v>
      </c>
      <c r="AJ43" s="17">
        <v>43983</v>
      </c>
      <c r="AK43">
        <v>7</v>
      </c>
      <c r="AL43" s="1" t="str">
        <f t="shared" si="6"/>
        <v>439837</v>
      </c>
      <c r="AM43">
        <v>44</v>
      </c>
      <c r="AN43">
        <v>50</v>
      </c>
      <c r="AQ43">
        <v>7</v>
      </c>
      <c r="AR43">
        <f>VLOOKUP(($C$2&amp;AQ43),Tabla23[],2,0)</f>
        <v>39</v>
      </c>
      <c r="AS43">
        <f>VLOOKUP(($C$2&amp;AQ43),Tabla23[],3,0)</f>
        <v>50</v>
      </c>
      <c r="AW43" s="25">
        <v>0.1</v>
      </c>
      <c r="AX43" s="2">
        <v>1</v>
      </c>
    </row>
    <row r="44" spans="1:52" x14ac:dyDescent="0.25">
      <c r="A44" s="13">
        <v>44228</v>
      </c>
      <c r="B44" s="3">
        <v>30</v>
      </c>
      <c r="C44" s="3">
        <v>27</v>
      </c>
      <c r="D44" s="3">
        <v>1</v>
      </c>
      <c r="E44" s="3">
        <v>2</v>
      </c>
      <c r="F44" s="14">
        <f t="shared" si="0"/>
        <v>0.9</v>
      </c>
      <c r="G44" s="3">
        <v>1120</v>
      </c>
      <c r="H44" s="3">
        <v>1090</v>
      </c>
      <c r="I44" s="3">
        <f t="shared" si="1"/>
        <v>30</v>
      </c>
      <c r="J44" s="14">
        <f t="shared" si="2"/>
        <v>0.9732142857142857</v>
      </c>
      <c r="K44" s="3">
        <f t="shared" si="5"/>
        <v>28</v>
      </c>
      <c r="L44" s="3">
        <v>24</v>
      </c>
      <c r="M44" s="14">
        <f t="shared" si="3"/>
        <v>0.8571428571428571</v>
      </c>
      <c r="N44" s="34"/>
      <c r="O44" s="32"/>
      <c r="P44" s="32"/>
      <c r="Q44" s="32"/>
      <c r="R44" s="3">
        <v>18</v>
      </c>
      <c r="S44" s="3">
        <v>22</v>
      </c>
      <c r="T44" s="14">
        <f t="shared" ref="T44:T54" si="7">IF((R44/S44)&lt;=100%,R44/S44,"100%")</f>
        <v>0.81818181818181823</v>
      </c>
      <c r="U44" s="3"/>
      <c r="V44" s="19">
        <v>0.1</v>
      </c>
      <c r="W44" s="4">
        <v>1</v>
      </c>
      <c r="X44" s="4"/>
      <c r="Y44" s="4"/>
      <c r="Z44" s="21">
        <v>0.2</v>
      </c>
      <c r="AA44" s="4">
        <v>1</v>
      </c>
      <c r="AB44" s="4"/>
      <c r="AC44" s="4"/>
      <c r="AD44" s="4"/>
      <c r="AF44" s="18">
        <v>0.3</v>
      </c>
      <c r="AG44" s="4">
        <v>1</v>
      </c>
      <c r="AJ44" s="17">
        <v>43983</v>
      </c>
      <c r="AK44">
        <v>8</v>
      </c>
      <c r="AL44" s="1" t="str">
        <f t="shared" si="6"/>
        <v>439838</v>
      </c>
      <c r="AM44">
        <v>47</v>
      </c>
      <c r="AN44">
        <v>50</v>
      </c>
      <c r="AQ44">
        <v>8</v>
      </c>
      <c r="AR44">
        <f>VLOOKUP(($C$2&amp;AQ44),Tabla23[],2,0)</f>
        <v>49</v>
      </c>
      <c r="AS44">
        <f>VLOOKUP(($C$2&amp;AQ44),Tabla23[],3,0)</f>
        <v>50</v>
      </c>
      <c r="AW44" s="25">
        <v>0.2</v>
      </c>
      <c r="AX44" s="2">
        <v>1</v>
      </c>
    </row>
    <row r="45" spans="1:52" x14ac:dyDescent="0.25">
      <c r="A45" s="13">
        <v>44256</v>
      </c>
      <c r="B45" s="3">
        <v>28</v>
      </c>
      <c r="C45" s="3">
        <v>25</v>
      </c>
      <c r="D45" s="3">
        <v>1</v>
      </c>
      <c r="E45" s="3">
        <v>2</v>
      </c>
      <c r="F45" s="14">
        <f t="shared" si="0"/>
        <v>0.8928571428571429</v>
      </c>
      <c r="G45" s="3">
        <v>1450</v>
      </c>
      <c r="H45" s="3">
        <v>1236</v>
      </c>
      <c r="I45" s="3">
        <f t="shared" si="1"/>
        <v>214</v>
      </c>
      <c r="J45" s="14">
        <f t="shared" si="2"/>
        <v>0.85241379310344823</v>
      </c>
      <c r="K45" s="3">
        <f t="shared" si="5"/>
        <v>26</v>
      </c>
      <c r="L45" s="3">
        <v>26</v>
      </c>
      <c r="M45" s="14">
        <f t="shared" si="3"/>
        <v>1</v>
      </c>
      <c r="N45" s="34"/>
      <c r="O45" s="32"/>
      <c r="P45" s="32"/>
      <c r="Q45" s="32"/>
      <c r="R45" s="3">
        <v>19</v>
      </c>
      <c r="S45" s="3">
        <v>18</v>
      </c>
      <c r="T45" s="14" t="str">
        <f t="shared" si="7"/>
        <v>100%</v>
      </c>
      <c r="U45" s="3"/>
      <c r="V45" s="19">
        <v>0.2</v>
      </c>
      <c r="W45" s="4">
        <v>1</v>
      </c>
      <c r="X45" s="4"/>
      <c r="Y45" s="4"/>
      <c r="Z45" s="21">
        <v>0.3</v>
      </c>
      <c r="AA45" s="4">
        <v>1</v>
      </c>
      <c r="AB45" s="4"/>
      <c r="AC45" s="4"/>
      <c r="AD45" s="4"/>
      <c r="AF45" s="22">
        <v>1</v>
      </c>
      <c r="AG45" s="4">
        <v>1</v>
      </c>
      <c r="AJ45" s="17">
        <v>43983</v>
      </c>
      <c r="AK45">
        <v>9</v>
      </c>
      <c r="AL45" s="1" t="str">
        <f t="shared" si="6"/>
        <v>439839</v>
      </c>
      <c r="AM45">
        <v>36</v>
      </c>
      <c r="AN45">
        <v>50</v>
      </c>
      <c r="AQ45">
        <v>9</v>
      </c>
      <c r="AR45">
        <f>VLOOKUP(($C$2&amp;AQ45),Tabla23[],2,0)</f>
        <v>42</v>
      </c>
      <c r="AS45">
        <f>VLOOKUP(($C$2&amp;AQ45),Tabla23[],3,0)</f>
        <v>50</v>
      </c>
      <c r="AW45" s="25">
        <v>0.3</v>
      </c>
      <c r="AX45" s="2">
        <v>1</v>
      </c>
    </row>
    <row r="46" spans="1:52" x14ac:dyDescent="0.25">
      <c r="A46" s="13">
        <v>44287</v>
      </c>
      <c r="B46" s="3">
        <v>26</v>
      </c>
      <c r="C46" s="3">
        <v>24</v>
      </c>
      <c r="D46" s="3">
        <v>1</v>
      </c>
      <c r="E46" s="3">
        <v>1</v>
      </c>
      <c r="F46" s="14">
        <f t="shared" si="0"/>
        <v>0.92307692307692313</v>
      </c>
      <c r="G46" s="3">
        <v>1500</v>
      </c>
      <c r="H46" s="3">
        <v>1240</v>
      </c>
      <c r="I46" s="3">
        <f t="shared" si="1"/>
        <v>260</v>
      </c>
      <c r="J46" s="14">
        <f t="shared" si="2"/>
        <v>0.82666666666666666</v>
      </c>
      <c r="K46" s="3">
        <f t="shared" si="5"/>
        <v>25</v>
      </c>
      <c r="L46" s="3">
        <v>23</v>
      </c>
      <c r="M46" s="14">
        <f t="shared" si="3"/>
        <v>0.92</v>
      </c>
      <c r="N46" s="34"/>
      <c r="O46" s="32"/>
      <c r="P46" s="32"/>
      <c r="Q46" s="32"/>
      <c r="R46" s="3">
        <v>20</v>
      </c>
      <c r="S46" s="3">
        <v>18</v>
      </c>
      <c r="T46" s="14" t="str">
        <f t="shared" si="7"/>
        <v>100%</v>
      </c>
      <c r="U46" s="3"/>
      <c r="V46" s="19">
        <v>0.3</v>
      </c>
      <c r="W46" s="4">
        <v>1</v>
      </c>
      <c r="X46" s="4"/>
      <c r="Y46" s="4"/>
      <c r="Z46" s="21">
        <v>0.4</v>
      </c>
      <c r="AA46" s="4">
        <v>1</v>
      </c>
      <c r="AB46" s="4"/>
      <c r="AC46" s="4"/>
      <c r="AD46" s="4"/>
      <c r="AF46" s="18">
        <v>0.6</v>
      </c>
      <c r="AG46" s="4">
        <v>1</v>
      </c>
      <c r="AJ46" s="17">
        <v>43983</v>
      </c>
      <c r="AK46">
        <v>10</v>
      </c>
      <c r="AL46" s="1" t="str">
        <f t="shared" si="6"/>
        <v>4398310</v>
      </c>
      <c r="AM46">
        <v>34</v>
      </c>
      <c r="AN46">
        <v>50</v>
      </c>
      <c r="AQ46">
        <v>10</v>
      </c>
      <c r="AR46">
        <f>VLOOKUP(($C$2&amp;AQ46),Tabla23[],2,0)</f>
        <v>45</v>
      </c>
      <c r="AS46">
        <f>VLOOKUP(($C$2&amp;AQ46),Tabla23[],3,0)</f>
        <v>50</v>
      </c>
      <c r="AW46" s="25">
        <v>0.4</v>
      </c>
      <c r="AX46" s="2">
        <v>1</v>
      </c>
    </row>
    <row r="47" spans="1:52" x14ac:dyDescent="0.25">
      <c r="A47" s="13">
        <v>44317</v>
      </c>
      <c r="B47" s="3">
        <v>25</v>
      </c>
      <c r="C47" s="3">
        <v>22</v>
      </c>
      <c r="D47" s="3">
        <v>1</v>
      </c>
      <c r="E47" s="3">
        <v>2</v>
      </c>
      <c r="F47" s="14">
        <f t="shared" si="0"/>
        <v>0.88</v>
      </c>
      <c r="G47" s="3">
        <v>1550</v>
      </c>
      <c r="H47" s="3">
        <v>1335</v>
      </c>
      <c r="I47" s="3">
        <f t="shared" si="1"/>
        <v>215</v>
      </c>
      <c r="J47" s="14">
        <f t="shared" si="2"/>
        <v>0.8612903225806452</v>
      </c>
      <c r="K47" s="3">
        <f t="shared" si="5"/>
        <v>23</v>
      </c>
      <c r="L47" s="3">
        <v>21</v>
      </c>
      <c r="M47" s="14">
        <f t="shared" si="3"/>
        <v>0.91304347826086951</v>
      </c>
      <c r="N47" s="34"/>
      <c r="O47" s="32"/>
      <c r="P47" s="32"/>
      <c r="Q47" s="32"/>
      <c r="R47" s="3">
        <v>22</v>
      </c>
      <c r="S47" s="3">
        <v>24</v>
      </c>
      <c r="T47" s="14">
        <f t="shared" si="7"/>
        <v>0.91666666666666663</v>
      </c>
      <c r="U47" s="3"/>
      <c r="V47" s="19">
        <v>0.4</v>
      </c>
      <c r="W47" s="4">
        <v>1</v>
      </c>
      <c r="X47" s="4"/>
      <c r="Y47" s="4"/>
      <c r="Z47" s="21">
        <v>0.5</v>
      </c>
      <c r="AA47" s="4">
        <v>1</v>
      </c>
      <c r="AB47" s="4"/>
      <c r="AC47" s="4"/>
      <c r="AD47" s="4"/>
      <c r="AF47" s="22">
        <v>2</v>
      </c>
      <c r="AG47" s="4">
        <v>1</v>
      </c>
      <c r="AJ47" s="17">
        <v>43983</v>
      </c>
      <c r="AK47">
        <v>11</v>
      </c>
      <c r="AL47" s="1" t="str">
        <f t="shared" si="6"/>
        <v>4398311</v>
      </c>
      <c r="AM47">
        <v>37</v>
      </c>
      <c r="AN47">
        <v>50</v>
      </c>
      <c r="AQ47">
        <v>11</v>
      </c>
      <c r="AR47">
        <f>VLOOKUP(($C$2&amp;AQ47),Tabla23[],2,0)</f>
        <v>47</v>
      </c>
      <c r="AS47">
        <f>VLOOKUP(($C$2&amp;AQ47),Tabla23[],3,0)</f>
        <v>50</v>
      </c>
      <c r="AW47" s="25">
        <v>0.5</v>
      </c>
      <c r="AX47" s="2">
        <v>1</v>
      </c>
    </row>
    <row r="48" spans="1:52" x14ac:dyDescent="0.25">
      <c r="A48" s="13">
        <v>44348</v>
      </c>
      <c r="B48" s="3">
        <v>28</v>
      </c>
      <c r="C48" s="3">
        <v>22</v>
      </c>
      <c r="D48" s="3">
        <v>2</v>
      </c>
      <c r="E48" s="3">
        <v>3</v>
      </c>
      <c r="F48" s="14">
        <f t="shared" si="0"/>
        <v>0.7857142857142857</v>
      </c>
      <c r="G48" s="3">
        <v>1500</v>
      </c>
      <c r="H48" s="3">
        <v>1316</v>
      </c>
      <c r="I48" s="3">
        <f t="shared" si="1"/>
        <v>184</v>
      </c>
      <c r="J48" s="14">
        <f t="shared" si="2"/>
        <v>0.8773333333333333</v>
      </c>
      <c r="K48" s="3">
        <f t="shared" si="5"/>
        <v>24</v>
      </c>
      <c r="L48" s="3">
        <v>22</v>
      </c>
      <c r="M48" s="14">
        <f t="shared" si="3"/>
        <v>0.91666666666666663</v>
      </c>
      <c r="N48" s="34"/>
      <c r="O48" s="32"/>
      <c r="P48" s="32"/>
      <c r="Q48" s="32"/>
      <c r="R48" s="3">
        <v>20</v>
      </c>
      <c r="S48" s="3">
        <v>22</v>
      </c>
      <c r="T48" s="14">
        <f t="shared" si="7"/>
        <v>0.90909090909090906</v>
      </c>
      <c r="U48" s="3"/>
      <c r="V48" s="19">
        <v>0.5</v>
      </c>
      <c r="W48" s="4">
        <v>1</v>
      </c>
      <c r="X48" s="4"/>
      <c r="Y48" s="4"/>
      <c r="Z48" s="21">
        <v>0.6</v>
      </c>
      <c r="AA48" s="4">
        <v>1</v>
      </c>
      <c r="AB48" s="4"/>
      <c r="AC48" s="4"/>
      <c r="AD48" s="4"/>
      <c r="AF48" s="18">
        <v>0.9</v>
      </c>
      <c r="AG48" s="4">
        <v>1</v>
      </c>
      <c r="AJ48" s="17">
        <v>43983</v>
      </c>
      <c r="AK48">
        <v>12</v>
      </c>
      <c r="AL48" s="1" t="str">
        <f t="shared" si="6"/>
        <v>4398312</v>
      </c>
      <c r="AM48">
        <v>36</v>
      </c>
      <c r="AN48">
        <v>50</v>
      </c>
      <c r="AQ48">
        <v>12</v>
      </c>
      <c r="AR48">
        <f>VLOOKUP(($C$2&amp;AQ48),Tabla23[],2,0)</f>
        <v>37</v>
      </c>
      <c r="AS48">
        <f>VLOOKUP(($C$2&amp;AQ48),Tabla23[],3,0)</f>
        <v>50</v>
      </c>
      <c r="AW48" s="25">
        <v>0.6</v>
      </c>
      <c r="AX48" s="2">
        <v>1</v>
      </c>
    </row>
    <row r="49" spans="1:51" x14ac:dyDescent="0.25">
      <c r="A49" s="13">
        <v>44378</v>
      </c>
      <c r="B49" s="3">
        <v>32</v>
      </c>
      <c r="C49" s="3">
        <v>26</v>
      </c>
      <c r="D49" s="3">
        <v>3</v>
      </c>
      <c r="E49" s="3">
        <v>2</v>
      </c>
      <c r="F49" s="14">
        <f t="shared" si="0"/>
        <v>0.8125</v>
      </c>
      <c r="G49" s="3">
        <v>1550</v>
      </c>
      <c r="H49" s="3">
        <v>1346</v>
      </c>
      <c r="I49" s="3">
        <f t="shared" si="1"/>
        <v>204</v>
      </c>
      <c r="J49" s="14">
        <f t="shared" si="2"/>
        <v>0.86838709677419357</v>
      </c>
      <c r="K49" s="3">
        <f t="shared" si="5"/>
        <v>29</v>
      </c>
      <c r="L49" s="3">
        <v>25</v>
      </c>
      <c r="M49" s="14">
        <f t="shared" si="3"/>
        <v>0.86206896551724133</v>
      </c>
      <c r="N49" s="34"/>
      <c r="O49" s="32"/>
      <c r="P49" s="32"/>
      <c r="Q49" s="32"/>
      <c r="R49" s="3">
        <v>22</v>
      </c>
      <c r="S49" s="3">
        <v>22</v>
      </c>
      <c r="T49" s="14">
        <f t="shared" si="7"/>
        <v>1</v>
      </c>
      <c r="U49" s="3"/>
      <c r="V49" s="19">
        <v>0.6</v>
      </c>
      <c r="W49" s="4">
        <v>1</v>
      </c>
      <c r="X49" s="4"/>
      <c r="Y49" s="4"/>
      <c r="Z49" s="18">
        <v>0.7</v>
      </c>
      <c r="AA49" s="4">
        <v>1</v>
      </c>
      <c r="AB49" s="4"/>
      <c r="AC49" s="4"/>
      <c r="AD49" s="4"/>
      <c r="AF49" s="18">
        <v>0</v>
      </c>
      <c r="AG49">
        <f>SUM(AG43:AG48)</f>
        <v>6</v>
      </c>
      <c r="AJ49" s="17">
        <v>43983</v>
      </c>
      <c r="AK49">
        <v>13</v>
      </c>
      <c r="AL49" s="1" t="str">
        <f t="shared" si="6"/>
        <v>4398313</v>
      </c>
      <c r="AM49">
        <v>42</v>
      </c>
      <c r="AN49">
        <v>50</v>
      </c>
      <c r="AQ49">
        <v>13</v>
      </c>
      <c r="AR49">
        <f>VLOOKUP(($C$2&amp;AQ49),Tabla23[],2,0)</f>
        <v>49</v>
      </c>
      <c r="AS49">
        <f>VLOOKUP(($C$2&amp;AQ49),Tabla23[],3,0)</f>
        <v>50</v>
      </c>
      <c r="AW49" s="25">
        <v>0.75</v>
      </c>
      <c r="AX49" s="2">
        <v>1.5</v>
      </c>
    </row>
    <row r="50" spans="1:51" x14ac:dyDescent="0.25">
      <c r="A50" s="13">
        <v>44409</v>
      </c>
      <c r="B50" s="3">
        <v>29</v>
      </c>
      <c r="C50" s="3">
        <v>27</v>
      </c>
      <c r="D50" s="3">
        <v>1</v>
      </c>
      <c r="E50" s="3">
        <v>1</v>
      </c>
      <c r="F50" s="14">
        <f t="shared" si="0"/>
        <v>0.93103448275862066</v>
      </c>
      <c r="G50" s="3">
        <v>1550</v>
      </c>
      <c r="H50" s="3">
        <v>1373</v>
      </c>
      <c r="I50" s="3">
        <f t="shared" si="1"/>
        <v>177</v>
      </c>
      <c r="J50" s="14">
        <f t="shared" si="2"/>
        <v>0.88580645161290328</v>
      </c>
      <c r="K50" s="3">
        <f t="shared" si="5"/>
        <v>28</v>
      </c>
      <c r="L50" s="3">
        <v>27</v>
      </c>
      <c r="M50" s="14">
        <f t="shared" si="3"/>
        <v>0.9642857142857143</v>
      </c>
      <c r="N50" s="34"/>
      <c r="O50" s="32"/>
      <c r="P50" s="32"/>
      <c r="Q50" s="32"/>
      <c r="R50" s="3">
        <v>21</v>
      </c>
      <c r="S50" s="3">
        <v>24</v>
      </c>
      <c r="T50" s="14">
        <f t="shared" si="7"/>
        <v>0.875</v>
      </c>
      <c r="U50" s="3"/>
      <c r="V50" s="19">
        <v>0.7</v>
      </c>
      <c r="W50" s="4">
        <v>1</v>
      </c>
      <c r="X50" s="4"/>
      <c r="Y50" s="4"/>
      <c r="Z50" s="18">
        <v>0.8</v>
      </c>
      <c r="AA50" s="4">
        <v>1</v>
      </c>
      <c r="AB50" s="4"/>
      <c r="AC50" s="4"/>
      <c r="AD50" s="4"/>
      <c r="AJ50" s="17">
        <v>43983</v>
      </c>
      <c r="AK50">
        <v>14</v>
      </c>
      <c r="AL50" s="1" t="str">
        <f t="shared" si="6"/>
        <v>4398314</v>
      </c>
      <c r="AM50">
        <v>34</v>
      </c>
      <c r="AN50">
        <v>50</v>
      </c>
      <c r="AQ50">
        <v>14</v>
      </c>
      <c r="AR50">
        <f>VLOOKUP(($C$2&amp;AQ50),Tabla23[],2,0)</f>
        <v>47</v>
      </c>
      <c r="AS50">
        <f>VLOOKUP(($C$2&amp;AQ50),Tabla23[],3,0)</f>
        <v>50</v>
      </c>
      <c r="AW50" s="25">
        <v>0.9</v>
      </c>
      <c r="AX50" s="2">
        <v>1.5</v>
      </c>
    </row>
    <row r="51" spans="1:51" x14ac:dyDescent="0.25">
      <c r="A51" s="13">
        <v>44440</v>
      </c>
      <c r="B51" s="3">
        <v>29</v>
      </c>
      <c r="C51" s="3">
        <v>27</v>
      </c>
      <c r="D51" s="3">
        <v>1</v>
      </c>
      <c r="E51" s="3">
        <v>2</v>
      </c>
      <c r="F51" s="14">
        <f t="shared" si="0"/>
        <v>0.93103448275862066</v>
      </c>
      <c r="G51" s="3">
        <v>1500</v>
      </c>
      <c r="H51" s="3">
        <v>1290</v>
      </c>
      <c r="I51" s="3">
        <f t="shared" si="1"/>
        <v>210</v>
      </c>
      <c r="J51" s="14">
        <f t="shared" si="2"/>
        <v>0.86</v>
      </c>
      <c r="K51" s="3">
        <f t="shared" si="5"/>
        <v>28</v>
      </c>
      <c r="L51" s="3">
        <v>26</v>
      </c>
      <c r="M51" s="14">
        <f t="shared" si="3"/>
        <v>0.9285714285714286</v>
      </c>
      <c r="N51" s="34"/>
      <c r="O51" s="32"/>
      <c r="P51" s="32"/>
      <c r="Q51" s="32"/>
      <c r="R51" s="3">
        <v>22</v>
      </c>
      <c r="S51" s="3">
        <v>25</v>
      </c>
      <c r="T51" s="14">
        <f t="shared" si="7"/>
        <v>0.88</v>
      </c>
      <c r="U51" s="3"/>
      <c r="V51" s="19">
        <v>0.85</v>
      </c>
      <c r="W51" s="4">
        <v>1.5</v>
      </c>
      <c r="X51" s="4"/>
      <c r="Y51" s="4"/>
      <c r="Z51" s="18">
        <v>0.9</v>
      </c>
      <c r="AA51" s="4">
        <v>1</v>
      </c>
      <c r="AB51" s="4"/>
      <c r="AC51" s="4"/>
      <c r="AD51" s="4"/>
      <c r="AJ51" s="17">
        <v>43983</v>
      </c>
      <c r="AK51">
        <v>15</v>
      </c>
      <c r="AL51" s="1" t="str">
        <f t="shared" si="6"/>
        <v>4398315</v>
      </c>
      <c r="AM51">
        <v>49</v>
      </c>
      <c r="AN51">
        <v>50</v>
      </c>
      <c r="AQ51">
        <v>15</v>
      </c>
      <c r="AR51">
        <f>VLOOKUP(($C$2&amp;AQ51),Tabla23[],2,0)</f>
        <v>34</v>
      </c>
      <c r="AS51">
        <f>VLOOKUP(($C$2&amp;AQ51),Tabla23[],3,0)</f>
        <v>50</v>
      </c>
      <c r="AW51" s="25">
        <v>1</v>
      </c>
      <c r="AX51" s="2">
        <v>1</v>
      </c>
    </row>
    <row r="52" spans="1:51" x14ac:dyDescent="0.25">
      <c r="A52" s="13">
        <v>44470</v>
      </c>
      <c r="B52" s="3">
        <v>32</v>
      </c>
      <c r="C52" s="3">
        <v>29</v>
      </c>
      <c r="D52" s="3">
        <v>2</v>
      </c>
      <c r="E52" s="3">
        <v>1</v>
      </c>
      <c r="F52" s="14">
        <f t="shared" si="0"/>
        <v>0.90625</v>
      </c>
      <c r="G52" s="3">
        <v>1550</v>
      </c>
      <c r="H52" s="3">
        <v>1377</v>
      </c>
      <c r="I52" s="3">
        <f t="shared" si="1"/>
        <v>173</v>
      </c>
      <c r="J52" s="14">
        <f t="shared" si="2"/>
        <v>0.88838709677419359</v>
      </c>
      <c r="K52" s="3">
        <f t="shared" si="5"/>
        <v>31</v>
      </c>
      <c r="L52" s="3">
        <v>27</v>
      </c>
      <c r="M52" s="14">
        <f t="shared" si="3"/>
        <v>0.87096774193548387</v>
      </c>
      <c r="N52" s="34"/>
      <c r="O52" s="32"/>
      <c r="P52" s="32"/>
      <c r="Q52" s="32"/>
      <c r="R52" s="3">
        <v>24</v>
      </c>
      <c r="S52" s="3">
        <v>25</v>
      </c>
      <c r="T52" s="14">
        <f t="shared" si="7"/>
        <v>0.96</v>
      </c>
      <c r="U52" s="3"/>
      <c r="V52" s="19">
        <v>1</v>
      </c>
      <c r="W52" s="4">
        <v>1.5</v>
      </c>
      <c r="X52" s="4"/>
      <c r="Y52" s="4"/>
      <c r="Z52" s="18">
        <v>1</v>
      </c>
      <c r="AA52" s="4">
        <v>1</v>
      </c>
      <c r="AB52" s="4"/>
      <c r="AC52" s="4"/>
      <c r="AD52" s="4"/>
      <c r="AJ52" s="17">
        <v>43983</v>
      </c>
      <c r="AK52">
        <v>16</v>
      </c>
      <c r="AL52" s="1" t="str">
        <f t="shared" si="6"/>
        <v>4398316</v>
      </c>
      <c r="AM52">
        <v>49</v>
      </c>
      <c r="AN52">
        <v>50</v>
      </c>
      <c r="AQ52">
        <v>16</v>
      </c>
      <c r="AR52">
        <f>VLOOKUP(($C$2&amp;AQ52),Tabla23[],2,0)</f>
        <v>38</v>
      </c>
      <c r="AS52">
        <f>VLOOKUP(($C$2&amp;AQ52),Tabla23[],3,0)</f>
        <v>50</v>
      </c>
      <c r="AW52" s="25">
        <v>0</v>
      </c>
      <c r="AX52" s="2">
        <f>SUM(AX43:AX51)</f>
        <v>10</v>
      </c>
    </row>
    <row r="53" spans="1:51" x14ac:dyDescent="0.25">
      <c r="A53" s="13">
        <v>44501</v>
      </c>
      <c r="B53" s="3">
        <v>25</v>
      </c>
      <c r="C53" s="3">
        <v>22</v>
      </c>
      <c r="D53" s="3">
        <v>2</v>
      </c>
      <c r="E53" s="3">
        <v>1</v>
      </c>
      <c r="F53" s="14">
        <f t="shared" si="0"/>
        <v>0.88</v>
      </c>
      <c r="G53" s="3">
        <v>1300</v>
      </c>
      <c r="H53" s="3">
        <v>1185</v>
      </c>
      <c r="I53" s="3">
        <f t="shared" si="1"/>
        <v>115</v>
      </c>
      <c r="J53" s="14">
        <f t="shared" si="2"/>
        <v>0.91153846153846152</v>
      </c>
      <c r="K53" s="3">
        <f t="shared" si="5"/>
        <v>24</v>
      </c>
      <c r="L53" s="3">
        <v>21</v>
      </c>
      <c r="M53" s="14">
        <f t="shared" si="3"/>
        <v>0.875</v>
      </c>
      <c r="N53" s="34"/>
      <c r="O53" s="32"/>
      <c r="P53" s="32"/>
      <c r="Q53" s="32"/>
      <c r="R53" s="3">
        <v>18</v>
      </c>
      <c r="S53" s="3">
        <v>22</v>
      </c>
      <c r="T53" s="14">
        <f t="shared" si="7"/>
        <v>0.81818181818181823</v>
      </c>
      <c r="U53" s="3"/>
      <c r="V53" s="19">
        <v>0</v>
      </c>
      <c r="W53" s="4">
        <f>SUM(W44:W52)</f>
        <v>10</v>
      </c>
      <c r="X53" s="4"/>
      <c r="Y53" s="4"/>
      <c r="Z53" s="18">
        <v>0</v>
      </c>
      <c r="AA53" s="4">
        <f>SUM(AA43:AA52)</f>
        <v>10</v>
      </c>
      <c r="AB53" s="4"/>
      <c r="AC53" s="4"/>
      <c r="AD53" s="4"/>
      <c r="AJ53" s="17">
        <v>43983</v>
      </c>
      <c r="AK53">
        <v>17</v>
      </c>
      <c r="AL53" s="1" t="str">
        <f t="shared" si="6"/>
        <v>4398317</v>
      </c>
      <c r="AM53">
        <v>47</v>
      </c>
      <c r="AN53">
        <v>50</v>
      </c>
      <c r="AQ53">
        <v>17</v>
      </c>
      <c r="AR53">
        <f>VLOOKUP(($C$2&amp;AQ53),Tabla23[],2,0)</f>
        <v>49</v>
      </c>
      <c r="AS53">
        <f>VLOOKUP(($C$2&amp;AQ53),Tabla23[],3,0)</f>
        <v>50</v>
      </c>
    </row>
    <row r="54" spans="1:51" x14ac:dyDescent="0.25">
      <c r="A54" s="13">
        <v>44531</v>
      </c>
      <c r="B54" s="3">
        <v>22</v>
      </c>
      <c r="C54" s="3">
        <v>20</v>
      </c>
      <c r="D54" s="3">
        <v>1</v>
      </c>
      <c r="E54" s="3">
        <v>1</v>
      </c>
      <c r="F54" s="14">
        <f t="shared" si="0"/>
        <v>0.90909090909090906</v>
      </c>
      <c r="G54" s="3">
        <v>1240</v>
      </c>
      <c r="H54" s="3">
        <v>1186</v>
      </c>
      <c r="I54" s="3">
        <f t="shared" si="1"/>
        <v>54</v>
      </c>
      <c r="J54" s="14">
        <f t="shared" si="2"/>
        <v>0.95645161290322578</v>
      </c>
      <c r="K54" s="3">
        <f t="shared" si="5"/>
        <v>21</v>
      </c>
      <c r="L54" s="3">
        <v>21</v>
      </c>
      <c r="M54" s="14">
        <f t="shared" si="3"/>
        <v>1</v>
      </c>
      <c r="N54" s="34"/>
      <c r="O54" s="32"/>
      <c r="P54" s="32"/>
      <c r="Q54" s="32"/>
      <c r="R54" s="3">
        <v>20</v>
      </c>
      <c r="S54" s="3">
        <v>18</v>
      </c>
      <c r="T54" s="14" t="str">
        <f t="shared" si="7"/>
        <v>100%</v>
      </c>
      <c r="U54" s="3"/>
      <c r="V54" s="4"/>
      <c r="W54" s="4"/>
      <c r="X54" s="4"/>
      <c r="Y54" s="4"/>
      <c r="Z54" s="4"/>
      <c r="AA54" s="4"/>
      <c r="AB54" s="4"/>
      <c r="AC54" s="4"/>
      <c r="AD54" s="4"/>
      <c r="AJ54" s="17">
        <v>43983</v>
      </c>
      <c r="AK54">
        <v>18</v>
      </c>
      <c r="AL54" s="1" t="str">
        <f t="shared" si="6"/>
        <v>4398318</v>
      </c>
      <c r="AM54">
        <v>51</v>
      </c>
      <c r="AN54">
        <v>50</v>
      </c>
      <c r="AQ54">
        <v>18</v>
      </c>
      <c r="AR54">
        <f>VLOOKUP(($C$2&amp;AQ54),Tabla23[],2,0)</f>
        <v>53</v>
      </c>
      <c r="AS54">
        <f>VLOOKUP(($C$2&amp;AQ54),Tabla23[],3,0)</f>
        <v>50</v>
      </c>
    </row>
    <row r="55" spans="1:5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V55" s="4" t="s">
        <v>30</v>
      </c>
      <c r="W55" s="4">
        <f>W39*PI()</f>
        <v>2.5871939500151235</v>
      </c>
      <c r="X55" s="4"/>
      <c r="Y55" s="4"/>
      <c r="Z55" s="4" t="s">
        <v>30</v>
      </c>
      <c r="AA55" s="4">
        <f>AD38*PI()</f>
        <v>2.9321531433504737</v>
      </c>
      <c r="AB55" s="4"/>
      <c r="AC55" s="4" t="s">
        <v>30</v>
      </c>
      <c r="AD55" s="4">
        <f>AA38*PI()</f>
        <v>2.7220380217878013</v>
      </c>
      <c r="AF55" t="s">
        <v>30</v>
      </c>
      <c r="AG55">
        <f>AG38*PI()</f>
        <v>0</v>
      </c>
      <c r="AJ55" s="17">
        <v>43983</v>
      </c>
      <c r="AK55">
        <v>19</v>
      </c>
      <c r="AL55" s="1" t="str">
        <f t="shared" si="6"/>
        <v>4398319</v>
      </c>
      <c r="AM55">
        <v>51</v>
      </c>
      <c r="AN55">
        <v>50</v>
      </c>
      <c r="AQ55">
        <v>19</v>
      </c>
      <c r="AR55">
        <f>VLOOKUP(($C$2&amp;AQ55),Tabla23[],2,0)</f>
        <v>32</v>
      </c>
      <c r="AS55">
        <f>VLOOKUP(($C$2&amp;AQ55),Tabla23[],3,0)</f>
        <v>50</v>
      </c>
      <c r="AW55" t="s">
        <v>30</v>
      </c>
      <c r="AX55">
        <f>AX38*PI()</f>
        <v>2.8559933214452662</v>
      </c>
    </row>
    <row r="56" spans="1:5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V56" s="4"/>
      <c r="W56" s="4"/>
      <c r="X56" s="4"/>
      <c r="Y56" s="4"/>
      <c r="Z56" s="4"/>
      <c r="AA56" s="4"/>
      <c r="AB56" s="4"/>
      <c r="AC56" s="4"/>
      <c r="AD56" s="4"/>
      <c r="AJ56" s="17">
        <v>43983</v>
      </c>
      <c r="AK56">
        <v>20</v>
      </c>
      <c r="AL56" s="1" t="str">
        <f t="shared" si="6"/>
        <v>4398320</v>
      </c>
      <c r="AM56">
        <v>37</v>
      </c>
      <c r="AN56">
        <v>50</v>
      </c>
      <c r="AQ56">
        <v>20</v>
      </c>
      <c r="AR56">
        <f>VLOOKUP(($C$2&amp;AQ56),Tabla23[],2,0)</f>
        <v>35</v>
      </c>
      <c r="AS56">
        <f>VLOOKUP(($C$2&amp;AQ56),Tabla23[],3,0)</f>
        <v>50</v>
      </c>
    </row>
    <row r="57" spans="1:5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V57" s="4"/>
      <c r="W57" s="4" t="s">
        <v>31</v>
      </c>
      <c r="X57" s="4" t="s">
        <v>32</v>
      </c>
      <c r="Y57" s="4"/>
      <c r="Z57" s="4" t="s">
        <v>33</v>
      </c>
      <c r="AA57" s="4" t="s">
        <v>34</v>
      </c>
      <c r="AB57" s="4"/>
      <c r="AC57" s="4" t="s">
        <v>35</v>
      </c>
      <c r="AD57" s="4" t="s">
        <v>36</v>
      </c>
      <c r="AF57" s="4" t="s">
        <v>37</v>
      </c>
      <c r="AG57" s="4" t="s">
        <v>38</v>
      </c>
      <c r="AJ57" s="17">
        <v>43983</v>
      </c>
      <c r="AK57">
        <v>21</v>
      </c>
      <c r="AL57" s="1" t="str">
        <f t="shared" si="6"/>
        <v>4398321</v>
      </c>
      <c r="AM57">
        <v>50</v>
      </c>
      <c r="AN57">
        <v>50</v>
      </c>
      <c r="AQ57">
        <v>21</v>
      </c>
      <c r="AR57">
        <f>VLOOKUP(($C$2&amp;AQ57),Tabla23[],2,0)</f>
        <v>40</v>
      </c>
      <c r="AS57">
        <f>VLOOKUP(($C$2&amp;AQ57),Tabla23[],3,0)</f>
        <v>50</v>
      </c>
      <c r="AX57" t="s">
        <v>48</v>
      </c>
      <c r="AY57" t="s">
        <v>49</v>
      </c>
    </row>
    <row r="58" spans="1:51" x14ac:dyDescent="0.25">
      <c r="V58" s="4" t="s">
        <v>39</v>
      </c>
      <c r="W58" s="4">
        <v>0</v>
      </c>
      <c r="X58" s="4">
        <v>0</v>
      </c>
      <c r="Y58" s="4"/>
      <c r="Z58" s="4">
        <v>0</v>
      </c>
      <c r="AA58" s="4">
        <v>0</v>
      </c>
      <c r="AB58" s="4"/>
      <c r="AC58" s="4">
        <v>0</v>
      </c>
      <c r="AD58" s="4">
        <v>0</v>
      </c>
      <c r="AF58" s="4">
        <v>0</v>
      </c>
      <c r="AG58" s="4">
        <v>0</v>
      </c>
      <c r="AJ58" s="17">
        <v>43983</v>
      </c>
      <c r="AK58">
        <v>22</v>
      </c>
      <c r="AL58" s="1" t="str">
        <f t="shared" si="6"/>
        <v>4398322</v>
      </c>
      <c r="AM58">
        <v>42</v>
      </c>
      <c r="AN58">
        <v>50</v>
      </c>
      <c r="AQ58">
        <v>22</v>
      </c>
      <c r="AR58">
        <f>VLOOKUP(($C$2&amp;AQ58),Tabla23[],2,0)</f>
        <v>53</v>
      </c>
      <c r="AS58">
        <f>VLOOKUP(($C$2&amp;AQ58),Tabla23[],3,0)</f>
        <v>50</v>
      </c>
      <c r="AW58" t="s">
        <v>39</v>
      </c>
      <c r="AX58">
        <v>0</v>
      </c>
      <c r="AY58">
        <v>0</v>
      </c>
    </row>
    <row r="59" spans="1:51" x14ac:dyDescent="0.25">
      <c r="V59" s="4" t="s">
        <v>40</v>
      </c>
      <c r="W59" s="4">
        <f>COS(W55)*-1</f>
        <v>0.85021713572961399</v>
      </c>
      <c r="X59" s="4">
        <f>SIN(W55)</f>
        <v>0.52643216287735606</v>
      </c>
      <c r="Y59" s="4"/>
      <c r="Z59" s="4">
        <f>COS(AA55)*-1</f>
        <v>0.97814760073380569</v>
      </c>
      <c r="AA59" s="4">
        <f>SIN(AA55)</f>
        <v>0.20791169081775931</v>
      </c>
      <c r="AB59" s="4"/>
      <c r="AC59" s="4">
        <f>COS(AD55)*-1</f>
        <v>0.9132704532876158</v>
      </c>
      <c r="AD59" s="4">
        <f>SIN(AD55)</f>
        <v>0.40735375185682632</v>
      </c>
      <c r="AF59">
        <f>COS(AG55)</f>
        <v>1</v>
      </c>
      <c r="AG59">
        <f>SIN(AG55)</f>
        <v>0</v>
      </c>
      <c r="AJ59" s="17">
        <v>43983</v>
      </c>
      <c r="AK59">
        <v>23</v>
      </c>
      <c r="AL59" s="1" t="str">
        <f t="shared" si="6"/>
        <v>4398323</v>
      </c>
      <c r="AM59">
        <v>45</v>
      </c>
      <c r="AN59">
        <v>50</v>
      </c>
      <c r="AQ59">
        <v>23</v>
      </c>
      <c r="AR59">
        <f>VLOOKUP(($C$2&amp;AQ59),Tabla23[],2,0)</f>
        <v>45</v>
      </c>
      <c r="AS59">
        <f>VLOOKUP(($C$2&amp;AQ59),Tabla23[],3,0)</f>
        <v>50</v>
      </c>
      <c r="AW59" t="s">
        <v>40</v>
      </c>
      <c r="AX59">
        <f>COS(AX55)*-1</f>
        <v>0.95949297361449726</v>
      </c>
      <c r="AY59">
        <f>SIN(AX55)</f>
        <v>0.28173255684143006</v>
      </c>
    </row>
    <row r="60" spans="1:51" x14ac:dyDescent="0.25">
      <c r="AJ60" s="17">
        <v>43983</v>
      </c>
      <c r="AK60">
        <v>24</v>
      </c>
      <c r="AL60" s="1" t="str">
        <f t="shared" si="6"/>
        <v>4398324</v>
      </c>
      <c r="AM60">
        <v>37</v>
      </c>
      <c r="AN60">
        <v>50</v>
      </c>
      <c r="AQ60">
        <v>24</v>
      </c>
      <c r="AR60">
        <f>VLOOKUP(($C$2&amp;AQ60),Tabla23[],2,0)</f>
        <v>41</v>
      </c>
      <c r="AS60">
        <f>VLOOKUP(($C$2&amp;AQ60),Tabla23[],3,0)</f>
        <v>50</v>
      </c>
    </row>
    <row r="61" spans="1:51" x14ac:dyDescent="0.25">
      <c r="AJ61" s="17">
        <v>43983</v>
      </c>
      <c r="AK61">
        <v>25</v>
      </c>
      <c r="AL61" s="1" t="str">
        <f t="shared" si="6"/>
        <v>4398325</v>
      </c>
      <c r="AM61">
        <v>54</v>
      </c>
      <c r="AN61">
        <v>50</v>
      </c>
      <c r="AQ61">
        <v>25</v>
      </c>
      <c r="AR61">
        <f>VLOOKUP(($C$2&amp;AQ61),Tabla23[],2,0)</f>
        <v>35</v>
      </c>
      <c r="AS61">
        <f>VLOOKUP(($C$2&amp;AQ61),Tabla23[],3,0)</f>
        <v>50</v>
      </c>
    </row>
    <row r="62" spans="1:51" x14ac:dyDescent="0.25">
      <c r="AJ62" s="17">
        <v>43983</v>
      </c>
      <c r="AK62">
        <v>26</v>
      </c>
      <c r="AL62" s="1" t="str">
        <f t="shared" si="6"/>
        <v>4398326</v>
      </c>
      <c r="AM62">
        <v>50</v>
      </c>
      <c r="AN62">
        <v>50</v>
      </c>
      <c r="AQ62">
        <v>26</v>
      </c>
      <c r="AR62">
        <f>VLOOKUP(($C$2&amp;AQ62),Tabla23[],2,0)</f>
        <v>50</v>
      </c>
      <c r="AS62">
        <f>VLOOKUP(($C$2&amp;AQ62),Tabla23[],3,0)</f>
        <v>50</v>
      </c>
    </row>
    <row r="63" spans="1:51" x14ac:dyDescent="0.25">
      <c r="AJ63" s="17">
        <v>43983</v>
      </c>
      <c r="AK63">
        <v>27</v>
      </c>
      <c r="AL63" s="1" t="str">
        <f t="shared" si="6"/>
        <v>4398327</v>
      </c>
      <c r="AM63">
        <v>45</v>
      </c>
      <c r="AN63">
        <v>50</v>
      </c>
      <c r="AQ63">
        <v>27</v>
      </c>
      <c r="AR63">
        <f>VLOOKUP(($C$2&amp;AQ63),Tabla23[],2,0)</f>
        <v>53</v>
      </c>
      <c r="AS63">
        <f>VLOOKUP(($C$2&amp;AQ63),Tabla23[],3,0)</f>
        <v>50</v>
      </c>
    </row>
    <row r="64" spans="1:51" x14ac:dyDescent="0.25">
      <c r="AJ64" s="17">
        <v>43983</v>
      </c>
      <c r="AK64">
        <v>28</v>
      </c>
      <c r="AL64" s="1" t="str">
        <f t="shared" si="6"/>
        <v>4398328</v>
      </c>
      <c r="AM64">
        <v>46</v>
      </c>
      <c r="AN64">
        <v>50</v>
      </c>
      <c r="AQ64">
        <v>28</v>
      </c>
      <c r="AR64">
        <f>VLOOKUP(($C$2&amp;AQ64),Tabla23[],2,0)</f>
        <v>49</v>
      </c>
      <c r="AS64">
        <f>VLOOKUP(($C$2&amp;AQ64),Tabla23[],3,0)</f>
        <v>50</v>
      </c>
    </row>
    <row r="65" spans="26:45" x14ac:dyDescent="0.25">
      <c r="AJ65" s="17">
        <v>43983</v>
      </c>
      <c r="AK65">
        <v>29</v>
      </c>
      <c r="AL65" s="1" t="str">
        <f t="shared" si="6"/>
        <v>4398329</v>
      </c>
      <c r="AM65">
        <v>36</v>
      </c>
      <c r="AN65">
        <v>50</v>
      </c>
      <c r="AQ65">
        <v>29</v>
      </c>
      <c r="AR65">
        <f>VLOOKUP(($C$2&amp;AQ65),Tabla23[],2,0)</f>
        <v>45</v>
      </c>
      <c r="AS65">
        <f>VLOOKUP(($C$2&amp;AQ65),Tabla23[],3,0)</f>
        <v>50</v>
      </c>
    </row>
    <row r="66" spans="26:45" x14ac:dyDescent="0.25">
      <c r="AJ66" s="17">
        <v>43983</v>
      </c>
      <c r="AK66">
        <v>30</v>
      </c>
      <c r="AL66" s="1" t="str">
        <f t="shared" si="6"/>
        <v>4398330</v>
      </c>
      <c r="AM66">
        <v>36</v>
      </c>
      <c r="AN66">
        <v>50</v>
      </c>
      <c r="AQ66">
        <v>30</v>
      </c>
      <c r="AR66">
        <f>VLOOKUP(($C$2&amp;AQ66),Tabla23[],2,0)</f>
        <v>40</v>
      </c>
      <c r="AS66">
        <f>VLOOKUP(($C$2&amp;AQ66),Tabla23[],3,0)</f>
        <v>50</v>
      </c>
    </row>
    <row r="67" spans="26:45" x14ac:dyDescent="0.25">
      <c r="AJ67" s="17">
        <v>44013</v>
      </c>
      <c r="AK67">
        <v>1</v>
      </c>
      <c r="AL67" s="1" t="str">
        <f t="shared" si="6"/>
        <v>440131</v>
      </c>
      <c r="AM67">
        <v>37</v>
      </c>
      <c r="AN67">
        <v>50</v>
      </c>
      <c r="AQ67">
        <v>31</v>
      </c>
      <c r="AR67">
        <f>VLOOKUP(($C$2&amp;AQ67),Tabla23[],2,0)</f>
        <v>35</v>
      </c>
      <c r="AS67">
        <f>VLOOKUP(($C$2&amp;AQ67),Tabla23[],3,0)</f>
        <v>50</v>
      </c>
    </row>
    <row r="68" spans="26:45" x14ac:dyDescent="0.25">
      <c r="AJ68" s="17">
        <v>44013</v>
      </c>
      <c r="AK68">
        <v>2</v>
      </c>
      <c r="AL68" s="1" t="str">
        <f t="shared" si="6"/>
        <v>440132</v>
      </c>
      <c r="AM68">
        <v>42</v>
      </c>
      <c r="AN68">
        <v>50</v>
      </c>
    </row>
    <row r="69" spans="26:45" x14ac:dyDescent="0.25">
      <c r="AJ69" s="17">
        <v>44013</v>
      </c>
      <c r="AK69">
        <v>3</v>
      </c>
      <c r="AL69" s="1" t="str">
        <f t="shared" si="6"/>
        <v>440133</v>
      </c>
      <c r="AM69">
        <v>32</v>
      </c>
      <c r="AN69">
        <v>50</v>
      </c>
    </row>
    <row r="70" spans="26:45" x14ac:dyDescent="0.25">
      <c r="AJ70" s="17">
        <v>44013</v>
      </c>
      <c r="AK70">
        <v>4</v>
      </c>
      <c r="AL70" s="1" t="str">
        <f t="shared" si="6"/>
        <v>440134</v>
      </c>
      <c r="AM70">
        <v>35</v>
      </c>
      <c r="AN70">
        <v>50</v>
      </c>
    </row>
    <row r="71" spans="26:45" x14ac:dyDescent="0.25">
      <c r="AJ71" s="17">
        <v>44013</v>
      </c>
      <c r="AK71">
        <v>5</v>
      </c>
      <c r="AL71" s="1" t="str">
        <f t="shared" si="6"/>
        <v>440135</v>
      </c>
      <c r="AM71">
        <v>33</v>
      </c>
      <c r="AN71">
        <v>50</v>
      </c>
    </row>
    <row r="72" spans="26:45" x14ac:dyDescent="0.25">
      <c r="Z72" t="s">
        <v>41</v>
      </c>
      <c r="AA72" s="16">
        <f>VLOOKUP($C$2,Tabla22[],16,0)</f>
        <v>0</v>
      </c>
      <c r="AJ72" s="17">
        <v>44013</v>
      </c>
      <c r="AK72">
        <v>6</v>
      </c>
      <c r="AL72" s="1" t="str">
        <f t="shared" si="6"/>
        <v>440136</v>
      </c>
      <c r="AM72">
        <v>42</v>
      </c>
      <c r="AN72">
        <v>50</v>
      </c>
    </row>
    <row r="73" spans="26:45" x14ac:dyDescent="0.25">
      <c r="Z73" t="s">
        <v>42</v>
      </c>
      <c r="AA73" s="5">
        <f>VLOOKUP($C$2,Tabla22[],17,0)</f>
        <v>0</v>
      </c>
      <c r="AJ73" s="17">
        <v>44013</v>
      </c>
      <c r="AK73">
        <v>7</v>
      </c>
      <c r="AL73" s="1" t="str">
        <f t="shared" si="6"/>
        <v>440137</v>
      </c>
      <c r="AM73">
        <v>53</v>
      </c>
      <c r="AN73">
        <v>50</v>
      </c>
    </row>
    <row r="74" spans="26:45" x14ac:dyDescent="0.25">
      <c r="AJ74" s="17">
        <v>44013</v>
      </c>
      <c r="AK74">
        <v>8</v>
      </c>
      <c r="AL74" s="1" t="str">
        <f t="shared" si="6"/>
        <v>440138</v>
      </c>
      <c r="AM74">
        <v>43</v>
      </c>
      <c r="AN74">
        <v>50</v>
      </c>
    </row>
    <row r="75" spans="26:45" x14ac:dyDescent="0.25">
      <c r="AJ75" s="17">
        <v>44013</v>
      </c>
      <c r="AK75">
        <v>9</v>
      </c>
      <c r="AL75" s="1" t="str">
        <f t="shared" si="6"/>
        <v>440139</v>
      </c>
      <c r="AM75">
        <v>35</v>
      </c>
      <c r="AN75">
        <v>50</v>
      </c>
    </row>
    <row r="76" spans="26:45" x14ac:dyDescent="0.25">
      <c r="AJ76" s="17">
        <v>44013</v>
      </c>
      <c r="AK76">
        <v>10</v>
      </c>
      <c r="AL76" s="1" t="str">
        <f t="shared" si="6"/>
        <v>4401310</v>
      </c>
      <c r="AM76">
        <v>40</v>
      </c>
      <c r="AN76">
        <v>50</v>
      </c>
    </row>
    <row r="77" spans="26:45" x14ac:dyDescent="0.25">
      <c r="AJ77" s="17">
        <v>44013</v>
      </c>
      <c r="AK77">
        <v>11</v>
      </c>
      <c r="AL77" s="1" t="str">
        <f t="shared" si="6"/>
        <v>4401311</v>
      </c>
      <c r="AM77">
        <v>44</v>
      </c>
      <c r="AN77">
        <v>50</v>
      </c>
    </row>
    <row r="78" spans="26:45" x14ac:dyDescent="0.25">
      <c r="AJ78" s="17">
        <v>44013</v>
      </c>
      <c r="AK78">
        <v>12</v>
      </c>
      <c r="AL78" s="1" t="str">
        <f t="shared" si="6"/>
        <v>4401312</v>
      </c>
      <c r="AM78">
        <v>47</v>
      </c>
      <c r="AN78">
        <v>50</v>
      </c>
    </row>
    <row r="79" spans="26:45" x14ac:dyDescent="0.25">
      <c r="AJ79" s="17">
        <v>44013</v>
      </c>
      <c r="AK79">
        <v>13</v>
      </c>
      <c r="AL79" s="1" t="str">
        <f t="shared" si="6"/>
        <v>4401313</v>
      </c>
      <c r="AM79">
        <v>42</v>
      </c>
      <c r="AN79">
        <v>50</v>
      </c>
    </row>
    <row r="80" spans="26:45" x14ac:dyDescent="0.25">
      <c r="AJ80" s="17">
        <v>44013</v>
      </c>
      <c r="AK80">
        <v>14</v>
      </c>
      <c r="AL80" s="1" t="str">
        <f t="shared" si="6"/>
        <v>4401314</v>
      </c>
      <c r="AM80">
        <v>45</v>
      </c>
      <c r="AN80">
        <v>50</v>
      </c>
    </row>
    <row r="81" spans="36:40" x14ac:dyDescent="0.25">
      <c r="AJ81" s="17">
        <v>44013</v>
      </c>
      <c r="AK81">
        <v>15</v>
      </c>
      <c r="AL81" s="1" t="str">
        <f t="shared" si="6"/>
        <v>4401315</v>
      </c>
      <c r="AM81">
        <v>33</v>
      </c>
      <c r="AN81">
        <v>50</v>
      </c>
    </row>
    <row r="82" spans="36:40" x14ac:dyDescent="0.25">
      <c r="AJ82" s="17">
        <v>44013</v>
      </c>
      <c r="AK82">
        <v>16</v>
      </c>
      <c r="AL82" s="1" t="str">
        <f t="shared" si="6"/>
        <v>4401316</v>
      </c>
      <c r="AM82">
        <v>43</v>
      </c>
      <c r="AN82">
        <v>50</v>
      </c>
    </row>
    <row r="83" spans="36:40" x14ac:dyDescent="0.25">
      <c r="AJ83" s="17">
        <v>44013</v>
      </c>
      <c r="AK83">
        <v>17</v>
      </c>
      <c r="AL83" s="1" t="str">
        <f t="shared" si="6"/>
        <v>4401317</v>
      </c>
      <c r="AM83">
        <v>51</v>
      </c>
      <c r="AN83">
        <v>50</v>
      </c>
    </row>
    <row r="84" spans="36:40" x14ac:dyDescent="0.25">
      <c r="AJ84" s="17">
        <v>44013</v>
      </c>
      <c r="AK84">
        <v>18</v>
      </c>
      <c r="AL84" s="1" t="str">
        <f t="shared" si="6"/>
        <v>4401318</v>
      </c>
      <c r="AM84">
        <v>37</v>
      </c>
      <c r="AN84">
        <v>50</v>
      </c>
    </row>
    <row r="85" spans="36:40" x14ac:dyDescent="0.25">
      <c r="AJ85" s="17">
        <v>44013</v>
      </c>
      <c r="AK85">
        <v>19</v>
      </c>
      <c r="AL85" s="1" t="str">
        <f t="shared" si="6"/>
        <v>4401319</v>
      </c>
      <c r="AM85">
        <v>49</v>
      </c>
      <c r="AN85">
        <v>50</v>
      </c>
    </row>
    <row r="86" spans="36:40" x14ac:dyDescent="0.25">
      <c r="AJ86" s="17">
        <v>44013</v>
      </c>
      <c r="AK86">
        <v>20</v>
      </c>
      <c r="AL86" s="1" t="str">
        <f t="shared" si="6"/>
        <v>4401320</v>
      </c>
      <c r="AM86">
        <v>47</v>
      </c>
      <c r="AN86">
        <v>50</v>
      </c>
    </row>
    <row r="87" spans="36:40" x14ac:dyDescent="0.25">
      <c r="AJ87" s="17">
        <v>44013</v>
      </c>
      <c r="AK87">
        <v>21</v>
      </c>
      <c r="AL87" s="1" t="str">
        <f t="shared" si="6"/>
        <v>4401321</v>
      </c>
      <c r="AM87">
        <v>53</v>
      </c>
      <c r="AN87">
        <v>50</v>
      </c>
    </row>
    <row r="88" spans="36:40" x14ac:dyDescent="0.25">
      <c r="AJ88" s="17">
        <v>44013</v>
      </c>
      <c r="AK88">
        <v>22</v>
      </c>
      <c r="AL88" s="1" t="str">
        <f t="shared" si="6"/>
        <v>4401322</v>
      </c>
      <c r="AM88">
        <v>54</v>
      </c>
      <c r="AN88">
        <v>50</v>
      </c>
    </row>
    <row r="89" spans="36:40" x14ac:dyDescent="0.25">
      <c r="AJ89" s="17">
        <v>44013</v>
      </c>
      <c r="AK89">
        <v>23</v>
      </c>
      <c r="AL89" s="1" t="str">
        <f t="shared" si="6"/>
        <v>4401323</v>
      </c>
      <c r="AM89">
        <v>32</v>
      </c>
      <c r="AN89">
        <v>50</v>
      </c>
    </row>
    <row r="90" spans="36:40" x14ac:dyDescent="0.25">
      <c r="AJ90" s="17">
        <v>44013</v>
      </c>
      <c r="AK90">
        <v>24</v>
      </c>
      <c r="AL90" s="1" t="str">
        <f t="shared" si="6"/>
        <v>4401324</v>
      </c>
      <c r="AM90">
        <v>48</v>
      </c>
      <c r="AN90">
        <v>50</v>
      </c>
    </row>
    <row r="91" spans="36:40" x14ac:dyDescent="0.25">
      <c r="AJ91" s="17">
        <v>44013</v>
      </c>
      <c r="AK91">
        <v>25</v>
      </c>
      <c r="AL91" s="1" t="str">
        <f t="shared" si="6"/>
        <v>4401325</v>
      </c>
      <c r="AM91">
        <v>39</v>
      </c>
      <c r="AN91">
        <v>50</v>
      </c>
    </row>
    <row r="92" spans="36:40" x14ac:dyDescent="0.25">
      <c r="AJ92" s="17">
        <v>44013</v>
      </c>
      <c r="AK92">
        <v>26</v>
      </c>
      <c r="AL92" s="1" t="str">
        <f t="shared" si="6"/>
        <v>4401326</v>
      </c>
      <c r="AM92">
        <v>38</v>
      </c>
      <c r="AN92">
        <v>50</v>
      </c>
    </row>
    <row r="93" spans="36:40" x14ac:dyDescent="0.25">
      <c r="AJ93" s="17">
        <v>44013</v>
      </c>
      <c r="AK93">
        <v>27</v>
      </c>
      <c r="AL93" s="1" t="str">
        <f t="shared" si="6"/>
        <v>4401327</v>
      </c>
      <c r="AM93">
        <v>53</v>
      </c>
      <c r="AN93">
        <v>50</v>
      </c>
    </row>
    <row r="94" spans="36:40" x14ac:dyDescent="0.25">
      <c r="AJ94" s="17">
        <v>44013</v>
      </c>
      <c r="AK94">
        <v>28</v>
      </c>
      <c r="AL94" s="1" t="str">
        <f t="shared" si="6"/>
        <v>4401328</v>
      </c>
      <c r="AM94">
        <v>40</v>
      </c>
      <c r="AN94">
        <v>50</v>
      </c>
    </row>
    <row r="95" spans="36:40" x14ac:dyDescent="0.25">
      <c r="AJ95" s="17">
        <v>44013</v>
      </c>
      <c r="AK95">
        <v>29</v>
      </c>
      <c r="AL95" s="1" t="str">
        <f t="shared" si="6"/>
        <v>4401329</v>
      </c>
      <c r="AM95">
        <v>49</v>
      </c>
      <c r="AN95">
        <v>50</v>
      </c>
    </row>
    <row r="96" spans="36:40" x14ac:dyDescent="0.25">
      <c r="AJ96" s="17">
        <v>44013</v>
      </c>
      <c r="AK96">
        <v>30</v>
      </c>
      <c r="AL96" s="1" t="str">
        <f t="shared" si="6"/>
        <v>4401330</v>
      </c>
      <c r="AM96">
        <v>46</v>
      </c>
      <c r="AN96">
        <v>50</v>
      </c>
    </row>
    <row r="97" spans="36:40" x14ac:dyDescent="0.25">
      <c r="AJ97" s="17">
        <v>44013</v>
      </c>
      <c r="AK97">
        <v>31</v>
      </c>
      <c r="AL97" s="1" t="str">
        <f t="shared" si="6"/>
        <v>4401331</v>
      </c>
      <c r="AM97">
        <v>41</v>
      </c>
      <c r="AN97">
        <v>50</v>
      </c>
    </row>
    <row r="98" spans="36:40" x14ac:dyDescent="0.25">
      <c r="AJ98" s="17">
        <v>44044</v>
      </c>
      <c r="AK98">
        <v>1</v>
      </c>
      <c r="AL98" s="1" t="str">
        <f t="shared" si="6"/>
        <v>440441</v>
      </c>
      <c r="AM98">
        <v>37</v>
      </c>
      <c r="AN98">
        <v>50</v>
      </c>
    </row>
    <row r="99" spans="36:40" x14ac:dyDescent="0.25">
      <c r="AJ99" s="17">
        <v>44044</v>
      </c>
      <c r="AK99">
        <v>2</v>
      </c>
      <c r="AL99" s="1" t="str">
        <f t="shared" si="6"/>
        <v>440442</v>
      </c>
      <c r="AM99">
        <v>41</v>
      </c>
      <c r="AN99">
        <v>50</v>
      </c>
    </row>
    <row r="100" spans="36:40" x14ac:dyDescent="0.25">
      <c r="AJ100" s="17">
        <v>44044</v>
      </c>
      <c r="AK100">
        <v>3</v>
      </c>
      <c r="AL100" s="1" t="str">
        <f t="shared" si="6"/>
        <v>440443</v>
      </c>
      <c r="AM100">
        <v>35</v>
      </c>
      <c r="AN100">
        <v>50</v>
      </c>
    </row>
    <row r="101" spans="36:40" x14ac:dyDescent="0.25">
      <c r="AJ101" s="17">
        <v>44044</v>
      </c>
      <c r="AK101">
        <v>4</v>
      </c>
      <c r="AL101" s="1" t="str">
        <f t="shared" ref="AL101:AL128" si="8">AJ101&amp;AK101</f>
        <v>440444</v>
      </c>
      <c r="AM101">
        <v>47</v>
      </c>
      <c r="AN101">
        <v>50</v>
      </c>
    </row>
    <row r="102" spans="36:40" x14ac:dyDescent="0.25">
      <c r="AJ102" s="17">
        <v>44044</v>
      </c>
      <c r="AK102">
        <v>5</v>
      </c>
      <c r="AL102" s="1" t="str">
        <f t="shared" si="8"/>
        <v>440445</v>
      </c>
      <c r="AM102">
        <v>52</v>
      </c>
      <c r="AN102">
        <v>50</v>
      </c>
    </row>
    <row r="103" spans="36:40" x14ac:dyDescent="0.25">
      <c r="AJ103" s="17">
        <v>44044</v>
      </c>
      <c r="AK103">
        <v>6</v>
      </c>
      <c r="AL103" s="1" t="str">
        <f t="shared" si="8"/>
        <v>440446</v>
      </c>
      <c r="AM103">
        <v>49</v>
      </c>
      <c r="AN103">
        <v>50</v>
      </c>
    </row>
    <row r="104" spans="36:40" x14ac:dyDescent="0.25">
      <c r="AJ104" s="17">
        <v>44044</v>
      </c>
      <c r="AK104">
        <v>7</v>
      </c>
      <c r="AL104" s="1" t="str">
        <f t="shared" si="8"/>
        <v>440447</v>
      </c>
      <c r="AM104">
        <v>39</v>
      </c>
      <c r="AN104">
        <v>50</v>
      </c>
    </row>
    <row r="105" spans="36:40" x14ac:dyDescent="0.25">
      <c r="AJ105" s="17">
        <v>44044</v>
      </c>
      <c r="AK105">
        <v>8</v>
      </c>
      <c r="AL105" s="1" t="str">
        <f t="shared" si="8"/>
        <v>440448</v>
      </c>
      <c r="AM105">
        <v>49</v>
      </c>
      <c r="AN105">
        <v>50</v>
      </c>
    </row>
    <row r="106" spans="36:40" x14ac:dyDescent="0.25">
      <c r="AJ106" s="17">
        <v>44044</v>
      </c>
      <c r="AK106">
        <v>9</v>
      </c>
      <c r="AL106" s="1" t="str">
        <f t="shared" si="8"/>
        <v>440449</v>
      </c>
      <c r="AM106">
        <v>42</v>
      </c>
      <c r="AN106">
        <v>50</v>
      </c>
    </row>
    <row r="107" spans="36:40" x14ac:dyDescent="0.25">
      <c r="AJ107" s="17">
        <v>44044</v>
      </c>
      <c r="AK107">
        <v>10</v>
      </c>
      <c r="AL107" s="1" t="str">
        <f t="shared" si="8"/>
        <v>4404410</v>
      </c>
      <c r="AM107">
        <v>45</v>
      </c>
      <c r="AN107">
        <v>50</v>
      </c>
    </row>
    <row r="108" spans="36:40" x14ac:dyDescent="0.25">
      <c r="AJ108" s="17">
        <v>44044</v>
      </c>
      <c r="AK108">
        <v>11</v>
      </c>
      <c r="AL108" s="1" t="str">
        <f t="shared" si="8"/>
        <v>4404411</v>
      </c>
      <c r="AM108">
        <v>47</v>
      </c>
      <c r="AN108">
        <v>50</v>
      </c>
    </row>
    <row r="109" spans="36:40" x14ac:dyDescent="0.25">
      <c r="AJ109" s="17">
        <v>44044</v>
      </c>
      <c r="AK109">
        <v>12</v>
      </c>
      <c r="AL109" s="1" t="str">
        <f t="shared" si="8"/>
        <v>4404412</v>
      </c>
      <c r="AM109">
        <v>37</v>
      </c>
      <c r="AN109">
        <v>50</v>
      </c>
    </row>
    <row r="110" spans="36:40" x14ac:dyDescent="0.25">
      <c r="AJ110" s="17">
        <v>44044</v>
      </c>
      <c r="AK110">
        <v>13</v>
      </c>
      <c r="AL110" s="1" t="str">
        <f t="shared" si="8"/>
        <v>4404413</v>
      </c>
      <c r="AM110">
        <v>49</v>
      </c>
      <c r="AN110">
        <v>50</v>
      </c>
    </row>
    <row r="111" spans="36:40" x14ac:dyDescent="0.25">
      <c r="AJ111" s="17">
        <v>44044</v>
      </c>
      <c r="AK111">
        <v>14</v>
      </c>
      <c r="AL111" s="1" t="str">
        <f t="shared" si="8"/>
        <v>4404414</v>
      </c>
      <c r="AM111">
        <v>47</v>
      </c>
      <c r="AN111">
        <v>50</v>
      </c>
    </row>
    <row r="112" spans="36:40" x14ac:dyDescent="0.25">
      <c r="AJ112" s="17">
        <v>44044</v>
      </c>
      <c r="AK112">
        <v>15</v>
      </c>
      <c r="AL112" s="1" t="str">
        <f t="shared" si="8"/>
        <v>4404415</v>
      </c>
      <c r="AM112">
        <v>34</v>
      </c>
      <c r="AN112">
        <v>50</v>
      </c>
    </row>
    <row r="113" spans="36:40" x14ac:dyDescent="0.25">
      <c r="AJ113" s="17">
        <v>44044</v>
      </c>
      <c r="AK113">
        <v>16</v>
      </c>
      <c r="AL113" s="1" t="str">
        <f t="shared" si="8"/>
        <v>4404416</v>
      </c>
      <c r="AM113">
        <v>38</v>
      </c>
      <c r="AN113">
        <v>50</v>
      </c>
    </row>
    <row r="114" spans="36:40" x14ac:dyDescent="0.25">
      <c r="AJ114" s="17">
        <v>44044</v>
      </c>
      <c r="AK114">
        <v>17</v>
      </c>
      <c r="AL114" s="1" t="str">
        <f t="shared" si="8"/>
        <v>4404417</v>
      </c>
      <c r="AM114">
        <v>49</v>
      </c>
      <c r="AN114">
        <v>50</v>
      </c>
    </row>
    <row r="115" spans="36:40" x14ac:dyDescent="0.25">
      <c r="AJ115" s="17">
        <v>44044</v>
      </c>
      <c r="AK115">
        <v>18</v>
      </c>
      <c r="AL115" s="1" t="str">
        <f t="shared" si="8"/>
        <v>4404418</v>
      </c>
      <c r="AM115">
        <v>53</v>
      </c>
      <c r="AN115">
        <v>50</v>
      </c>
    </row>
    <row r="116" spans="36:40" x14ac:dyDescent="0.25">
      <c r="AJ116" s="17">
        <v>44044</v>
      </c>
      <c r="AK116">
        <v>19</v>
      </c>
      <c r="AL116" s="1" t="str">
        <f t="shared" si="8"/>
        <v>4404419</v>
      </c>
      <c r="AM116">
        <v>32</v>
      </c>
      <c r="AN116">
        <v>50</v>
      </c>
    </row>
    <row r="117" spans="36:40" x14ac:dyDescent="0.25">
      <c r="AJ117" s="17">
        <v>44044</v>
      </c>
      <c r="AK117">
        <v>20</v>
      </c>
      <c r="AL117" s="1" t="str">
        <f t="shared" si="8"/>
        <v>4404420</v>
      </c>
      <c r="AM117">
        <v>35</v>
      </c>
      <c r="AN117">
        <v>50</v>
      </c>
    </row>
    <row r="118" spans="36:40" x14ac:dyDescent="0.25">
      <c r="AJ118" s="17">
        <v>44044</v>
      </c>
      <c r="AK118">
        <v>21</v>
      </c>
      <c r="AL118" s="1" t="str">
        <f t="shared" si="8"/>
        <v>4404421</v>
      </c>
      <c r="AM118">
        <v>40</v>
      </c>
      <c r="AN118">
        <v>50</v>
      </c>
    </row>
    <row r="119" spans="36:40" x14ac:dyDescent="0.25">
      <c r="AJ119" s="17">
        <v>44044</v>
      </c>
      <c r="AK119">
        <v>22</v>
      </c>
      <c r="AL119" s="1" t="str">
        <f t="shared" si="8"/>
        <v>4404422</v>
      </c>
      <c r="AM119">
        <v>53</v>
      </c>
      <c r="AN119">
        <v>50</v>
      </c>
    </row>
    <row r="120" spans="36:40" x14ac:dyDescent="0.25">
      <c r="AJ120" s="17">
        <v>44044</v>
      </c>
      <c r="AK120">
        <v>23</v>
      </c>
      <c r="AL120" s="1" t="str">
        <f t="shared" si="8"/>
        <v>4404423</v>
      </c>
      <c r="AM120">
        <v>45</v>
      </c>
      <c r="AN120">
        <v>50</v>
      </c>
    </row>
    <row r="121" spans="36:40" x14ac:dyDescent="0.25">
      <c r="AJ121" s="17">
        <v>44044</v>
      </c>
      <c r="AK121">
        <v>24</v>
      </c>
      <c r="AL121" s="1" t="str">
        <f t="shared" si="8"/>
        <v>4404424</v>
      </c>
      <c r="AM121">
        <v>41</v>
      </c>
      <c r="AN121">
        <v>50</v>
      </c>
    </row>
    <row r="122" spans="36:40" x14ac:dyDescent="0.25">
      <c r="AJ122" s="17">
        <v>44044</v>
      </c>
      <c r="AK122">
        <v>25</v>
      </c>
      <c r="AL122" s="1" t="str">
        <f t="shared" si="8"/>
        <v>4404425</v>
      </c>
      <c r="AM122">
        <v>35</v>
      </c>
      <c r="AN122">
        <v>50</v>
      </c>
    </row>
    <row r="123" spans="36:40" x14ac:dyDescent="0.25">
      <c r="AJ123" s="17">
        <v>44044</v>
      </c>
      <c r="AK123">
        <v>26</v>
      </c>
      <c r="AL123" s="1" t="str">
        <f t="shared" si="8"/>
        <v>4404426</v>
      </c>
      <c r="AM123">
        <v>50</v>
      </c>
      <c r="AN123">
        <v>50</v>
      </c>
    </row>
    <row r="124" spans="36:40" x14ac:dyDescent="0.25">
      <c r="AJ124" s="17">
        <v>44044</v>
      </c>
      <c r="AK124">
        <v>27</v>
      </c>
      <c r="AL124" s="1" t="str">
        <f t="shared" si="8"/>
        <v>4404427</v>
      </c>
      <c r="AM124">
        <v>53</v>
      </c>
      <c r="AN124">
        <v>50</v>
      </c>
    </row>
    <row r="125" spans="36:40" x14ac:dyDescent="0.25">
      <c r="AJ125" s="17">
        <v>44044</v>
      </c>
      <c r="AK125">
        <v>28</v>
      </c>
      <c r="AL125" s="1" t="str">
        <f t="shared" si="8"/>
        <v>4404428</v>
      </c>
      <c r="AM125">
        <v>49</v>
      </c>
      <c r="AN125">
        <v>50</v>
      </c>
    </row>
    <row r="126" spans="36:40" x14ac:dyDescent="0.25">
      <c r="AJ126" s="17">
        <v>44044</v>
      </c>
      <c r="AK126">
        <v>29</v>
      </c>
      <c r="AL126" s="1" t="str">
        <f t="shared" si="8"/>
        <v>4404429</v>
      </c>
      <c r="AM126">
        <v>45</v>
      </c>
      <c r="AN126">
        <v>50</v>
      </c>
    </row>
    <row r="127" spans="36:40" x14ac:dyDescent="0.25">
      <c r="AJ127" s="17">
        <v>44044</v>
      </c>
      <c r="AK127">
        <v>30</v>
      </c>
      <c r="AL127" s="1" t="str">
        <f t="shared" si="8"/>
        <v>4404430</v>
      </c>
      <c r="AM127">
        <v>40</v>
      </c>
      <c r="AN127">
        <v>50</v>
      </c>
    </row>
    <row r="128" spans="36:40" x14ac:dyDescent="0.25">
      <c r="AJ128" s="17">
        <v>44044</v>
      </c>
      <c r="AK128">
        <v>31</v>
      </c>
      <c r="AL128" s="1" t="str">
        <f t="shared" si="8"/>
        <v>4404431</v>
      </c>
      <c r="AM128">
        <v>35</v>
      </c>
      <c r="AN128">
        <v>50</v>
      </c>
    </row>
    <row r="129" spans="36:40" x14ac:dyDescent="0.25">
      <c r="AJ129" s="17">
        <v>44075</v>
      </c>
      <c r="AK129">
        <v>1</v>
      </c>
      <c r="AL129" s="23" t="str">
        <f t="shared" ref="AL129:AL192" si="9">AJ129&amp;AK129</f>
        <v>440751</v>
      </c>
      <c r="AM129">
        <v>36</v>
      </c>
      <c r="AN129">
        <v>50</v>
      </c>
    </row>
    <row r="130" spans="36:40" x14ac:dyDescent="0.25">
      <c r="AJ130" s="17">
        <v>44075</v>
      </c>
      <c r="AK130">
        <v>2</v>
      </c>
      <c r="AL130" s="23" t="str">
        <f t="shared" si="9"/>
        <v>440752</v>
      </c>
      <c r="AM130">
        <v>49</v>
      </c>
      <c r="AN130">
        <v>50</v>
      </c>
    </row>
    <row r="131" spans="36:40" x14ac:dyDescent="0.25">
      <c r="AJ131" s="17">
        <v>44075</v>
      </c>
      <c r="AK131">
        <v>3</v>
      </c>
      <c r="AL131" s="23" t="str">
        <f t="shared" si="9"/>
        <v>440753</v>
      </c>
      <c r="AM131">
        <v>36</v>
      </c>
      <c r="AN131">
        <v>50</v>
      </c>
    </row>
    <row r="132" spans="36:40" x14ac:dyDescent="0.25">
      <c r="AJ132" s="17">
        <v>44075</v>
      </c>
      <c r="AK132">
        <v>4</v>
      </c>
      <c r="AL132" s="23" t="str">
        <f t="shared" si="9"/>
        <v>440754</v>
      </c>
      <c r="AM132">
        <v>50</v>
      </c>
      <c r="AN132">
        <v>50</v>
      </c>
    </row>
    <row r="133" spans="36:40" x14ac:dyDescent="0.25">
      <c r="AJ133" s="17">
        <v>44075</v>
      </c>
      <c r="AK133">
        <v>5</v>
      </c>
      <c r="AL133" s="23" t="str">
        <f t="shared" si="9"/>
        <v>440755</v>
      </c>
      <c r="AM133">
        <v>37</v>
      </c>
      <c r="AN133">
        <v>50</v>
      </c>
    </row>
    <row r="134" spans="36:40" x14ac:dyDescent="0.25">
      <c r="AJ134" s="17">
        <v>44075</v>
      </c>
      <c r="AK134">
        <v>6</v>
      </c>
      <c r="AL134" s="23" t="str">
        <f t="shared" si="9"/>
        <v>440756</v>
      </c>
      <c r="AM134">
        <v>33</v>
      </c>
      <c r="AN134">
        <v>50</v>
      </c>
    </row>
    <row r="135" spans="36:40" x14ac:dyDescent="0.25">
      <c r="AJ135" s="17">
        <v>44075</v>
      </c>
      <c r="AK135">
        <v>7</v>
      </c>
      <c r="AL135" s="23" t="str">
        <f t="shared" si="9"/>
        <v>440757</v>
      </c>
      <c r="AM135">
        <v>37</v>
      </c>
      <c r="AN135">
        <v>50</v>
      </c>
    </row>
    <row r="136" spans="36:40" x14ac:dyDescent="0.25">
      <c r="AJ136" s="17">
        <v>44075</v>
      </c>
      <c r="AK136">
        <v>8</v>
      </c>
      <c r="AL136" s="23" t="str">
        <f t="shared" si="9"/>
        <v>440758</v>
      </c>
      <c r="AM136">
        <v>50</v>
      </c>
      <c r="AN136">
        <v>50</v>
      </c>
    </row>
    <row r="137" spans="36:40" x14ac:dyDescent="0.25">
      <c r="AJ137" s="17">
        <v>44075</v>
      </c>
      <c r="AK137">
        <v>9</v>
      </c>
      <c r="AL137" s="23" t="str">
        <f t="shared" si="9"/>
        <v>440759</v>
      </c>
      <c r="AM137">
        <v>41</v>
      </c>
      <c r="AN137">
        <v>50</v>
      </c>
    </row>
    <row r="138" spans="36:40" x14ac:dyDescent="0.25">
      <c r="AJ138" s="17">
        <v>44075</v>
      </c>
      <c r="AK138">
        <v>10</v>
      </c>
      <c r="AL138" s="23" t="str">
        <f t="shared" si="9"/>
        <v>4407510</v>
      </c>
      <c r="AM138">
        <v>32</v>
      </c>
      <c r="AN138">
        <v>50</v>
      </c>
    </row>
    <row r="139" spans="36:40" x14ac:dyDescent="0.25">
      <c r="AJ139" s="17">
        <v>44075</v>
      </c>
      <c r="AK139">
        <v>11</v>
      </c>
      <c r="AL139" s="23" t="str">
        <f t="shared" si="9"/>
        <v>4407511</v>
      </c>
      <c r="AM139">
        <v>39</v>
      </c>
      <c r="AN139">
        <v>50</v>
      </c>
    </row>
    <row r="140" spans="36:40" x14ac:dyDescent="0.25">
      <c r="AJ140" s="17">
        <v>44075</v>
      </c>
      <c r="AK140">
        <v>12</v>
      </c>
      <c r="AL140" s="23" t="str">
        <f t="shared" si="9"/>
        <v>4407512</v>
      </c>
      <c r="AM140">
        <v>39</v>
      </c>
      <c r="AN140">
        <v>50</v>
      </c>
    </row>
    <row r="141" spans="36:40" x14ac:dyDescent="0.25">
      <c r="AJ141" s="17">
        <v>44075</v>
      </c>
      <c r="AK141">
        <v>13</v>
      </c>
      <c r="AL141" s="23" t="str">
        <f t="shared" si="9"/>
        <v>4407513</v>
      </c>
      <c r="AM141">
        <v>47</v>
      </c>
      <c r="AN141">
        <v>50</v>
      </c>
    </row>
    <row r="142" spans="36:40" x14ac:dyDescent="0.25">
      <c r="AJ142" s="17">
        <v>44075</v>
      </c>
      <c r="AK142">
        <v>14</v>
      </c>
      <c r="AL142" s="23" t="str">
        <f t="shared" si="9"/>
        <v>4407514</v>
      </c>
      <c r="AM142">
        <v>42</v>
      </c>
      <c r="AN142">
        <v>50</v>
      </c>
    </row>
    <row r="143" spans="36:40" x14ac:dyDescent="0.25">
      <c r="AJ143" s="17">
        <v>44075</v>
      </c>
      <c r="AK143">
        <v>15</v>
      </c>
      <c r="AL143" s="23" t="str">
        <f t="shared" si="9"/>
        <v>4407515</v>
      </c>
      <c r="AM143">
        <v>34</v>
      </c>
      <c r="AN143">
        <v>50</v>
      </c>
    </row>
    <row r="144" spans="36:40" x14ac:dyDescent="0.25">
      <c r="AJ144" s="17">
        <v>44075</v>
      </c>
      <c r="AK144">
        <v>16</v>
      </c>
      <c r="AL144" s="23" t="str">
        <f t="shared" si="9"/>
        <v>4407516</v>
      </c>
      <c r="AM144">
        <v>43</v>
      </c>
      <c r="AN144">
        <v>50</v>
      </c>
    </row>
    <row r="145" spans="36:40" x14ac:dyDescent="0.25">
      <c r="AJ145" s="17">
        <v>44075</v>
      </c>
      <c r="AK145">
        <v>17</v>
      </c>
      <c r="AL145" s="23" t="str">
        <f t="shared" si="9"/>
        <v>4407517</v>
      </c>
      <c r="AM145">
        <v>48</v>
      </c>
      <c r="AN145">
        <v>50</v>
      </c>
    </row>
    <row r="146" spans="36:40" x14ac:dyDescent="0.25">
      <c r="AJ146" s="17">
        <v>44075</v>
      </c>
      <c r="AK146">
        <v>18</v>
      </c>
      <c r="AL146" s="23" t="str">
        <f t="shared" si="9"/>
        <v>4407518</v>
      </c>
      <c r="AM146">
        <v>37</v>
      </c>
      <c r="AN146">
        <v>50</v>
      </c>
    </row>
    <row r="147" spans="36:40" x14ac:dyDescent="0.25">
      <c r="AJ147" s="17">
        <v>44075</v>
      </c>
      <c r="AK147">
        <v>19</v>
      </c>
      <c r="AL147" s="23" t="str">
        <f t="shared" si="9"/>
        <v>4407519</v>
      </c>
      <c r="AM147">
        <v>47</v>
      </c>
      <c r="AN147">
        <v>50</v>
      </c>
    </row>
    <row r="148" spans="36:40" x14ac:dyDescent="0.25">
      <c r="AJ148" s="17">
        <v>44075</v>
      </c>
      <c r="AK148">
        <v>20</v>
      </c>
      <c r="AL148" s="23" t="str">
        <f t="shared" si="9"/>
        <v>4407520</v>
      </c>
      <c r="AM148">
        <v>49</v>
      </c>
      <c r="AN148">
        <v>50</v>
      </c>
    </row>
    <row r="149" spans="36:40" x14ac:dyDescent="0.25">
      <c r="AJ149" s="17">
        <v>44075</v>
      </c>
      <c r="AK149">
        <v>21</v>
      </c>
      <c r="AL149" s="23" t="str">
        <f t="shared" si="9"/>
        <v>4407521</v>
      </c>
      <c r="AM149">
        <v>38</v>
      </c>
      <c r="AN149">
        <v>50</v>
      </c>
    </row>
    <row r="150" spans="36:40" x14ac:dyDescent="0.25">
      <c r="AJ150" s="17">
        <v>44075</v>
      </c>
      <c r="AK150">
        <v>22</v>
      </c>
      <c r="AL150" s="23" t="str">
        <f t="shared" si="9"/>
        <v>4407522</v>
      </c>
      <c r="AM150">
        <v>44</v>
      </c>
      <c r="AN150">
        <v>50</v>
      </c>
    </row>
    <row r="151" spans="36:40" x14ac:dyDescent="0.25">
      <c r="AJ151" s="17">
        <v>44075</v>
      </c>
      <c r="AK151">
        <v>23</v>
      </c>
      <c r="AL151" s="23" t="str">
        <f t="shared" si="9"/>
        <v>4407523</v>
      </c>
      <c r="AM151">
        <v>54</v>
      </c>
      <c r="AN151">
        <v>50</v>
      </c>
    </row>
    <row r="152" spans="36:40" x14ac:dyDescent="0.25">
      <c r="AJ152" s="17">
        <v>44075</v>
      </c>
      <c r="AK152">
        <v>24</v>
      </c>
      <c r="AL152" s="23" t="str">
        <f t="shared" si="9"/>
        <v>4407524</v>
      </c>
      <c r="AM152">
        <v>47</v>
      </c>
      <c r="AN152">
        <v>50</v>
      </c>
    </row>
    <row r="153" spans="36:40" x14ac:dyDescent="0.25">
      <c r="AJ153" s="17">
        <v>44075</v>
      </c>
      <c r="AK153">
        <v>25</v>
      </c>
      <c r="AL153" s="23" t="str">
        <f t="shared" si="9"/>
        <v>4407525</v>
      </c>
      <c r="AM153">
        <v>33</v>
      </c>
      <c r="AN153">
        <v>50</v>
      </c>
    </row>
    <row r="154" spans="36:40" x14ac:dyDescent="0.25">
      <c r="AJ154" s="17">
        <v>44075</v>
      </c>
      <c r="AK154">
        <v>26</v>
      </c>
      <c r="AL154" s="23" t="str">
        <f t="shared" si="9"/>
        <v>4407526</v>
      </c>
      <c r="AM154">
        <v>43</v>
      </c>
      <c r="AN154">
        <v>50</v>
      </c>
    </row>
    <row r="155" spans="36:40" x14ac:dyDescent="0.25">
      <c r="AJ155" s="17">
        <v>44075</v>
      </c>
      <c r="AK155">
        <v>27</v>
      </c>
      <c r="AL155" s="23" t="str">
        <f t="shared" si="9"/>
        <v>4407527</v>
      </c>
      <c r="AM155">
        <v>40</v>
      </c>
      <c r="AN155">
        <v>50</v>
      </c>
    </row>
    <row r="156" spans="36:40" x14ac:dyDescent="0.25">
      <c r="AJ156" s="17">
        <v>44075</v>
      </c>
      <c r="AK156">
        <v>28</v>
      </c>
      <c r="AL156" s="23" t="str">
        <f t="shared" si="9"/>
        <v>4407528</v>
      </c>
      <c r="AM156">
        <v>52</v>
      </c>
      <c r="AN156">
        <v>50</v>
      </c>
    </row>
    <row r="157" spans="36:40" x14ac:dyDescent="0.25">
      <c r="AJ157" s="17">
        <v>44075</v>
      </c>
      <c r="AK157">
        <v>29</v>
      </c>
      <c r="AL157" s="23" t="str">
        <f t="shared" si="9"/>
        <v>4407529</v>
      </c>
      <c r="AM157">
        <v>48</v>
      </c>
      <c r="AN157">
        <v>50</v>
      </c>
    </row>
    <row r="158" spans="36:40" x14ac:dyDescent="0.25">
      <c r="AJ158" s="17">
        <v>44075</v>
      </c>
      <c r="AK158">
        <v>30</v>
      </c>
      <c r="AL158" s="23" t="str">
        <f t="shared" si="9"/>
        <v>4407530</v>
      </c>
      <c r="AM158">
        <v>41</v>
      </c>
      <c r="AN158">
        <v>50</v>
      </c>
    </row>
    <row r="159" spans="36:40" x14ac:dyDescent="0.25">
      <c r="AJ159" s="17">
        <v>44105</v>
      </c>
      <c r="AK159">
        <v>1</v>
      </c>
      <c r="AL159" s="23" t="str">
        <f t="shared" si="9"/>
        <v>441051</v>
      </c>
      <c r="AM159">
        <v>43</v>
      </c>
      <c r="AN159">
        <v>50</v>
      </c>
    </row>
    <row r="160" spans="36:40" x14ac:dyDescent="0.25">
      <c r="AJ160" s="17">
        <v>44105</v>
      </c>
      <c r="AK160">
        <v>2</v>
      </c>
      <c r="AL160" s="23" t="str">
        <f t="shared" si="9"/>
        <v>441052</v>
      </c>
      <c r="AM160">
        <v>48</v>
      </c>
      <c r="AN160">
        <v>50</v>
      </c>
    </row>
    <row r="161" spans="36:40" x14ac:dyDescent="0.25">
      <c r="AJ161" s="17">
        <v>44105</v>
      </c>
      <c r="AK161">
        <v>3</v>
      </c>
      <c r="AL161" s="23" t="str">
        <f t="shared" si="9"/>
        <v>441053</v>
      </c>
      <c r="AM161">
        <v>37</v>
      </c>
      <c r="AN161">
        <v>50</v>
      </c>
    </row>
    <row r="162" spans="36:40" x14ac:dyDescent="0.25">
      <c r="AJ162" s="17">
        <v>44105</v>
      </c>
      <c r="AK162">
        <v>4</v>
      </c>
      <c r="AL162" s="23" t="str">
        <f t="shared" si="9"/>
        <v>441054</v>
      </c>
      <c r="AM162">
        <v>42</v>
      </c>
      <c r="AN162">
        <v>50</v>
      </c>
    </row>
    <row r="163" spans="36:40" x14ac:dyDescent="0.25">
      <c r="AJ163" s="17">
        <v>44105</v>
      </c>
      <c r="AK163">
        <v>5</v>
      </c>
      <c r="AL163" s="23" t="str">
        <f t="shared" si="9"/>
        <v>441055</v>
      </c>
      <c r="AM163">
        <v>43</v>
      </c>
      <c r="AN163">
        <v>50</v>
      </c>
    </row>
    <row r="164" spans="36:40" x14ac:dyDescent="0.25">
      <c r="AJ164" s="17">
        <v>44105</v>
      </c>
      <c r="AK164">
        <v>6</v>
      </c>
      <c r="AL164" s="23" t="str">
        <f t="shared" si="9"/>
        <v>441056</v>
      </c>
      <c r="AM164">
        <v>33</v>
      </c>
      <c r="AN164">
        <v>50</v>
      </c>
    </row>
    <row r="165" spans="36:40" x14ac:dyDescent="0.25">
      <c r="AJ165" s="17">
        <v>44105</v>
      </c>
      <c r="AK165">
        <v>7</v>
      </c>
      <c r="AL165" s="23" t="str">
        <f t="shared" si="9"/>
        <v>441057</v>
      </c>
      <c r="AM165">
        <v>52</v>
      </c>
      <c r="AN165">
        <v>50</v>
      </c>
    </row>
    <row r="166" spans="36:40" x14ac:dyDescent="0.25">
      <c r="AJ166" s="17">
        <v>44105</v>
      </c>
      <c r="AK166">
        <v>8</v>
      </c>
      <c r="AL166" s="23" t="str">
        <f t="shared" si="9"/>
        <v>441058</v>
      </c>
      <c r="AM166">
        <v>32</v>
      </c>
      <c r="AN166">
        <v>50</v>
      </c>
    </row>
    <row r="167" spans="36:40" x14ac:dyDescent="0.25">
      <c r="AJ167" s="17">
        <v>44105</v>
      </c>
      <c r="AK167">
        <v>9</v>
      </c>
      <c r="AL167" s="23" t="str">
        <f t="shared" si="9"/>
        <v>441059</v>
      </c>
      <c r="AM167">
        <v>42</v>
      </c>
      <c r="AN167">
        <v>50</v>
      </c>
    </row>
    <row r="168" spans="36:40" x14ac:dyDescent="0.25">
      <c r="AJ168" s="17">
        <v>44105</v>
      </c>
      <c r="AK168">
        <v>10</v>
      </c>
      <c r="AL168" s="23" t="str">
        <f t="shared" si="9"/>
        <v>4410510</v>
      </c>
      <c r="AM168">
        <v>44</v>
      </c>
      <c r="AN168">
        <v>50</v>
      </c>
    </row>
    <row r="169" spans="36:40" x14ac:dyDescent="0.25">
      <c r="AJ169" s="17">
        <v>44105</v>
      </c>
      <c r="AK169">
        <v>11</v>
      </c>
      <c r="AL169" s="23" t="str">
        <f t="shared" si="9"/>
        <v>4410511</v>
      </c>
      <c r="AM169">
        <v>53</v>
      </c>
      <c r="AN169">
        <v>50</v>
      </c>
    </row>
    <row r="170" spans="36:40" x14ac:dyDescent="0.25">
      <c r="AJ170" s="17">
        <v>44105</v>
      </c>
      <c r="AK170">
        <v>12</v>
      </c>
      <c r="AL170" s="23" t="str">
        <f t="shared" si="9"/>
        <v>4410512</v>
      </c>
      <c r="AM170">
        <v>54</v>
      </c>
      <c r="AN170">
        <v>50</v>
      </c>
    </row>
    <row r="171" spans="36:40" x14ac:dyDescent="0.25">
      <c r="AJ171" s="17">
        <v>44105</v>
      </c>
      <c r="AK171">
        <v>13</v>
      </c>
      <c r="AL171" s="23" t="str">
        <f t="shared" si="9"/>
        <v>4410513</v>
      </c>
      <c r="AM171">
        <v>33</v>
      </c>
      <c r="AN171">
        <v>50</v>
      </c>
    </row>
    <row r="172" spans="36:40" x14ac:dyDescent="0.25">
      <c r="AJ172" s="17">
        <v>44105</v>
      </c>
      <c r="AK172">
        <v>14</v>
      </c>
      <c r="AL172" s="23" t="str">
        <f t="shared" si="9"/>
        <v>4410514</v>
      </c>
      <c r="AM172">
        <v>54</v>
      </c>
      <c r="AN172">
        <v>50</v>
      </c>
    </row>
    <row r="173" spans="36:40" x14ac:dyDescent="0.25">
      <c r="AJ173" s="17">
        <v>44105</v>
      </c>
      <c r="AK173">
        <v>15</v>
      </c>
      <c r="AL173" s="23" t="str">
        <f t="shared" si="9"/>
        <v>4410515</v>
      </c>
      <c r="AM173">
        <v>43</v>
      </c>
      <c r="AN173">
        <v>50</v>
      </c>
    </row>
    <row r="174" spans="36:40" x14ac:dyDescent="0.25">
      <c r="AJ174" s="17">
        <v>44105</v>
      </c>
      <c r="AK174">
        <v>16</v>
      </c>
      <c r="AL174" s="23" t="str">
        <f t="shared" si="9"/>
        <v>4410516</v>
      </c>
      <c r="AM174">
        <v>48</v>
      </c>
      <c r="AN174">
        <v>50</v>
      </c>
    </row>
    <row r="175" spans="36:40" x14ac:dyDescent="0.25">
      <c r="AJ175" s="17">
        <v>44105</v>
      </c>
      <c r="AK175">
        <v>17</v>
      </c>
      <c r="AL175" s="23" t="str">
        <f t="shared" si="9"/>
        <v>4410517</v>
      </c>
      <c r="AM175">
        <v>53</v>
      </c>
      <c r="AN175">
        <v>50</v>
      </c>
    </row>
    <row r="176" spans="36:40" x14ac:dyDescent="0.25">
      <c r="AJ176" s="17">
        <v>44105</v>
      </c>
      <c r="AK176">
        <v>18</v>
      </c>
      <c r="AL176" s="23" t="str">
        <f t="shared" si="9"/>
        <v>4410518</v>
      </c>
      <c r="AM176">
        <v>39</v>
      </c>
      <c r="AN176">
        <v>50</v>
      </c>
    </row>
    <row r="177" spans="36:40" x14ac:dyDescent="0.25">
      <c r="AJ177" s="17">
        <v>44105</v>
      </c>
      <c r="AK177">
        <v>19</v>
      </c>
      <c r="AL177" s="23" t="str">
        <f t="shared" si="9"/>
        <v>4410519</v>
      </c>
      <c r="AM177">
        <v>36</v>
      </c>
      <c r="AN177">
        <v>50</v>
      </c>
    </row>
    <row r="178" spans="36:40" x14ac:dyDescent="0.25">
      <c r="AJ178" s="17">
        <v>44105</v>
      </c>
      <c r="AK178">
        <v>20</v>
      </c>
      <c r="AL178" s="23" t="str">
        <f t="shared" si="9"/>
        <v>4410520</v>
      </c>
      <c r="AM178">
        <v>37</v>
      </c>
      <c r="AN178">
        <v>50</v>
      </c>
    </row>
    <row r="179" spans="36:40" x14ac:dyDescent="0.25">
      <c r="AJ179" s="17">
        <v>44105</v>
      </c>
      <c r="AK179">
        <v>21</v>
      </c>
      <c r="AL179" s="23" t="str">
        <f t="shared" si="9"/>
        <v>4410521</v>
      </c>
      <c r="AM179">
        <v>42</v>
      </c>
      <c r="AN179">
        <v>50</v>
      </c>
    </row>
    <row r="180" spans="36:40" x14ac:dyDescent="0.25">
      <c r="AJ180" s="17">
        <v>44105</v>
      </c>
      <c r="AK180">
        <v>22</v>
      </c>
      <c r="AL180" s="23" t="str">
        <f t="shared" si="9"/>
        <v>4410522</v>
      </c>
      <c r="AM180">
        <v>42</v>
      </c>
      <c r="AN180">
        <v>50</v>
      </c>
    </row>
    <row r="181" spans="36:40" x14ac:dyDescent="0.25">
      <c r="AJ181" s="17">
        <v>44105</v>
      </c>
      <c r="AK181">
        <v>23</v>
      </c>
      <c r="AL181" s="23" t="str">
        <f t="shared" si="9"/>
        <v>4410523</v>
      </c>
      <c r="AM181">
        <v>37</v>
      </c>
      <c r="AN181">
        <v>50</v>
      </c>
    </row>
    <row r="182" spans="36:40" x14ac:dyDescent="0.25">
      <c r="AJ182" s="17">
        <v>44105</v>
      </c>
      <c r="AK182">
        <v>24</v>
      </c>
      <c r="AL182" s="23" t="str">
        <f t="shared" si="9"/>
        <v>4410524</v>
      </c>
      <c r="AM182">
        <v>42</v>
      </c>
      <c r="AN182">
        <v>50</v>
      </c>
    </row>
    <row r="183" spans="36:40" x14ac:dyDescent="0.25">
      <c r="AJ183" s="17">
        <v>44105</v>
      </c>
      <c r="AK183">
        <v>25</v>
      </c>
      <c r="AL183" s="23" t="str">
        <f t="shared" si="9"/>
        <v>4410525</v>
      </c>
      <c r="AM183">
        <v>36</v>
      </c>
      <c r="AN183">
        <v>50</v>
      </c>
    </row>
    <row r="184" spans="36:40" x14ac:dyDescent="0.25">
      <c r="AJ184" s="17">
        <v>44105</v>
      </c>
      <c r="AK184">
        <v>26</v>
      </c>
      <c r="AL184" s="23" t="str">
        <f t="shared" si="9"/>
        <v>4410526</v>
      </c>
      <c r="AM184">
        <v>45</v>
      </c>
      <c r="AN184">
        <v>50</v>
      </c>
    </row>
    <row r="185" spans="36:40" x14ac:dyDescent="0.25">
      <c r="AJ185" s="17">
        <v>44105</v>
      </c>
      <c r="AK185">
        <v>27</v>
      </c>
      <c r="AL185" s="23" t="str">
        <f t="shared" si="9"/>
        <v>4410527</v>
      </c>
      <c r="AM185">
        <v>41</v>
      </c>
      <c r="AN185">
        <v>50</v>
      </c>
    </row>
    <row r="186" spans="36:40" x14ac:dyDescent="0.25">
      <c r="AJ186" s="17">
        <v>44105</v>
      </c>
      <c r="AK186">
        <v>28</v>
      </c>
      <c r="AL186" s="23" t="str">
        <f t="shared" si="9"/>
        <v>4410528</v>
      </c>
      <c r="AM186">
        <v>39</v>
      </c>
      <c r="AN186">
        <v>50</v>
      </c>
    </row>
    <row r="187" spans="36:40" x14ac:dyDescent="0.25">
      <c r="AJ187" s="17">
        <v>44105</v>
      </c>
      <c r="AK187">
        <v>29</v>
      </c>
      <c r="AL187" s="23" t="str">
        <f t="shared" si="9"/>
        <v>4410529</v>
      </c>
      <c r="AM187">
        <v>44</v>
      </c>
      <c r="AN187">
        <v>50</v>
      </c>
    </row>
    <row r="188" spans="36:40" x14ac:dyDescent="0.25">
      <c r="AJ188" s="17">
        <v>44105</v>
      </c>
      <c r="AK188">
        <v>30</v>
      </c>
      <c r="AL188" s="23" t="str">
        <f t="shared" si="9"/>
        <v>4410530</v>
      </c>
      <c r="AM188">
        <v>42</v>
      </c>
      <c r="AN188">
        <v>50</v>
      </c>
    </row>
    <row r="189" spans="36:40" x14ac:dyDescent="0.25">
      <c r="AJ189" s="17">
        <v>44105</v>
      </c>
      <c r="AK189">
        <v>31</v>
      </c>
      <c r="AL189" s="23" t="str">
        <f t="shared" si="9"/>
        <v>4410531</v>
      </c>
      <c r="AM189">
        <v>41</v>
      </c>
      <c r="AN189">
        <v>50</v>
      </c>
    </row>
    <row r="190" spans="36:40" x14ac:dyDescent="0.25">
      <c r="AJ190" s="17">
        <v>44136</v>
      </c>
      <c r="AK190">
        <v>1</v>
      </c>
      <c r="AL190" s="23" t="str">
        <f t="shared" si="9"/>
        <v>441361</v>
      </c>
      <c r="AM190">
        <v>51</v>
      </c>
      <c r="AN190">
        <v>50</v>
      </c>
    </row>
    <row r="191" spans="36:40" x14ac:dyDescent="0.25">
      <c r="AJ191" s="17">
        <v>44136</v>
      </c>
      <c r="AK191">
        <v>2</v>
      </c>
      <c r="AL191" s="23" t="str">
        <f t="shared" si="9"/>
        <v>441362</v>
      </c>
      <c r="AM191">
        <v>42</v>
      </c>
      <c r="AN191">
        <v>50</v>
      </c>
    </row>
    <row r="192" spans="36:40" x14ac:dyDescent="0.25">
      <c r="AJ192" s="17">
        <v>44136</v>
      </c>
      <c r="AK192">
        <v>3</v>
      </c>
      <c r="AL192" s="23" t="str">
        <f t="shared" si="9"/>
        <v>441363</v>
      </c>
      <c r="AM192">
        <v>51</v>
      </c>
      <c r="AN192">
        <v>50</v>
      </c>
    </row>
    <row r="193" spans="36:40" x14ac:dyDescent="0.25">
      <c r="AJ193" s="17">
        <v>44136</v>
      </c>
      <c r="AK193">
        <v>4</v>
      </c>
      <c r="AL193" s="23" t="str">
        <f t="shared" ref="AL193:AL256" si="10">AJ193&amp;AK193</f>
        <v>441364</v>
      </c>
      <c r="AM193">
        <v>36</v>
      </c>
      <c r="AN193">
        <v>50</v>
      </c>
    </row>
    <row r="194" spans="36:40" x14ac:dyDescent="0.25">
      <c r="AJ194" s="17">
        <v>44136</v>
      </c>
      <c r="AK194">
        <v>5</v>
      </c>
      <c r="AL194" s="23" t="str">
        <f t="shared" si="10"/>
        <v>441365</v>
      </c>
      <c r="AM194">
        <v>52</v>
      </c>
      <c r="AN194">
        <v>50</v>
      </c>
    </row>
    <row r="195" spans="36:40" x14ac:dyDescent="0.25">
      <c r="AJ195" s="17">
        <v>44136</v>
      </c>
      <c r="AK195">
        <v>6</v>
      </c>
      <c r="AL195" s="23" t="str">
        <f t="shared" si="10"/>
        <v>441366</v>
      </c>
      <c r="AM195">
        <v>33</v>
      </c>
      <c r="AN195">
        <v>50</v>
      </c>
    </row>
    <row r="196" spans="36:40" x14ac:dyDescent="0.25">
      <c r="AJ196" s="17">
        <v>44136</v>
      </c>
      <c r="AK196">
        <v>7</v>
      </c>
      <c r="AL196" s="23" t="str">
        <f t="shared" si="10"/>
        <v>441367</v>
      </c>
      <c r="AM196">
        <v>50</v>
      </c>
      <c r="AN196">
        <v>50</v>
      </c>
    </row>
    <row r="197" spans="36:40" x14ac:dyDescent="0.25">
      <c r="AJ197" s="17">
        <v>44136</v>
      </c>
      <c r="AK197">
        <v>8</v>
      </c>
      <c r="AL197" s="23" t="str">
        <f t="shared" si="10"/>
        <v>441368</v>
      </c>
      <c r="AM197">
        <v>38</v>
      </c>
      <c r="AN197">
        <v>50</v>
      </c>
    </row>
    <row r="198" spans="36:40" x14ac:dyDescent="0.25">
      <c r="AJ198" s="17">
        <v>44136</v>
      </c>
      <c r="AK198">
        <v>9</v>
      </c>
      <c r="AL198" s="23" t="str">
        <f t="shared" si="10"/>
        <v>441369</v>
      </c>
      <c r="AM198">
        <v>49</v>
      </c>
      <c r="AN198">
        <v>50</v>
      </c>
    </row>
    <row r="199" spans="36:40" x14ac:dyDescent="0.25">
      <c r="AJ199" s="17">
        <v>44136</v>
      </c>
      <c r="AK199">
        <v>10</v>
      </c>
      <c r="AL199" s="23" t="str">
        <f t="shared" si="10"/>
        <v>4413610</v>
      </c>
      <c r="AM199">
        <v>47</v>
      </c>
      <c r="AN199">
        <v>50</v>
      </c>
    </row>
    <row r="200" spans="36:40" x14ac:dyDescent="0.25">
      <c r="AJ200" s="17">
        <v>44136</v>
      </c>
      <c r="AK200">
        <v>11</v>
      </c>
      <c r="AL200" s="23" t="str">
        <f t="shared" si="10"/>
        <v>4413611</v>
      </c>
      <c r="AM200">
        <v>38</v>
      </c>
      <c r="AN200">
        <v>40</v>
      </c>
    </row>
    <row r="201" spans="36:40" x14ac:dyDescent="0.25">
      <c r="AJ201" s="17">
        <v>44136</v>
      </c>
      <c r="AK201">
        <v>12</v>
      </c>
      <c r="AL201" s="23" t="str">
        <f t="shared" si="10"/>
        <v>4413612</v>
      </c>
      <c r="AM201">
        <v>44</v>
      </c>
      <c r="AN201">
        <v>40</v>
      </c>
    </row>
    <row r="202" spans="36:40" x14ac:dyDescent="0.25">
      <c r="AJ202" s="17">
        <v>44136</v>
      </c>
      <c r="AK202">
        <v>13</v>
      </c>
      <c r="AL202" s="23" t="str">
        <f t="shared" si="10"/>
        <v>4413613</v>
      </c>
      <c r="AM202">
        <v>39</v>
      </c>
      <c r="AN202">
        <v>40</v>
      </c>
    </row>
    <row r="203" spans="36:40" x14ac:dyDescent="0.25">
      <c r="AJ203" s="17">
        <v>44136</v>
      </c>
      <c r="AK203">
        <v>14</v>
      </c>
      <c r="AL203" s="23" t="str">
        <f t="shared" si="10"/>
        <v>4413614</v>
      </c>
      <c r="AM203">
        <v>39</v>
      </c>
      <c r="AN203">
        <v>40</v>
      </c>
    </row>
    <row r="204" spans="36:40" x14ac:dyDescent="0.25">
      <c r="AJ204" s="17">
        <v>44136</v>
      </c>
      <c r="AK204">
        <v>15</v>
      </c>
      <c r="AL204" s="23" t="str">
        <f t="shared" si="10"/>
        <v>4413615</v>
      </c>
      <c r="AM204">
        <v>35</v>
      </c>
      <c r="AN204">
        <v>40</v>
      </c>
    </row>
    <row r="205" spans="36:40" x14ac:dyDescent="0.25">
      <c r="AJ205" s="17">
        <v>44136</v>
      </c>
      <c r="AK205">
        <v>16</v>
      </c>
      <c r="AL205" s="23" t="str">
        <f t="shared" si="10"/>
        <v>4413616</v>
      </c>
      <c r="AM205">
        <v>39</v>
      </c>
      <c r="AN205">
        <v>40</v>
      </c>
    </row>
    <row r="206" spans="36:40" x14ac:dyDescent="0.25">
      <c r="AJ206" s="17">
        <v>44136</v>
      </c>
      <c r="AK206">
        <v>17</v>
      </c>
      <c r="AL206" s="23" t="str">
        <f t="shared" si="10"/>
        <v>4413617</v>
      </c>
      <c r="AM206">
        <v>40</v>
      </c>
      <c r="AN206">
        <v>40</v>
      </c>
    </row>
    <row r="207" spans="36:40" x14ac:dyDescent="0.25">
      <c r="AJ207" s="17">
        <v>44136</v>
      </c>
      <c r="AK207">
        <v>18</v>
      </c>
      <c r="AL207" s="23" t="str">
        <f t="shared" si="10"/>
        <v>4413618</v>
      </c>
      <c r="AM207">
        <v>43</v>
      </c>
      <c r="AN207">
        <v>40</v>
      </c>
    </row>
    <row r="208" spans="36:40" x14ac:dyDescent="0.25">
      <c r="AJ208" s="17">
        <v>44136</v>
      </c>
      <c r="AK208">
        <v>19</v>
      </c>
      <c r="AL208" s="23" t="str">
        <f t="shared" si="10"/>
        <v>4413619</v>
      </c>
      <c r="AM208">
        <v>40</v>
      </c>
      <c r="AN208">
        <v>40</v>
      </c>
    </row>
    <row r="209" spans="36:40" x14ac:dyDescent="0.25">
      <c r="AJ209" s="17">
        <v>44136</v>
      </c>
      <c r="AK209">
        <v>20</v>
      </c>
      <c r="AL209" s="23" t="str">
        <f t="shared" si="10"/>
        <v>4413620</v>
      </c>
      <c r="AM209">
        <v>38</v>
      </c>
      <c r="AN209">
        <v>40</v>
      </c>
    </row>
    <row r="210" spans="36:40" x14ac:dyDescent="0.25">
      <c r="AJ210" s="17">
        <v>44136</v>
      </c>
      <c r="AK210">
        <v>21</v>
      </c>
      <c r="AL210" s="23" t="str">
        <f t="shared" si="10"/>
        <v>4413621</v>
      </c>
      <c r="AM210">
        <v>40</v>
      </c>
      <c r="AN210">
        <v>40</v>
      </c>
    </row>
    <row r="211" spans="36:40" x14ac:dyDescent="0.25">
      <c r="AJ211" s="17">
        <v>44136</v>
      </c>
      <c r="AK211">
        <v>22</v>
      </c>
      <c r="AL211" s="23" t="str">
        <f t="shared" si="10"/>
        <v>4413622</v>
      </c>
      <c r="AM211">
        <v>44</v>
      </c>
      <c r="AN211">
        <v>40</v>
      </c>
    </row>
    <row r="212" spans="36:40" x14ac:dyDescent="0.25">
      <c r="AJ212" s="17">
        <v>44136</v>
      </c>
      <c r="AK212">
        <v>23</v>
      </c>
      <c r="AL212" s="23" t="str">
        <f t="shared" si="10"/>
        <v>4413623</v>
      </c>
      <c r="AM212">
        <v>43</v>
      </c>
      <c r="AN212">
        <v>40</v>
      </c>
    </row>
    <row r="213" spans="36:40" x14ac:dyDescent="0.25">
      <c r="AJ213" s="17">
        <v>44136</v>
      </c>
      <c r="AK213">
        <v>24</v>
      </c>
      <c r="AL213" s="23" t="str">
        <f t="shared" si="10"/>
        <v>4413624</v>
      </c>
      <c r="AM213">
        <v>37</v>
      </c>
      <c r="AN213">
        <v>40</v>
      </c>
    </row>
    <row r="214" spans="36:40" x14ac:dyDescent="0.25">
      <c r="AJ214" s="17">
        <v>44136</v>
      </c>
      <c r="AK214">
        <v>25</v>
      </c>
      <c r="AL214" s="23" t="str">
        <f t="shared" si="10"/>
        <v>4413625</v>
      </c>
      <c r="AM214">
        <v>43</v>
      </c>
      <c r="AN214">
        <v>40</v>
      </c>
    </row>
    <row r="215" spans="36:40" x14ac:dyDescent="0.25">
      <c r="AJ215" s="17">
        <v>44136</v>
      </c>
      <c r="AK215">
        <v>26</v>
      </c>
      <c r="AL215" s="23" t="str">
        <f t="shared" si="10"/>
        <v>4413626</v>
      </c>
      <c r="AM215">
        <v>44</v>
      </c>
      <c r="AN215">
        <v>40</v>
      </c>
    </row>
    <row r="216" spans="36:40" x14ac:dyDescent="0.25">
      <c r="AJ216" s="17">
        <v>44136</v>
      </c>
      <c r="AK216">
        <v>27</v>
      </c>
      <c r="AL216" s="23" t="str">
        <f t="shared" si="10"/>
        <v>4413627</v>
      </c>
      <c r="AM216">
        <v>38</v>
      </c>
      <c r="AN216">
        <v>40</v>
      </c>
    </row>
    <row r="217" spans="36:40" x14ac:dyDescent="0.25">
      <c r="AJ217" s="17">
        <v>44136</v>
      </c>
      <c r="AK217">
        <v>28</v>
      </c>
      <c r="AL217" s="23" t="str">
        <f t="shared" si="10"/>
        <v>4413628</v>
      </c>
      <c r="AM217">
        <v>43</v>
      </c>
      <c r="AN217">
        <v>40</v>
      </c>
    </row>
    <row r="218" spans="36:40" x14ac:dyDescent="0.25">
      <c r="AJ218" s="17">
        <v>44136</v>
      </c>
      <c r="AK218">
        <v>29</v>
      </c>
      <c r="AL218" s="23" t="str">
        <f t="shared" si="10"/>
        <v>4413629</v>
      </c>
      <c r="AM218">
        <v>38</v>
      </c>
      <c r="AN218">
        <v>40</v>
      </c>
    </row>
    <row r="219" spans="36:40" x14ac:dyDescent="0.25">
      <c r="AJ219" s="17">
        <v>44136</v>
      </c>
      <c r="AK219">
        <v>30</v>
      </c>
      <c r="AL219" s="23" t="str">
        <f t="shared" si="10"/>
        <v>4413630</v>
      </c>
      <c r="AM219">
        <v>36</v>
      </c>
      <c r="AN219">
        <v>40</v>
      </c>
    </row>
    <row r="220" spans="36:40" x14ac:dyDescent="0.25">
      <c r="AJ220" s="17">
        <v>44166</v>
      </c>
      <c r="AK220">
        <v>1</v>
      </c>
      <c r="AL220" s="23" t="str">
        <f t="shared" si="10"/>
        <v>441661</v>
      </c>
      <c r="AM220">
        <v>40</v>
      </c>
      <c r="AN220">
        <v>40</v>
      </c>
    </row>
    <row r="221" spans="36:40" x14ac:dyDescent="0.25">
      <c r="AJ221" s="17">
        <v>44166</v>
      </c>
      <c r="AK221">
        <v>2</v>
      </c>
      <c r="AL221" s="23" t="str">
        <f t="shared" si="10"/>
        <v>441662</v>
      </c>
      <c r="AM221">
        <v>39</v>
      </c>
      <c r="AN221">
        <v>40</v>
      </c>
    </row>
    <row r="222" spans="36:40" x14ac:dyDescent="0.25">
      <c r="AJ222" s="17">
        <v>44166</v>
      </c>
      <c r="AK222">
        <v>3</v>
      </c>
      <c r="AL222" s="23" t="str">
        <f t="shared" si="10"/>
        <v>441663</v>
      </c>
      <c r="AM222">
        <v>44</v>
      </c>
      <c r="AN222">
        <v>40</v>
      </c>
    </row>
    <row r="223" spans="36:40" x14ac:dyDescent="0.25">
      <c r="AJ223" s="17">
        <v>44166</v>
      </c>
      <c r="AK223">
        <v>4</v>
      </c>
      <c r="AL223" s="23" t="str">
        <f t="shared" si="10"/>
        <v>441664</v>
      </c>
      <c r="AM223">
        <v>42</v>
      </c>
      <c r="AN223">
        <v>40</v>
      </c>
    </row>
    <row r="224" spans="36:40" x14ac:dyDescent="0.25">
      <c r="AJ224" s="17">
        <v>44166</v>
      </c>
      <c r="AK224">
        <v>5</v>
      </c>
      <c r="AL224" s="23" t="str">
        <f t="shared" si="10"/>
        <v>441665</v>
      </c>
      <c r="AM224">
        <v>37</v>
      </c>
      <c r="AN224">
        <v>40</v>
      </c>
    </row>
    <row r="225" spans="36:40" x14ac:dyDescent="0.25">
      <c r="AJ225" s="17">
        <v>44166</v>
      </c>
      <c r="AK225">
        <v>6</v>
      </c>
      <c r="AL225" s="23" t="str">
        <f t="shared" si="10"/>
        <v>441666</v>
      </c>
      <c r="AM225">
        <v>38</v>
      </c>
      <c r="AN225">
        <v>40</v>
      </c>
    </row>
    <row r="226" spans="36:40" x14ac:dyDescent="0.25">
      <c r="AJ226" s="17">
        <v>44166</v>
      </c>
      <c r="AK226">
        <v>7</v>
      </c>
      <c r="AL226" s="23" t="str">
        <f t="shared" si="10"/>
        <v>441667</v>
      </c>
      <c r="AM226">
        <v>41</v>
      </c>
      <c r="AN226">
        <v>40</v>
      </c>
    </row>
    <row r="227" spans="36:40" x14ac:dyDescent="0.25">
      <c r="AJ227" s="17">
        <v>44166</v>
      </c>
      <c r="AK227">
        <v>8</v>
      </c>
      <c r="AL227" s="23" t="str">
        <f t="shared" si="10"/>
        <v>441668</v>
      </c>
      <c r="AM227">
        <v>35</v>
      </c>
      <c r="AN227">
        <v>40</v>
      </c>
    </row>
    <row r="228" spans="36:40" x14ac:dyDescent="0.25">
      <c r="AJ228" s="17">
        <v>44166</v>
      </c>
      <c r="AK228">
        <v>9</v>
      </c>
      <c r="AL228" s="23" t="str">
        <f t="shared" si="10"/>
        <v>441669</v>
      </c>
      <c r="AM228">
        <v>44</v>
      </c>
      <c r="AN228">
        <v>40</v>
      </c>
    </row>
    <row r="229" spans="36:40" x14ac:dyDescent="0.25">
      <c r="AJ229" s="17">
        <v>44166</v>
      </c>
      <c r="AK229">
        <v>10</v>
      </c>
      <c r="AL229" s="23" t="str">
        <f t="shared" si="10"/>
        <v>4416610</v>
      </c>
      <c r="AM229">
        <v>41</v>
      </c>
      <c r="AN229">
        <v>40</v>
      </c>
    </row>
    <row r="230" spans="36:40" x14ac:dyDescent="0.25">
      <c r="AJ230" s="17">
        <v>44166</v>
      </c>
      <c r="AK230">
        <v>11</v>
      </c>
      <c r="AL230" s="23" t="str">
        <f t="shared" si="10"/>
        <v>4416611</v>
      </c>
      <c r="AM230">
        <v>38</v>
      </c>
      <c r="AN230">
        <v>40</v>
      </c>
    </row>
    <row r="231" spans="36:40" x14ac:dyDescent="0.25">
      <c r="AJ231" s="17">
        <v>44166</v>
      </c>
      <c r="AK231">
        <v>12</v>
      </c>
      <c r="AL231" s="23" t="str">
        <f t="shared" si="10"/>
        <v>4416612</v>
      </c>
      <c r="AM231">
        <v>35</v>
      </c>
      <c r="AN231">
        <v>40</v>
      </c>
    </row>
    <row r="232" spans="36:40" x14ac:dyDescent="0.25">
      <c r="AJ232" s="17">
        <v>44166</v>
      </c>
      <c r="AK232">
        <v>13</v>
      </c>
      <c r="AL232" s="23" t="str">
        <f t="shared" si="10"/>
        <v>4416613</v>
      </c>
      <c r="AM232">
        <v>39</v>
      </c>
      <c r="AN232">
        <v>40</v>
      </c>
    </row>
    <row r="233" spans="36:40" x14ac:dyDescent="0.25">
      <c r="AJ233" s="17">
        <v>44166</v>
      </c>
      <c r="AK233">
        <v>14</v>
      </c>
      <c r="AL233" s="23" t="str">
        <f t="shared" si="10"/>
        <v>4416614</v>
      </c>
      <c r="AM233">
        <v>35</v>
      </c>
      <c r="AN233">
        <v>40</v>
      </c>
    </row>
    <row r="234" spans="36:40" x14ac:dyDescent="0.25">
      <c r="AJ234" s="17">
        <v>44166</v>
      </c>
      <c r="AK234">
        <v>15</v>
      </c>
      <c r="AL234" s="23" t="str">
        <f t="shared" si="10"/>
        <v>4416615</v>
      </c>
      <c r="AM234">
        <v>38</v>
      </c>
      <c r="AN234">
        <v>40</v>
      </c>
    </row>
    <row r="235" spans="36:40" x14ac:dyDescent="0.25">
      <c r="AJ235" s="17">
        <v>44166</v>
      </c>
      <c r="AK235">
        <v>16</v>
      </c>
      <c r="AL235" s="23" t="str">
        <f t="shared" si="10"/>
        <v>4416616</v>
      </c>
      <c r="AM235">
        <v>39</v>
      </c>
      <c r="AN235">
        <v>40</v>
      </c>
    </row>
    <row r="236" spans="36:40" x14ac:dyDescent="0.25">
      <c r="AJ236" s="17">
        <v>44166</v>
      </c>
      <c r="AK236">
        <v>17</v>
      </c>
      <c r="AL236" s="23" t="str">
        <f t="shared" si="10"/>
        <v>4416617</v>
      </c>
      <c r="AM236">
        <v>42</v>
      </c>
      <c r="AN236">
        <v>40</v>
      </c>
    </row>
    <row r="237" spans="36:40" x14ac:dyDescent="0.25">
      <c r="AJ237" s="17">
        <v>44166</v>
      </c>
      <c r="AK237">
        <v>18</v>
      </c>
      <c r="AL237" s="23" t="str">
        <f t="shared" si="10"/>
        <v>4416618</v>
      </c>
      <c r="AM237">
        <v>41</v>
      </c>
      <c r="AN237">
        <v>40</v>
      </c>
    </row>
    <row r="238" spans="36:40" x14ac:dyDescent="0.25">
      <c r="AJ238" s="17">
        <v>44166</v>
      </c>
      <c r="AK238">
        <v>19</v>
      </c>
      <c r="AL238" s="23" t="str">
        <f t="shared" si="10"/>
        <v>4416619</v>
      </c>
      <c r="AM238">
        <v>43</v>
      </c>
      <c r="AN238">
        <v>40</v>
      </c>
    </row>
    <row r="239" spans="36:40" x14ac:dyDescent="0.25">
      <c r="AJ239" s="17">
        <v>44166</v>
      </c>
      <c r="AK239">
        <v>20</v>
      </c>
      <c r="AL239" s="23" t="str">
        <f t="shared" si="10"/>
        <v>4416620</v>
      </c>
      <c r="AM239">
        <v>36</v>
      </c>
      <c r="AN239">
        <v>40</v>
      </c>
    </row>
    <row r="240" spans="36:40" x14ac:dyDescent="0.25">
      <c r="AJ240" s="17">
        <v>44166</v>
      </c>
      <c r="AK240">
        <v>21</v>
      </c>
      <c r="AL240" s="23" t="str">
        <f t="shared" si="10"/>
        <v>4416621</v>
      </c>
      <c r="AM240">
        <v>43</v>
      </c>
      <c r="AN240">
        <v>40</v>
      </c>
    </row>
    <row r="241" spans="36:40" x14ac:dyDescent="0.25">
      <c r="AJ241" s="17">
        <v>44166</v>
      </c>
      <c r="AK241">
        <v>22</v>
      </c>
      <c r="AL241" s="23" t="str">
        <f t="shared" si="10"/>
        <v>4416622</v>
      </c>
      <c r="AM241">
        <v>40</v>
      </c>
      <c r="AN241">
        <v>40</v>
      </c>
    </row>
    <row r="242" spans="36:40" x14ac:dyDescent="0.25">
      <c r="AJ242" s="17">
        <v>44166</v>
      </c>
      <c r="AK242">
        <v>23</v>
      </c>
      <c r="AL242" s="23" t="str">
        <f t="shared" si="10"/>
        <v>4416623</v>
      </c>
      <c r="AM242">
        <v>35</v>
      </c>
      <c r="AN242">
        <v>40</v>
      </c>
    </row>
    <row r="243" spans="36:40" x14ac:dyDescent="0.25">
      <c r="AJ243" s="17">
        <v>44166</v>
      </c>
      <c r="AK243">
        <v>24</v>
      </c>
      <c r="AL243" s="23" t="str">
        <f t="shared" si="10"/>
        <v>4416624</v>
      </c>
      <c r="AM243">
        <v>44</v>
      </c>
      <c r="AN243">
        <v>40</v>
      </c>
    </row>
    <row r="244" spans="36:40" x14ac:dyDescent="0.25">
      <c r="AJ244" s="17">
        <v>44166</v>
      </c>
      <c r="AK244">
        <v>25</v>
      </c>
      <c r="AL244" s="23" t="str">
        <f t="shared" si="10"/>
        <v>4416625</v>
      </c>
      <c r="AM244">
        <v>36</v>
      </c>
      <c r="AN244">
        <v>40</v>
      </c>
    </row>
    <row r="245" spans="36:40" x14ac:dyDescent="0.25">
      <c r="AJ245" s="17">
        <v>44166</v>
      </c>
      <c r="AK245">
        <v>26</v>
      </c>
      <c r="AL245" s="23" t="str">
        <f t="shared" si="10"/>
        <v>4416626</v>
      </c>
      <c r="AM245">
        <v>35</v>
      </c>
      <c r="AN245">
        <v>40</v>
      </c>
    </row>
    <row r="246" spans="36:40" x14ac:dyDescent="0.25">
      <c r="AJ246" s="17">
        <v>44166</v>
      </c>
      <c r="AK246">
        <v>27</v>
      </c>
      <c r="AL246" s="23" t="str">
        <f t="shared" si="10"/>
        <v>4416627</v>
      </c>
      <c r="AM246">
        <v>36</v>
      </c>
      <c r="AN246">
        <v>40</v>
      </c>
    </row>
    <row r="247" spans="36:40" x14ac:dyDescent="0.25">
      <c r="AJ247" s="17">
        <v>44166</v>
      </c>
      <c r="AK247">
        <v>28</v>
      </c>
      <c r="AL247" s="23" t="str">
        <f t="shared" si="10"/>
        <v>4416628</v>
      </c>
      <c r="AM247">
        <v>43</v>
      </c>
      <c r="AN247">
        <v>40</v>
      </c>
    </row>
    <row r="248" spans="36:40" x14ac:dyDescent="0.25">
      <c r="AJ248" s="17">
        <v>44166</v>
      </c>
      <c r="AK248">
        <v>29</v>
      </c>
      <c r="AL248" s="23" t="str">
        <f t="shared" si="10"/>
        <v>4416629</v>
      </c>
      <c r="AM248">
        <v>37</v>
      </c>
      <c r="AN248">
        <v>40</v>
      </c>
    </row>
    <row r="249" spans="36:40" x14ac:dyDescent="0.25">
      <c r="AJ249" s="17">
        <v>44166</v>
      </c>
      <c r="AK249">
        <v>30</v>
      </c>
      <c r="AL249" s="23" t="str">
        <f t="shared" si="10"/>
        <v>4416630</v>
      </c>
      <c r="AM249">
        <v>35</v>
      </c>
      <c r="AN249">
        <v>40</v>
      </c>
    </row>
    <row r="250" spans="36:40" x14ac:dyDescent="0.25">
      <c r="AJ250" s="17">
        <v>44166</v>
      </c>
      <c r="AK250">
        <v>31</v>
      </c>
      <c r="AL250" s="23" t="str">
        <f t="shared" si="10"/>
        <v>4416631</v>
      </c>
      <c r="AM250">
        <v>41</v>
      </c>
      <c r="AN250">
        <v>40</v>
      </c>
    </row>
    <row r="251" spans="36:40" x14ac:dyDescent="0.25">
      <c r="AJ251" s="17">
        <v>44197</v>
      </c>
      <c r="AK251">
        <v>1</v>
      </c>
      <c r="AL251" s="23" t="str">
        <f t="shared" si="10"/>
        <v>441971</v>
      </c>
      <c r="AM251">
        <v>42</v>
      </c>
      <c r="AN251">
        <v>40</v>
      </c>
    </row>
    <row r="252" spans="36:40" x14ac:dyDescent="0.25">
      <c r="AJ252" s="17">
        <v>44197</v>
      </c>
      <c r="AK252">
        <v>2</v>
      </c>
      <c r="AL252" s="23" t="str">
        <f t="shared" si="10"/>
        <v>441972</v>
      </c>
      <c r="AM252">
        <v>40</v>
      </c>
      <c r="AN252">
        <v>40</v>
      </c>
    </row>
    <row r="253" spans="36:40" x14ac:dyDescent="0.25">
      <c r="AJ253" s="17">
        <v>44197</v>
      </c>
      <c r="AK253">
        <v>3</v>
      </c>
      <c r="AL253" s="23" t="str">
        <f t="shared" si="10"/>
        <v>441973</v>
      </c>
      <c r="AM253">
        <v>42</v>
      </c>
      <c r="AN253">
        <v>40</v>
      </c>
    </row>
    <row r="254" spans="36:40" x14ac:dyDescent="0.25">
      <c r="AJ254" s="17">
        <v>44197</v>
      </c>
      <c r="AK254">
        <v>4</v>
      </c>
      <c r="AL254" s="23" t="str">
        <f t="shared" si="10"/>
        <v>441974</v>
      </c>
      <c r="AM254">
        <v>35</v>
      </c>
      <c r="AN254">
        <v>40</v>
      </c>
    </row>
    <row r="255" spans="36:40" x14ac:dyDescent="0.25">
      <c r="AJ255" s="17">
        <v>44197</v>
      </c>
      <c r="AK255">
        <v>5</v>
      </c>
      <c r="AL255" s="23" t="str">
        <f t="shared" si="10"/>
        <v>441975</v>
      </c>
      <c r="AM255">
        <v>40</v>
      </c>
      <c r="AN255">
        <v>40</v>
      </c>
    </row>
    <row r="256" spans="36:40" x14ac:dyDescent="0.25">
      <c r="AJ256" s="17">
        <v>44197</v>
      </c>
      <c r="AK256">
        <v>6</v>
      </c>
      <c r="AL256" s="23" t="str">
        <f t="shared" si="10"/>
        <v>441976</v>
      </c>
      <c r="AM256">
        <v>44</v>
      </c>
      <c r="AN256">
        <v>40</v>
      </c>
    </row>
    <row r="257" spans="36:40" x14ac:dyDescent="0.25">
      <c r="AJ257" s="17">
        <v>44197</v>
      </c>
      <c r="AK257">
        <v>7</v>
      </c>
      <c r="AL257" s="23" t="str">
        <f t="shared" ref="AL257:AL320" si="11">AJ257&amp;AK257</f>
        <v>441977</v>
      </c>
      <c r="AM257">
        <v>41</v>
      </c>
      <c r="AN257">
        <v>40</v>
      </c>
    </row>
    <row r="258" spans="36:40" x14ac:dyDescent="0.25">
      <c r="AJ258" s="17">
        <v>44197</v>
      </c>
      <c r="AK258">
        <v>8</v>
      </c>
      <c r="AL258" s="23" t="str">
        <f t="shared" si="11"/>
        <v>441978</v>
      </c>
      <c r="AM258">
        <v>41</v>
      </c>
      <c r="AN258">
        <v>40</v>
      </c>
    </row>
    <row r="259" spans="36:40" x14ac:dyDescent="0.25">
      <c r="AJ259" s="17">
        <v>44197</v>
      </c>
      <c r="AK259">
        <v>9</v>
      </c>
      <c r="AL259" s="23" t="str">
        <f t="shared" si="11"/>
        <v>441979</v>
      </c>
      <c r="AM259">
        <v>37</v>
      </c>
      <c r="AN259">
        <v>40</v>
      </c>
    </row>
    <row r="260" spans="36:40" x14ac:dyDescent="0.25">
      <c r="AJ260" s="17">
        <v>44197</v>
      </c>
      <c r="AK260">
        <v>10</v>
      </c>
      <c r="AL260" s="23" t="str">
        <f t="shared" si="11"/>
        <v>4419710</v>
      </c>
      <c r="AM260">
        <v>39</v>
      </c>
      <c r="AN260">
        <v>40</v>
      </c>
    </row>
    <row r="261" spans="36:40" x14ac:dyDescent="0.25">
      <c r="AJ261" s="17">
        <v>44197</v>
      </c>
      <c r="AK261">
        <v>11</v>
      </c>
      <c r="AL261" s="23" t="str">
        <f t="shared" si="11"/>
        <v>4419711</v>
      </c>
      <c r="AM261">
        <v>38</v>
      </c>
      <c r="AN261">
        <v>40</v>
      </c>
    </row>
    <row r="262" spans="36:40" x14ac:dyDescent="0.25">
      <c r="AJ262" s="17">
        <v>44197</v>
      </c>
      <c r="AK262">
        <v>12</v>
      </c>
      <c r="AL262" s="23" t="str">
        <f t="shared" si="11"/>
        <v>4419712</v>
      </c>
      <c r="AM262">
        <v>41</v>
      </c>
      <c r="AN262">
        <v>40</v>
      </c>
    </row>
    <row r="263" spans="36:40" x14ac:dyDescent="0.25">
      <c r="AJ263" s="17">
        <v>44197</v>
      </c>
      <c r="AK263">
        <v>13</v>
      </c>
      <c r="AL263" s="23" t="str">
        <f t="shared" si="11"/>
        <v>4419713</v>
      </c>
      <c r="AM263">
        <v>36</v>
      </c>
      <c r="AN263">
        <v>40</v>
      </c>
    </row>
    <row r="264" spans="36:40" x14ac:dyDescent="0.25">
      <c r="AJ264" s="17">
        <v>44197</v>
      </c>
      <c r="AK264">
        <v>14</v>
      </c>
      <c r="AL264" s="23" t="str">
        <f t="shared" si="11"/>
        <v>4419714</v>
      </c>
      <c r="AM264">
        <v>36</v>
      </c>
      <c r="AN264">
        <v>40</v>
      </c>
    </row>
    <row r="265" spans="36:40" x14ac:dyDescent="0.25">
      <c r="AJ265" s="17">
        <v>44197</v>
      </c>
      <c r="AK265">
        <v>15</v>
      </c>
      <c r="AL265" s="23" t="str">
        <f t="shared" si="11"/>
        <v>4419715</v>
      </c>
      <c r="AM265">
        <v>36</v>
      </c>
      <c r="AN265">
        <v>40</v>
      </c>
    </row>
    <row r="266" spans="36:40" x14ac:dyDescent="0.25">
      <c r="AJ266" s="17">
        <v>44197</v>
      </c>
      <c r="AK266">
        <v>16</v>
      </c>
      <c r="AL266" s="23" t="str">
        <f t="shared" si="11"/>
        <v>4419716</v>
      </c>
      <c r="AM266">
        <v>44</v>
      </c>
      <c r="AN266">
        <v>40</v>
      </c>
    </row>
    <row r="267" spans="36:40" x14ac:dyDescent="0.25">
      <c r="AJ267" s="17">
        <v>44197</v>
      </c>
      <c r="AK267">
        <v>17</v>
      </c>
      <c r="AL267" s="23" t="str">
        <f t="shared" si="11"/>
        <v>4419717</v>
      </c>
      <c r="AM267">
        <v>36</v>
      </c>
      <c r="AN267">
        <v>40</v>
      </c>
    </row>
    <row r="268" spans="36:40" x14ac:dyDescent="0.25">
      <c r="AJ268" s="17">
        <v>44197</v>
      </c>
      <c r="AK268">
        <v>18</v>
      </c>
      <c r="AL268" s="23" t="str">
        <f t="shared" si="11"/>
        <v>4419718</v>
      </c>
      <c r="AM268">
        <v>38</v>
      </c>
      <c r="AN268">
        <v>40</v>
      </c>
    </row>
    <row r="269" spans="36:40" x14ac:dyDescent="0.25">
      <c r="AJ269" s="17">
        <v>44197</v>
      </c>
      <c r="AK269">
        <v>19</v>
      </c>
      <c r="AL269" s="23" t="str">
        <f t="shared" si="11"/>
        <v>4419719</v>
      </c>
      <c r="AM269">
        <v>43</v>
      </c>
      <c r="AN269">
        <v>40</v>
      </c>
    </row>
    <row r="270" spans="36:40" x14ac:dyDescent="0.25">
      <c r="AJ270" s="17">
        <v>44197</v>
      </c>
      <c r="AK270">
        <v>20</v>
      </c>
      <c r="AL270" s="23" t="str">
        <f t="shared" si="11"/>
        <v>4419720</v>
      </c>
      <c r="AM270">
        <v>39</v>
      </c>
      <c r="AN270">
        <v>40</v>
      </c>
    </row>
    <row r="271" spans="36:40" x14ac:dyDescent="0.25">
      <c r="AJ271" s="17">
        <v>44197</v>
      </c>
      <c r="AK271">
        <v>21</v>
      </c>
      <c r="AL271" s="23" t="str">
        <f t="shared" si="11"/>
        <v>4419721</v>
      </c>
      <c r="AM271">
        <v>44</v>
      </c>
      <c r="AN271">
        <v>40</v>
      </c>
    </row>
    <row r="272" spans="36:40" x14ac:dyDescent="0.25">
      <c r="AJ272" s="17">
        <v>44197</v>
      </c>
      <c r="AK272">
        <v>22</v>
      </c>
      <c r="AL272" s="23" t="str">
        <f t="shared" si="11"/>
        <v>4419722</v>
      </c>
      <c r="AM272">
        <v>43</v>
      </c>
      <c r="AN272">
        <v>40</v>
      </c>
    </row>
    <row r="273" spans="36:40" x14ac:dyDescent="0.25">
      <c r="AJ273" s="17">
        <v>44197</v>
      </c>
      <c r="AK273">
        <v>23</v>
      </c>
      <c r="AL273" s="23" t="str">
        <f t="shared" si="11"/>
        <v>4419723</v>
      </c>
      <c r="AM273">
        <v>40</v>
      </c>
      <c r="AN273">
        <v>40</v>
      </c>
    </row>
    <row r="274" spans="36:40" x14ac:dyDescent="0.25">
      <c r="AJ274" s="17">
        <v>44197</v>
      </c>
      <c r="AK274">
        <v>24</v>
      </c>
      <c r="AL274" s="23" t="str">
        <f t="shared" si="11"/>
        <v>4419724</v>
      </c>
      <c r="AM274">
        <v>37</v>
      </c>
      <c r="AN274">
        <v>40</v>
      </c>
    </row>
    <row r="275" spans="36:40" x14ac:dyDescent="0.25">
      <c r="AJ275" s="17">
        <v>44197</v>
      </c>
      <c r="AK275">
        <v>25</v>
      </c>
      <c r="AL275" s="23" t="str">
        <f t="shared" si="11"/>
        <v>4419725</v>
      </c>
      <c r="AM275">
        <v>38</v>
      </c>
      <c r="AN275">
        <v>40</v>
      </c>
    </row>
    <row r="276" spans="36:40" x14ac:dyDescent="0.25">
      <c r="AJ276" s="17">
        <v>44197</v>
      </c>
      <c r="AK276">
        <v>26</v>
      </c>
      <c r="AL276" s="23" t="str">
        <f t="shared" si="11"/>
        <v>4419726</v>
      </c>
      <c r="AM276">
        <v>37</v>
      </c>
      <c r="AN276">
        <v>40</v>
      </c>
    </row>
    <row r="277" spans="36:40" x14ac:dyDescent="0.25">
      <c r="AJ277" s="17">
        <v>44197</v>
      </c>
      <c r="AK277">
        <v>27</v>
      </c>
      <c r="AL277" s="23" t="str">
        <f t="shared" si="11"/>
        <v>4419727</v>
      </c>
      <c r="AM277">
        <v>44</v>
      </c>
      <c r="AN277">
        <v>40</v>
      </c>
    </row>
    <row r="278" spans="36:40" x14ac:dyDescent="0.25">
      <c r="AJ278" s="17">
        <v>44197</v>
      </c>
      <c r="AK278">
        <v>28</v>
      </c>
      <c r="AL278" s="23" t="str">
        <f t="shared" si="11"/>
        <v>4419728</v>
      </c>
      <c r="AM278">
        <v>41</v>
      </c>
      <c r="AN278">
        <v>40</v>
      </c>
    </row>
    <row r="279" spans="36:40" x14ac:dyDescent="0.25">
      <c r="AJ279" s="17">
        <v>44197</v>
      </c>
      <c r="AK279">
        <v>29</v>
      </c>
      <c r="AL279" s="23" t="str">
        <f t="shared" si="11"/>
        <v>4419729</v>
      </c>
      <c r="AM279">
        <v>37</v>
      </c>
      <c r="AN279">
        <v>40</v>
      </c>
    </row>
    <row r="280" spans="36:40" x14ac:dyDescent="0.25">
      <c r="AJ280" s="17">
        <v>44197</v>
      </c>
      <c r="AK280">
        <v>30</v>
      </c>
      <c r="AL280" s="23" t="str">
        <f t="shared" si="11"/>
        <v>4419730</v>
      </c>
      <c r="AM280">
        <v>43</v>
      </c>
      <c r="AN280">
        <v>40</v>
      </c>
    </row>
    <row r="281" spans="36:40" x14ac:dyDescent="0.25">
      <c r="AJ281" s="17">
        <v>44197</v>
      </c>
      <c r="AK281">
        <v>31</v>
      </c>
      <c r="AL281" s="23" t="str">
        <f t="shared" si="11"/>
        <v>4419731</v>
      </c>
      <c r="AM281">
        <v>36</v>
      </c>
      <c r="AN281">
        <v>40</v>
      </c>
    </row>
    <row r="282" spans="36:40" x14ac:dyDescent="0.25">
      <c r="AJ282" s="17">
        <v>44228</v>
      </c>
      <c r="AK282">
        <v>1</v>
      </c>
      <c r="AL282" s="23" t="str">
        <f t="shared" si="11"/>
        <v>442281</v>
      </c>
      <c r="AM282">
        <v>40</v>
      </c>
      <c r="AN282">
        <v>40</v>
      </c>
    </row>
    <row r="283" spans="36:40" x14ac:dyDescent="0.25">
      <c r="AJ283" s="17">
        <v>44228</v>
      </c>
      <c r="AK283">
        <v>2</v>
      </c>
      <c r="AL283" s="23" t="str">
        <f t="shared" si="11"/>
        <v>442282</v>
      </c>
      <c r="AM283">
        <v>41</v>
      </c>
      <c r="AN283">
        <v>40</v>
      </c>
    </row>
    <row r="284" spans="36:40" x14ac:dyDescent="0.25">
      <c r="AJ284" s="17">
        <v>44228</v>
      </c>
      <c r="AK284">
        <v>3</v>
      </c>
      <c r="AL284" s="23" t="str">
        <f t="shared" si="11"/>
        <v>442283</v>
      </c>
      <c r="AM284">
        <v>38</v>
      </c>
      <c r="AN284">
        <v>40</v>
      </c>
    </row>
    <row r="285" spans="36:40" x14ac:dyDescent="0.25">
      <c r="AJ285" s="17">
        <v>44228</v>
      </c>
      <c r="AK285">
        <v>4</v>
      </c>
      <c r="AL285" s="23" t="str">
        <f t="shared" si="11"/>
        <v>442284</v>
      </c>
      <c r="AM285">
        <v>43</v>
      </c>
      <c r="AN285">
        <v>40</v>
      </c>
    </row>
    <row r="286" spans="36:40" x14ac:dyDescent="0.25">
      <c r="AJ286" s="17">
        <v>44228</v>
      </c>
      <c r="AK286">
        <v>5</v>
      </c>
      <c r="AL286" s="23" t="str">
        <f t="shared" si="11"/>
        <v>442285</v>
      </c>
      <c r="AM286">
        <v>37</v>
      </c>
      <c r="AN286">
        <v>40</v>
      </c>
    </row>
    <row r="287" spans="36:40" x14ac:dyDescent="0.25">
      <c r="AJ287" s="17">
        <v>44228</v>
      </c>
      <c r="AK287">
        <v>6</v>
      </c>
      <c r="AL287" s="23" t="str">
        <f t="shared" si="11"/>
        <v>442286</v>
      </c>
      <c r="AM287">
        <v>36</v>
      </c>
      <c r="AN287">
        <v>40</v>
      </c>
    </row>
    <row r="288" spans="36:40" x14ac:dyDescent="0.25">
      <c r="AJ288" s="17">
        <v>44228</v>
      </c>
      <c r="AK288">
        <v>7</v>
      </c>
      <c r="AL288" s="23" t="str">
        <f t="shared" si="11"/>
        <v>442287</v>
      </c>
      <c r="AM288">
        <v>40</v>
      </c>
      <c r="AN288">
        <v>40</v>
      </c>
    </row>
    <row r="289" spans="36:40" x14ac:dyDescent="0.25">
      <c r="AJ289" s="17">
        <v>44228</v>
      </c>
      <c r="AK289">
        <v>8</v>
      </c>
      <c r="AL289" s="23" t="str">
        <f t="shared" si="11"/>
        <v>442288</v>
      </c>
      <c r="AM289">
        <v>44</v>
      </c>
      <c r="AN289">
        <v>40</v>
      </c>
    </row>
    <row r="290" spans="36:40" x14ac:dyDescent="0.25">
      <c r="AJ290" s="17">
        <v>44228</v>
      </c>
      <c r="AK290">
        <v>9</v>
      </c>
      <c r="AL290" s="23" t="str">
        <f t="shared" si="11"/>
        <v>442289</v>
      </c>
      <c r="AM290">
        <v>40</v>
      </c>
      <c r="AN290">
        <v>40</v>
      </c>
    </row>
    <row r="291" spans="36:40" x14ac:dyDescent="0.25">
      <c r="AJ291" s="17">
        <v>44228</v>
      </c>
      <c r="AK291">
        <v>10</v>
      </c>
      <c r="AL291" s="23" t="str">
        <f t="shared" si="11"/>
        <v>4422810</v>
      </c>
      <c r="AM291">
        <v>35</v>
      </c>
      <c r="AN291">
        <v>40</v>
      </c>
    </row>
    <row r="292" spans="36:40" x14ac:dyDescent="0.25">
      <c r="AJ292" s="17">
        <v>44228</v>
      </c>
      <c r="AK292">
        <v>11</v>
      </c>
      <c r="AL292" s="23" t="str">
        <f t="shared" si="11"/>
        <v>4422811</v>
      </c>
      <c r="AM292">
        <v>43</v>
      </c>
      <c r="AN292">
        <v>40</v>
      </c>
    </row>
    <row r="293" spans="36:40" x14ac:dyDescent="0.25">
      <c r="AJ293" s="17">
        <v>44228</v>
      </c>
      <c r="AK293">
        <v>12</v>
      </c>
      <c r="AL293" s="23" t="str">
        <f t="shared" si="11"/>
        <v>4422812</v>
      </c>
      <c r="AM293">
        <v>37</v>
      </c>
      <c r="AN293">
        <v>40</v>
      </c>
    </row>
    <row r="294" spans="36:40" x14ac:dyDescent="0.25">
      <c r="AJ294" s="17">
        <v>44228</v>
      </c>
      <c r="AK294">
        <v>13</v>
      </c>
      <c r="AL294" s="23" t="str">
        <f t="shared" si="11"/>
        <v>4422813</v>
      </c>
      <c r="AM294">
        <v>38</v>
      </c>
      <c r="AN294">
        <v>40</v>
      </c>
    </row>
    <row r="295" spans="36:40" x14ac:dyDescent="0.25">
      <c r="AJ295" s="17">
        <v>44228</v>
      </c>
      <c r="AK295">
        <v>14</v>
      </c>
      <c r="AL295" s="23" t="str">
        <f t="shared" si="11"/>
        <v>4422814</v>
      </c>
      <c r="AM295">
        <v>42</v>
      </c>
      <c r="AN295">
        <v>40</v>
      </c>
    </row>
    <row r="296" spans="36:40" x14ac:dyDescent="0.25">
      <c r="AJ296" s="17">
        <v>44228</v>
      </c>
      <c r="AK296">
        <v>15</v>
      </c>
      <c r="AL296" s="23" t="str">
        <f t="shared" si="11"/>
        <v>4422815</v>
      </c>
      <c r="AM296">
        <v>35</v>
      </c>
      <c r="AN296">
        <v>40</v>
      </c>
    </row>
    <row r="297" spans="36:40" x14ac:dyDescent="0.25">
      <c r="AJ297" s="17">
        <v>44228</v>
      </c>
      <c r="AK297">
        <v>16</v>
      </c>
      <c r="AL297" s="23" t="str">
        <f t="shared" si="11"/>
        <v>4422816</v>
      </c>
      <c r="AM297">
        <v>38</v>
      </c>
      <c r="AN297">
        <v>40</v>
      </c>
    </row>
    <row r="298" spans="36:40" x14ac:dyDescent="0.25">
      <c r="AJ298" s="17">
        <v>44228</v>
      </c>
      <c r="AK298">
        <v>17</v>
      </c>
      <c r="AL298" s="23" t="str">
        <f t="shared" si="11"/>
        <v>4422817</v>
      </c>
      <c r="AM298">
        <v>35</v>
      </c>
      <c r="AN298">
        <v>40</v>
      </c>
    </row>
    <row r="299" spans="36:40" x14ac:dyDescent="0.25">
      <c r="AJ299" s="17">
        <v>44228</v>
      </c>
      <c r="AK299">
        <v>18</v>
      </c>
      <c r="AL299" s="23" t="str">
        <f t="shared" si="11"/>
        <v>4422818</v>
      </c>
      <c r="AM299">
        <v>40</v>
      </c>
      <c r="AN299">
        <v>40</v>
      </c>
    </row>
    <row r="300" spans="36:40" x14ac:dyDescent="0.25">
      <c r="AJ300" s="17">
        <v>44228</v>
      </c>
      <c r="AK300">
        <v>19</v>
      </c>
      <c r="AL300" s="23" t="str">
        <f t="shared" si="11"/>
        <v>4422819</v>
      </c>
      <c r="AM300">
        <v>39</v>
      </c>
      <c r="AN300">
        <v>40</v>
      </c>
    </row>
    <row r="301" spans="36:40" x14ac:dyDescent="0.25">
      <c r="AJ301" s="17">
        <v>44228</v>
      </c>
      <c r="AK301">
        <v>20</v>
      </c>
      <c r="AL301" s="23" t="str">
        <f t="shared" si="11"/>
        <v>4422820</v>
      </c>
      <c r="AM301">
        <v>37</v>
      </c>
      <c r="AN301">
        <v>40</v>
      </c>
    </row>
    <row r="302" spans="36:40" x14ac:dyDescent="0.25">
      <c r="AJ302" s="17">
        <v>44228</v>
      </c>
      <c r="AK302">
        <v>21</v>
      </c>
      <c r="AL302" s="23" t="str">
        <f t="shared" si="11"/>
        <v>4422821</v>
      </c>
      <c r="AM302">
        <v>40</v>
      </c>
      <c r="AN302">
        <v>40</v>
      </c>
    </row>
    <row r="303" spans="36:40" x14ac:dyDescent="0.25">
      <c r="AJ303" s="17">
        <v>44228</v>
      </c>
      <c r="AK303">
        <v>22</v>
      </c>
      <c r="AL303" s="23" t="str">
        <f t="shared" si="11"/>
        <v>4422822</v>
      </c>
      <c r="AM303">
        <v>37</v>
      </c>
      <c r="AN303">
        <v>40</v>
      </c>
    </row>
    <row r="304" spans="36:40" x14ac:dyDescent="0.25">
      <c r="AJ304" s="17">
        <v>44228</v>
      </c>
      <c r="AK304">
        <v>23</v>
      </c>
      <c r="AL304" s="23" t="str">
        <f t="shared" si="11"/>
        <v>4422823</v>
      </c>
      <c r="AM304">
        <v>37</v>
      </c>
      <c r="AN304">
        <v>40</v>
      </c>
    </row>
    <row r="305" spans="36:40" x14ac:dyDescent="0.25">
      <c r="AJ305" s="17">
        <v>44228</v>
      </c>
      <c r="AK305">
        <v>24</v>
      </c>
      <c r="AL305" s="23" t="str">
        <f t="shared" si="11"/>
        <v>4422824</v>
      </c>
      <c r="AM305">
        <v>43</v>
      </c>
      <c r="AN305">
        <v>40</v>
      </c>
    </row>
    <row r="306" spans="36:40" x14ac:dyDescent="0.25">
      <c r="AJ306" s="17">
        <v>44228</v>
      </c>
      <c r="AK306">
        <v>25</v>
      </c>
      <c r="AL306" s="23" t="str">
        <f t="shared" si="11"/>
        <v>4422825</v>
      </c>
      <c r="AM306">
        <v>43</v>
      </c>
      <c r="AN306">
        <v>40</v>
      </c>
    </row>
    <row r="307" spans="36:40" x14ac:dyDescent="0.25">
      <c r="AJ307" s="17">
        <v>44228</v>
      </c>
      <c r="AK307">
        <v>26</v>
      </c>
      <c r="AL307" s="23" t="str">
        <f t="shared" si="11"/>
        <v>4422826</v>
      </c>
      <c r="AM307">
        <v>40</v>
      </c>
      <c r="AN307">
        <v>40</v>
      </c>
    </row>
    <row r="308" spans="36:40" x14ac:dyDescent="0.25">
      <c r="AJ308" s="17">
        <v>44228</v>
      </c>
      <c r="AK308">
        <v>27</v>
      </c>
      <c r="AL308" s="23" t="str">
        <f t="shared" si="11"/>
        <v>4422827</v>
      </c>
      <c r="AM308">
        <v>35</v>
      </c>
      <c r="AN308">
        <v>40</v>
      </c>
    </row>
    <row r="309" spans="36:40" x14ac:dyDescent="0.25">
      <c r="AJ309" s="17">
        <v>44228</v>
      </c>
      <c r="AK309">
        <v>28</v>
      </c>
      <c r="AL309" s="23" t="str">
        <f t="shared" si="11"/>
        <v>4422828</v>
      </c>
      <c r="AM309">
        <v>37</v>
      </c>
      <c r="AN309">
        <v>40</v>
      </c>
    </row>
    <row r="310" spans="36:40" x14ac:dyDescent="0.25">
      <c r="AJ310" s="17">
        <v>44256</v>
      </c>
      <c r="AK310">
        <v>1</v>
      </c>
      <c r="AL310" s="23" t="str">
        <f t="shared" si="11"/>
        <v>442561</v>
      </c>
      <c r="AM310">
        <v>44</v>
      </c>
      <c r="AN310">
        <v>40</v>
      </c>
    </row>
    <row r="311" spans="36:40" x14ac:dyDescent="0.25">
      <c r="AJ311" s="17">
        <v>44256</v>
      </c>
      <c r="AK311">
        <v>2</v>
      </c>
      <c r="AL311" s="23" t="str">
        <f t="shared" si="11"/>
        <v>442562</v>
      </c>
      <c r="AM311">
        <v>38</v>
      </c>
      <c r="AN311">
        <v>40</v>
      </c>
    </row>
    <row r="312" spans="36:40" x14ac:dyDescent="0.25">
      <c r="AJ312" s="17">
        <v>44256</v>
      </c>
      <c r="AK312">
        <v>3</v>
      </c>
      <c r="AL312" s="23" t="str">
        <f t="shared" si="11"/>
        <v>442563</v>
      </c>
      <c r="AM312">
        <v>40</v>
      </c>
      <c r="AN312">
        <v>40</v>
      </c>
    </row>
    <row r="313" spans="36:40" x14ac:dyDescent="0.25">
      <c r="AJ313" s="17">
        <v>44256</v>
      </c>
      <c r="AK313">
        <v>4</v>
      </c>
      <c r="AL313" s="23" t="str">
        <f t="shared" si="11"/>
        <v>442564</v>
      </c>
      <c r="AM313">
        <v>36</v>
      </c>
      <c r="AN313">
        <v>40</v>
      </c>
    </row>
    <row r="314" spans="36:40" x14ac:dyDescent="0.25">
      <c r="AJ314" s="17">
        <v>44256</v>
      </c>
      <c r="AK314">
        <v>5</v>
      </c>
      <c r="AL314" s="23" t="str">
        <f t="shared" si="11"/>
        <v>442565</v>
      </c>
      <c r="AM314">
        <v>37</v>
      </c>
      <c r="AN314">
        <v>40</v>
      </c>
    </row>
    <row r="315" spans="36:40" x14ac:dyDescent="0.25">
      <c r="AJ315" s="17">
        <v>44256</v>
      </c>
      <c r="AK315">
        <v>6</v>
      </c>
      <c r="AL315" s="23" t="str">
        <f t="shared" si="11"/>
        <v>442566</v>
      </c>
      <c r="AM315">
        <v>42</v>
      </c>
      <c r="AN315">
        <v>40</v>
      </c>
    </row>
    <row r="316" spans="36:40" x14ac:dyDescent="0.25">
      <c r="AJ316" s="17">
        <v>44256</v>
      </c>
      <c r="AK316">
        <v>7</v>
      </c>
      <c r="AL316" s="23" t="str">
        <f t="shared" si="11"/>
        <v>442567</v>
      </c>
      <c r="AM316">
        <v>41</v>
      </c>
      <c r="AN316">
        <v>40</v>
      </c>
    </row>
    <row r="317" spans="36:40" x14ac:dyDescent="0.25">
      <c r="AJ317" s="17">
        <v>44256</v>
      </c>
      <c r="AK317">
        <v>8</v>
      </c>
      <c r="AL317" s="23" t="str">
        <f t="shared" si="11"/>
        <v>442568</v>
      </c>
      <c r="AM317">
        <v>42</v>
      </c>
      <c r="AN317">
        <v>40</v>
      </c>
    </row>
    <row r="318" spans="36:40" x14ac:dyDescent="0.25">
      <c r="AJ318" s="17">
        <v>44256</v>
      </c>
      <c r="AK318">
        <v>9</v>
      </c>
      <c r="AL318" s="23" t="str">
        <f t="shared" si="11"/>
        <v>442569</v>
      </c>
      <c r="AM318">
        <v>37</v>
      </c>
      <c r="AN318">
        <v>40</v>
      </c>
    </row>
    <row r="319" spans="36:40" x14ac:dyDescent="0.25">
      <c r="AJ319" s="17">
        <v>44256</v>
      </c>
      <c r="AK319">
        <v>10</v>
      </c>
      <c r="AL319" s="23" t="str">
        <f t="shared" si="11"/>
        <v>4425610</v>
      </c>
      <c r="AM319">
        <v>36</v>
      </c>
      <c r="AN319">
        <v>40</v>
      </c>
    </row>
    <row r="320" spans="36:40" x14ac:dyDescent="0.25">
      <c r="AJ320" s="17">
        <v>44256</v>
      </c>
      <c r="AK320">
        <v>11</v>
      </c>
      <c r="AL320" s="23" t="str">
        <f t="shared" si="11"/>
        <v>4425611</v>
      </c>
      <c r="AM320">
        <v>42</v>
      </c>
      <c r="AN320">
        <v>50</v>
      </c>
    </row>
    <row r="321" spans="36:40" x14ac:dyDescent="0.25">
      <c r="AJ321" s="17">
        <v>44256</v>
      </c>
      <c r="AK321">
        <v>12</v>
      </c>
      <c r="AL321" s="23" t="str">
        <f t="shared" ref="AL321:AL384" si="12">AJ321&amp;AK321</f>
        <v>4425612</v>
      </c>
      <c r="AM321">
        <v>33</v>
      </c>
      <c r="AN321">
        <v>50</v>
      </c>
    </row>
    <row r="322" spans="36:40" x14ac:dyDescent="0.25">
      <c r="AJ322" s="17">
        <v>44256</v>
      </c>
      <c r="AK322">
        <v>13</v>
      </c>
      <c r="AL322" s="23" t="str">
        <f t="shared" si="12"/>
        <v>4425613</v>
      </c>
      <c r="AM322">
        <v>43</v>
      </c>
      <c r="AN322">
        <v>50</v>
      </c>
    </row>
    <row r="323" spans="36:40" x14ac:dyDescent="0.25">
      <c r="AJ323" s="17">
        <v>44256</v>
      </c>
      <c r="AK323">
        <v>14</v>
      </c>
      <c r="AL323" s="23" t="str">
        <f t="shared" si="12"/>
        <v>4425614</v>
      </c>
      <c r="AM323">
        <v>50</v>
      </c>
      <c r="AN323">
        <v>50</v>
      </c>
    </row>
    <row r="324" spans="36:40" x14ac:dyDescent="0.25">
      <c r="AJ324" s="17">
        <v>44256</v>
      </c>
      <c r="AK324">
        <v>15</v>
      </c>
      <c r="AL324" s="23" t="str">
        <f t="shared" si="12"/>
        <v>4425615</v>
      </c>
      <c r="AM324">
        <v>41</v>
      </c>
      <c r="AN324">
        <v>50</v>
      </c>
    </row>
    <row r="325" spans="36:40" x14ac:dyDescent="0.25">
      <c r="AJ325" s="17">
        <v>44256</v>
      </c>
      <c r="AK325">
        <v>16</v>
      </c>
      <c r="AL325" s="23" t="str">
        <f t="shared" si="12"/>
        <v>4425616</v>
      </c>
      <c r="AM325">
        <v>32</v>
      </c>
      <c r="AN325">
        <v>50</v>
      </c>
    </row>
    <row r="326" spans="36:40" x14ac:dyDescent="0.25">
      <c r="AJ326" s="17">
        <v>44256</v>
      </c>
      <c r="AK326">
        <v>17</v>
      </c>
      <c r="AL326" s="23" t="str">
        <f t="shared" si="12"/>
        <v>4425617</v>
      </c>
      <c r="AM326">
        <v>38</v>
      </c>
      <c r="AN326">
        <v>50</v>
      </c>
    </row>
    <row r="327" spans="36:40" x14ac:dyDescent="0.25">
      <c r="AJ327" s="17">
        <v>44256</v>
      </c>
      <c r="AK327">
        <v>18</v>
      </c>
      <c r="AL327" s="23" t="str">
        <f t="shared" si="12"/>
        <v>4425618</v>
      </c>
      <c r="AM327">
        <v>47</v>
      </c>
      <c r="AN327">
        <v>50</v>
      </c>
    </row>
    <row r="328" spans="36:40" x14ac:dyDescent="0.25">
      <c r="AJ328" s="17">
        <v>44256</v>
      </c>
      <c r="AK328">
        <v>19</v>
      </c>
      <c r="AL328" s="23" t="str">
        <f t="shared" si="12"/>
        <v>4425619</v>
      </c>
      <c r="AM328">
        <v>47</v>
      </c>
      <c r="AN328">
        <v>50</v>
      </c>
    </row>
    <row r="329" spans="36:40" x14ac:dyDescent="0.25">
      <c r="AJ329" s="17">
        <v>44256</v>
      </c>
      <c r="AK329">
        <v>20</v>
      </c>
      <c r="AL329" s="23" t="str">
        <f t="shared" si="12"/>
        <v>4425620</v>
      </c>
      <c r="AM329">
        <v>40</v>
      </c>
      <c r="AN329">
        <v>50</v>
      </c>
    </row>
    <row r="330" spans="36:40" x14ac:dyDescent="0.25">
      <c r="AJ330" s="17">
        <v>44256</v>
      </c>
      <c r="AK330">
        <v>21</v>
      </c>
      <c r="AL330" s="23" t="str">
        <f t="shared" si="12"/>
        <v>4425621</v>
      </c>
      <c r="AM330">
        <v>35</v>
      </c>
      <c r="AN330">
        <v>50</v>
      </c>
    </row>
    <row r="331" spans="36:40" x14ac:dyDescent="0.25">
      <c r="AJ331" s="17">
        <v>44256</v>
      </c>
      <c r="AK331">
        <v>22</v>
      </c>
      <c r="AL331" s="23" t="str">
        <f t="shared" si="12"/>
        <v>4425622</v>
      </c>
      <c r="AM331">
        <v>36</v>
      </c>
      <c r="AN331">
        <v>50</v>
      </c>
    </row>
    <row r="332" spans="36:40" x14ac:dyDescent="0.25">
      <c r="AJ332" s="17">
        <v>44256</v>
      </c>
      <c r="AK332">
        <v>23</v>
      </c>
      <c r="AL332" s="23" t="str">
        <f t="shared" si="12"/>
        <v>4425623</v>
      </c>
      <c r="AM332">
        <v>32</v>
      </c>
      <c r="AN332">
        <v>50</v>
      </c>
    </row>
    <row r="333" spans="36:40" x14ac:dyDescent="0.25">
      <c r="AJ333" s="17">
        <v>44256</v>
      </c>
      <c r="AK333">
        <v>24</v>
      </c>
      <c r="AL333" s="23" t="str">
        <f t="shared" si="12"/>
        <v>4425624</v>
      </c>
      <c r="AM333">
        <v>34</v>
      </c>
      <c r="AN333">
        <v>50</v>
      </c>
    </row>
    <row r="334" spans="36:40" x14ac:dyDescent="0.25">
      <c r="AJ334" s="17">
        <v>44256</v>
      </c>
      <c r="AK334">
        <v>25</v>
      </c>
      <c r="AL334" s="23" t="str">
        <f t="shared" si="12"/>
        <v>4425625</v>
      </c>
      <c r="AM334">
        <v>34</v>
      </c>
      <c r="AN334">
        <v>50</v>
      </c>
    </row>
    <row r="335" spans="36:40" x14ac:dyDescent="0.25">
      <c r="AJ335" s="17">
        <v>44256</v>
      </c>
      <c r="AK335">
        <v>26</v>
      </c>
      <c r="AL335" s="23" t="str">
        <f t="shared" si="12"/>
        <v>4425626</v>
      </c>
      <c r="AM335">
        <v>43</v>
      </c>
      <c r="AN335">
        <v>50</v>
      </c>
    </row>
    <row r="336" spans="36:40" x14ac:dyDescent="0.25">
      <c r="AJ336" s="17">
        <v>44256</v>
      </c>
      <c r="AK336">
        <v>27</v>
      </c>
      <c r="AL336" s="23" t="str">
        <f t="shared" si="12"/>
        <v>4425627</v>
      </c>
      <c r="AM336">
        <v>50</v>
      </c>
      <c r="AN336">
        <v>50</v>
      </c>
    </row>
    <row r="337" spans="36:40" x14ac:dyDescent="0.25">
      <c r="AJ337" s="17">
        <v>44256</v>
      </c>
      <c r="AK337">
        <v>28</v>
      </c>
      <c r="AL337" s="23" t="str">
        <f t="shared" si="12"/>
        <v>4425628</v>
      </c>
      <c r="AM337">
        <v>38</v>
      </c>
      <c r="AN337">
        <v>50</v>
      </c>
    </row>
    <row r="338" spans="36:40" x14ac:dyDescent="0.25">
      <c r="AJ338" s="17">
        <v>44256</v>
      </c>
      <c r="AK338">
        <v>29</v>
      </c>
      <c r="AL338" s="23" t="str">
        <f t="shared" si="12"/>
        <v>4425629</v>
      </c>
      <c r="AM338">
        <v>38</v>
      </c>
      <c r="AN338">
        <v>50</v>
      </c>
    </row>
    <row r="339" spans="36:40" x14ac:dyDescent="0.25">
      <c r="AJ339" s="17">
        <v>44256</v>
      </c>
      <c r="AK339">
        <v>30</v>
      </c>
      <c r="AL339" s="23" t="str">
        <f t="shared" si="12"/>
        <v>4425630</v>
      </c>
      <c r="AM339">
        <v>42</v>
      </c>
      <c r="AN339">
        <v>50</v>
      </c>
    </row>
    <row r="340" spans="36:40" x14ac:dyDescent="0.25">
      <c r="AJ340" s="17">
        <v>44256</v>
      </c>
      <c r="AK340">
        <v>31</v>
      </c>
      <c r="AL340" s="23" t="str">
        <f t="shared" si="12"/>
        <v>4425631</v>
      </c>
      <c r="AM340">
        <v>48</v>
      </c>
      <c r="AN340">
        <v>50</v>
      </c>
    </row>
    <row r="341" spans="36:40" x14ac:dyDescent="0.25">
      <c r="AJ341" s="17">
        <v>44287</v>
      </c>
      <c r="AK341">
        <v>1</v>
      </c>
      <c r="AL341" s="23" t="str">
        <f t="shared" si="12"/>
        <v>442871</v>
      </c>
      <c r="AM341">
        <v>48</v>
      </c>
      <c r="AN341">
        <v>50</v>
      </c>
    </row>
    <row r="342" spans="36:40" x14ac:dyDescent="0.25">
      <c r="AJ342" s="17">
        <v>44287</v>
      </c>
      <c r="AK342">
        <v>2</v>
      </c>
      <c r="AL342" s="23" t="str">
        <f t="shared" si="12"/>
        <v>442872</v>
      </c>
      <c r="AM342">
        <v>53</v>
      </c>
      <c r="AN342">
        <v>50</v>
      </c>
    </row>
    <row r="343" spans="36:40" x14ac:dyDescent="0.25">
      <c r="AJ343" s="17">
        <v>44287</v>
      </c>
      <c r="AK343">
        <v>3</v>
      </c>
      <c r="AL343" s="23" t="str">
        <f t="shared" si="12"/>
        <v>442873</v>
      </c>
      <c r="AM343">
        <v>42</v>
      </c>
      <c r="AN343">
        <v>50</v>
      </c>
    </row>
    <row r="344" spans="36:40" x14ac:dyDescent="0.25">
      <c r="AJ344" s="17">
        <v>44287</v>
      </c>
      <c r="AK344">
        <v>4</v>
      </c>
      <c r="AL344" s="23" t="str">
        <f t="shared" si="12"/>
        <v>442874</v>
      </c>
      <c r="AM344">
        <v>40</v>
      </c>
      <c r="AN344">
        <v>50</v>
      </c>
    </row>
    <row r="345" spans="36:40" x14ac:dyDescent="0.25">
      <c r="AJ345" s="17">
        <v>44287</v>
      </c>
      <c r="AK345">
        <v>5</v>
      </c>
      <c r="AL345" s="23" t="str">
        <f t="shared" si="12"/>
        <v>442875</v>
      </c>
      <c r="AM345">
        <v>40</v>
      </c>
      <c r="AN345">
        <v>50</v>
      </c>
    </row>
    <row r="346" spans="36:40" x14ac:dyDescent="0.25">
      <c r="AJ346" s="17">
        <v>44287</v>
      </c>
      <c r="AK346">
        <v>6</v>
      </c>
      <c r="AL346" s="23" t="str">
        <f t="shared" si="12"/>
        <v>442876</v>
      </c>
      <c r="AM346">
        <v>33</v>
      </c>
      <c r="AN346">
        <v>50</v>
      </c>
    </row>
    <row r="347" spans="36:40" x14ac:dyDescent="0.25">
      <c r="AJ347" s="17">
        <v>44287</v>
      </c>
      <c r="AK347">
        <v>7</v>
      </c>
      <c r="AL347" s="23" t="str">
        <f t="shared" si="12"/>
        <v>442877</v>
      </c>
      <c r="AM347">
        <v>32</v>
      </c>
      <c r="AN347">
        <v>50</v>
      </c>
    </row>
    <row r="348" spans="36:40" x14ac:dyDescent="0.25">
      <c r="AJ348" s="17">
        <v>44287</v>
      </c>
      <c r="AK348">
        <v>8</v>
      </c>
      <c r="AL348" s="23" t="str">
        <f t="shared" si="12"/>
        <v>442878</v>
      </c>
      <c r="AM348">
        <v>52</v>
      </c>
      <c r="AN348">
        <v>50</v>
      </c>
    </row>
    <row r="349" spans="36:40" x14ac:dyDescent="0.25">
      <c r="AJ349" s="17">
        <v>44287</v>
      </c>
      <c r="AK349">
        <v>9</v>
      </c>
      <c r="AL349" s="23" t="str">
        <f t="shared" si="12"/>
        <v>442879</v>
      </c>
      <c r="AM349">
        <v>40</v>
      </c>
      <c r="AN349">
        <v>50</v>
      </c>
    </row>
    <row r="350" spans="36:40" x14ac:dyDescent="0.25">
      <c r="AJ350" s="17">
        <v>44287</v>
      </c>
      <c r="AK350">
        <v>10</v>
      </c>
      <c r="AL350" s="23" t="str">
        <f t="shared" si="12"/>
        <v>4428710</v>
      </c>
      <c r="AM350">
        <v>41</v>
      </c>
      <c r="AN350">
        <v>50</v>
      </c>
    </row>
    <row r="351" spans="36:40" x14ac:dyDescent="0.25">
      <c r="AJ351" s="17">
        <v>44287</v>
      </c>
      <c r="AK351">
        <v>11</v>
      </c>
      <c r="AL351" s="23" t="str">
        <f t="shared" si="12"/>
        <v>4428711</v>
      </c>
      <c r="AM351">
        <v>54</v>
      </c>
      <c r="AN351">
        <v>50</v>
      </c>
    </row>
    <row r="352" spans="36:40" x14ac:dyDescent="0.25">
      <c r="AJ352" s="17">
        <v>44287</v>
      </c>
      <c r="AK352">
        <v>12</v>
      </c>
      <c r="AL352" s="23" t="str">
        <f t="shared" si="12"/>
        <v>4428712</v>
      </c>
      <c r="AM352">
        <v>34</v>
      </c>
      <c r="AN352">
        <v>50</v>
      </c>
    </row>
    <row r="353" spans="36:40" x14ac:dyDescent="0.25">
      <c r="AJ353" s="17">
        <v>44287</v>
      </c>
      <c r="AK353">
        <v>13</v>
      </c>
      <c r="AL353" s="23" t="str">
        <f t="shared" si="12"/>
        <v>4428713</v>
      </c>
      <c r="AM353">
        <v>39</v>
      </c>
      <c r="AN353">
        <v>50</v>
      </c>
    </row>
    <row r="354" spans="36:40" x14ac:dyDescent="0.25">
      <c r="AJ354" s="17">
        <v>44287</v>
      </c>
      <c r="AK354">
        <v>14</v>
      </c>
      <c r="AL354" s="23" t="str">
        <f t="shared" si="12"/>
        <v>4428714</v>
      </c>
      <c r="AM354">
        <v>51</v>
      </c>
      <c r="AN354">
        <v>50</v>
      </c>
    </row>
    <row r="355" spans="36:40" x14ac:dyDescent="0.25">
      <c r="AJ355" s="17">
        <v>44287</v>
      </c>
      <c r="AK355">
        <v>15</v>
      </c>
      <c r="AL355" s="23" t="str">
        <f t="shared" si="12"/>
        <v>4428715</v>
      </c>
      <c r="AM355">
        <v>35</v>
      </c>
      <c r="AN355">
        <v>50</v>
      </c>
    </row>
    <row r="356" spans="36:40" x14ac:dyDescent="0.25">
      <c r="AJ356" s="17">
        <v>44287</v>
      </c>
      <c r="AK356">
        <v>16</v>
      </c>
      <c r="AL356" s="23" t="str">
        <f t="shared" si="12"/>
        <v>4428716</v>
      </c>
      <c r="AM356">
        <v>34</v>
      </c>
      <c r="AN356">
        <v>50</v>
      </c>
    </row>
    <row r="357" spans="36:40" x14ac:dyDescent="0.25">
      <c r="AJ357" s="17">
        <v>44287</v>
      </c>
      <c r="AK357">
        <v>17</v>
      </c>
      <c r="AL357" s="23" t="str">
        <f t="shared" si="12"/>
        <v>4428717</v>
      </c>
      <c r="AM357">
        <v>32</v>
      </c>
      <c r="AN357">
        <v>50</v>
      </c>
    </row>
    <row r="358" spans="36:40" x14ac:dyDescent="0.25">
      <c r="AJ358" s="17">
        <v>44287</v>
      </c>
      <c r="AK358">
        <v>18</v>
      </c>
      <c r="AL358" s="23" t="str">
        <f t="shared" si="12"/>
        <v>4428718</v>
      </c>
      <c r="AM358">
        <v>45</v>
      </c>
      <c r="AN358">
        <v>50</v>
      </c>
    </row>
    <row r="359" spans="36:40" x14ac:dyDescent="0.25">
      <c r="AJ359" s="17">
        <v>44287</v>
      </c>
      <c r="AK359">
        <v>19</v>
      </c>
      <c r="AL359" s="23" t="str">
        <f t="shared" si="12"/>
        <v>4428719</v>
      </c>
      <c r="AM359">
        <v>43</v>
      </c>
      <c r="AN359">
        <v>50</v>
      </c>
    </row>
    <row r="360" spans="36:40" x14ac:dyDescent="0.25">
      <c r="AJ360" s="17">
        <v>44287</v>
      </c>
      <c r="AK360">
        <v>20</v>
      </c>
      <c r="AL360" s="23" t="str">
        <f t="shared" si="12"/>
        <v>4428720</v>
      </c>
      <c r="AM360">
        <v>42</v>
      </c>
      <c r="AN360">
        <v>50</v>
      </c>
    </row>
    <row r="361" spans="36:40" x14ac:dyDescent="0.25">
      <c r="AJ361" s="17">
        <v>44287</v>
      </c>
      <c r="AK361">
        <v>21</v>
      </c>
      <c r="AL361" s="23" t="str">
        <f t="shared" si="12"/>
        <v>4428721</v>
      </c>
      <c r="AM361">
        <v>49</v>
      </c>
      <c r="AN361">
        <v>50</v>
      </c>
    </row>
    <row r="362" spans="36:40" x14ac:dyDescent="0.25">
      <c r="AJ362" s="17">
        <v>44287</v>
      </c>
      <c r="AK362">
        <v>22</v>
      </c>
      <c r="AL362" s="23" t="str">
        <f t="shared" si="12"/>
        <v>4428722</v>
      </c>
      <c r="AM362">
        <v>43</v>
      </c>
      <c r="AN362">
        <v>50</v>
      </c>
    </row>
    <row r="363" spans="36:40" x14ac:dyDescent="0.25">
      <c r="AJ363" s="17">
        <v>44287</v>
      </c>
      <c r="AK363">
        <v>23</v>
      </c>
      <c r="AL363" s="23" t="str">
        <f t="shared" si="12"/>
        <v>4428723</v>
      </c>
      <c r="AM363">
        <v>34</v>
      </c>
      <c r="AN363">
        <v>50</v>
      </c>
    </row>
    <row r="364" spans="36:40" x14ac:dyDescent="0.25">
      <c r="AJ364" s="17">
        <v>44287</v>
      </c>
      <c r="AK364">
        <v>24</v>
      </c>
      <c r="AL364" s="23" t="str">
        <f t="shared" si="12"/>
        <v>4428724</v>
      </c>
      <c r="AM364">
        <v>35</v>
      </c>
      <c r="AN364">
        <v>50</v>
      </c>
    </row>
    <row r="365" spans="36:40" x14ac:dyDescent="0.25">
      <c r="AJ365" s="17">
        <v>44287</v>
      </c>
      <c r="AK365">
        <v>25</v>
      </c>
      <c r="AL365" s="23" t="str">
        <f t="shared" si="12"/>
        <v>4428725</v>
      </c>
      <c r="AM365">
        <v>32</v>
      </c>
      <c r="AN365">
        <v>50</v>
      </c>
    </row>
    <row r="366" spans="36:40" x14ac:dyDescent="0.25">
      <c r="AJ366" s="17">
        <v>44287</v>
      </c>
      <c r="AK366">
        <v>26</v>
      </c>
      <c r="AL366" s="23" t="str">
        <f t="shared" si="12"/>
        <v>4428726</v>
      </c>
      <c r="AM366">
        <v>34</v>
      </c>
      <c r="AN366">
        <v>50</v>
      </c>
    </row>
    <row r="367" spans="36:40" x14ac:dyDescent="0.25">
      <c r="AJ367" s="17">
        <v>44287</v>
      </c>
      <c r="AK367">
        <v>27</v>
      </c>
      <c r="AL367" s="23" t="str">
        <f t="shared" si="12"/>
        <v>4428727</v>
      </c>
      <c r="AM367">
        <v>35</v>
      </c>
      <c r="AN367">
        <v>50</v>
      </c>
    </row>
    <row r="368" spans="36:40" x14ac:dyDescent="0.25">
      <c r="AJ368" s="17">
        <v>44287</v>
      </c>
      <c r="AK368">
        <v>28</v>
      </c>
      <c r="AL368" s="23" t="str">
        <f t="shared" si="12"/>
        <v>4428728</v>
      </c>
      <c r="AM368">
        <v>53</v>
      </c>
      <c r="AN368">
        <v>50</v>
      </c>
    </row>
    <row r="369" spans="36:40" x14ac:dyDescent="0.25">
      <c r="AJ369" s="17">
        <v>44287</v>
      </c>
      <c r="AK369">
        <v>29</v>
      </c>
      <c r="AL369" s="23" t="str">
        <f t="shared" si="12"/>
        <v>4428729</v>
      </c>
      <c r="AM369">
        <v>49</v>
      </c>
      <c r="AN369">
        <v>50</v>
      </c>
    </row>
    <row r="370" spans="36:40" x14ac:dyDescent="0.25">
      <c r="AJ370" s="17">
        <v>44287</v>
      </c>
      <c r="AK370">
        <v>30</v>
      </c>
      <c r="AL370" s="23" t="str">
        <f t="shared" si="12"/>
        <v>4428730</v>
      </c>
      <c r="AM370">
        <v>46</v>
      </c>
      <c r="AN370">
        <v>50</v>
      </c>
    </row>
    <row r="371" spans="36:40" x14ac:dyDescent="0.25">
      <c r="AJ371" s="17">
        <v>44317</v>
      </c>
      <c r="AK371">
        <v>1</v>
      </c>
      <c r="AL371" s="23" t="str">
        <f t="shared" si="12"/>
        <v>443171</v>
      </c>
      <c r="AM371">
        <v>35</v>
      </c>
      <c r="AN371">
        <v>50</v>
      </c>
    </row>
    <row r="372" spans="36:40" x14ac:dyDescent="0.25">
      <c r="AJ372" s="17">
        <v>44317</v>
      </c>
      <c r="AK372">
        <v>2</v>
      </c>
      <c r="AL372" s="23" t="str">
        <f t="shared" si="12"/>
        <v>443172</v>
      </c>
      <c r="AM372">
        <v>48</v>
      </c>
      <c r="AN372">
        <v>50</v>
      </c>
    </row>
    <row r="373" spans="36:40" x14ac:dyDescent="0.25">
      <c r="AJ373" s="17">
        <v>44317</v>
      </c>
      <c r="AK373">
        <v>3</v>
      </c>
      <c r="AL373" s="23" t="str">
        <f t="shared" si="12"/>
        <v>443173</v>
      </c>
      <c r="AM373">
        <v>35</v>
      </c>
      <c r="AN373">
        <v>50</v>
      </c>
    </row>
    <row r="374" spans="36:40" x14ac:dyDescent="0.25">
      <c r="AJ374" s="17">
        <v>44317</v>
      </c>
      <c r="AK374">
        <v>4</v>
      </c>
      <c r="AL374" s="23" t="str">
        <f t="shared" si="12"/>
        <v>443174</v>
      </c>
      <c r="AM374">
        <v>47</v>
      </c>
      <c r="AN374">
        <v>50</v>
      </c>
    </row>
    <row r="375" spans="36:40" x14ac:dyDescent="0.25">
      <c r="AJ375" s="17">
        <v>44317</v>
      </c>
      <c r="AK375">
        <v>5</v>
      </c>
      <c r="AL375" s="23" t="str">
        <f t="shared" si="12"/>
        <v>443175</v>
      </c>
      <c r="AM375">
        <v>35</v>
      </c>
      <c r="AN375">
        <v>50</v>
      </c>
    </row>
    <row r="376" spans="36:40" x14ac:dyDescent="0.25">
      <c r="AJ376" s="17">
        <v>44317</v>
      </c>
      <c r="AK376">
        <v>6</v>
      </c>
      <c r="AL376" s="23" t="str">
        <f t="shared" si="12"/>
        <v>443176</v>
      </c>
      <c r="AM376">
        <v>54</v>
      </c>
      <c r="AN376">
        <v>50</v>
      </c>
    </row>
    <row r="377" spans="36:40" x14ac:dyDescent="0.25">
      <c r="AJ377" s="17">
        <v>44317</v>
      </c>
      <c r="AK377">
        <v>7</v>
      </c>
      <c r="AL377" s="23" t="str">
        <f t="shared" si="12"/>
        <v>443177</v>
      </c>
      <c r="AM377">
        <v>38</v>
      </c>
      <c r="AN377">
        <v>50</v>
      </c>
    </row>
    <row r="378" spans="36:40" x14ac:dyDescent="0.25">
      <c r="AJ378" s="17">
        <v>44317</v>
      </c>
      <c r="AK378">
        <v>8</v>
      </c>
      <c r="AL378" s="23" t="str">
        <f t="shared" si="12"/>
        <v>443178</v>
      </c>
      <c r="AM378">
        <v>43</v>
      </c>
      <c r="AN378">
        <v>50</v>
      </c>
    </row>
    <row r="379" spans="36:40" x14ac:dyDescent="0.25">
      <c r="AJ379" s="17">
        <v>44317</v>
      </c>
      <c r="AK379">
        <v>9</v>
      </c>
      <c r="AL379" s="23" t="str">
        <f t="shared" si="12"/>
        <v>443179</v>
      </c>
      <c r="AM379">
        <v>47</v>
      </c>
      <c r="AN379">
        <v>50</v>
      </c>
    </row>
    <row r="380" spans="36:40" x14ac:dyDescent="0.25">
      <c r="AJ380" s="17">
        <v>44317</v>
      </c>
      <c r="AK380">
        <v>10</v>
      </c>
      <c r="AL380" s="23" t="str">
        <f t="shared" si="12"/>
        <v>4431710</v>
      </c>
      <c r="AM380">
        <v>32</v>
      </c>
      <c r="AN380">
        <v>50</v>
      </c>
    </row>
    <row r="381" spans="36:40" x14ac:dyDescent="0.25">
      <c r="AJ381" s="17">
        <v>44317</v>
      </c>
      <c r="AK381">
        <v>11</v>
      </c>
      <c r="AL381" s="23" t="str">
        <f t="shared" si="12"/>
        <v>4431711</v>
      </c>
      <c r="AM381">
        <v>38</v>
      </c>
      <c r="AN381">
        <v>50</v>
      </c>
    </row>
    <row r="382" spans="36:40" x14ac:dyDescent="0.25">
      <c r="AJ382" s="17">
        <v>44317</v>
      </c>
      <c r="AK382">
        <v>12</v>
      </c>
      <c r="AL382" s="23" t="str">
        <f t="shared" si="12"/>
        <v>4431712</v>
      </c>
      <c r="AM382">
        <v>47</v>
      </c>
      <c r="AN382">
        <v>50</v>
      </c>
    </row>
    <row r="383" spans="36:40" x14ac:dyDescent="0.25">
      <c r="AJ383" s="17">
        <v>44317</v>
      </c>
      <c r="AK383">
        <v>13</v>
      </c>
      <c r="AL383" s="23" t="str">
        <f t="shared" si="12"/>
        <v>4431713</v>
      </c>
      <c r="AM383">
        <v>50</v>
      </c>
      <c r="AN383">
        <v>50</v>
      </c>
    </row>
    <row r="384" spans="36:40" x14ac:dyDescent="0.25">
      <c r="AJ384" s="17">
        <v>44317</v>
      </c>
      <c r="AK384">
        <v>14</v>
      </c>
      <c r="AL384" s="23" t="str">
        <f t="shared" si="12"/>
        <v>4431714</v>
      </c>
      <c r="AM384">
        <v>46</v>
      </c>
      <c r="AN384">
        <v>50</v>
      </c>
    </row>
    <row r="385" spans="36:40" x14ac:dyDescent="0.25">
      <c r="AJ385" s="17">
        <v>44317</v>
      </c>
      <c r="AK385">
        <v>15</v>
      </c>
      <c r="AL385" s="23" t="str">
        <f t="shared" ref="AL385:AL448" si="13">AJ385&amp;AK385</f>
        <v>4431715</v>
      </c>
      <c r="AM385">
        <v>33</v>
      </c>
      <c r="AN385">
        <v>50</v>
      </c>
    </row>
    <row r="386" spans="36:40" x14ac:dyDescent="0.25">
      <c r="AJ386" s="17">
        <v>44317</v>
      </c>
      <c r="AK386">
        <v>16</v>
      </c>
      <c r="AL386" s="23" t="str">
        <f t="shared" si="13"/>
        <v>4431716</v>
      </c>
      <c r="AM386">
        <v>41</v>
      </c>
      <c r="AN386">
        <v>50</v>
      </c>
    </row>
    <row r="387" spans="36:40" x14ac:dyDescent="0.25">
      <c r="AJ387" s="17">
        <v>44317</v>
      </c>
      <c r="AK387">
        <v>17</v>
      </c>
      <c r="AL387" s="23" t="str">
        <f t="shared" si="13"/>
        <v>4431717</v>
      </c>
      <c r="AM387">
        <v>43</v>
      </c>
      <c r="AN387">
        <v>50</v>
      </c>
    </row>
    <row r="388" spans="36:40" x14ac:dyDescent="0.25">
      <c r="AJ388" s="17">
        <v>44317</v>
      </c>
      <c r="AK388">
        <v>18</v>
      </c>
      <c r="AL388" s="23" t="str">
        <f t="shared" si="13"/>
        <v>4431718</v>
      </c>
      <c r="AM388">
        <v>37</v>
      </c>
      <c r="AN388">
        <v>50</v>
      </c>
    </row>
    <row r="389" spans="36:40" x14ac:dyDescent="0.25">
      <c r="AJ389" s="17">
        <v>44317</v>
      </c>
      <c r="AK389">
        <v>19</v>
      </c>
      <c r="AL389" s="23" t="str">
        <f t="shared" si="13"/>
        <v>4431719</v>
      </c>
      <c r="AM389">
        <v>44</v>
      </c>
      <c r="AN389">
        <v>50</v>
      </c>
    </row>
    <row r="390" spans="36:40" x14ac:dyDescent="0.25">
      <c r="AJ390" s="17">
        <v>44317</v>
      </c>
      <c r="AK390">
        <v>20</v>
      </c>
      <c r="AL390" s="23" t="str">
        <f t="shared" si="13"/>
        <v>4431720</v>
      </c>
      <c r="AM390">
        <v>37</v>
      </c>
      <c r="AN390">
        <v>50</v>
      </c>
    </row>
    <row r="391" spans="36:40" x14ac:dyDescent="0.25">
      <c r="AJ391" s="17">
        <v>44317</v>
      </c>
      <c r="AK391">
        <v>21</v>
      </c>
      <c r="AL391" s="23" t="str">
        <f t="shared" si="13"/>
        <v>4431721</v>
      </c>
      <c r="AM391">
        <v>36</v>
      </c>
      <c r="AN391">
        <v>50</v>
      </c>
    </row>
    <row r="392" spans="36:40" x14ac:dyDescent="0.25">
      <c r="AJ392" s="17">
        <v>44317</v>
      </c>
      <c r="AK392">
        <v>22</v>
      </c>
      <c r="AL392" s="23" t="str">
        <f t="shared" si="13"/>
        <v>4431722</v>
      </c>
      <c r="AM392">
        <v>54</v>
      </c>
      <c r="AN392">
        <v>50</v>
      </c>
    </row>
    <row r="393" spans="36:40" x14ac:dyDescent="0.25">
      <c r="AJ393" s="17">
        <v>44317</v>
      </c>
      <c r="AK393">
        <v>23</v>
      </c>
      <c r="AL393" s="23" t="str">
        <f t="shared" si="13"/>
        <v>4431723</v>
      </c>
      <c r="AM393">
        <v>41</v>
      </c>
      <c r="AN393">
        <v>50</v>
      </c>
    </row>
    <row r="394" spans="36:40" x14ac:dyDescent="0.25">
      <c r="AJ394" s="17">
        <v>44317</v>
      </c>
      <c r="AK394">
        <v>24</v>
      </c>
      <c r="AL394" s="23" t="str">
        <f t="shared" si="13"/>
        <v>4431724</v>
      </c>
      <c r="AM394">
        <v>36</v>
      </c>
      <c r="AN394">
        <v>50</v>
      </c>
    </row>
    <row r="395" spans="36:40" x14ac:dyDescent="0.25">
      <c r="AJ395" s="17">
        <v>44317</v>
      </c>
      <c r="AK395">
        <v>25</v>
      </c>
      <c r="AL395" s="23" t="str">
        <f t="shared" si="13"/>
        <v>4431725</v>
      </c>
      <c r="AM395">
        <v>49</v>
      </c>
      <c r="AN395">
        <v>50</v>
      </c>
    </row>
    <row r="396" spans="36:40" x14ac:dyDescent="0.25">
      <c r="AJ396" s="17">
        <v>44317</v>
      </c>
      <c r="AK396">
        <v>26</v>
      </c>
      <c r="AL396" s="23" t="str">
        <f t="shared" si="13"/>
        <v>4431726</v>
      </c>
      <c r="AM396">
        <v>54</v>
      </c>
      <c r="AN396">
        <v>50</v>
      </c>
    </row>
    <row r="397" spans="36:40" x14ac:dyDescent="0.25">
      <c r="AJ397" s="17">
        <v>44317</v>
      </c>
      <c r="AK397">
        <v>27</v>
      </c>
      <c r="AL397" s="23" t="str">
        <f t="shared" si="13"/>
        <v>4431727</v>
      </c>
      <c r="AM397">
        <v>50</v>
      </c>
      <c r="AN397">
        <v>50</v>
      </c>
    </row>
    <row r="398" spans="36:40" x14ac:dyDescent="0.25">
      <c r="AJ398" s="17">
        <v>44317</v>
      </c>
      <c r="AK398">
        <v>28</v>
      </c>
      <c r="AL398" s="23" t="str">
        <f t="shared" si="13"/>
        <v>4431728</v>
      </c>
      <c r="AM398">
        <v>51</v>
      </c>
      <c r="AN398">
        <v>50</v>
      </c>
    </row>
    <row r="399" spans="36:40" x14ac:dyDescent="0.25">
      <c r="AJ399" s="17">
        <v>44317</v>
      </c>
      <c r="AK399">
        <v>29</v>
      </c>
      <c r="AL399" s="23" t="str">
        <f t="shared" si="13"/>
        <v>4431729</v>
      </c>
      <c r="AM399">
        <v>54</v>
      </c>
      <c r="AN399">
        <v>50</v>
      </c>
    </row>
    <row r="400" spans="36:40" x14ac:dyDescent="0.25">
      <c r="AJ400" s="17">
        <v>44317</v>
      </c>
      <c r="AK400">
        <v>30</v>
      </c>
      <c r="AL400" s="23" t="str">
        <f t="shared" si="13"/>
        <v>4431730</v>
      </c>
      <c r="AM400">
        <v>38</v>
      </c>
      <c r="AN400">
        <v>50</v>
      </c>
    </row>
    <row r="401" spans="36:40" x14ac:dyDescent="0.25">
      <c r="AJ401" s="17">
        <v>44317</v>
      </c>
      <c r="AK401">
        <v>31</v>
      </c>
      <c r="AL401" s="23" t="str">
        <f t="shared" si="13"/>
        <v>4431731</v>
      </c>
      <c r="AM401">
        <v>42</v>
      </c>
      <c r="AN401">
        <v>50</v>
      </c>
    </row>
    <row r="402" spans="36:40" x14ac:dyDescent="0.25">
      <c r="AJ402" s="17">
        <v>44348</v>
      </c>
      <c r="AK402">
        <v>1</v>
      </c>
      <c r="AL402" s="23" t="str">
        <f t="shared" si="13"/>
        <v>443481</v>
      </c>
      <c r="AM402">
        <v>49</v>
      </c>
      <c r="AN402">
        <v>50</v>
      </c>
    </row>
    <row r="403" spans="36:40" x14ac:dyDescent="0.25">
      <c r="AJ403" s="17">
        <v>44348</v>
      </c>
      <c r="AK403">
        <v>2</v>
      </c>
      <c r="AL403" s="23" t="str">
        <f t="shared" si="13"/>
        <v>443482</v>
      </c>
      <c r="AM403">
        <v>49</v>
      </c>
      <c r="AN403">
        <v>50</v>
      </c>
    </row>
    <row r="404" spans="36:40" x14ac:dyDescent="0.25">
      <c r="AJ404" s="17">
        <v>44348</v>
      </c>
      <c r="AK404">
        <v>3</v>
      </c>
      <c r="AL404" s="23" t="str">
        <f t="shared" si="13"/>
        <v>443483</v>
      </c>
      <c r="AM404">
        <v>51</v>
      </c>
      <c r="AN404">
        <v>50</v>
      </c>
    </row>
    <row r="405" spans="36:40" x14ac:dyDescent="0.25">
      <c r="AJ405" s="17">
        <v>44348</v>
      </c>
      <c r="AK405">
        <v>4</v>
      </c>
      <c r="AL405" s="23" t="str">
        <f t="shared" si="13"/>
        <v>443484</v>
      </c>
      <c r="AM405">
        <v>38</v>
      </c>
      <c r="AN405">
        <v>50</v>
      </c>
    </row>
    <row r="406" spans="36:40" x14ac:dyDescent="0.25">
      <c r="AJ406" s="17">
        <v>44348</v>
      </c>
      <c r="AK406">
        <v>5</v>
      </c>
      <c r="AL406" s="23" t="str">
        <f t="shared" si="13"/>
        <v>443485</v>
      </c>
      <c r="AM406">
        <v>32</v>
      </c>
      <c r="AN406">
        <v>50</v>
      </c>
    </row>
    <row r="407" spans="36:40" x14ac:dyDescent="0.25">
      <c r="AJ407" s="17">
        <v>44348</v>
      </c>
      <c r="AK407">
        <v>6</v>
      </c>
      <c r="AL407" s="23" t="str">
        <f t="shared" si="13"/>
        <v>443486</v>
      </c>
      <c r="AM407">
        <v>54</v>
      </c>
      <c r="AN407">
        <v>50</v>
      </c>
    </row>
    <row r="408" spans="36:40" x14ac:dyDescent="0.25">
      <c r="AJ408" s="17">
        <v>44348</v>
      </c>
      <c r="AK408">
        <v>7</v>
      </c>
      <c r="AL408" s="23" t="str">
        <f t="shared" si="13"/>
        <v>443487</v>
      </c>
      <c r="AM408">
        <v>46</v>
      </c>
      <c r="AN408">
        <v>50</v>
      </c>
    </row>
    <row r="409" spans="36:40" x14ac:dyDescent="0.25">
      <c r="AJ409" s="17">
        <v>44348</v>
      </c>
      <c r="AK409">
        <v>8</v>
      </c>
      <c r="AL409" s="23" t="str">
        <f t="shared" si="13"/>
        <v>443488</v>
      </c>
      <c r="AM409">
        <v>35</v>
      </c>
      <c r="AN409">
        <v>50</v>
      </c>
    </row>
    <row r="410" spans="36:40" x14ac:dyDescent="0.25">
      <c r="AJ410" s="17">
        <v>44348</v>
      </c>
      <c r="AK410">
        <v>9</v>
      </c>
      <c r="AL410" s="23" t="str">
        <f t="shared" si="13"/>
        <v>443489</v>
      </c>
      <c r="AM410">
        <v>45</v>
      </c>
      <c r="AN410">
        <v>50</v>
      </c>
    </row>
    <row r="411" spans="36:40" x14ac:dyDescent="0.25">
      <c r="AJ411" s="17">
        <v>44348</v>
      </c>
      <c r="AK411">
        <v>10</v>
      </c>
      <c r="AL411" s="23" t="str">
        <f t="shared" si="13"/>
        <v>4434810</v>
      </c>
      <c r="AM411">
        <v>43</v>
      </c>
      <c r="AN411">
        <v>50</v>
      </c>
    </row>
    <row r="412" spans="36:40" x14ac:dyDescent="0.25">
      <c r="AJ412" s="17">
        <v>44348</v>
      </c>
      <c r="AK412">
        <v>11</v>
      </c>
      <c r="AL412" s="23" t="str">
        <f t="shared" si="13"/>
        <v>4434811</v>
      </c>
      <c r="AM412">
        <v>39</v>
      </c>
      <c r="AN412">
        <v>50</v>
      </c>
    </row>
    <row r="413" spans="36:40" x14ac:dyDescent="0.25">
      <c r="AJ413" s="17">
        <v>44348</v>
      </c>
      <c r="AK413">
        <v>12</v>
      </c>
      <c r="AL413" s="23" t="str">
        <f t="shared" si="13"/>
        <v>4434812</v>
      </c>
      <c r="AM413">
        <v>54</v>
      </c>
      <c r="AN413">
        <v>50</v>
      </c>
    </row>
    <row r="414" spans="36:40" x14ac:dyDescent="0.25">
      <c r="AJ414" s="17">
        <v>44348</v>
      </c>
      <c r="AK414">
        <v>13</v>
      </c>
      <c r="AL414" s="23" t="str">
        <f t="shared" si="13"/>
        <v>4434813</v>
      </c>
      <c r="AM414">
        <v>37</v>
      </c>
      <c r="AN414">
        <v>50</v>
      </c>
    </row>
    <row r="415" spans="36:40" x14ac:dyDescent="0.25">
      <c r="AJ415" s="17">
        <v>44348</v>
      </c>
      <c r="AK415">
        <v>14</v>
      </c>
      <c r="AL415" s="23" t="str">
        <f t="shared" si="13"/>
        <v>4434814</v>
      </c>
      <c r="AM415">
        <v>43</v>
      </c>
      <c r="AN415">
        <v>50</v>
      </c>
    </row>
    <row r="416" spans="36:40" x14ac:dyDescent="0.25">
      <c r="AJ416" s="17">
        <v>44348</v>
      </c>
      <c r="AK416">
        <v>15</v>
      </c>
      <c r="AL416" s="23" t="str">
        <f t="shared" si="13"/>
        <v>4434815</v>
      </c>
      <c r="AM416">
        <v>47</v>
      </c>
      <c r="AN416">
        <v>50</v>
      </c>
    </row>
    <row r="417" spans="36:40" x14ac:dyDescent="0.25">
      <c r="AJ417" s="17">
        <v>44348</v>
      </c>
      <c r="AK417">
        <v>16</v>
      </c>
      <c r="AL417" s="23" t="str">
        <f t="shared" si="13"/>
        <v>4434816</v>
      </c>
      <c r="AM417">
        <v>39</v>
      </c>
      <c r="AN417">
        <v>50</v>
      </c>
    </row>
    <row r="418" spans="36:40" x14ac:dyDescent="0.25">
      <c r="AJ418" s="17">
        <v>44348</v>
      </c>
      <c r="AK418">
        <v>17</v>
      </c>
      <c r="AL418" s="23" t="str">
        <f t="shared" si="13"/>
        <v>4434817</v>
      </c>
      <c r="AM418">
        <v>39</v>
      </c>
      <c r="AN418">
        <v>50</v>
      </c>
    </row>
    <row r="419" spans="36:40" x14ac:dyDescent="0.25">
      <c r="AJ419" s="17">
        <v>44348</v>
      </c>
      <c r="AK419">
        <v>18</v>
      </c>
      <c r="AL419" s="23" t="str">
        <f t="shared" si="13"/>
        <v>4434818</v>
      </c>
      <c r="AM419">
        <v>46</v>
      </c>
      <c r="AN419">
        <v>50</v>
      </c>
    </row>
    <row r="420" spans="36:40" x14ac:dyDescent="0.25">
      <c r="AJ420" s="17">
        <v>44348</v>
      </c>
      <c r="AK420">
        <v>19</v>
      </c>
      <c r="AL420" s="23" t="str">
        <f t="shared" si="13"/>
        <v>4434819</v>
      </c>
      <c r="AM420">
        <v>40</v>
      </c>
      <c r="AN420">
        <v>50</v>
      </c>
    </row>
    <row r="421" spans="36:40" x14ac:dyDescent="0.25">
      <c r="AJ421" s="17">
        <v>44348</v>
      </c>
      <c r="AK421">
        <v>20</v>
      </c>
      <c r="AL421" s="23" t="str">
        <f t="shared" si="13"/>
        <v>4434820</v>
      </c>
      <c r="AM421">
        <v>48</v>
      </c>
      <c r="AN421">
        <v>50</v>
      </c>
    </row>
    <row r="422" spans="36:40" x14ac:dyDescent="0.25">
      <c r="AJ422" s="17">
        <v>44348</v>
      </c>
      <c r="AK422">
        <v>21</v>
      </c>
      <c r="AL422" s="23" t="str">
        <f t="shared" si="13"/>
        <v>4434821</v>
      </c>
      <c r="AM422">
        <v>51</v>
      </c>
      <c r="AN422">
        <v>50</v>
      </c>
    </row>
    <row r="423" spans="36:40" x14ac:dyDescent="0.25">
      <c r="AJ423" s="17">
        <v>44348</v>
      </c>
      <c r="AK423">
        <v>22</v>
      </c>
      <c r="AL423" s="23" t="str">
        <f t="shared" si="13"/>
        <v>4434822</v>
      </c>
      <c r="AM423">
        <v>39</v>
      </c>
      <c r="AN423">
        <v>50</v>
      </c>
    </row>
    <row r="424" spans="36:40" x14ac:dyDescent="0.25">
      <c r="AJ424" s="17">
        <v>44348</v>
      </c>
      <c r="AK424">
        <v>23</v>
      </c>
      <c r="AL424" s="23" t="str">
        <f t="shared" si="13"/>
        <v>4434823</v>
      </c>
      <c r="AM424">
        <v>36</v>
      </c>
      <c r="AN424">
        <v>50</v>
      </c>
    </row>
    <row r="425" spans="36:40" x14ac:dyDescent="0.25">
      <c r="AJ425" s="17">
        <v>44348</v>
      </c>
      <c r="AK425">
        <v>24</v>
      </c>
      <c r="AL425" s="23" t="str">
        <f t="shared" si="13"/>
        <v>4434824</v>
      </c>
      <c r="AM425">
        <v>51</v>
      </c>
      <c r="AN425">
        <v>50</v>
      </c>
    </row>
    <row r="426" spans="36:40" x14ac:dyDescent="0.25">
      <c r="AJ426" s="17">
        <v>44348</v>
      </c>
      <c r="AK426">
        <v>25</v>
      </c>
      <c r="AL426" s="23" t="str">
        <f t="shared" si="13"/>
        <v>4434825</v>
      </c>
      <c r="AM426">
        <v>38</v>
      </c>
      <c r="AN426">
        <v>50</v>
      </c>
    </row>
    <row r="427" spans="36:40" x14ac:dyDescent="0.25">
      <c r="AJ427" s="17">
        <v>44348</v>
      </c>
      <c r="AK427">
        <v>26</v>
      </c>
      <c r="AL427" s="23" t="str">
        <f t="shared" si="13"/>
        <v>4434826</v>
      </c>
      <c r="AM427">
        <v>45</v>
      </c>
      <c r="AN427">
        <v>50</v>
      </c>
    </row>
    <row r="428" spans="36:40" x14ac:dyDescent="0.25">
      <c r="AJ428" s="17">
        <v>44348</v>
      </c>
      <c r="AK428">
        <v>27</v>
      </c>
      <c r="AL428" s="23" t="str">
        <f t="shared" si="13"/>
        <v>4434827</v>
      </c>
      <c r="AM428">
        <v>54</v>
      </c>
      <c r="AN428">
        <v>50</v>
      </c>
    </row>
    <row r="429" spans="36:40" x14ac:dyDescent="0.25">
      <c r="AJ429" s="17">
        <v>44348</v>
      </c>
      <c r="AK429">
        <v>28</v>
      </c>
      <c r="AL429" s="23" t="str">
        <f t="shared" si="13"/>
        <v>4434828</v>
      </c>
      <c r="AM429">
        <v>52</v>
      </c>
      <c r="AN429">
        <v>50</v>
      </c>
    </row>
    <row r="430" spans="36:40" x14ac:dyDescent="0.25">
      <c r="AJ430" s="17">
        <v>44348</v>
      </c>
      <c r="AK430">
        <v>29</v>
      </c>
      <c r="AL430" s="23" t="str">
        <f t="shared" si="13"/>
        <v>4434829</v>
      </c>
      <c r="AM430">
        <v>32</v>
      </c>
      <c r="AN430">
        <v>50</v>
      </c>
    </row>
    <row r="431" spans="36:40" x14ac:dyDescent="0.25">
      <c r="AJ431" s="17">
        <v>44348</v>
      </c>
      <c r="AK431">
        <v>30</v>
      </c>
      <c r="AL431" s="23" t="str">
        <f t="shared" si="13"/>
        <v>4434830</v>
      </c>
      <c r="AM431">
        <v>44</v>
      </c>
      <c r="AN431">
        <v>50</v>
      </c>
    </row>
    <row r="432" spans="36:40" x14ac:dyDescent="0.25">
      <c r="AJ432" s="17">
        <v>44378</v>
      </c>
      <c r="AK432">
        <v>1</v>
      </c>
      <c r="AL432" s="23" t="str">
        <f t="shared" si="13"/>
        <v>443781</v>
      </c>
      <c r="AM432">
        <v>53</v>
      </c>
      <c r="AN432">
        <v>50</v>
      </c>
    </row>
    <row r="433" spans="36:40" x14ac:dyDescent="0.25">
      <c r="AJ433" s="17">
        <v>44378</v>
      </c>
      <c r="AK433">
        <v>2</v>
      </c>
      <c r="AL433" s="23" t="str">
        <f t="shared" si="13"/>
        <v>443782</v>
      </c>
      <c r="AM433">
        <v>44</v>
      </c>
      <c r="AN433">
        <v>50</v>
      </c>
    </row>
    <row r="434" spans="36:40" x14ac:dyDescent="0.25">
      <c r="AJ434" s="17">
        <v>44378</v>
      </c>
      <c r="AK434">
        <v>3</v>
      </c>
      <c r="AL434" s="23" t="str">
        <f t="shared" si="13"/>
        <v>443783</v>
      </c>
      <c r="AM434">
        <v>39</v>
      </c>
      <c r="AN434">
        <v>50</v>
      </c>
    </row>
    <row r="435" spans="36:40" x14ac:dyDescent="0.25">
      <c r="AJ435" s="17">
        <v>44378</v>
      </c>
      <c r="AK435">
        <v>4</v>
      </c>
      <c r="AL435" s="23" t="str">
        <f t="shared" si="13"/>
        <v>443784</v>
      </c>
      <c r="AM435">
        <v>43</v>
      </c>
      <c r="AN435">
        <v>50</v>
      </c>
    </row>
    <row r="436" spans="36:40" x14ac:dyDescent="0.25">
      <c r="AJ436" s="17">
        <v>44378</v>
      </c>
      <c r="AK436">
        <v>5</v>
      </c>
      <c r="AL436" s="23" t="str">
        <f t="shared" si="13"/>
        <v>443785</v>
      </c>
      <c r="AM436">
        <v>38</v>
      </c>
      <c r="AN436">
        <v>50</v>
      </c>
    </row>
    <row r="437" spans="36:40" x14ac:dyDescent="0.25">
      <c r="AJ437" s="17">
        <v>44378</v>
      </c>
      <c r="AK437">
        <v>6</v>
      </c>
      <c r="AL437" s="23" t="str">
        <f t="shared" si="13"/>
        <v>443786</v>
      </c>
      <c r="AM437">
        <v>47</v>
      </c>
      <c r="AN437">
        <v>50</v>
      </c>
    </row>
    <row r="438" spans="36:40" x14ac:dyDescent="0.25">
      <c r="AJ438" s="17">
        <v>44378</v>
      </c>
      <c r="AK438">
        <v>7</v>
      </c>
      <c r="AL438" s="23" t="str">
        <f t="shared" si="13"/>
        <v>443787</v>
      </c>
      <c r="AM438">
        <v>42</v>
      </c>
      <c r="AN438">
        <v>50</v>
      </c>
    </row>
    <row r="439" spans="36:40" x14ac:dyDescent="0.25">
      <c r="AJ439" s="17">
        <v>44378</v>
      </c>
      <c r="AK439">
        <v>8</v>
      </c>
      <c r="AL439" s="23" t="str">
        <f t="shared" si="13"/>
        <v>443788</v>
      </c>
      <c r="AM439">
        <v>47</v>
      </c>
      <c r="AN439">
        <v>50</v>
      </c>
    </row>
    <row r="440" spans="36:40" x14ac:dyDescent="0.25">
      <c r="AJ440" s="17">
        <v>44378</v>
      </c>
      <c r="AK440">
        <v>9</v>
      </c>
      <c r="AL440" s="23" t="str">
        <f t="shared" si="13"/>
        <v>443789</v>
      </c>
      <c r="AM440">
        <v>42</v>
      </c>
      <c r="AN440">
        <v>50</v>
      </c>
    </row>
    <row r="441" spans="36:40" x14ac:dyDescent="0.25">
      <c r="AJ441" s="17">
        <v>44378</v>
      </c>
      <c r="AK441">
        <v>10</v>
      </c>
      <c r="AL441" s="23" t="str">
        <f t="shared" si="13"/>
        <v>4437810</v>
      </c>
      <c r="AM441">
        <v>44</v>
      </c>
      <c r="AN441">
        <v>50</v>
      </c>
    </row>
    <row r="442" spans="36:40" x14ac:dyDescent="0.25">
      <c r="AJ442" s="17">
        <v>44378</v>
      </c>
      <c r="AK442">
        <v>11</v>
      </c>
      <c r="AL442" s="23" t="str">
        <f t="shared" si="13"/>
        <v>4437811</v>
      </c>
      <c r="AM442">
        <v>38</v>
      </c>
      <c r="AN442">
        <v>50</v>
      </c>
    </row>
    <row r="443" spans="36:40" x14ac:dyDescent="0.25">
      <c r="AJ443" s="17">
        <v>44378</v>
      </c>
      <c r="AK443">
        <v>12</v>
      </c>
      <c r="AL443" s="23" t="str">
        <f t="shared" si="13"/>
        <v>4437812</v>
      </c>
      <c r="AM443">
        <v>41</v>
      </c>
      <c r="AN443">
        <v>50</v>
      </c>
    </row>
    <row r="444" spans="36:40" x14ac:dyDescent="0.25">
      <c r="AJ444" s="17">
        <v>44378</v>
      </c>
      <c r="AK444">
        <v>13</v>
      </c>
      <c r="AL444" s="23" t="str">
        <f t="shared" si="13"/>
        <v>4437813</v>
      </c>
      <c r="AM444">
        <v>41</v>
      </c>
      <c r="AN444">
        <v>50</v>
      </c>
    </row>
    <row r="445" spans="36:40" x14ac:dyDescent="0.25">
      <c r="AJ445" s="17">
        <v>44378</v>
      </c>
      <c r="AK445">
        <v>14</v>
      </c>
      <c r="AL445" s="23" t="str">
        <f t="shared" si="13"/>
        <v>4437814</v>
      </c>
      <c r="AM445">
        <v>50</v>
      </c>
      <c r="AN445">
        <v>50</v>
      </c>
    </row>
    <row r="446" spans="36:40" x14ac:dyDescent="0.25">
      <c r="AJ446" s="17">
        <v>44378</v>
      </c>
      <c r="AK446">
        <v>15</v>
      </c>
      <c r="AL446" s="23" t="str">
        <f t="shared" si="13"/>
        <v>4437815</v>
      </c>
      <c r="AM446">
        <v>36</v>
      </c>
      <c r="AN446">
        <v>50</v>
      </c>
    </row>
    <row r="447" spans="36:40" x14ac:dyDescent="0.25">
      <c r="AJ447" s="17">
        <v>44378</v>
      </c>
      <c r="AK447">
        <v>16</v>
      </c>
      <c r="AL447" s="23" t="str">
        <f t="shared" si="13"/>
        <v>4437816</v>
      </c>
      <c r="AM447">
        <v>49</v>
      </c>
      <c r="AN447">
        <v>50</v>
      </c>
    </row>
    <row r="448" spans="36:40" x14ac:dyDescent="0.25">
      <c r="AJ448" s="17">
        <v>44378</v>
      </c>
      <c r="AK448">
        <v>17</v>
      </c>
      <c r="AL448" s="23" t="str">
        <f t="shared" si="13"/>
        <v>4437817</v>
      </c>
      <c r="AM448">
        <v>51</v>
      </c>
      <c r="AN448">
        <v>50</v>
      </c>
    </row>
    <row r="449" spans="36:40" x14ac:dyDescent="0.25">
      <c r="AJ449" s="17">
        <v>44378</v>
      </c>
      <c r="AK449">
        <v>18</v>
      </c>
      <c r="AL449" s="23" t="str">
        <f t="shared" ref="AL449:AL512" si="14">AJ449&amp;AK449</f>
        <v>4437818</v>
      </c>
      <c r="AM449">
        <v>51</v>
      </c>
      <c r="AN449">
        <v>50</v>
      </c>
    </row>
    <row r="450" spans="36:40" x14ac:dyDescent="0.25">
      <c r="AJ450" s="17">
        <v>44378</v>
      </c>
      <c r="AK450">
        <v>19</v>
      </c>
      <c r="AL450" s="23" t="str">
        <f t="shared" si="14"/>
        <v>4437819</v>
      </c>
      <c r="AM450">
        <v>42</v>
      </c>
      <c r="AN450">
        <v>50</v>
      </c>
    </row>
    <row r="451" spans="36:40" x14ac:dyDescent="0.25">
      <c r="AJ451" s="17">
        <v>44378</v>
      </c>
      <c r="AK451">
        <v>20</v>
      </c>
      <c r="AL451" s="23" t="str">
        <f t="shared" si="14"/>
        <v>4437820</v>
      </c>
      <c r="AM451">
        <v>46</v>
      </c>
      <c r="AN451">
        <v>50</v>
      </c>
    </row>
    <row r="452" spans="36:40" x14ac:dyDescent="0.25">
      <c r="AJ452" s="17">
        <v>44378</v>
      </c>
      <c r="AK452">
        <v>21</v>
      </c>
      <c r="AL452" s="23" t="str">
        <f t="shared" si="14"/>
        <v>4437821</v>
      </c>
      <c r="AM452">
        <v>36</v>
      </c>
      <c r="AN452">
        <v>50</v>
      </c>
    </row>
    <row r="453" spans="36:40" x14ac:dyDescent="0.25">
      <c r="AJ453" s="17">
        <v>44378</v>
      </c>
      <c r="AK453">
        <v>22</v>
      </c>
      <c r="AL453" s="23" t="str">
        <f t="shared" si="14"/>
        <v>4437822</v>
      </c>
      <c r="AM453">
        <v>41</v>
      </c>
      <c r="AN453">
        <v>50</v>
      </c>
    </row>
    <row r="454" spans="36:40" x14ac:dyDescent="0.25">
      <c r="AJ454" s="17">
        <v>44378</v>
      </c>
      <c r="AK454">
        <v>23</v>
      </c>
      <c r="AL454" s="23" t="str">
        <f t="shared" si="14"/>
        <v>4437823</v>
      </c>
      <c r="AM454">
        <v>36</v>
      </c>
      <c r="AN454">
        <v>50</v>
      </c>
    </row>
    <row r="455" spans="36:40" x14ac:dyDescent="0.25">
      <c r="AJ455" s="17">
        <v>44378</v>
      </c>
      <c r="AK455">
        <v>24</v>
      </c>
      <c r="AL455" s="23" t="str">
        <f t="shared" si="14"/>
        <v>4437824</v>
      </c>
      <c r="AM455">
        <v>50</v>
      </c>
      <c r="AN455">
        <v>50</v>
      </c>
    </row>
    <row r="456" spans="36:40" x14ac:dyDescent="0.25">
      <c r="AJ456" s="17">
        <v>44378</v>
      </c>
      <c r="AK456">
        <v>25</v>
      </c>
      <c r="AL456" s="23" t="str">
        <f t="shared" si="14"/>
        <v>4437825</v>
      </c>
      <c r="AM456">
        <v>40</v>
      </c>
      <c r="AN456">
        <v>50</v>
      </c>
    </row>
    <row r="457" spans="36:40" x14ac:dyDescent="0.25">
      <c r="AJ457" s="17">
        <v>44378</v>
      </c>
      <c r="AK457">
        <v>26</v>
      </c>
      <c r="AL457" s="23" t="str">
        <f t="shared" si="14"/>
        <v>4437826</v>
      </c>
      <c r="AM457">
        <v>36</v>
      </c>
      <c r="AN457">
        <v>50</v>
      </c>
    </row>
    <row r="458" spans="36:40" x14ac:dyDescent="0.25">
      <c r="AJ458" s="17">
        <v>44378</v>
      </c>
      <c r="AK458">
        <v>27</v>
      </c>
      <c r="AL458" s="23" t="str">
        <f t="shared" si="14"/>
        <v>4437827</v>
      </c>
      <c r="AM458">
        <v>43</v>
      </c>
      <c r="AN458">
        <v>50</v>
      </c>
    </row>
    <row r="459" spans="36:40" x14ac:dyDescent="0.25">
      <c r="AJ459" s="17">
        <v>44378</v>
      </c>
      <c r="AK459">
        <v>28</v>
      </c>
      <c r="AL459" s="23" t="str">
        <f t="shared" si="14"/>
        <v>4437828</v>
      </c>
      <c r="AM459">
        <v>44</v>
      </c>
      <c r="AN459">
        <v>50</v>
      </c>
    </row>
    <row r="460" spans="36:40" x14ac:dyDescent="0.25">
      <c r="AJ460" s="17">
        <v>44378</v>
      </c>
      <c r="AK460">
        <v>29</v>
      </c>
      <c r="AL460" s="23" t="str">
        <f t="shared" si="14"/>
        <v>4437829</v>
      </c>
      <c r="AM460">
        <v>47</v>
      </c>
      <c r="AN460">
        <v>50</v>
      </c>
    </row>
    <row r="461" spans="36:40" x14ac:dyDescent="0.25">
      <c r="AJ461" s="17">
        <v>44378</v>
      </c>
      <c r="AK461">
        <v>30</v>
      </c>
      <c r="AL461" s="23" t="str">
        <f t="shared" si="14"/>
        <v>4437830</v>
      </c>
      <c r="AM461">
        <v>52</v>
      </c>
      <c r="AN461">
        <v>50</v>
      </c>
    </row>
    <row r="462" spans="36:40" x14ac:dyDescent="0.25">
      <c r="AJ462" s="17">
        <v>44378</v>
      </c>
      <c r="AK462">
        <v>31</v>
      </c>
      <c r="AL462" s="23" t="str">
        <f t="shared" si="14"/>
        <v>4437831</v>
      </c>
      <c r="AM462">
        <v>37</v>
      </c>
      <c r="AN462">
        <v>50</v>
      </c>
    </row>
    <row r="463" spans="36:40" x14ac:dyDescent="0.25">
      <c r="AJ463" s="17">
        <v>44409</v>
      </c>
      <c r="AK463">
        <v>1</v>
      </c>
      <c r="AL463" s="23" t="str">
        <f t="shared" si="14"/>
        <v>444091</v>
      </c>
      <c r="AM463">
        <v>46</v>
      </c>
      <c r="AN463">
        <v>50</v>
      </c>
    </row>
    <row r="464" spans="36:40" x14ac:dyDescent="0.25">
      <c r="AJ464" s="17">
        <v>44409</v>
      </c>
      <c r="AK464">
        <v>2</v>
      </c>
      <c r="AL464" s="23" t="str">
        <f t="shared" si="14"/>
        <v>444092</v>
      </c>
      <c r="AM464">
        <v>44</v>
      </c>
      <c r="AN464">
        <v>50</v>
      </c>
    </row>
    <row r="465" spans="36:40" x14ac:dyDescent="0.25">
      <c r="AJ465" s="17">
        <v>44409</v>
      </c>
      <c r="AK465">
        <v>3</v>
      </c>
      <c r="AL465" s="23" t="str">
        <f t="shared" si="14"/>
        <v>444093</v>
      </c>
      <c r="AM465">
        <v>43</v>
      </c>
      <c r="AN465">
        <v>50</v>
      </c>
    </row>
    <row r="466" spans="36:40" x14ac:dyDescent="0.25">
      <c r="AJ466" s="17">
        <v>44409</v>
      </c>
      <c r="AK466">
        <v>4</v>
      </c>
      <c r="AL466" s="23" t="str">
        <f t="shared" si="14"/>
        <v>444094</v>
      </c>
      <c r="AM466">
        <v>43</v>
      </c>
      <c r="AN466">
        <v>50</v>
      </c>
    </row>
    <row r="467" spans="36:40" x14ac:dyDescent="0.25">
      <c r="AJ467" s="17">
        <v>44409</v>
      </c>
      <c r="AK467">
        <v>5</v>
      </c>
      <c r="AL467" s="23" t="str">
        <f t="shared" si="14"/>
        <v>444095</v>
      </c>
      <c r="AM467">
        <v>39</v>
      </c>
      <c r="AN467">
        <v>50</v>
      </c>
    </row>
    <row r="468" spans="36:40" x14ac:dyDescent="0.25">
      <c r="AJ468" s="17">
        <v>44409</v>
      </c>
      <c r="AK468">
        <v>6</v>
      </c>
      <c r="AL468" s="23" t="str">
        <f t="shared" si="14"/>
        <v>444096</v>
      </c>
      <c r="AM468">
        <v>47</v>
      </c>
      <c r="AN468">
        <v>50</v>
      </c>
    </row>
    <row r="469" spans="36:40" x14ac:dyDescent="0.25">
      <c r="AJ469" s="17">
        <v>44409</v>
      </c>
      <c r="AK469">
        <v>7</v>
      </c>
      <c r="AL469" s="23" t="str">
        <f t="shared" si="14"/>
        <v>444097</v>
      </c>
      <c r="AM469">
        <v>49</v>
      </c>
      <c r="AN469">
        <v>50</v>
      </c>
    </row>
    <row r="470" spans="36:40" x14ac:dyDescent="0.25">
      <c r="AJ470" s="17">
        <v>44409</v>
      </c>
      <c r="AK470">
        <v>8</v>
      </c>
      <c r="AL470" s="23" t="str">
        <f t="shared" si="14"/>
        <v>444098</v>
      </c>
      <c r="AM470">
        <v>35</v>
      </c>
      <c r="AN470">
        <v>50</v>
      </c>
    </row>
    <row r="471" spans="36:40" x14ac:dyDescent="0.25">
      <c r="AJ471" s="17">
        <v>44409</v>
      </c>
      <c r="AK471">
        <v>9</v>
      </c>
      <c r="AL471" s="23" t="str">
        <f t="shared" si="14"/>
        <v>444099</v>
      </c>
      <c r="AM471">
        <v>38</v>
      </c>
      <c r="AN471">
        <v>50</v>
      </c>
    </row>
    <row r="472" spans="36:40" x14ac:dyDescent="0.25">
      <c r="AJ472" s="17">
        <v>44409</v>
      </c>
      <c r="AK472">
        <v>10</v>
      </c>
      <c r="AL472" s="23" t="str">
        <f t="shared" si="14"/>
        <v>4440910</v>
      </c>
      <c r="AM472">
        <v>47</v>
      </c>
      <c r="AN472">
        <v>50</v>
      </c>
    </row>
    <row r="473" spans="36:40" x14ac:dyDescent="0.25">
      <c r="AJ473" s="17">
        <v>44409</v>
      </c>
      <c r="AK473">
        <v>11</v>
      </c>
      <c r="AL473" s="23" t="str">
        <f t="shared" si="14"/>
        <v>4440911</v>
      </c>
      <c r="AM473">
        <v>53</v>
      </c>
      <c r="AN473">
        <v>50</v>
      </c>
    </row>
    <row r="474" spans="36:40" x14ac:dyDescent="0.25">
      <c r="AJ474" s="17">
        <v>44409</v>
      </c>
      <c r="AK474">
        <v>12</v>
      </c>
      <c r="AL474" s="23" t="str">
        <f t="shared" si="14"/>
        <v>4440912</v>
      </c>
      <c r="AM474">
        <v>45</v>
      </c>
      <c r="AN474">
        <v>50</v>
      </c>
    </row>
    <row r="475" spans="36:40" x14ac:dyDescent="0.25">
      <c r="AJ475" s="17">
        <v>44409</v>
      </c>
      <c r="AK475">
        <v>13</v>
      </c>
      <c r="AL475" s="23" t="str">
        <f t="shared" si="14"/>
        <v>4440913</v>
      </c>
      <c r="AM475">
        <v>36</v>
      </c>
      <c r="AN475">
        <v>50</v>
      </c>
    </row>
    <row r="476" spans="36:40" x14ac:dyDescent="0.25">
      <c r="AJ476" s="17">
        <v>44409</v>
      </c>
      <c r="AK476">
        <v>14</v>
      </c>
      <c r="AL476" s="23" t="str">
        <f t="shared" si="14"/>
        <v>4440914</v>
      </c>
      <c r="AM476">
        <v>43</v>
      </c>
      <c r="AN476">
        <v>50</v>
      </c>
    </row>
    <row r="477" spans="36:40" x14ac:dyDescent="0.25">
      <c r="AJ477" s="17">
        <v>44409</v>
      </c>
      <c r="AK477">
        <v>15</v>
      </c>
      <c r="AL477" s="23" t="str">
        <f t="shared" si="14"/>
        <v>4440915</v>
      </c>
      <c r="AM477">
        <v>45</v>
      </c>
      <c r="AN477">
        <v>50</v>
      </c>
    </row>
    <row r="478" spans="36:40" x14ac:dyDescent="0.25">
      <c r="AJ478" s="17">
        <v>44409</v>
      </c>
      <c r="AK478">
        <v>16</v>
      </c>
      <c r="AL478" s="23" t="str">
        <f t="shared" si="14"/>
        <v>4440916</v>
      </c>
      <c r="AM478">
        <v>45</v>
      </c>
      <c r="AN478">
        <v>50</v>
      </c>
    </row>
    <row r="479" spans="36:40" x14ac:dyDescent="0.25">
      <c r="AJ479" s="17">
        <v>44409</v>
      </c>
      <c r="AK479">
        <v>17</v>
      </c>
      <c r="AL479" s="23" t="str">
        <f t="shared" si="14"/>
        <v>4440917</v>
      </c>
      <c r="AM479">
        <v>37</v>
      </c>
      <c r="AN479">
        <v>50</v>
      </c>
    </row>
    <row r="480" spans="36:40" x14ac:dyDescent="0.25">
      <c r="AJ480" s="17">
        <v>44409</v>
      </c>
      <c r="AK480">
        <v>18</v>
      </c>
      <c r="AL480" s="23" t="str">
        <f t="shared" si="14"/>
        <v>4440918</v>
      </c>
      <c r="AM480">
        <v>50</v>
      </c>
      <c r="AN480">
        <v>50</v>
      </c>
    </row>
    <row r="481" spans="36:40" x14ac:dyDescent="0.25">
      <c r="AJ481" s="17">
        <v>44409</v>
      </c>
      <c r="AK481">
        <v>19</v>
      </c>
      <c r="AL481" s="23" t="str">
        <f t="shared" si="14"/>
        <v>4440919</v>
      </c>
      <c r="AM481">
        <v>49</v>
      </c>
      <c r="AN481">
        <v>50</v>
      </c>
    </row>
    <row r="482" spans="36:40" x14ac:dyDescent="0.25">
      <c r="AJ482" s="17">
        <v>44409</v>
      </c>
      <c r="AK482">
        <v>20</v>
      </c>
      <c r="AL482" s="23" t="str">
        <f t="shared" si="14"/>
        <v>4440920</v>
      </c>
      <c r="AM482">
        <v>47</v>
      </c>
      <c r="AN482">
        <v>50</v>
      </c>
    </row>
    <row r="483" spans="36:40" x14ac:dyDescent="0.25">
      <c r="AJ483" s="17">
        <v>44409</v>
      </c>
      <c r="AK483">
        <v>21</v>
      </c>
      <c r="AL483" s="23" t="str">
        <f t="shared" si="14"/>
        <v>4440921</v>
      </c>
      <c r="AM483">
        <v>52</v>
      </c>
      <c r="AN483">
        <v>50</v>
      </c>
    </row>
    <row r="484" spans="36:40" x14ac:dyDescent="0.25">
      <c r="AJ484" s="17">
        <v>44409</v>
      </c>
      <c r="AK484">
        <v>22</v>
      </c>
      <c r="AL484" s="23" t="str">
        <f t="shared" si="14"/>
        <v>4440922</v>
      </c>
      <c r="AM484">
        <v>37</v>
      </c>
      <c r="AN484">
        <v>50</v>
      </c>
    </row>
    <row r="485" spans="36:40" x14ac:dyDescent="0.25">
      <c r="AJ485" s="17">
        <v>44409</v>
      </c>
      <c r="AK485">
        <v>23</v>
      </c>
      <c r="AL485" s="23" t="str">
        <f t="shared" si="14"/>
        <v>4440923</v>
      </c>
      <c r="AM485">
        <v>52</v>
      </c>
      <c r="AN485">
        <v>50</v>
      </c>
    </row>
    <row r="486" spans="36:40" x14ac:dyDescent="0.25">
      <c r="AJ486" s="17">
        <v>44409</v>
      </c>
      <c r="AK486">
        <v>24</v>
      </c>
      <c r="AL486" s="23" t="str">
        <f t="shared" si="14"/>
        <v>4440924</v>
      </c>
      <c r="AM486">
        <v>41</v>
      </c>
      <c r="AN486">
        <v>50</v>
      </c>
    </row>
    <row r="487" spans="36:40" x14ac:dyDescent="0.25">
      <c r="AJ487" s="17">
        <v>44409</v>
      </c>
      <c r="AK487">
        <v>25</v>
      </c>
      <c r="AL487" s="23" t="str">
        <f t="shared" si="14"/>
        <v>4440925</v>
      </c>
      <c r="AM487">
        <v>53</v>
      </c>
      <c r="AN487">
        <v>50</v>
      </c>
    </row>
    <row r="488" spans="36:40" x14ac:dyDescent="0.25">
      <c r="AJ488" s="17">
        <v>44409</v>
      </c>
      <c r="AK488">
        <v>26</v>
      </c>
      <c r="AL488" s="23" t="str">
        <f t="shared" si="14"/>
        <v>4440926</v>
      </c>
      <c r="AM488">
        <v>41</v>
      </c>
      <c r="AN488">
        <v>50</v>
      </c>
    </row>
    <row r="489" spans="36:40" x14ac:dyDescent="0.25">
      <c r="AJ489" s="17">
        <v>44409</v>
      </c>
      <c r="AK489">
        <v>27</v>
      </c>
      <c r="AL489" s="23" t="str">
        <f t="shared" si="14"/>
        <v>4440927</v>
      </c>
      <c r="AM489">
        <v>41</v>
      </c>
      <c r="AN489">
        <v>50</v>
      </c>
    </row>
    <row r="490" spans="36:40" x14ac:dyDescent="0.25">
      <c r="AJ490" s="17">
        <v>44409</v>
      </c>
      <c r="AK490">
        <v>28</v>
      </c>
      <c r="AL490" s="23" t="str">
        <f t="shared" si="14"/>
        <v>4440928</v>
      </c>
      <c r="AM490">
        <v>50</v>
      </c>
      <c r="AN490">
        <v>50</v>
      </c>
    </row>
    <row r="491" spans="36:40" x14ac:dyDescent="0.25">
      <c r="AJ491" s="17">
        <v>44409</v>
      </c>
      <c r="AK491">
        <v>29</v>
      </c>
      <c r="AL491" s="23" t="str">
        <f t="shared" si="14"/>
        <v>4440929</v>
      </c>
      <c r="AM491">
        <v>36</v>
      </c>
      <c r="AN491">
        <v>50</v>
      </c>
    </row>
    <row r="492" spans="36:40" x14ac:dyDescent="0.25">
      <c r="AJ492" s="17">
        <v>44409</v>
      </c>
      <c r="AK492">
        <v>30</v>
      </c>
      <c r="AL492" s="23" t="str">
        <f t="shared" si="14"/>
        <v>4440930</v>
      </c>
      <c r="AM492">
        <v>52</v>
      </c>
      <c r="AN492">
        <v>50</v>
      </c>
    </row>
    <row r="493" spans="36:40" x14ac:dyDescent="0.25">
      <c r="AJ493" s="17">
        <v>44409</v>
      </c>
      <c r="AK493">
        <v>31</v>
      </c>
      <c r="AL493" s="23" t="str">
        <f t="shared" si="14"/>
        <v>4440931</v>
      </c>
      <c r="AM493">
        <v>37</v>
      </c>
      <c r="AN493">
        <v>50</v>
      </c>
    </row>
    <row r="494" spans="36:40" x14ac:dyDescent="0.25">
      <c r="AJ494" s="17">
        <v>44440</v>
      </c>
      <c r="AK494">
        <v>1</v>
      </c>
      <c r="AL494" s="23" t="str">
        <f t="shared" si="14"/>
        <v>444401</v>
      </c>
      <c r="AM494">
        <v>45</v>
      </c>
      <c r="AN494">
        <v>50</v>
      </c>
    </row>
    <row r="495" spans="36:40" x14ac:dyDescent="0.25">
      <c r="AJ495" s="17">
        <v>44440</v>
      </c>
      <c r="AK495">
        <v>2</v>
      </c>
      <c r="AL495" s="23" t="str">
        <f t="shared" si="14"/>
        <v>444402</v>
      </c>
      <c r="AM495">
        <v>37</v>
      </c>
      <c r="AN495">
        <v>50</v>
      </c>
    </row>
    <row r="496" spans="36:40" x14ac:dyDescent="0.25">
      <c r="AJ496" s="17">
        <v>44440</v>
      </c>
      <c r="AK496">
        <v>3</v>
      </c>
      <c r="AL496" s="23" t="str">
        <f t="shared" si="14"/>
        <v>444403</v>
      </c>
      <c r="AM496">
        <v>49</v>
      </c>
      <c r="AN496">
        <v>50</v>
      </c>
    </row>
    <row r="497" spans="36:40" x14ac:dyDescent="0.25">
      <c r="AJ497" s="17">
        <v>44440</v>
      </c>
      <c r="AK497">
        <v>4</v>
      </c>
      <c r="AL497" s="23" t="str">
        <f t="shared" si="14"/>
        <v>444404</v>
      </c>
      <c r="AM497">
        <v>43</v>
      </c>
      <c r="AN497">
        <v>50</v>
      </c>
    </row>
    <row r="498" spans="36:40" x14ac:dyDescent="0.25">
      <c r="AJ498" s="17">
        <v>44440</v>
      </c>
      <c r="AK498">
        <v>5</v>
      </c>
      <c r="AL498" s="23" t="str">
        <f t="shared" si="14"/>
        <v>444405</v>
      </c>
      <c r="AM498">
        <v>45</v>
      </c>
      <c r="AN498">
        <v>50</v>
      </c>
    </row>
    <row r="499" spans="36:40" x14ac:dyDescent="0.25">
      <c r="AJ499" s="17">
        <v>44440</v>
      </c>
      <c r="AK499">
        <v>6</v>
      </c>
      <c r="AL499" s="23" t="str">
        <f t="shared" si="14"/>
        <v>444406</v>
      </c>
      <c r="AM499">
        <v>38</v>
      </c>
      <c r="AN499">
        <v>50</v>
      </c>
    </row>
    <row r="500" spans="36:40" x14ac:dyDescent="0.25">
      <c r="AJ500" s="17">
        <v>44440</v>
      </c>
      <c r="AK500">
        <v>7</v>
      </c>
      <c r="AL500" s="23" t="str">
        <f t="shared" si="14"/>
        <v>444407</v>
      </c>
      <c r="AM500">
        <v>36</v>
      </c>
      <c r="AN500">
        <v>50</v>
      </c>
    </row>
    <row r="501" spans="36:40" x14ac:dyDescent="0.25">
      <c r="AJ501" s="17">
        <v>44440</v>
      </c>
      <c r="AK501">
        <v>8</v>
      </c>
      <c r="AL501" s="23" t="str">
        <f t="shared" si="14"/>
        <v>444408</v>
      </c>
      <c r="AM501">
        <v>44</v>
      </c>
      <c r="AN501">
        <v>50</v>
      </c>
    </row>
    <row r="502" spans="36:40" x14ac:dyDescent="0.25">
      <c r="AJ502" s="17">
        <v>44440</v>
      </c>
      <c r="AK502">
        <v>9</v>
      </c>
      <c r="AL502" s="23" t="str">
        <f t="shared" si="14"/>
        <v>444409</v>
      </c>
      <c r="AM502">
        <v>40</v>
      </c>
      <c r="AN502">
        <v>50</v>
      </c>
    </row>
    <row r="503" spans="36:40" x14ac:dyDescent="0.25">
      <c r="AJ503" s="17">
        <v>44440</v>
      </c>
      <c r="AK503">
        <v>10</v>
      </c>
      <c r="AL503" s="23" t="str">
        <f t="shared" si="14"/>
        <v>4444010</v>
      </c>
      <c r="AM503">
        <v>35</v>
      </c>
      <c r="AN503">
        <v>50</v>
      </c>
    </row>
    <row r="504" spans="36:40" x14ac:dyDescent="0.25">
      <c r="AJ504" s="17">
        <v>44440</v>
      </c>
      <c r="AK504">
        <v>11</v>
      </c>
      <c r="AL504" s="23" t="str">
        <f t="shared" si="14"/>
        <v>4444011</v>
      </c>
      <c r="AM504">
        <v>36</v>
      </c>
      <c r="AN504">
        <v>50</v>
      </c>
    </row>
    <row r="505" spans="36:40" x14ac:dyDescent="0.25">
      <c r="AJ505" s="17">
        <v>44440</v>
      </c>
      <c r="AK505">
        <v>12</v>
      </c>
      <c r="AL505" s="23" t="str">
        <f t="shared" si="14"/>
        <v>4444012</v>
      </c>
      <c r="AM505">
        <v>39</v>
      </c>
      <c r="AN505">
        <v>50</v>
      </c>
    </row>
    <row r="506" spans="36:40" x14ac:dyDescent="0.25">
      <c r="AJ506" s="17">
        <v>44440</v>
      </c>
      <c r="AK506">
        <v>13</v>
      </c>
      <c r="AL506" s="23" t="str">
        <f t="shared" si="14"/>
        <v>4444013</v>
      </c>
      <c r="AM506">
        <v>51</v>
      </c>
      <c r="AN506">
        <v>50</v>
      </c>
    </row>
    <row r="507" spans="36:40" x14ac:dyDescent="0.25">
      <c r="AJ507" s="17">
        <v>44440</v>
      </c>
      <c r="AK507">
        <v>14</v>
      </c>
      <c r="AL507" s="23" t="str">
        <f t="shared" si="14"/>
        <v>4444014</v>
      </c>
      <c r="AM507">
        <v>49</v>
      </c>
      <c r="AN507">
        <v>50</v>
      </c>
    </row>
    <row r="508" spans="36:40" x14ac:dyDescent="0.25">
      <c r="AJ508" s="17">
        <v>44440</v>
      </c>
      <c r="AK508">
        <v>15</v>
      </c>
      <c r="AL508" s="23" t="str">
        <f t="shared" si="14"/>
        <v>4444015</v>
      </c>
      <c r="AM508">
        <v>40</v>
      </c>
      <c r="AN508">
        <v>50</v>
      </c>
    </row>
    <row r="509" spans="36:40" x14ac:dyDescent="0.25">
      <c r="AJ509" s="17">
        <v>44440</v>
      </c>
      <c r="AK509">
        <v>16</v>
      </c>
      <c r="AL509" s="23" t="str">
        <f t="shared" si="14"/>
        <v>4444016</v>
      </c>
      <c r="AM509">
        <v>37</v>
      </c>
      <c r="AN509">
        <v>50</v>
      </c>
    </row>
    <row r="510" spans="36:40" x14ac:dyDescent="0.25">
      <c r="AJ510" s="17">
        <v>44440</v>
      </c>
      <c r="AK510">
        <v>17</v>
      </c>
      <c r="AL510" s="23" t="str">
        <f t="shared" si="14"/>
        <v>4444017</v>
      </c>
      <c r="AM510">
        <v>42</v>
      </c>
      <c r="AN510">
        <v>50</v>
      </c>
    </row>
    <row r="511" spans="36:40" x14ac:dyDescent="0.25">
      <c r="AJ511" s="17">
        <v>44440</v>
      </c>
      <c r="AK511">
        <v>18</v>
      </c>
      <c r="AL511" s="23" t="str">
        <f t="shared" si="14"/>
        <v>4444018</v>
      </c>
      <c r="AM511">
        <v>42</v>
      </c>
      <c r="AN511">
        <v>50</v>
      </c>
    </row>
    <row r="512" spans="36:40" x14ac:dyDescent="0.25">
      <c r="AJ512" s="17">
        <v>44440</v>
      </c>
      <c r="AK512">
        <v>19</v>
      </c>
      <c r="AL512" s="23" t="str">
        <f t="shared" si="14"/>
        <v>4444019</v>
      </c>
      <c r="AM512">
        <v>39</v>
      </c>
      <c r="AN512">
        <v>50</v>
      </c>
    </row>
    <row r="513" spans="36:40" x14ac:dyDescent="0.25">
      <c r="AJ513" s="17">
        <v>44440</v>
      </c>
      <c r="AK513">
        <v>20</v>
      </c>
      <c r="AL513" s="23" t="str">
        <f t="shared" ref="AL513:AL576" si="15">AJ513&amp;AK513</f>
        <v>4444020</v>
      </c>
      <c r="AM513">
        <v>52</v>
      </c>
      <c r="AN513">
        <v>50</v>
      </c>
    </row>
    <row r="514" spans="36:40" x14ac:dyDescent="0.25">
      <c r="AJ514" s="17">
        <v>44440</v>
      </c>
      <c r="AK514">
        <v>21</v>
      </c>
      <c r="AL514" s="23" t="str">
        <f t="shared" si="15"/>
        <v>4444021</v>
      </c>
      <c r="AM514">
        <v>51</v>
      </c>
      <c r="AN514">
        <v>50</v>
      </c>
    </row>
    <row r="515" spans="36:40" x14ac:dyDescent="0.25">
      <c r="AJ515" s="17">
        <v>44440</v>
      </c>
      <c r="AK515">
        <v>22</v>
      </c>
      <c r="AL515" s="23" t="str">
        <f t="shared" si="15"/>
        <v>4444022</v>
      </c>
      <c r="AM515">
        <v>53</v>
      </c>
      <c r="AN515">
        <v>50</v>
      </c>
    </row>
    <row r="516" spans="36:40" x14ac:dyDescent="0.25">
      <c r="AJ516" s="17">
        <v>44440</v>
      </c>
      <c r="AK516">
        <v>23</v>
      </c>
      <c r="AL516" s="23" t="str">
        <f t="shared" si="15"/>
        <v>4444023</v>
      </c>
      <c r="AM516">
        <v>38</v>
      </c>
      <c r="AN516">
        <v>50</v>
      </c>
    </row>
    <row r="517" spans="36:40" x14ac:dyDescent="0.25">
      <c r="AJ517" s="17">
        <v>44440</v>
      </c>
      <c r="AK517">
        <v>24</v>
      </c>
      <c r="AL517" s="23" t="str">
        <f t="shared" si="15"/>
        <v>4444024</v>
      </c>
      <c r="AM517">
        <v>41</v>
      </c>
      <c r="AN517">
        <v>50</v>
      </c>
    </row>
    <row r="518" spans="36:40" x14ac:dyDescent="0.25">
      <c r="AJ518" s="17">
        <v>44440</v>
      </c>
      <c r="AK518">
        <v>25</v>
      </c>
      <c r="AL518" s="23" t="str">
        <f t="shared" si="15"/>
        <v>4444025</v>
      </c>
      <c r="AM518">
        <v>45</v>
      </c>
      <c r="AN518">
        <v>50</v>
      </c>
    </row>
    <row r="519" spans="36:40" x14ac:dyDescent="0.25">
      <c r="AJ519" s="17">
        <v>44440</v>
      </c>
      <c r="AK519">
        <v>26</v>
      </c>
      <c r="AL519" s="23" t="str">
        <f t="shared" si="15"/>
        <v>4444026</v>
      </c>
      <c r="AM519">
        <v>51</v>
      </c>
      <c r="AN519">
        <v>50</v>
      </c>
    </row>
    <row r="520" spans="36:40" x14ac:dyDescent="0.25">
      <c r="AJ520" s="17">
        <v>44440</v>
      </c>
      <c r="AK520">
        <v>27</v>
      </c>
      <c r="AL520" s="23" t="str">
        <f t="shared" si="15"/>
        <v>4444027</v>
      </c>
      <c r="AM520">
        <v>38</v>
      </c>
      <c r="AN520">
        <v>50</v>
      </c>
    </row>
    <row r="521" spans="36:40" x14ac:dyDescent="0.25">
      <c r="AJ521" s="17">
        <v>44440</v>
      </c>
      <c r="AK521">
        <v>28</v>
      </c>
      <c r="AL521" s="23" t="str">
        <f t="shared" si="15"/>
        <v>4444028</v>
      </c>
      <c r="AM521">
        <v>47</v>
      </c>
      <c r="AN521">
        <v>50</v>
      </c>
    </row>
    <row r="522" spans="36:40" x14ac:dyDescent="0.25">
      <c r="AJ522" s="17">
        <v>44440</v>
      </c>
      <c r="AK522">
        <v>29</v>
      </c>
      <c r="AL522" s="23" t="str">
        <f t="shared" si="15"/>
        <v>4444029</v>
      </c>
      <c r="AM522">
        <v>50</v>
      </c>
      <c r="AN522">
        <v>50</v>
      </c>
    </row>
    <row r="523" spans="36:40" x14ac:dyDescent="0.25">
      <c r="AJ523" s="17">
        <v>44440</v>
      </c>
      <c r="AK523">
        <v>30</v>
      </c>
      <c r="AL523" s="23" t="str">
        <f t="shared" si="15"/>
        <v>4444030</v>
      </c>
      <c r="AM523">
        <v>37</v>
      </c>
      <c r="AN523">
        <v>50</v>
      </c>
    </row>
    <row r="524" spans="36:40" x14ac:dyDescent="0.25">
      <c r="AJ524" s="17">
        <v>44470</v>
      </c>
      <c r="AK524">
        <v>1</v>
      </c>
      <c r="AL524" s="23" t="str">
        <f t="shared" si="15"/>
        <v>444701</v>
      </c>
      <c r="AM524">
        <v>53</v>
      </c>
      <c r="AN524">
        <v>50</v>
      </c>
    </row>
    <row r="525" spans="36:40" x14ac:dyDescent="0.25">
      <c r="AJ525" s="17">
        <v>44470</v>
      </c>
      <c r="AK525">
        <v>2</v>
      </c>
      <c r="AL525" s="23" t="str">
        <f t="shared" si="15"/>
        <v>444702</v>
      </c>
      <c r="AM525">
        <v>45</v>
      </c>
      <c r="AN525">
        <v>50</v>
      </c>
    </row>
    <row r="526" spans="36:40" x14ac:dyDescent="0.25">
      <c r="AJ526" s="17">
        <v>44470</v>
      </c>
      <c r="AK526">
        <v>3</v>
      </c>
      <c r="AL526" s="23" t="str">
        <f t="shared" si="15"/>
        <v>444703</v>
      </c>
      <c r="AM526">
        <v>40</v>
      </c>
      <c r="AN526">
        <v>50</v>
      </c>
    </row>
    <row r="527" spans="36:40" x14ac:dyDescent="0.25">
      <c r="AJ527" s="17">
        <v>44470</v>
      </c>
      <c r="AK527">
        <v>4</v>
      </c>
      <c r="AL527" s="23" t="str">
        <f t="shared" si="15"/>
        <v>444704</v>
      </c>
      <c r="AM527">
        <v>40</v>
      </c>
      <c r="AN527">
        <v>50</v>
      </c>
    </row>
    <row r="528" spans="36:40" x14ac:dyDescent="0.25">
      <c r="AJ528" s="17">
        <v>44470</v>
      </c>
      <c r="AK528">
        <v>5</v>
      </c>
      <c r="AL528" s="23" t="str">
        <f t="shared" si="15"/>
        <v>444705</v>
      </c>
      <c r="AM528">
        <v>53</v>
      </c>
      <c r="AN528">
        <v>50</v>
      </c>
    </row>
    <row r="529" spans="36:40" x14ac:dyDescent="0.25">
      <c r="AJ529" s="17">
        <v>44470</v>
      </c>
      <c r="AK529">
        <v>6</v>
      </c>
      <c r="AL529" s="23" t="str">
        <f t="shared" si="15"/>
        <v>444706</v>
      </c>
      <c r="AM529">
        <v>53</v>
      </c>
      <c r="AN529">
        <v>50</v>
      </c>
    </row>
    <row r="530" spans="36:40" x14ac:dyDescent="0.25">
      <c r="AJ530" s="17">
        <v>44470</v>
      </c>
      <c r="AK530">
        <v>7</v>
      </c>
      <c r="AL530" s="23" t="str">
        <f t="shared" si="15"/>
        <v>444707</v>
      </c>
      <c r="AM530">
        <v>40</v>
      </c>
      <c r="AN530">
        <v>50</v>
      </c>
    </row>
    <row r="531" spans="36:40" x14ac:dyDescent="0.25">
      <c r="AJ531" s="17">
        <v>44470</v>
      </c>
      <c r="AK531">
        <v>8</v>
      </c>
      <c r="AL531" s="23" t="str">
        <f t="shared" si="15"/>
        <v>444708</v>
      </c>
      <c r="AM531">
        <v>38</v>
      </c>
      <c r="AN531">
        <v>50</v>
      </c>
    </row>
    <row r="532" spans="36:40" x14ac:dyDescent="0.25">
      <c r="AJ532" s="17">
        <v>44470</v>
      </c>
      <c r="AK532">
        <v>9</v>
      </c>
      <c r="AL532" s="23" t="str">
        <f t="shared" si="15"/>
        <v>444709</v>
      </c>
      <c r="AM532">
        <v>41</v>
      </c>
      <c r="AN532">
        <v>50</v>
      </c>
    </row>
    <row r="533" spans="36:40" x14ac:dyDescent="0.25">
      <c r="AJ533" s="17">
        <v>44470</v>
      </c>
      <c r="AK533">
        <v>10</v>
      </c>
      <c r="AL533" s="23" t="str">
        <f t="shared" si="15"/>
        <v>4447010</v>
      </c>
      <c r="AM533">
        <v>45</v>
      </c>
      <c r="AN533">
        <v>50</v>
      </c>
    </row>
    <row r="534" spans="36:40" x14ac:dyDescent="0.25">
      <c r="AJ534" s="17">
        <v>44470</v>
      </c>
      <c r="AK534">
        <v>11</v>
      </c>
      <c r="AL534" s="23" t="str">
        <f t="shared" si="15"/>
        <v>4447011</v>
      </c>
      <c r="AM534">
        <v>46</v>
      </c>
      <c r="AN534">
        <v>50</v>
      </c>
    </row>
    <row r="535" spans="36:40" x14ac:dyDescent="0.25">
      <c r="AJ535" s="17">
        <v>44470</v>
      </c>
      <c r="AK535">
        <v>12</v>
      </c>
      <c r="AL535" s="23" t="str">
        <f t="shared" si="15"/>
        <v>4447012</v>
      </c>
      <c r="AM535">
        <v>44</v>
      </c>
      <c r="AN535">
        <v>50</v>
      </c>
    </row>
    <row r="536" spans="36:40" x14ac:dyDescent="0.25">
      <c r="AJ536" s="17">
        <v>44470</v>
      </c>
      <c r="AK536">
        <v>13</v>
      </c>
      <c r="AL536" s="23" t="str">
        <f t="shared" si="15"/>
        <v>4447013</v>
      </c>
      <c r="AM536">
        <v>40</v>
      </c>
      <c r="AN536">
        <v>50</v>
      </c>
    </row>
    <row r="537" spans="36:40" x14ac:dyDescent="0.25">
      <c r="AJ537" s="17">
        <v>44470</v>
      </c>
      <c r="AK537">
        <v>14</v>
      </c>
      <c r="AL537" s="23" t="str">
        <f t="shared" si="15"/>
        <v>4447014</v>
      </c>
      <c r="AM537">
        <v>50</v>
      </c>
      <c r="AN537">
        <v>50</v>
      </c>
    </row>
    <row r="538" spans="36:40" x14ac:dyDescent="0.25">
      <c r="AJ538" s="17">
        <v>44470</v>
      </c>
      <c r="AK538">
        <v>15</v>
      </c>
      <c r="AL538" s="23" t="str">
        <f t="shared" si="15"/>
        <v>4447015</v>
      </c>
      <c r="AM538">
        <v>52</v>
      </c>
      <c r="AN538">
        <v>50</v>
      </c>
    </row>
    <row r="539" spans="36:40" x14ac:dyDescent="0.25">
      <c r="AJ539" s="17">
        <v>44470</v>
      </c>
      <c r="AK539">
        <v>16</v>
      </c>
      <c r="AL539" s="23" t="str">
        <f t="shared" si="15"/>
        <v>4447016</v>
      </c>
      <c r="AM539">
        <v>46</v>
      </c>
      <c r="AN539">
        <v>50</v>
      </c>
    </row>
    <row r="540" spans="36:40" x14ac:dyDescent="0.25">
      <c r="AJ540" s="17">
        <v>44470</v>
      </c>
      <c r="AK540">
        <v>17</v>
      </c>
      <c r="AL540" s="23" t="str">
        <f t="shared" si="15"/>
        <v>4447017</v>
      </c>
      <c r="AM540">
        <v>42</v>
      </c>
      <c r="AN540">
        <v>50</v>
      </c>
    </row>
    <row r="541" spans="36:40" x14ac:dyDescent="0.25">
      <c r="AJ541" s="17">
        <v>44470</v>
      </c>
      <c r="AK541">
        <v>18</v>
      </c>
      <c r="AL541" s="23" t="str">
        <f t="shared" si="15"/>
        <v>4447018</v>
      </c>
      <c r="AM541">
        <v>39</v>
      </c>
      <c r="AN541">
        <v>50</v>
      </c>
    </row>
    <row r="542" spans="36:40" x14ac:dyDescent="0.25">
      <c r="AJ542" s="17">
        <v>44470</v>
      </c>
      <c r="AK542">
        <v>19</v>
      </c>
      <c r="AL542" s="23" t="str">
        <f t="shared" si="15"/>
        <v>4447019</v>
      </c>
      <c r="AM542">
        <v>51</v>
      </c>
      <c r="AN542">
        <v>50</v>
      </c>
    </row>
    <row r="543" spans="36:40" x14ac:dyDescent="0.25">
      <c r="AJ543" s="17">
        <v>44470</v>
      </c>
      <c r="AK543">
        <v>20</v>
      </c>
      <c r="AL543" s="23" t="str">
        <f t="shared" si="15"/>
        <v>4447020</v>
      </c>
      <c r="AM543">
        <v>42</v>
      </c>
      <c r="AN543">
        <v>50</v>
      </c>
    </row>
    <row r="544" spans="36:40" x14ac:dyDescent="0.25">
      <c r="AJ544" s="17">
        <v>44470</v>
      </c>
      <c r="AK544">
        <v>21</v>
      </c>
      <c r="AL544" s="23" t="str">
        <f t="shared" si="15"/>
        <v>4447021</v>
      </c>
      <c r="AM544">
        <v>49</v>
      </c>
      <c r="AN544">
        <v>50</v>
      </c>
    </row>
    <row r="545" spans="36:40" x14ac:dyDescent="0.25">
      <c r="AJ545" s="17">
        <v>44470</v>
      </c>
      <c r="AK545">
        <v>22</v>
      </c>
      <c r="AL545" s="23" t="str">
        <f t="shared" si="15"/>
        <v>4447022</v>
      </c>
      <c r="AM545">
        <v>39</v>
      </c>
      <c r="AN545">
        <v>50</v>
      </c>
    </row>
    <row r="546" spans="36:40" x14ac:dyDescent="0.25">
      <c r="AJ546" s="17">
        <v>44470</v>
      </c>
      <c r="AK546">
        <v>23</v>
      </c>
      <c r="AL546" s="23" t="str">
        <f t="shared" si="15"/>
        <v>4447023</v>
      </c>
      <c r="AM546">
        <v>45</v>
      </c>
      <c r="AN546">
        <v>50</v>
      </c>
    </row>
    <row r="547" spans="36:40" x14ac:dyDescent="0.25">
      <c r="AJ547" s="17">
        <v>44470</v>
      </c>
      <c r="AK547">
        <v>24</v>
      </c>
      <c r="AL547" s="23" t="str">
        <f t="shared" si="15"/>
        <v>4447024</v>
      </c>
      <c r="AM547">
        <v>47</v>
      </c>
      <c r="AN547">
        <v>50</v>
      </c>
    </row>
    <row r="548" spans="36:40" x14ac:dyDescent="0.25">
      <c r="AJ548" s="17">
        <v>44470</v>
      </c>
      <c r="AK548">
        <v>25</v>
      </c>
      <c r="AL548" s="23" t="str">
        <f t="shared" si="15"/>
        <v>4447025</v>
      </c>
      <c r="AM548">
        <v>40</v>
      </c>
      <c r="AN548">
        <v>50</v>
      </c>
    </row>
    <row r="549" spans="36:40" x14ac:dyDescent="0.25">
      <c r="AJ549" s="17">
        <v>44470</v>
      </c>
      <c r="AK549">
        <v>26</v>
      </c>
      <c r="AL549" s="23" t="str">
        <f t="shared" si="15"/>
        <v>4447026</v>
      </c>
      <c r="AM549">
        <v>36</v>
      </c>
      <c r="AN549">
        <v>50</v>
      </c>
    </row>
    <row r="550" spans="36:40" x14ac:dyDescent="0.25">
      <c r="AJ550" s="17">
        <v>44470</v>
      </c>
      <c r="AK550">
        <v>27</v>
      </c>
      <c r="AL550" s="23" t="str">
        <f t="shared" si="15"/>
        <v>4447027</v>
      </c>
      <c r="AM550">
        <v>42</v>
      </c>
      <c r="AN550">
        <v>50</v>
      </c>
    </row>
    <row r="551" spans="36:40" x14ac:dyDescent="0.25">
      <c r="AJ551" s="17">
        <v>44470</v>
      </c>
      <c r="AK551">
        <v>28</v>
      </c>
      <c r="AL551" s="23" t="str">
        <f t="shared" si="15"/>
        <v>4447028</v>
      </c>
      <c r="AM551">
        <v>51</v>
      </c>
      <c r="AN551">
        <v>50</v>
      </c>
    </row>
    <row r="552" spans="36:40" x14ac:dyDescent="0.25">
      <c r="AJ552" s="17">
        <v>44470</v>
      </c>
      <c r="AK552">
        <v>29</v>
      </c>
      <c r="AL552" s="23" t="str">
        <f t="shared" si="15"/>
        <v>4447029</v>
      </c>
      <c r="AM552">
        <v>38</v>
      </c>
      <c r="AN552">
        <v>50</v>
      </c>
    </row>
    <row r="553" spans="36:40" x14ac:dyDescent="0.25">
      <c r="AJ553" s="17">
        <v>44470</v>
      </c>
      <c r="AK553">
        <v>30</v>
      </c>
      <c r="AL553" s="23" t="str">
        <f t="shared" si="15"/>
        <v>4447030</v>
      </c>
      <c r="AM553">
        <v>44</v>
      </c>
      <c r="AN553">
        <v>50</v>
      </c>
    </row>
    <row r="554" spans="36:40" x14ac:dyDescent="0.25">
      <c r="AJ554" s="17">
        <v>44470</v>
      </c>
      <c r="AK554">
        <v>31</v>
      </c>
      <c r="AL554" s="23" t="str">
        <f t="shared" si="15"/>
        <v>4447031</v>
      </c>
      <c r="AM554">
        <v>46</v>
      </c>
      <c r="AN554">
        <v>50</v>
      </c>
    </row>
    <row r="555" spans="36:40" x14ac:dyDescent="0.25">
      <c r="AJ555" s="17">
        <v>44501</v>
      </c>
      <c r="AK555">
        <v>1</v>
      </c>
      <c r="AL555" s="23" t="str">
        <f t="shared" si="15"/>
        <v>445011</v>
      </c>
      <c r="AM555">
        <v>47</v>
      </c>
      <c r="AN555">
        <v>50</v>
      </c>
    </row>
    <row r="556" spans="36:40" x14ac:dyDescent="0.25">
      <c r="AJ556" s="17">
        <v>44501</v>
      </c>
      <c r="AK556">
        <v>2</v>
      </c>
      <c r="AL556" s="23" t="str">
        <f t="shared" si="15"/>
        <v>445012</v>
      </c>
      <c r="AM556">
        <v>42</v>
      </c>
      <c r="AN556">
        <v>50</v>
      </c>
    </row>
    <row r="557" spans="36:40" x14ac:dyDescent="0.25">
      <c r="AJ557" s="17">
        <v>44501</v>
      </c>
      <c r="AK557">
        <v>3</v>
      </c>
      <c r="AL557" s="23" t="str">
        <f t="shared" si="15"/>
        <v>445013</v>
      </c>
      <c r="AM557">
        <v>39</v>
      </c>
      <c r="AN557">
        <v>50</v>
      </c>
    </row>
    <row r="558" spans="36:40" x14ac:dyDescent="0.25">
      <c r="AJ558" s="17">
        <v>44501</v>
      </c>
      <c r="AK558">
        <v>4</v>
      </c>
      <c r="AL558" s="23" t="str">
        <f t="shared" si="15"/>
        <v>445014</v>
      </c>
      <c r="AM558">
        <v>52</v>
      </c>
      <c r="AN558">
        <v>50</v>
      </c>
    </row>
    <row r="559" spans="36:40" x14ac:dyDescent="0.25">
      <c r="AJ559" s="17">
        <v>44501</v>
      </c>
      <c r="AK559">
        <v>5</v>
      </c>
      <c r="AL559" s="23" t="str">
        <f t="shared" si="15"/>
        <v>445015</v>
      </c>
      <c r="AM559">
        <v>39</v>
      </c>
      <c r="AN559">
        <v>50</v>
      </c>
    </row>
    <row r="560" spans="36:40" x14ac:dyDescent="0.25">
      <c r="AJ560" s="17">
        <v>44501</v>
      </c>
      <c r="AK560">
        <v>6</v>
      </c>
      <c r="AL560" s="23" t="str">
        <f t="shared" si="15"/>
        <v>445016</v>
      </c>
      <c r="AM560">
        <v>43</v>
      </c>
      <c r="AN560">
        <v>50</v>
      </c>
    </row>
    <row r="561" spans="36:40" x14ac:dyDescent="0.25">
      <c r="AJ561" s="17">
        <v>44501</v>
      </c>
      <c r="AK561">
        <v>7</v>
      </c>
      <c r="AL561" s="23" t="str">
        <f t="shared" si="15"/>
        <v>445017</v>
      </c>
      <c r="AM561">
        <v>36</v>
      </c>
      <c r="AN561">
        <v>50</v>
      </c>
    </row>
    <row r="562" spans="36:40" x14ac:dyDescent="0.25">
      <c r="AJ562" s="17">
        <v>44501</v>
      </c>
      <c r="AK562">
        <v>8</v>
      </c>
      <c r="AL562" s="23" t="str">
        <f t="shared" si="15"/>
        <v>445018</v>
      </c>
      <c r="AM562">
        <v>45</v>
      </c>
      <c r="AN562">
        <v>50</v>
      </c>
    </row>
    <row r="563" spans="36:40" x14ac:dyDescent="0.25">
      <c r="AJ563" s="17">
        <v>44501</v>
      </c>
      <c r="AK563">
        <v>9</v>
      </c>
      <c r="AL563" s="23" t="str">
        <f t="shared" si="15"/>
        <v>445019</v>
      </c>
      <c r="AM563">
        <v>42</v>
      </c>
      <c r="AN563">
        <v>50</v>
      </c>
    </row>
    <row r="564" spans="36:40" x14ac:dyDescent="0.25">
      <c r="AJ564" s="17">
        <v>44501</v>
      </c>
      <c r="AK564">
        <v>10</v>
      </c>
      <c r="AL564" s="23" t="str">
        <f t="shared" si="15"/>
        <v>4450110</v>
      </c>
      <c r="AM564">
        <v>42</v>
      </c>
      <c r="AN564">
        <v>50</v>
      </c>
    </row>
    <row r="565" spans="36:40" x14ac:dyDescent="0.25">
      <c r="AJ565" s="17">
        <v>44501</v>
      </c>
      <c r="AK565">
        <v>11</v>
      </c>
      <c r="AL565" s="23" t="str">
        <f t="shared" si="15"/>
        <v>4450111</v>
      </c>
      <c r="AM565">
        <v>40</v>
      </c>
      <c r="AN565">
        <v>40</v>
      </c>
    </row>
    <row r="566" spans="36:40" x14ac:dyDescent="0.25">
      <c r="AJ566" s="17">
        <v>44501</v>
      </c>
      <c r="AK566">
        <v>12</v>
      </c>
      <c r="AL566" s="23" t="str">
        <f t="shared" si="15"/>
        <v>4450112</v>
      </c>
      <c r="AM566">
        <v>41</v>
      </c>
      <c r="AN566">
        <v>40</v>
      </c>
    </row>
    <row r="567" spans="36:40" x14ac:dyDescent="0.25">
      <c r="AJ567" s="17">
        <v>44501</v>
      </c>
      <c r="AK567">
        <v>13</v>
      </c>
      <c r="AL567" s="23" t="str">
        <f t="shared" si="15"/>
        <v>4450113</v>
      </c>
      <c r="AM567">
        <v>38</v>
      </c>
      <c r="AN567">
        <v>40</v>
      </c>
    </row>
    <row r="568" spans="36:40" x14ac:dyDescent="0.25">
      <c r="AJ568" s="17">
        <v>44501</v>
      </c>
      <c r="AK568">
        <v>14</v>
      </c>
      <c r="AL568" s="23" t="str">
        <f t="shared" si="15"/>
        <v>4450114</v>
      </c>
      <c r="AM568">
        <v>37</v>
      </c>
      <c r="AN568">
        <v>40</v>
      </c>
    </row>
    <row r="569" spans="36:40" x14ac:dyDescent="0.25">
      <c r="AJ569" s="17">
        <v>44501</v>
      </c>
      <c r="AK569">
        <v>15</v>
      </c>
      <c r="AL569" s="23" t="str">
        <f t="shared" si="15"/>
        <v>4450115</v>
      </c>
      <c r="AM569">
        <v>37</v>
      </c>
      <c r="AN569">
        <v>40</v>
      </c>
    </row>
    <row r="570" spans="36:40" x14ac:dyDescent="0.25">
      <c r="AJ570" s="17">
        <v>44501</v>
      </c>
      <c r="AK570">
        <v>16</v>
      </c>
      <c r="AL570" s="23" t="str">
        <f t="shared" si="15"/>
        <v>4450116</v>
      </c>
      <c r="AM570">
        <v>35</v>
      </c>
      <c r="AN570">
        <v>40</v>
      </c>
    </row>
    <row r="571" spans="36:40" x14ac:dyDescent="0.25">
      <c r="AJ571" s="17">
        <v>44501</v>
      </c>
      <c r="AK571">
        <v>17</v>
      </c>
      <c r="AL571" s="23" t="str">
        <f t="shared" si="15"/>
        <v>4450117</v>
      </c>
      <c r="AM571">
        <v>36</v>
      </c>
      <c r="AN571">
        <v>40</v>
      </c>
    </row>
    <row r="572" spans="36:40" x14ac:dyDescent="0.25">
      <c r="AJ572" s="17">
        <v>44501</v>
      </c>
      <c r="AK572">
        <v>18</v>
      </c>
      <c r="AL572" s="23" t="str">
        <f t="shared" si="15"/>
        <v>4450118</v>
      </c>
      <c r="AM572">
        <v>41</v>
      </c>
      <c r="AN572">
        <v>40</v>
      </c>
    </row>
    <row r="573" spans="36:40" x14ac:dyDescent="0.25">
      <c r="AJ573" s="17">
        <v>44501</v>
      </c>
      <c r="AK573">
        <v>19</v>
      </c>
      <c r="AL573" s="23" t="str">
        <f t="shared" si="15"/>
        <v>4450119</v>
      </c>
      <c r="AM573">
        <v>37</v>
      </c>
      <c r="AN573">
        <v>40</v>
      </c>
    </row>
    <row r="574" spans="36:40" x14ac:dyDescent="0.25">
      <c r="AJ574" s="17">
        <v>44501</v>
      </c>
      <c r="AK574">
        <v>20</v>
      </c>
      <c r="AL574" s="23" t="str">
        <f t="shared" si="15"/>
        <v>4450120</v>
      </c>
      <c r="AM574">
        <v>38</v>
      </c>
      <c r="AN574">
        <v>40</v>
      </c>
    </row>
    <row r="575" spans="36:40" x14ac:dyDescent="0.25">
      <c r="AJ575" s="17">
        <v>44501</v>
      </c>
      <c r="AK575">
        <v>21</v>
      </c>
      <c r="AL575" s="23" t="str">
        <f t="shared" si="15"/>
        <v>4450121</v>
      </c>
      <c r="AM575">
        <v>40</v>
      </c>
      <c r="AN575">
        <v>40</v>
      </c>
    </row>
    <row r="576" spans="36:40" x14ac:dyDescent="0.25">
      <c r="AJ576" s="17">
        <v>44501</v>
      </c>
      <c r="AK576">
        <v>22</v>
      </c>
      <c r="AL576" s="23" t="str">
        <f t="shared" si="15"/>
        <v>4450122</v>
      </c>
      <c r="AM576">
        <v>35</v>
      </c>
      <c r="AN576">
        <v>40</v>
      </c>
    </row>
    <row r="577" spans="36:40" x14ac:dyDescent="0.25">
      <c r="AJ577" s="17">
        <v>44501</v>
      </c>
      <c r="AK577">
        <v>23</v>
      </c>
      <c r="AL577" s="23" t="str">
        <f t="shared" ref="AL577:AL615" si="16">AJ577&amp;AK577</f>
        <v>4450123</v>
      </c>
      <c r="AM577">
        <v>37</v>
      </c>
      <c r="AN577">
        <v>40</v>
      </c>
    </row>
    <row r="578" spans="36:40" x14ac:dyDescent="0.25">
      <c r="AJ578" s="17">
        <v>44501</v>
      </c>
      <c r="AK578">
        <v>24</v>
      </c>
      <c r="AL578" s="23" t="str">
        <f t="shared" si="16"/>
        <v>4450124</v>
      </c>
      <c r="AM578">
        <v>38</v>
      </c>
      <c r="AN578">
        <v>40</v>
      </c>
    </row>
    <row r="579" spans="36:40" x14ac:dyDescent="0.25">
      <c r="AJ579" s="17">
        <v>44501</v>
      </c>
      <c r="AK579">
        <v>25</v>
      </c>
      <c r="AL579" s="23" t="str">
        <f t="shared" si="16"/>
        <v>4450125</v>
      </c>
      <c r="AM579">
        <v>35</v>
      </c>
      <c r="AN579">
        <v>40</v>
      </c>
    </row>
    <row r="580" spans="36:40" x14ac:dyDescent="0.25">
      <c r="AJ580" s="17">
        <v>44501</v>
      </c>
      <c r="AK580">
        <v>26</v>
      </c>
      <c r="AL580" s="23" t="str">
        <f t="shared" si="16"/>
        <v>4450126</v>
      </c>
      <c r="AM580">
        <v>34</v>
      </c>
      <c r="AN580">
        <v>40</v>
      </c>
    </row>
    <row r="581" spans="36:40" x14ac:dyDescent="0.25">
      <c r="AJ581" s="17">
        <v>44501</v>
      </c>
      <c r="AK581">
        <v>27</v>
      </c>
      <c r="AL581" s="23" t="str">
        <f t="shared" si="16"/>
        <v>4450127</v>
      </c>
      <c r="AM581">
        <v>40</v>
      </c>
      <c r="AN581">
        <v>40</v>
      </c>
    </row>
    <row r="582" spans="36:40" x14ac:dyDescent="0.25">
      <c r="AJ582" s="17">
        <v>44501</v>
      </c>
      <c r="AK582">
        <v>28</v>
      </c>
      <c r="AL582" s="23" t="str">
        <f t="shared" si="16"/>
        <v>4450128</v>
      </c>
      <c r="AM582">
        <v>40</v>
      </c>
      <c r="AN582">
        <v>40</v>
      </c>
    </row>
    <row r="583" spans="36:40" x14ac:dyDescent="0.25">
      <c r="AJ583" s="17">
        <v>44501</v>
      </c>
      <c r="AK583">
        <v>29</v>
      </c>
      <c r="AL583" s="23" t="str">
        <f t="shared" si="16"/>
        <v>4450129</v>
      </c>
      <c r="AM583">
        <v>41</v>
      </c>
      <c r="AN583">
        <v>40</v>
      </c>
    </row>
    <row r="584" spans="36:40" x14ac:dyDescent="0.25">
      <c r="AJ584" s="17">
        <v>44501</v>
      </c>
      <c r="AK584">
        <v>30</v>
      </c>
      <c r="AL584" s="23" t="str">
        <f t="shared" si="16"/>
        <v>4450130</v>
      </c>
      <c r="AM584">
        <v>38</v>
      </c>
      <c r="AN584">
        <v>40</v>
      </c>
    </row>
    <row r="585" spans="36:40" x14ac:dyDescent="0.25">
      <c r="AJ585" s="17">
        <v>44531</v>
      </c>
      <c r="AK585">
        <v>1</v>
      </c>
      <c r="AL585" s="23" t="str">
        <f t="shared" si="16"/>
        <v>445311</v>
      </c>
      <c r="AM585">
        <v>39</v>
      </c>
      <c r="AN585">
        <v>40</v>
      </c>
    </row>
    <row r="586" spans="36:40" x14ac:dyDescent="0.25">
      <c r="AJ586" s="17">
        <v>44531</v>
      </c>
      <c r="AK586">
        <v>2</v>
      </c>
      <c r="AL586" s="23" t="str">
        <f t="shared" si="16"/>
        <v>445312</v>
      </c>
      <c r="AM586">
        <v>42</v>
      </c>
      <c r="AN586">
        <v>40</v>
      </c>
    </row>
    <row r="587" spans="36:40" x14ac:dyDescent="0.25">
      <c r="AJ587" s="17">
        <v>44531</v>
      </c>
      <c r="AK587">
        <v>3</v>
      </c>
      <c r="AL587" s="23" t="str">
        <f t="shared" si="16"/>
        <v>445313</v>
      </c>
      <c r="AM587">
        <v>39</v>
      </c>
      <c r="AN587">
        <v>40</v>
      </c>
    </row>
    <row r="588" spans="36:40" x14ac:dyDescent="0.25">
      <c r="AJ588" s="17">
        <v>44531</v>
      </c>
      <c r="AK588">
        <v>4</v>
      </c>
      <c r="AL588" s="23" t="str">
        <f t="shared" si="16"/>
        <v>445314</v>
      </c>
      <c r="AM588">
        <v>35</v>
      </c>
      <c r="AN588">
        <v>40</v>
      </c>
    </row>
    <row r="589" spans="36:40" x14ac:dyDescent="0.25">
      <c r="AJ589" s="17">
        <v>44531</v>
      </c>
      <c r="AK589">
        <v>5</v>
      </c>
      <c r="AL589" s="23" t="str">
        <f t="shared" si="16"/>
        <v>445315</v>
      </c>
      <c r="AM589">
        <v>39</v>
      </c>
      <c r="AN589">
        <v>40</v>
      </c>
    </row>
    <row r="590" spans="36:40" x14ac:dyDescent="0.25">
      <c r="AJ590" s="17">
        <v>44531</v>
      </c>
      <c r="AK590">
        <v>6</v>
      </c>
      <c r="AL590" s="23" t="str">
        <f t="shared" si="16"/>
        <v>445316</v>
      </c>
      <c r="AM590">
        <v>41</v>
      </c>
      <c r="AN590">
        <v>40</v>
      </c>
    </row>
    <row r="591" spans="36:40" x14ac:dyDescent="0.25">
      <c r="AJ591" s="17">
        <v>44531</v>
      </c>
      <c r="AK591">
        <v>7</v>
      </c>
      <c r="AL591" s="23" t="str">
        <f t="shared" si="16"/>
        <v>445317</v>
      </c>
      <c r="AM591">
        <v>42</v>
      </c>
      <c r="AN591">
        <v>40</v>
      </c>
    </row>
    <row r="592" spans="36:40" x14ac:dyDescent="0.25">
      <c r="AJ592" s="17">
        <v>44531</v>
      </c>
      <c r="AK592">
        <v>8</v>
      </c>
      <c r="AL592" s="23" t="str">
        <f t="shared" si="16"/>
        <v>445318</v>
      </c>
      <c r="AM592">
        <v>42</v>
      </c>
      <c r="AN592">
        <v>40</v>
      </c>
    </row>
    <row r="593" spans="36:40" x14ac:dyDescent="0.25">
      <c r="AJ593" s="17">
        <v>44531</v>
      </c>
      <c r="AK593">
        <v>9</v>
      </c>
      <c r="AL593" s="23" t="str">
        <f t="shared" si="16"/>
        <v>445319</v>
      </c>
      <c r="AM593">
        <v>38</v>
      </c>
      <c r="AN593">
        <v>40</v>
      </c>
    </row>
    <row r="594" spans="36:40" x14ac:dyDescent="0.25">
      <c r="AJ594" s="17">
        <v>44531</v>
      </c>
      <c r="AK594">
        <v>10</v>
      </c>
      <c r="AL594" s="23" t="str">
        <f t="shared" si="16"/>
        <v>4453110</v>
      </c>
      <c r="AM594">
        <v>34</v>
      </c>
      <c r="AN594">
        <v>40</v>
      </c>
    </row>
    <row r="595" spans="36:40" x14ac:dyDescent="0.25">
      <c r="AJ595" s="17">
        <v>44531</v>
      </c>
      <c r="AK595">
        <v>11</v>
      </c>
      <c r="AL595" s="23" t="str">
        <f t="shared" si="16"/>
        <v>4453111</v>
      </c>
      <c r="AM595">
        <v>39</v>
      </c>
      <c r="AN595">
        <v>40</v>
      </c>
    </row>
    <row r="596" spans="36:40" x14ac:dyDescent="0.25">
      <c r="AJ596" s="17">
        <v>44531</v>
      </c>
      <c r="AK596">
        <v>12</v>
      </c>
      <c r="AL596" s="23" t="str">
        <f t="shared" si="16"/>
        <v>4453112</v>
      </c>
      <c r="AM596">
        <v>38</v>
      </c>
      <c r="AN596">
        <v>40</v>
      </c>
    </row>
    <row r="597" spans="36:40" x14ac:dyDescent="0.25">
      <c r="AJ597" s="17">
        <v>44531</v>
      </c>
      <c r="AK597">
        <v>13</v>
      </c>
      <c r="AL597" s="23" t="str">
        <f t="shared" si="16"/>
        <v>4453113</v>
      </c>
      <c r="AM597">
        <v>36</v>
      </c>
      <c r="AN597">
        <v>40</v>
      </c>
    </row>
    <row r="598" spans="36:40" x14ac:dyDescent="0.25">
      <c r="AJ598" s="17">
        <v>44531</v>
      </c>
      <c r="AK598">
        <v>14</v>
      </c>
      <c r="AL598" s="23" t="str">
        <f t="shared" si="16"/>
        <v>4453114</v>
      </c>
      <c r="AM598">
        <v>42</v>
      </c>
      <c r="AN598">
        <v>40</v>
      </c>
    </row>
    <row r="599" spans="36:40" x14ac:dyDescent="0.25">
      <c r="AJ599" s="17">
        <v>44531</v>
      </c>
      <c r="AK599">
        <v>15</v>
      </c>
      <c r="AL599" s="23" t="str">
        <f t="shared" si="16"/>
        <v>4453115</v>
      </c>
      <c r="AM599">
        <v>41</v>
      </c>
      <c r="AN599">
        <v>40</v>
      </c>
    </row>
    <row r="600" spans="36:40" x14ac:dyDescent="0.25">
      <c r="AJ600" s="17">
        <v>44531</v>
      </c>
      <c r="AK600">
        <v>16</v>
      </c>
      <c r="AL600" s="23" t="str">
        <f t="shared" si="16"/>
        <v>4453116</v>
      </c>
      <c r="AM600">
        <v>41</v>
      </c>
      <c r="AN600">
        <v>40</v>
      </c>
    </row>
    <row r="601" spans="36:40" x14ac:dyDescent="0.25">
      <c r="AJ601" s="17">
        <v>44531</v>
      </c>
      <c r="AK601">
        <v>17</v>
      </c>
      <c r="AL601" s="23" t="str">
        <f t="shared" si="16"/>
        <v>4453117</v>
      </c>
      <c r="AM601">
        <v>35</v>
      </c>
      <c r="AN601">
        <v>40</v>
      </c>
    </row>
    <row r="602" spans="36:40" x14ac:dyDescent="0.25">
      <c r="AJ602" s="17">
        <v>44531</v>
      </c>
      <c r="AK602">
        <v>18</v>
      </c>
      <c r="AL602" s="23" t="str">
        <f t="shared" si="16"/>
        <v>4453118</v>
      </c>
      <c r="AM602">
        <v>39</v>
      </c>
      <c r="AN602">
        <v>40</v>
      </c>
    </row>
    <row r="603" spans="36:40" x14ac:dyDescent="0.25">
      <c r="AJ603" s="17">
        <v>44531</v>
      </c>
      <c r="AK603">
        <v>19</v>
      </c>
      <c r="AL603" s="23" t="str">
        <f t="shared" si="16"/>
        <v>4453119</v>
      </c>
      <c r="AM603">
        <v>39</v>
      </c>
      <c r="AN603">
        <v>40</v>
      </c>
    </row>
    <row r="604" spans="36:40" x14ac:dyDescent="0.25">
      <c r="AJ604" s="17">
        <v>44531</v>
      </c>
      <c r="AK604">
        <v>20</v>
      </c>
      <c r="AL604" s="23" t="str">
        <f t="shared" si="16"/>
        <v>4453120</v>
      </c>
      <c r="AM604">
        <v>35</v>
      </c>
      <c r="AN604">
        <v>40</v>
      </c>
    </row>
    <row r="605" spans="36:40" x14ac:dyDescent="0.25">
      <c r="AJ605" s="17">
        <v>44531</v>
      </c>
      <c r="AK605">
        <v>21</v>
      </c>
      <c r="AL605" s="23" t="str">
        <f t="shared" si="16"/>
        <v>4453121</v>
      </c>
      <c r="AM605">
        <v>35</v>
      </c>
      <c r="AN605">
        <v>40</v>
      </c>
    </row>
    <row r="606" spans="36:40" x14ac:dyDescent="0.25">
      <c r="AJ606" s="17">
        <v>44531</v>
      </c>
      <c r="AK606">
        <v>22</v>
      </c>
      <c r="AL606" s="23" t="str">
        <f t="shared" si="16"/>
        <v>4453122</v>
      </c>
      <c r="AM606">
        <v>41</v>
      </c>
      <c r="AN606">
        <v>40</v>
      </c>
    </row>
    <row r="607" spans="36:40" x14ac:dyDescent="0.25">
      <c r="AJ607" s="17">
        <v>44531</v>
      </c>
      <c r="AK607">
        <v>23</v>
      </c>
      <c r="AL607" s="23" t="str">
        <f t="shared" si="16"/>
        <v>4453123</v>
      </c>
      <c r="AM607">
        <v>36</v>
      </c>
      <c r="AN607">
        <v>40</v>
      </c>
    </row>
    <row r="608" spans="36:40" x14ac:dyDescent="0.25">
      <c r="AJ608" s="17">
        <v>44531</v>
      </c>
      <c r="AK608">
        <v>24</v>
      </c>
      <c r="AL608" s="23" t="str">
        <f t="shared" si="16"/>
        <v>4453124</v>
      </c>
      <c r="AM608">
        <v>42</v>
      </c>
      <c r="AN608">
        <v>40</v>
      </c>
    </row>
    <row r="609" spans="36:40" x14ac:dyDescent="0.25">
      <c r="AJ609" s="17">
        <v>44531</v>
      </c>
      <c r="AK609">
        <v>25</v>
      </c>
      <c r="AL609" s="23" t="str">
        <f t="shared" si="16"/>
        <v>4453125</v>
      </c>
      <c r="AM609">
        <v>36</v>
      </c>
      <c r="AN609">
        <v>40</v>
      </c>
    </row>
    <row r="610" spans="36:40" x14ac:dyDescent="0.25">
      <c r="AJ610" s="17">
        <v>44531</v>
      </c>
      <c r="AK610">
        <v>26</v>
      </c>
      <c r="AL610" s="23" t="str">
        <f t="shared" si="16"/>
        <v>4453126</v>
      </c>
      <c r="AM610">
        <v>34</v>
      </c>
      <c r="AN610">
        <v>40</v>
      </c>
    </row>
    <row r="611" spans="36:40" x14ac:dyDescent="0.25">
      <c r="AJ611" s="17">
        <v>44531</v>
      </c>
      <c r="AK611">
        <v>27</v>
      </c>
      <c r="AL611" s="23" t="str">
        <f t="shared" si="16"/>
        <v>4453127</v>
      </c>
      <c r="AM611">
        <v>34</v>
      </c>
      <c r="AN611">
        <v>40</v>
      </c>
    </row>
    <row r="612" spans="36:40" x14ac:dyDescent="0.25">
      <c r="AJ612" s="17">
        <v>44531</v>
      </c>
      <c r="AK612">
        <v>28</v>
      </c>
      <c r="AL612" s="23" t="str">
        <f t="shared" si="16"/>
        <v>4453128</v>
      </c>
      <c r="AM612">
        <v>39</v>
      </c>
      <c r="AN612">
        <v>40</v>
      </c>
    </row>
    <row r="613" spans="36:40" x14ac:dyDescent="0.25">
      <c r="AJ613" s="17">
        <v>44531</v>
      </c>
      <c r="AK613">
        <v>29</v>
      </c>
      <c r="AL613" s="23" t="str">
        <f t="shared" si="16"/>
        <v>4453129</v>
      </c>
      <c r="AM613">
        <v>38</v>
      </c>
      <c r="AN613">
        <v>40</v>
      </c>
    </row>
    <row r="614" spans="36:40" x14ac:dyDescent="0.25">
      <c r="AJ614" s="17">
        <v>44531</v>
      </c>
      <c r="AK614">
        <v>30</v>
      </c>
      <c r="AL614" s="23" t="str">
        <f t="shared" si="16"/>
        <v>4453130</v>
      </c>
      <c r="AM614">
        <v>36</v>
      </c>
      <c r="AN614">
        <v>40</v>
      </c>
    </row>
    <row r="615" spans="36:40" x14ac:dyDescent="0.25">
      <c r="AJ615" s="17">
        <v>44531</v>
      </c>
      <c r="AK615">
        <v>31</v>
      </c>
      <c r="AL615" s="23" t="str">
        <f t="shared" si="16"/>
        <v>4453131</v>
      </c>
      <c r="AM615">
        <v>39</v>
      </c>
      <c r="AN615">
        <v>40</v>
      </c>
    </row>
  </sheetData>
  <mergeCells count="1">
    <mergeCell ref="D2:O2"/>
  </mergeCells>
  <dataValidations count="1">
    <dataValidation type="list" showInputMessage="1" showErrorMessage="1" sqref="C2" xr:uid="{00000000-0002-0000-0500-000000000000}">
      <formula1>mesp</formula1>
    </dataValidation>
  </dataValidations>
  <pageMargins left="0.7" right="0.7" top="0.75" bottom="0.75" header="0.3" footer="0.3"/>
  <pageSetup paperSize="9" scale="59" orientation="landscape" r:id="rId1"/>
  <ignoredErrors>
    <ignoredError sqref="T40:T41" calculatedColumn="1"/>
  </ignoredErrors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DB</vt:lpstr>
      <vt:lpstr>DB!Área_de_impresión</vt:lpstr>
      <vt:lpstr>mesp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Vilca (SDJ)</dc:creator>
  <cp:lastModifiedBy>Guso Vilca </cp:lastModifiedBy>
  <cp:lastPrinted>2020-07-27T22:39:43Z</cp:lastPrinted>
  <dcterms:created xsi:type="dcterms:W3CDTF">2020-03-28T03:45:12Z</dcterms:created>
  <dcterms:modified xsi:type="dcterms:W3CDTF">2023-10-04T02:14:33Z</dcterms:modified>
</cp:coreProperties>
</file>