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harts/chart3.xml" ContentType="application/vnd.openxmlformats-officedocument.drawingml.chart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harts/chart1.xml" ContentType="application/vnd.openxmlformats-officedocument.drawingml.chart+xml"/>
  <Default Extension="rels" ContentType="application/vnd.openxmlformats-package.relationships+xml"/>
  <Default Extension="jpeg" ContentType="image/jpeg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340" tabRatio="500"/>
  </bookViews>
  <sheets>
    <sheet name="data" sheetId="1" r:id="rId1"/>
    <sheet name="graphs" sheetId="2" r:id="rId2"/>
  </sheets>
  <definedNames>
    <definedName name="_xlnm._FilterDatabase" localSheetId="0" hidden="1">data!$A$1:$H$26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26" i="1"/>
  <c r="D26"/>
  <c r="G2"/>
  <c r="H2"/>
  <c r="I2"/>
  <c r="G3"/>
  <c r="H3"/>
  <c r="I3"/>
  <c r="G4"/>
  <c r="H4"/>
  <c r="I4"/>
  <c r="G8"/>
  <c r="H8"/>
  <c r="I8"/>
  <c r="G11"/>
  <c r="H11"/>
  <c r="I11"/>
  <c r="G13"/>
  <c r="H13"/>
  <c r="I13"/>
  <c r="G14"/>
  <c r="H14"/>
  <c r="I14"/>
  <c r="G16"/>
  <c r="H16"/>
  <c r="I16"/>
  <c r="G17"/>
  <c r="H17"/>
  <c r="I17"/>
  <c r="G18"/>
  <c r="H18"/>
  <c r="I18"/>
  <c r="G19"/>
  <c r="H19"/>
  <c r="I19"/>
  <c r="G21"/>
  <c r="H21"/>
  <c r="I21"/>
  <c r="G22"/>
  <c r="H22"/>
  <c r="I22"/>
  <c r="G25"/>
  <c r="H25"/>
  <c r="I25"/>
  <c r="I26"/>
  <c r="H26"/>
  <c r="G5"/>
  <c r="G6"/>
  <c r="G7"/>
  <c r="G9"/>
  <c r="G10"/>
  <c r="G12"/>
  <c r="G15"/>
  <c r="G20"/>
  <c r="G23"/>
  <c r="G24"/>
  <c r="G26"/>
  <c r="F16"/>
  <c r="B26"/>
  <c r="F20"/>
  <c r="F19"/>
  <c r="F17"/>
  <c r="F6"/>
  <c r="F22"/>
  <c r="F11"/>
  <c r="F9"/>
  <c r="F23"/>
  <c r="F24"/>
  <c r="F18"/>
  <c r="F21"/>
  <c r="F7"/>
  <c r="F2"/>
  <c r="F12"/>
  <c r="F14"/>
  <c r="F4"/>
  <c r="F5"/>
  <c r="F3"/>
  <c r="F8"/>
  <c r="F25"/>
  <c r="F10"/>
  <c r="F13"/>
  <c r="F15"/>
  <c r="F26"/>
  <c r="C26"/>
</calcChain>
</file>

<file path=xl/sharedStrings.xml><?xml version="1.0" encoding="utf-8"?>
<sst xmlns="http://schemas.openxmlformats.org/spreadsheetml/2006/main" count="36" uniqueCount="36">
  <si>
    <t>activity score</t>
    <phoneticPr fontId="3" type="noConversion"/>
  </si>
  <si>
    <t>overall score</t>
    <phoneticPr fontId="3" type="noConversion"/>
  </si>
  <si>
    <t>community interest</t>
    <phoneticPr fontId="3" type="noConversion"/>
  </si>
  <si>
    <t>project = ((num_commits / commit_range) * (num_commits / num_contributors))</t>
    <phoneticPr fontId="3" type="noConversion"/>
  </si>
  <si>
    <t>eed3si9n/scalaxb</t>
  </si>
  <si>
    <t>twitter/gizzard</t>
  </si>
  <si>
    <t>community = ((avg_watchers * avg_forks) + (this_watchers * this_forks)) / (avg_watchers + this_watchers)</t>
    <phoneticPr fontId="3" type="noConversion"/>
  </si>
  <si>
    <t>twitter/ostrich</t>
    <phoneticPr fontId="3" type="noConversion"/>
  </si>
  <si>
    <t>commits (last 7 days)</t>
    <phoneticPr fontId="3" type="noConversion"/>
  </si>
  <si>
    <t>averages</t>
    <phoneticPr fontId="3" type="noConversion"/>
  </si>
  <si>
    <t>robey/kestrel</t>
  </si>
  <si>
    <t>lift/lift</t>
    <phoneticPr fontId="3" type="noConversion"/>
  </si>
  <si>
    <t>jboner/akka</t>
    <phoneticPr fontId="3" type="noConversion"/>
  </si>
  <si>
    <t>scalatra/scalatra</t>
    <phoneticPr fontId="3" type="noConversion"/>
  </si>
  <si>
    <t>harrah/xsbt</t>
    <phoneticPr fontId="3" type="noConversion"/>
  </si>
  <si>
    <t xml:space="preserve">scalaz/scalaz </t>
    <phoneticPr fontId="3" type="noConversion"/>
  </si>
  <si>
    <t>jdegoes/blueeyes</t>
    <phoneticPr fontId="3" type="noConversion"/>
  </si>
  <si>
    <t>n8han/Unfiltered</t>
  </si>
  <si>
    <t>project</t>
    <phoneticPr fontId="3" type="noConversion"/>
  </si>
  <si>
    <t>contributors</t>
    <phoneticPr fontId="3" type="noConversion"/>
  </si>
  <si>
    <t>forks</t>
    <phoneticPr fontId="3" type="noConversion"/>
  </si>
  <si>
    <t>watchers</t>
    <phoneticPr fontId="3" type="noConversion"/>
  </si>
  <si>
    <t xml:space="preserve">szeiger/scala-query </t>
    <phoneticPr fontId="3" type="noConversion"/>
  </si>
  <si>
    <t>percentage of forks -&gt; watchers</t>
    <phoneticPr fontId="3" type="noConversion"/>
  </si>
  <si>
    <t>nkallen/querulous</t>
  </si>
  <si>
    <t>scalate/scalate</t>
    <phoneticPr fontId="3" type="noConversion"/>
  </si>
  <si>
    <t>mongodb/casbah</t>
    <phoneticPr fontId="3" type="noConversion"/>
  </si>
  <si>
    <t>djspiewak/anti-xml</t>
    <phoneticPr fontId="3" type="noConversion"/>
  </si>
  <si>
    <t>novus/salat</t>
  </si>
  <si>
    <t>etorreborre/specs2</t>
  </si>
  <si>
    <t>jsuereth/scala-arm</t>
  </si>
  <si>
    <t>typesafehub/sbteclipse</t>
  </si>
  <si>
    <t>n8han/conscript</t>
    <phoneticPr fontId="3" type="noConversion"/>
  </si>
  <si>
    <t>codahale/dropwizard</t>
  </si>
  <si>
    <t>mtkopone/scct</t>
  </si>
  <si>
    <t>timperrett/lift-shiro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</si>
</sst>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Community Interest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data!$G$1</c:f>
              <c:strCache>
                <c:ptCount val="1"/>
                <c:pt idx="0">
                  <c:v>community interest</c:v>
                </c:pt>
              </c:strCache>
            </c:strRef>
          </c:tx>
          <c:cat>
            <c:strRef>
              <c:f>data!$A$2:$A$25</c:f>
              <c:strCache>
                <c:ptCount val="24"/>
                <c:pt idx="0">
                  <c:v>jboner/akka</c:v>
                </c:pt>
                <c:pt idx="1">
                  <c:v>robey/kestrel</c:v>
                </c:pt>
                <c:pt idx="2">
                  <c:v>scalatra/scalatra</c:v>
                </c:pt>
                <c:pt idx="3">
                  <c:v>harrah/xsbt</c:v>
                </c:pt>
                <c:pt idx="4">
                  <c:v>twitter/gizzard</c:v>
                </c:pt>
                <c:pt idx="5">
                  <c:v>lift/lift</c:v>
                </c:pt>
                <c:pt idx="6">
                  <c:v>scalaz/scalaz </c:v>
                </c:pt>
                <c:pt idx="7">
                  <c:v>nkallen/querulous</c:v>
                </c:pt>
                <c:pt idx="8">
                  <c:v>n8han/Unfiltered</c:v>
                </c:pt>
                <c:pt idx="9">
                  <c:v>twitter/ostrich</c:v>
                </c:pt>
                <c:pt idx="10">
                  <c:v>szeiger/scala-query </c:v>
                </c:pt>
                <c:pt idx="11">
                  <c:v>scalate/scalate</c:v>
                </c:pt>
                <c:pt idx="12">
                  <c:v>timperrett/lift-shiro</c:v>
                </c:pt>
                <c:pt idx="13">
                  <c:v>mongodb/casbah</c:v>
                </c:pt>
                <c:pt idx="14">
                  <c:v>eed3si9n/scalaxb</c:v>
                </c:pt>
                <c:pt idx="15">
                  <c:v>n8han/conscript</c:v>
                </c:pt>
                <c:pt idx="16">
                  <c:v>novus/salat</c:v>
                </c:pt>
                <c:pt idx="17">
                  <c:v>codahale/dropwizard</c:v>
                </c:pt>
                <c:pt idx="18">
                  <c:v>mtkopone/scct</c:v>
                </c:pt>
                <c:pt idx="19">
                  <c:v>djspiewak/anti-xml</c:v>
                </c:pt>
                <c:pt idx="20">
                  <c:v>typesafehub/sbteclipse</c:v>
                </c:pt>
                <c:pt idx="21">
                  <c:v>jsuereth/scala-arm</c:v>
                </c:pt>
                <c:pt idx="22">
                  <c:v>etorreborre/specs2</c:v>
                </c:pt>
                <c:pt idx="23">
                  <c:v>jdegoes/blueeyes</c:v>
                </c:pt>
              </c:strCache>
            </c:strRef>
          </c:cat>
          <c:val>
            <c:numRef>
              <c:f>data!$G$2:$G$25</c:f>
              <c:numCache>
                <c:formatCode>General</c:formatCode>
                <c:ptCount val="24"/>
                <c:pt idx="0">
                  <c:v>92.46869633800567</c:v>
                </c:pt>
                <c:pt idx="1">
                  <c:v>62.19919528077065</c:v>
                </c:pt>
                <c:pt idx="2">
                  <c:v>59.70644893827798</c:v>
                </c:pt>
                <c:pt idx="3">
                  <c:v>47.99945040344011</c:v>
                </c:pt>
                <c:pt idx="4">
                  <c:v>40.87792599271596</c:v>
                </c:pt>
                <c:pt idx="5">
                  <c:v>39.39629063890775</c:v>
                </c:pt>
                <c:pt idx="6">
                  <c:v>34.78426343479895</c:v>
                </c:pt>
                <c:pt idx="7">
                  <c:v>33.92348855100009</c:v>
                </c:pt>
                <c:pt idx="8">
                  <c:v>32.02289752503932</c:v>
                </c:pt>
                <c:pt idx="9">
                  <c:v>30.55085275912025</c:v>
                </c:pt>
                <c:pt idx="10">
                  <c:v>29.25419534369955</c:v>
                </c:pt>
                <c:pt idx="11">
                  <c:v>28.39444527437507</c:v>
                </c:pt>
                <c:pt idx="12">
                  <c:v>28.13347940715406</c:v>
                </c:pt>
                <c:pt idx="13">
                  <c:v>27.9494809779745</c:v>
                </c:pt>
                <c:pt idx="14">
                  <c:v>27.23422749634357</c:v>
                </c:pt>
                <c:pt idx="15">
                  <c:v>26.5617396593674</c:v>
                </c:pt>
                <c:pt idx="16">
                  <c:v>26.35635016718552</c:v>
                </c:pt>
                <c:pt idx="17">
                  <c:v>26.27060051380861</c:v>
                </c:pt>
                <c:pt idx="18">
                  <c:v>26.00557845831698</c:v>
                </c:pt>
                <c:pt idx="19">
                  <c:v>25.97860433604336</c:v>
                </c:pt>
                <c:pt idx="20">
                  <c:v>25.42271872345589</c:v>
                </c:pt>
                <c:pt idx="21">
                  <c:v>25.11901012720761</c:v>
                </c:pt>
                <c:pt idx="22">
                  <c:v>24.94461399837229</c:v>
                </c:pt>
                <c:pt idx="23">
                  <c:v>24.11592313634608</c:v>
                </c:pt>
              </c:numCache>
            </c:numRef>
          </c:val>
        </c:ser>
        <c:axId val="473812968"/>
        <c:axId val="473879592"/>
      </c:barChart>
      <c:catAx>
        <c:axId val="47381296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Project</a:t>
                </a:r>
              </a:p>
            </c:rich>
          </c:tx>
          <c:layout/>
        </c:title>
        <c:tickLblPos val="nextTo"/>
        <c:crossAx val="473879592"/>
        <c:crosses val="autoZero"/>
        <c:auto val="1"/>
        <c:lblAlgn val="ctr"/>
        <c:lblOffset val="100"/>
      </c:catAx>
      <c:valAx>
        <c:axId val="47387959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layout/>
        </c:title>
        <c:numFmt formatCode="General" sourceLinked="1"/>
        <c:tickLblPos val="nextTo"/>
        <c:crossAx val="473812968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Comunity and Activity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cat>
            <c:strRef>
              <c:f>data!$A$2:$A$25</c:f>
              <c:strCache>
                <c:ptCount val="24"/>
                <c:pt idx="0">
                  <c:v>jboner/akka</c:v>
                </c:pt>
                <c:pt idx="1">
                  <c:v>robey/kestrel</c:v>
                </c:pt>
                <c:pt idx="2">
                  <c:v>scalatra/scalatra</c:v>
                </c:pt>
                <c:pt idx="3">
                  <c:v>harrah/xsbt</c:v>
                </c:pt>
                <c:pt idx="4">
                  <c:v>twitter/gizzard</c:v>
                </c:pt>
                <c:pt idx="5">
                  <c:v>lift/lift</c:v>
                </c:pt>
                <c:pt idx="6">
                  <c:v>scalaz/scalaz </c:v>
                </c:pt>
                <c:pt idx="7">
                  <c:v>nkallen/querulous</c:v>
                </c:pt>
                <c:pt idx="8">
                  <c:v>n8han/Unfiltered</c:v>
                </c:pt>
                <c:pt idx="9">
                  <c:v>twitter/ostrich</c:v>
                </c:pt>
                <c:pt idx="10">
                  <c:v>szeiger/scala-query </c:v>
                </c:pt>
                <c:pt idx="11">
                  <c:v>scalate/scalate</c:v>
                </c:pt>
                <c:pt idx="12">
                  <c:v>timperrett/lift-shiro</c:v>
                </c:pt>
                <c:pt idx="13">
                  <c:v>mongodb/casbah</c:v>
                </c:pt>
                <c:pt idx="14">
                  <c:v>eed3si9n/scalaxb</c:v>
                </c:pt>
                <c:pt idx="15">
                  <c:v>n8han/conscript</c:v>
                </c:pt>
                <c:pt idx="16">
                  <c:v>novus/salat</c:v>
                </c:pt>
                <c:pt idx="17">
                  <c:v>codahale/dropwizard</c:v>
                </c:pt>
                <c:pt idx="18">
                  <c:v>mtkopone/scct</c:v>
                </c:pt>
                <c:pt idx="19">
                  <c:v>djspiewak/anti-xml</c:v>
                </c:pt>
                <c:pt idx="20">
                  <c:v>typesafehub/sbteclipse</c:v>
                </c:pt>
                <c:pt idx="21">
                  <c:v>jsuereth/scala-arm</c:v>
                </c:pt>
                <c:pt idx="22">
                  <c:v>etorreborre/specs2</c:v>
                </c:pt>
                <c:pt idx="23">
                  <c:v>jdegoes/blueeyes</c:v>
                </c:pt>
              </c:strCache>
            </c:strRef>
          </c:cat>
          <c:val>
            <c:numRef>
              <c:f>data!$I$2:$I$25</c:f>
              <c:numCache>
                <c:formatCode>General</c:formatCode>
                <c:ptCount val="24"/>
                <c:pt idx="0">
                  <c:v>93.80049357302872</c:v>
                </c:pt>
                <c:pt idx="1">
                  <c:v>69.70812385219922</c:v>
                </c:pt>
                <c:pt idx="2">
                  <c:v>60.87311560494465</c:v>
                </c:pt>
                <c:pt idx="6">
                  <c:v>34.7944675164316</c:v>
                </c:pt>
                <c:pt idx="9">
                  <c:v>30.70613226222584</c:v>
                </c:pt>
                <c:pt idx="11">
                  <c:v>28.50873098866078</c:v>
                </c:pt>
                <c:pt idx="12">
                  <c:v>36.7763365500112</c:v>
                </c:pt>
                <c:pt idx="14">
                  <c:v>27.26994178205786</c:v>
                </c:pt>
                <c:pt idx="15">
                  <c:v>26.70459680222454</c:v>
                </c:pt>
                <c:pt idx="16">
                  <c:v>27.07063588147124</c:v>
                </c:pt>
                <c:pt idx="17">
                  <c:v>44.5563147995229</c:v>
                </c:pt>
                <c:pt idx="19">
                  <c:v>26.03055238799142</c:v>
                </c:pt>
                <c:pt idx="20">
                  <c:v>25.49414729488447</c:v>
                </c:pt>
                <c:pt idx="23">
                  <c:v>25.42204558532568</c:v>
                </c:pt>
              </c:numCache>
            </c:numRef>
          </c:val>
        </c:ser>
        <c:axId val="473936632"/>
        <c:axId val="569396312"/>
      </c:barChart>
      <c:catAx>
        <c:axId val="47393663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Project</a:t>
                </a:r>
              </a:p>
            </c:rich>
          </c:tx>
          <c:layout/>
        </c:title>
        <c:tickLblPos val="nextTo"/>
        <c:crossAx val="569396312"/>
        <c:crosses val="autoZero"/>
        <c:auto val="1"/>
        <c:lblAlgn val="ctr"/>
        <c:lblOffset val="100"/>
      </c:catAx>
      <c:valAx>
        <c:axId val="56939631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layout/>
        </c:title>
        <c:numFmt formatCode="General" sourceLinked="1"/>
        <c:tickLblPos val="nextTo"/>
        <c:crossAx val="473936632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Activity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cat>
            <c:strRef>
              <c:f>data!$A$2:$A$25</c:f>
              <c:strCache>
                <c:ptCount val="24"/>
                <c:pt idx="0">
                  <c:v>jboner/akka</c:v>
                </c:pt>
                <c:pt idx="1">
                  <c:v>robey/kestrel</c:v>
                </c:pt>
                <c:pt idx="2">
                  <c:v>scalatra/scalatra</c:v>
                </c:pt>
                <c:pt idx="3">
                  <c:v>harrah/xsbt</c:v>
                </c:pt>
                <c:pt idx="4">
                  <c:v>twitter/gizzard</c:v>
                </c:pt>
                <c:pt idx="5">
                  <c:v>lift/lift</c:v>
                </c:pt>
                <c:pt idx="6">
                  <c:v>scalaz/scalaz </c:v>
                </c:pt>
                <c:pt idx="7">
                  <c:v>nkallen/querulous</c:v>
                </c:pt>
                <c:pt idx="8">
                  <c:v>n8han/Unfiltered</c:v>
                </c:pt>
                <c:pt idx="9">
                  <c:v>twitter/ostrich</c:v>
                </c:pt>
                <c:pt idx="10">
                  <c:v>szeiger/scala-query </c:v>
                </c:pt>
                <c:pt idx="11">
                  <c:v>scalate/scalate</c:v>
                </c:pt>
                <c:pt idx="12">
                  <c:v>timperrett/lift-shiro</c:v>
                </c:pt>
                <c:pt idx="13">
                  <c:v>mongodb/casbah</c:v>
                </c:pt>
                <c:pt idx="14">
                  <c:v>eed3si9n/scalaxb</c:v>
                </c:pt>
                <c:pt idx="15">
                  <c:v>n8han/conscript</c:v>
                </c:pt>
                <c:pt idx="16">
                  <c:v>novus/salat</c:v>
                </c:pt>
                <c:pt idx="17">
                  <c:v>codahale/dropwizard</c:v>
                </c:pt>
                <c:pt idx="18">
                  <c:v>mtkopone/scct</c:v>
                </c:pt>
                <c:pt idx="19">
                  <c:v>djspiewak/anti-xml</c:v>
                </c:pt>
                <c:pt idx="20">
                  <c:v>typesafehub/sbteclipse</c:v>
                </c:pt>
                <c:pt idx="21">
                  <c:v>jsuereth/scala-arm</c:v>
                </c:pt>
                <c:pt idx="22">
                  <c:v>etorreborre/specs2</c:v>
                </c:pt>
                <c:pt idx="23">
                  <c:v>jdegoes/blueeyes</c:v>
                </c:pt>
              </c:strCache>
            </c:strRef>
          </c:cat>
          <c:val>
            <c:numRef>
              <c:f>data!$H$2:$H$25</c:f>
              <c:numCache>
                <c:formatCode>General</c:formatCode>
                <c:ptCount val="24"/>
                <c:pt idx="0">
                  <c:v>1.331797235023041</c:v>
                </c:pt>
                <c:pt idx="1">
                  <c:v>7.508928571428572</c:v>
                </c:pt>
                <c:pt idx="2">
                  <c:v>1.166666666666667</c:v>
                </c:pt>
                <c:pt idx="6">
                  <c:v>0.0102040816326531</c:v>
                </c:pt>
                <c:pt idx="9">
                  <c:v>0.15527950310559</c:v>
                </c:pt>
                <c:pt idx="11">
                  <c:v>0.114285714285714</c:v>
                </c:pt>
                <c:pt idx="12">
                  <c:v>8.642857142857142</c:v>
                </c:pt>
                <c:pt idx="14">
                  <c:v>0.0357142857142857</c:v>
                </c:pt>
                <c:pt idx="15">
                  <c:v>0.142857142857143</c:v>
                </c:pt>
                <c:pt idx="16">
                  <c:v>0.714285714285714</c:v>
                </c:pt>
                <c:pt idx="17">
                  <c:v>18.28571428571428</c:v>
                </c:pt>
                <c:pt idx="19">
                  <c:v>0.0519480519480519</c:v>
                </c:pt>
                <c:pt idx="20">
                  <c:v>0.0714285714285714</c:v>
                </c:pt>
                <c:pt idx="23">
                  <c:v>1.306122448979592</c:v>
                </c:pt>
              </c:numCache>
            </c:numRef>
          </c:val>
        </c:ser>
        <c:axId val="569431912"/>
        <c:axId val="569428504"/>
      </c:barChart>
      <c:catAx>
        <c:axId val="56943191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Project</a:t>
                </a:r>
              </a:p>
            </c:rich>
          </c:tx>
          <c:layout/>
        </c:title>
        <c:tickLblPos val="nextTo"/>
        <c:crossAx val="569428504"/>
        <c:crosses val="autoZero"/>
        <c:auto val="1"/>
        <c:lblAlgn val="ctr"/>
        <c:lblOffset val="100"/>
      </c:catAx>
      <c:valAx>
        <c:axId val="569428504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layout/>
        </c:title>
        <c:numFmt formatCode="General" sourceLinked="1"/>
        <c:tickLblPos val="nextTo"/>
        <c:crossAx val="569431912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673100</xdr:colOff>
      <xdr:row>0</xdr:row>
      <xdr:rowOff>127000</xdr:rowOff>
    </xdr:from>
    <xdr:to>
      <xdr:col>12</xdr:col>
      <xdr:colOff>508000</xdr:colOff>
      <xdr:row>37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749300</xdr:colOff>
      <xdr:row>74</xdr:row>
      <xdr:rowOff>63500</xdr:rowOff>
    </xdr:from>
    <xdr:to>
      <xdr:col>12</xdr:col>
      <xdr:colOff>469900</xdr:colOff>
      <xdr:row>109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698500</xdr:colOff>
      <xdr:row>38</xdr:row>
      <xdr:rowOff>114300</xdr:rowOff>
    </xdr:from>
    <xdr:to>
      <xdr:col>12</xdr:col>
      <xdr:colOff>469900</xdr:colOff>
      <xdr:row>73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31"/>
  <sheetViews>
    <sheetView tabSelected="1" workbookViewId="0">
      <selection activeCell="D12" sqref="D12"/>
    </sheetView>
  </sheetViews>
  <sheetFormatPr baseColWidth="10" defaultRowHeight="13"/>
  <cols>
    <col min="1" max="1" width="17.7109375" bestFit="1" customWidth="1"/>
    <col min="2" max="2" width="11" customWidth="1"/>
    <col min="3" max="3" width="21" bestFit="1" customWidth="1"/>
    <col min="6" max="6" width="30.42578125" hidden="1" customWidth="1"/>
    <col min="7" max="7" width="19.140625" bestFit="1" customWidth="1"/>
    <col min="8" max="8" width="15.5703125" bestFit="1" customWidth="1"/>
    <col min="9" max="9" width="13.5703125" bestFit="1" customWidth="1"/>
  </cols>
  <sheetData>
    <row r="1" spans="1:9">
      <c r="A1" s="1" t="s">
        <v>18</v>
      </c>
      <c r="B1" s="1" t="s">
        <v>19</v>
      </c>
      <c r="C1" s="1" t="s">
        <v>8</v>
      </c>
      <c r="D1" s="1" t="s">
        <v>20</v>
      </c>
      <c r="E1" s="1" t="s">
        <v>21</v>
      </c>
      <c r="F1" s="1" t="s">
        <v>23</v>
      </c>
      <c r="G1" s="1" t="s">
        <v>2</v>
      </c>
      <c r="H1" s="1" t="s">
        <v>0</v>
      </c>
      <c r="I1" s="1" t="s">
        <v>1</v>
      </c>
    </row>
    <row r="2" spans="1:9">
      <c r="A2" t="s">
        <v>12</v>
      </c>
      <c r="B2">
        <v>31</v>
      </c>
      <c r="C2">
        <v>17</v>
      </c>
      <c r="D2">
        <v>114</v>
      </c>
      <c r="E2">
        <v>775</v>
      </c>
      <c r="F2">
        <f t="shared" ref="F2:F25" si="0">D2/E2*100</f>
        <v>14.709677419354838</v>
      </c>
      <c r="G2">
        <f>((E26*D26) + (E2*D2)) / (E26 + E2)</f>
        <v>92.468696338005671</v>
      </c>
      <c r="H2">
        <f>(C2/7) * (C2/B2)</f>
        <v>1.3317972350230414</v>
      </c>
      <c r="I2">
        <f>G2+H2</f>
        <v>93.800493573028717</v>
      </c>
    </row>
    <row r="3" spans="1:9">
      <c r="A3" t="s">
        <v>10</v>
      </c>
      <c r="B3">
        <v>16</v>
      </c>
      <c r="C3">
        <v>29</v>
      </c>
      <c r="D3">
        <v>71</v>
      </c>
      <c r="E3">
        <v>973</v>
      </c>
      <c r="F3">
        <f t="shared" si="0"/>
        <v>7.2970195272353546</v>
      </c>
      <c r="G3">
        <f>((E26*D26) + (E3*D3)) / (E26 + E3)</f>
        <v>62.199195280770653</v>
      </c>
      <c r="H3">
        <f t="shared" ref="H3:H4" si="1">(C3/7) * (C3/B3)</f>
        <v>7.5089285714285721</v>
      </c>
      <c r="I3">
        <f t="shared" ref="I3:I4" si="2">G3+H3</f>
        <v>69.708123852199222</v>
      </c>
    </row>
    <row r="4" spans="1:9">
      <c r="A4" t="s">
        <v>13</v>
      </c>
      <c r="B4">
        <v>24</v>
      </c>
      <c r="C4">
        <v>14</v>
      </c>
      <c r="D4">
        <v>71</v>
      </c>
      <c r="E4">
        <v>699</v>
      </c>
      <c r="F4">
        <f t="shared" si="0"/>
        <v>10.157367668097281</v>
      </c>
      <c r="G4">
        <f>((E26*D26) + (E4*D4)) / (E26 + E4)</f>
        <v>59.706448938277987</v>
      </c>
      <c r="H4">
        <f t="shared" si="1"/>
        <v>1.1666666666666667</v>
      </c>
      <c r="I4">
        <f t="shared" si="2"/>
        <v>60.873115604944651</v>
      </c>
    </row>
    <row r="5" spans="1:9">
      <c r="A5" t="s">
        <v>14</v>
      </c>
      <c r="B5">
        <v>11</v>
      </c>
      <c r="C5">
        <v>0</v>
      </c>
      <c r="D5">
        <v>56</v>
      </c>
      <c r="E5">
        <v>594</v>
      </c>
      <c r="F5">
        <f t="shared" si="0"/>
        <v>9.4276094276094273</v>
      </c>
      <c r="G5">
        <f>((E26*D26) + (E5*D5)) / (E26 + E5)</f>
        <v>47.999450403440107</v>
      </c>
    </row>
    <row r="6" spans="1:9">
      <c r="A6" t="s">
        <v>5</v>
      </c>
      <c r="B6">
        <v>12</v>
      </c>
      <c r="C6">
        <v>0</v>
      </c>
      <c r="D6">
        <v>44</v>
      </c>
      <c r="E6">
        <v>910</v>
      </c>
      <c r="F6">
        <f t="shared" si="0"/>
        <v>4.8351648351648358</v>
      </c>
      <c r="G6">
        <f>((E26*D26) + (E6*D6)) / (E26 + E6)</f>
        <v>40.877925992715959</v>
      </c>
    </row>
    <row r="7" spans="1:9">
      <c r="A7" t="s">
        <v>11</v>
      </c>
      <c r="B7">
        <v>26</v>
      </c>
      <c r="C7">
        <v>0</v>
      </c>
      <c r="D7">
        <v>48</v>
      </c>
      <c r="E7">
        <v>284</v>
      </c>
      <c r="F7">
        <f t="shared" si="0"/>
        <v>16.901408450704224</v>
      </c>
      <c r="G7">
        <f>((E26*D26)+(E7*D7))/(E26+E7)</f>
        <v>39.39629063890775</v>
      </c>
    </row>
    <row r="8" spans="1:9">
      <c r="A8" t="s">
        <v>15</v>
      </c>
      <c r="B8">
        <v>14</v>
      </c>
      <c r="C8">
        <v>1</v>
      </c>
      <c r="D8">
        <v>39</v>
      </c>
      <c r="E8">
        <v>286</v>
      </c>
      <c r="F8">
        <f t="shared" si="0"/>
        <v>13.636363636363635</v>
      </c>
      <c r="G8">
        <f>((E26*D26) + (E8*D8)) / (E26 + E8)</f>
        <v>34.784263434798952</v>
      </c>
      <c r="H8">
        <f>(C8/7) * (C8/B8)</f>
        <v>1.020408163265306E-2</v>
      </c>
      <c r="I8">
        <f>G8+H8</f>
        <v>34.794467516431602</v>
      </c>
    </row>
    <row r="9" spans="1:9">
      <c r="A9" t="s">
        <v>24</v>
      </c>
      <c r="B9">
        <v>4</v>
      </c>
      <c r="C9">
        <v>0</v>
      </c>
      <c r="D9">
        <v>39</v>
      </c>
      <c r="E9">
        <v>192</v>
      </c>
      <c r="F9">
        <f t="shared" si="0"/>
        <v>20.3125</v>
      </c>
      <c r="G9">
        <f>((E26*D26) + (E9*D9)) / (E26 + E9)</f>
        <v>33.923488551000091</v>
      </c>
    </row>
    <row r="10" spans="1:9">
      <c r="A10" t="s">
        <v>17</v>
      </c>
      <c r="B10">
        <v>10</v>
      </c>
      <c r="C10">
        <v>0</v>
      </c>
      <c r="D10">
        <v>34</v>
      </c>
      <c r="E10">
        <v>235</v>
      </c>
      <c r="F10">
        <f t="shared" si="0"/>
        <v>14.468085106382977</v>
      </c>
      <c r="G10">
        <f>((E26*D26) + (E10*D10)) / (E26 + E10)</f>
        <v>32.022897525039319</v>
      </c>
    </row>
    <row r="11" spans="1:9">
      <c r="A11" t="s">
        <v>7</v>
      </c>
      <c r="B11">
        <v>23</v>
      </c>
      <c r="C11">
        <v>5</v>
      </c>
      <c r="D11">
        <v>32</v>
      </c>
      <c r="E11">
        <v>48</v>
      </c>
      <c r="F11">
        <f t="shared" si="0"/>
        <v>66.666666666666657</v>
      </c>
      <c r="G11">
        <f>((E26*D26) + (E11*D11)) / (E26 + E11)</f>
        <v>30.550852759120247</v>
      </c>
      <c r="H11">
        <f>(C11/7) * (C11/B11)</f>
        <v>0.15527950310559005</v>
      </c>
      <c r="I11">
        <f>G11+H11</f>
        <v>30.706132262225836</v>
      </c>
    </row>
    <row r="12" spans="1:9">
      <c r="A12" t="s">
        <v>22</v>
      </c>
      <c r="B12">
        <v>4</v>
      </c>
      <c r="C12">
        <v>0</v>
      </c>
      <c r="D12">
        <v>28</v>
      </c>
      <c r="E12">
        <v>222</v>
      </c>
      <c r="F12">
        <f t="shared" si="0"/>
        <v>12.612612612612612</v>
      </c>
      <c r="G12">
        <f>((E26*D26) + (E12*D12)) / (E26 + E12)</f>
        <v>29.254195343699553</v>
      </c>
    </row>
    <row r="13" spans="1:9">
      <c r="A13" t="s">
        <v>25</v>
      </c>
      <c r="B13">
        <v>20</v>
      </c>
      <c r="C13">
        <v>4</v>
      </c>
      <c r="D13">
        <v>25</v>
      </c>
      <c r="E13">
        <v>150</v>
      </c>
      <c r="F13">
        <f t="shared" si="0"/>
        <v>16.666666666666664</v>
      </c>
      <c r="G13">
        <f>((E26*D26) + (E13*D13)) / (E26 + E13)</f>
        <v>28.394445274375066</v>
      </c>
      <c r="H13">
        <f t="shared" ref="H13:H14" si="3">(C13/7) * (C13/B13)</f>
        <v>0.11428571428571428</v>
      </c>
      <c r="I13">
        <f t="shared" ref="I13:I14" si="4">G13+H13</f>
        <v>28.50873098866078</v>
      </c>
    </row>
    <row r="14" spans="1:9" s="2" customFormat="1">
      <c r="A14" s="2" t="s">
        <v>35</v>
      </c>
      <c r="B14" s="2">
        <v>2</v>
      </c>
      <c r="C14" s="2">
        <v>11</v>
      </c>
      <c r="D14" s="2">
        <v>4</v>
      </c>
      <c r="E14" s="2">
        <v>24</v>
      </c>
      <c r="F14" s="2">
        <f t="shared" si="0"/>
        <v>16.666666666666664</v>
      </c>
      <c r="G14" s="2">
        <f>((E26*D26) + (E14*D14)) / (E26 + E14)</f>
        <v>28.133479407154059</v>
      </c>
      <c r="H14" s="2">
        <f t="shared" si="3"/>
        <v>8.6428571428571423</v>
      </c>
      <c r="I14" s="2">
        <f t="shared" si="4"/>
        <v>36.776336550011202</v>
      </c>
    </row>
    <row r="15" spans="1:9">
      <c r="A15" t="s">
        <v>26</v>
      </c>
      <c r="B15">
        <v>7</v>
      </c>
      <c r="C15">
        <v>0</v>
      </c>
      <c r="D15">
        <v>23</v>
      </c>
      <c r="E15">
        <v>127</v>
      </c>
      <c r="F15">
        <f t="shared" si="0"/>
        <v>18.110236220472441</v>
      </c>
      <c r="G15">
        <f>((E26*D26) + (E15*D15)) / (E26 + E15)</f>
        <v>27.949480977974499</v>
      </c>
    </row>
    <row r="16" spans="1:9">
      <c r="A16" t="s">
        <v>4</v>
      </c>
      <c r="B16">
        <v>4</v>
      </c>
      <c r="C16">
        <v>1</v>
      </c>
      <c r="D16">
        <v>9</v>
      </c>
      <c r="E16">
        <v>45</v>
      </c>
      <c r="F16">
        <f t="shared" si="0"/>
        <v>20</v>
      </c>
      <c r="G16">
        <f>((E26*D26) + (E16*D16)) / (E26 + E16)</f>
        <v>27.234227496343575</v>
      </c>
      <c r="H16">
        <f t="shared" ref="H16:H19" si="5">(C16/7) * (C16/B16)</f>
        <v>3.5714285714285712E-2</v>
      </c>
      <c r="I16">
        <f t="shared" ref="I16:I19" si="6">G16+H16</f>
        <v>27.26994178205786</v>
      </c>
    </row>
    <row r="17" spans="1:9">
      <c r="A17" t="s">
        <v>32</v>
      </c>
      <c r="B17">
        <v>4</v>
      </c>
      <c r="C17">
        <v>2</v>
      </c>
      <c r="D17">
        <v>9</v>
      </c>
      <c r="E17">
        <v>57</v>
      </c>
      <c r="F17">
        <f t="shared" si="0"/>
        <v>15.789473684210526</v>
      </c>
      <c r="G17">
        <f>((E26*D26) + (E17*D17)) / (E26 + E17)</f>
        <v>26.561739659367401</v>
      </c>
      <c r="H17">
        <f t="shared" si="5"/>
        <v>0.14285714285714285</v>
      </c>
      <c r="I17">
        <f t="shared" si="6"/>
        <v>26.704596802224543</v>
      </c>
    </row>
    <row r="18" spans="1:9">
      <c r="A18" t="s">
        <v>28</v>
      </c>
      <c r="B18">
        <v>5</v>
      </c>
      <c r="C18">
        <v>5</v>
      </c>
      <c r="D18">
        <v>15</v>
      </c>
      <c r="E18">
        <v>93</v>
      </c>
      <c r="F18">
        <f t="shared" si="0"/>
        <v>16.129032258064516</v>
      </c>
      <c r="G18">
        <f>((E26*D26) + (E18*D18)) / (E26 + E18)</f>
        <v>26.356350167185521</v>
      </c>
      <c r="H18">
        <f t="shared" si="5"/>
        <v>0.7142857142857143</v>
      </c>
      <c r="I18">
        <f t="shared" si="6"/>
        <v>27.070635881471237</v>
      </c>
    </row>
    <row r="19" spans="1:9">
      <c r="A19" t="s">
        <v>33</v>
      </c>
      <c r="B19">
        <v>2</v>
      </c>
      <c r="C19">
        <v>16</v>
      </c>
      <c r="D19">
        <v>7</v>
      </c>
      <c r="E19">
        <v>56</v>
      </c>
      <c r="F19">
        <f t="shared" si="0"/>
        <v>12.5</v>
      </c>
      <c r="G19">
        <f>((E26*D26) + (E19*D19)) / (E26 + E19)</f>
        <v>26.27060051380861</v>
      </c>
      <c r="H19">
        <f t="shared" si="5"/>
        <v>18.285714285714285</v>
      </c>
      <c r="I19">
        <f t="shared" si="6"/>
        <v>44.556314799522895</v>
      </c>
    </row>
    <row r="20" spans="1:9">
      <c r="A20" t="s">
        <v>34</v>
      </c>
      <c r="B20">
        <v>2</v>
      </c>
      <c r="C20">
        <v>0</v>
      </c>
      <c r="D20">
        <v>3</v>
      </c>
      <c r="E20">
        <v>50</v>
      </c>
      <c r="F20">
        <f t="shared" si="0"/>
        <v>6</v>
      </c>
      <c r="G20">
        <f>((E26*D26) + (E20*D20)) / (E26 + E20)</f>
        <v>26.005578458316979</v>
      </c>
    </row>
    <row r="21" spans="1:9">
      <c r="A21" t="s">
        <v>27</v>
      </c>
      <c r="B21">
        <v>11</v>
      </c>
      <c r="C21">
        <v>2</v>
      </c>
      <c r="D21">
        <v>16</v>
      </c>
      <c r="E21">
        <v>116</v>
      </c>
      <c r="F21">
        <f t="shared" si="0"/>
        <v>13.793103448275861</v>
      </c>
      <c r="G21">
        <f>((E26*D26) + (E21*D21)) / (E26 + E21)</f>
        <v>25.978604336043364</v>
      </c>
      <c r="H21">
        <f t="shared" ref="H21:H22" si="7">(C21/7) * (C21/B21)</f>
        <v>5.1948051948051945E-2</v>
      </c>
      <c r="I21">
        <f t="shared" ref="I21:I22" si="8">G21+H21</f>
        <v>26.030552387991417</v>
      </c>
    </row>
    <row r="22" spans="1:9">
      <c r="A22" t="s">
        <v>31</v>
      </c>
      <c r="B22">
        <v>2</v>
      </c>
      <c r="C22">
        <v>1</v>
      </c>
      <c r="D22">
        <v>8</v>
      </c>
      <c r="E22">
        <v>75</v>
      </c>
      <c r="F22">
        <f t="shared" si="0"/>
        <v>10.666666666666668</v>
      </c>
      <c r="G22">
        <f>((E26*D26) + (E22*D22)) / (E26 + E22)</f>
        <v>25.422718723455894</v>
      </c>
      <c r="H22">
        <f t="shared" si="7"/>
        <v>7.1428571428571425E-2</v>
      </c>
      <c r="I22">
        <f t="shared" si="8"/>
        <v>25.494147294884467</v>
      </c>
    </row>
    <row r="23" spans="1:9">
      <c r="A23" t="s">
        <v>30</v>
      </c>
      <c r="B23">
        <v>1</v>
      </c>
      <c r="C23">
        <v>0</v>
      </c>
      <c r="D23">
        <v>5</v>
      </c>
      <c r="E23">
        <v>69</v>
      </c>
      <c r="F23">
        <f t="shared" si="0"/>
        <v>7.2463768115942031</v>
      </c>
      <c r="G23">
        <f>((E26*D26) + (E23*D23)) / (E26 + E23)</f>
        <v>25.119010127207613</v>
      </c>
    </row>
    <row r="24" spans="1:9">
      <c r="A24" t="s">
        <v>29</v>
      </c>
      <c r="B24">
        <v>3</v>
      </c>
      <c r="C24">
        <v>0</v>
      </c>
      <c r="D24">
        <v>9</v>
      </c>
      <c r="E24">
        <v>90</v>
      </c>
      <c r="F24">
        <f t="shared" si="0"/>
        <v>10</v>
      </c>
      <c r="G24">
        <f>((E26*D26) + (E24*D24)) / (E26 + E24)</f>
        <v>24.944613998372287</v>
      </c>
    </row>
    <row r="25" spans="1:9">
      <c r="A25" t="s">
        <v>16</v>
      </c>
      <c r="B25">
        <v>7</v>
      </c>
      <c r="C25">
        <v>8</v>
      </c>
      <c r="D25">
        <v>18</v>
      </c>
      <c r="E25">
        <v>271</v>
      </c>
      <c r="F25">
        <f t="shared" si="0"/>
        <v>6.6420664206642073</v>
      </c>
      <c r="G25">
        <f>((E26*D26) + (E25*D25)) / (E26 + E25)</f>
        <v>24.115923136346083</v>
      </c>
      <c r="H25">
        <f>(C25/7) * (C25/B25)</f>
        <v>1.3061224489795917</v>
      </c>
      <c r="I25">
        <f>G25+H25</f>
        <v>25.422045585325677</v>
      </c>
    </row>
    <row r="26" spans="1:9">
      <c r="A26" s="1" t="s">
        <v>9</v>
      </c>
      <c r="B26" s="1">
        <f>AVERAGE(B2:B25)</f>
        <v>10.208333333333334</v>
      </c>
      <c r="C26" s="1">
        <f>AVERAGE(C2:C6)</f>
        <v>12</v>
      </c>
      <c r="D26" s="1">
        <f t="shared" ref="D26:I26" si="9">AVERAGE(D2:D25)</f>
        <v>30.291666666666668</v>
      </c>
      <c r="E26" s="1">
        <f t="shared" si="9"/>
        <v>268.375</v>
      </c>
      <c r="F26" s="1">
        <f t="shared" si="9"/>
        <v>15.051448508061398</v>
      </c>
      <c r="G26" s="1">
        <f t="shared" si="9"/>
        <v>35.236269895071963</v>
      </c>
      <c r="H26" s="1">
        <f t="shared" si="9"/>
        <v>2.8241492439947877</v>
      </c>
      <c r="I26" s="1">
        <f t="shared" si="9"/>
        <v>39.836831062927153</v>
      </c>
    </row>
    <row r="29" spans="1:9">
      <c r="A29" t="s">
        <v>6</v>
      </c>
    </row>
    <row r="31" spans="1:9">
      <c r="A31" t="s">
        <v>3</v>
      </c>
    </row>
  </sheetData>
  <autoFilter ref="A1:H26"/>
  <sortState ref="A2:G1048576">
    <sortCondition descending="1" ref="G3:G1048576"/>
  </sortState>
  <phoneticPr fontId="3" type="noConversion"/>
  <pageMargins left="0.75" right="0.75" top="1" bottom="1" header="0.5" footer="0.5"/>
  <pageSetup paperSize="1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>
      <selection activeCell="O66" sqref="O66"/>
    </sheetView>
  </sheetViews>
  <sheetFormatPr baseColWidth="10" defaultRowHeight="13"/>
  <sheetData/>
  <phoneticPr fontId="3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graphs</vt:lpstr>
    </vt:vector>
  </TitlesOfParts>
  <Company>XMPie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2011-09-23T09:48:32Z</dcterms:created>
  <dcterms:modified xsi:type="dcterms:W3CDTF">2011-09-24T20:09:01Z</dcterms:modified>
</cp:coreProperties>
</file>