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1_BC\Combinacion\"/>
    </mc:Choice>
  </mc:AlternateContent>
  <xr:revisionPtr revIDLastSave="0" documentId="13_ncr:1_{C4384094-7182-4E52-BFF4-43318DCAAA6F}" xr6:coauthVersionLast="47" xr6:coauthVersionMax="47" xr10:uidLastSave="{00000000-0000-0000-0000-000000000000}"/>
  <bookViews>
    <workbookView xWindow="-120" yWindow="-120" windowWidth="20730" windowHeight="11160" firstSheet="3" activeTab="4" xr2:uid="{977847BF-1F15-48C1-8F78-06C8B84025CC}"/>
  </bookViews>
  <sheets>
    <sheet name="Semana_7_EC" sheetId="1" r:id="rId1"/>
    <sheet name="Semana_7_Newton" sheetId="3" r:id="rId2"/>
    <sheet name="Semana_7_Laboratorio" sheetId="2" r:id="rId3"/>
    <sheet name="Examen" sheetId="5" r:id="rId4"/>
    <sheet name="Concentrado" sheetId="4" r:id="rId5"/>
  </sheets>
  <definedNames>
    <definedName name="_xlnm._FilterDatabase" localSheetId="4" hidden="1">Concentrado!$A$2:$Y$47</definedName>
    <definedName name="_xlnm._FilterDatabase" localSheetId="3" hidden="1">Examen!$A$1:$A$46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4" l="1"/>
  <c r="W17" i="4"/>
  <c r="W16" i="4"/>
  <c r="W29" i="4"/>
  <c r="W43" i="4"/>
  <c r="W47" i="4"/>
  <c r="W8" i="4"/>
  <c r="W13" i="4"/>
  <c r="W28" i="4"/>
  <c r="W27" i="4"/>
  <c r="W9" i="4"/>
  <c r="W15" i="4"/>
  <c r="W35" i="4"/>
  <c r="W7" i="4"/>
  <c r="W33" i="4"/>
  <c r="W30" i="4"/>
  <c r="W21" i="4"/>
  <c r="W37" i="4"/>
  <c r="W6" i="4"/>
  <c r="W31" i="4"/>
  <c r="W19" i="4"/>
  <c r="W22" i="4"/>
  <c r="W10" i="4"/>
  <c r="W45" i="4"/>
  <c r="W41" i="4"/>
  <c r="W4" i="4"/>
  <c r="W46" i="4"/>
  <c r="W14" i="4"/>
  <c r="W34" i="4"/>
  <c r="W20" i="4"/>
  <c r="W11" i="4"/>
  <c r="W32" i="4"/>
  <c r="W38" i="4"/>
  <c r="W3" i="4"/>
  <c r="W26" i="4"/>
  <c r="W18" i="4"/>
  <c r="W24" i="4"/>
  <c r="W25" i="4"/>
  <c r="W39" i="4"/>
  <c r="W12" i="4"/>
  <c r="W36" i="4"/>
  <c r="W44" i="4"/>
  <c r="W42" i="4"/>
  <c r="W23" i="4"/>
  <c r="W40" i="4"/>
  <c r="N5" i="4"/>
  <c r="O5" i="4" s="1"/>
  <c r="N17" i="4"/>
  <c r="O17" i="4" s="1"/>
  <c r="N16" i="4"/>
  <c r="O16" i="4" s="1"/>
  <c r="N29" i="4"/>
  <c r="O29" i="4" s="1"/>
  <c r="N43" i="4"/>
  <c r="O43" i="4" s="1"/>
  <c r="N47" i="4"/>
  <c r="O47" i="4" s="1"/>
  <c r="N8" i="4"/>
  <c r="O8" i="4" s="1"/>
  <c r="N13" i="4"/>
  <c r="O13" i="4" s="1"/>
  <c r="N28" i="4"/>
  <c r="O28" i="4" s="1"/>
  <c r="N27" i="4"/>
  <c r="O27" i="4" s="1"/>
  <c r="N9" i="4"/>
  <c r="O9" i="4" s="1"/>
  <c r="N15" i="4"/>
  <c r="O15" i="4" s="1"/>
  <c r="N35" i="4"/>
  <c r="O35" i="4" s="1"/>
  <c r="N7" i="4"/>
  <c r="O7" i="4" s="1"/>
  <c r="N33" i="4"/>
  <c r="O33" i="4" s="1"/>
  <c r="N30" i="4"/>
  <c r="O30" i="4" s="1"/>
  <c r="N21" i="4"/>
  <c r="O21" i="4" s="1"/>
  <c r="N37" i="4"/>
  <c r="O37" i="4" s="1"/>
  <c r="N6" i="4"/>
  <c r="O6" i="4" s="1"/>
  <c r="N31" i="4"/>
  <c r="O31" i="4" s="1"/>
  <c r="N19" i="4"/>
  <c r="O19" i="4" s="1"/>
  <c r="N22" i="4"/>
  <c r="N10" i="4"/>
  <c r="O10" i="4" s="1"/>
  <c r="N45" i="4"/>
  <c r="O45" i="4" s="1"/>
  <c r="N41" i="4"/>
  <c r="O41" i="4" s="1"/>
  <c r="N4" i="4"/>
  <c r="O4" i="4" s="1"/>
  <c r="N46" i="4"/>
  <c r="O46" i="4" s="1"/>
  <c r="N14" i="4"/>
  <c r="O14" i="4" s="1"/>
  <c r="N34" i="4"/>
  <c r="O34" i="4" s="1"/>
  <c r="N20" i="4"/>
  <c r="O20" i="4" s="1"/>
  <c r="N11" i="4"/>
  <c r="O11" i="4" s="1"/>
  <c r="N32" i="4"/>
  <c r="O32" i="4" s="1"/>
  <c r="N38" i="4"/>
  <c r="O38" i="4" s="1"/>
  <c r="N3" i="4"/>
  <c r="O3" i="4" s="1"/>
  <c r="N26" i="4"/>
  <c r="O26" i="4" s="1"/>
  <c r="N18" i="4"/>
  <c r="O18" i="4" s="1"/>
  <c r="N24" i="4"/>
  <c r="O24" i="4" s="1"/>
  <c r="N25" i="4"/>
  <c r="O25" i="4" s="1"/>
  <c r="N39" i="4"/>
  <c r="O39" i="4" s="1"/>
  <c r="N12" i="4"/>
  <c r="O12" i="4" s="1"/>
  <c r="N36" i="4"/>
  <c r="O36" i="4" s="1"/>
  <c r="N44" i="4"/>
  <c r="O44" i="4" s="1"/>
  <c r="N42" i="4"/>
  <c r="O42" i="4" s="1"/>
  <c r="N23" i="4"/>
  <c r="O23" i="4" s="1"/>
  <c r="N40" i="4"/>
  <c r="O40" i="4" s="1"/>
  <c r="O22" i="4"/>
  <c r="U36" i="5"/>
  <c r="V36" i="5" s="1"/>
  <c r="W36" i="5" s="1"/>
  <c r="U3" i="5"/>
  <c r="V3" i="5" s="1"/>
  <c r="W3" i="5" s="1"/>
  <c r="U4" i="5"/>
  <c r="V4" i="5" s="1"/>
  <c r="W4" i="5" s="1"/>
  <c r="U5" i="5"/>
  <c r="V5" i="5" s="1"/>
  <c r="W5" i="5" s="1"/>
  <c r="U6" i="5"/>
  <c r="V6" i="5" s="1"/>
  <c r="W6" i="5" s="1"/>
  <c r="U7" i="5"/>
  <c r="V7" i="5" s="1"/>
  <c r="W7" i="5" s="1"/>
  <c r="U8" i="5"/>
  <c r="V8" i="5" s="1"/>
  <c r="W8" i="5" s="1"/>
  <c r="U9" i="5"/>
  <c r="V9" i="5" s="1"/>
  <c r="W9" i="5" s="1"/>
  <c r="U10" i="5"/>
  <c r="V10" i="5" s="1"/>
  <c r="W10" i="5" s="1"/>
  <c r="U11" i="5"/>
  <c r="V11" i="5" s="1"/>
  <c r="W11" i="5" s="1"/>
  <c r="U12" i="5"/>
  <c r="V12" i="5" s="1"/>
  <c r="W12" i="5" s="1"/>
  <c r="U13" i="5"/>
  <c r="V13" i="5" s="1"/>
  <c r="W13" i="5" s="1"/>
  <c r="U14" i="5"/>
  <c r="V14" i="5" s="1"/>
  <c r="W14" i="5" s="1"/>
  <c r="U15" i="5"/>
  <c r="V15" i="5" s="1"/>
  <c r="W15" i="5" s="1"/>
  <c r="U16" i="5"/>
  <c r="V16" i="5" s="1"/>
  <c r="W16" i="5" s="1"/>
  <c r="U17" i="5"/>
  <c r="V17" i="5" s="1"/>
  <c r="W17" i="5" s="1"/>
  <c r="U18" i="5"/>
  <c r="V18" i="5" s="1"/>
  <c r="W18" i="5" s="1"/>
  <c r="U19" i="5"/>
  <c r="V19" i="5" s="1"/>
  <c r="W19" i="5" s="1"/>
  <c r="U20" i="5"/>
  <c r="V20" i="5" s="1"/>
  <c r="W20" i="5" s="1"/>
  <c r="U21" i="5"/>
  <c r="V21" i="5" s="1"/>
  <c r="W21" i="5" s="1"/>
  <c r="U22" i="5"/>
  <c r="V22" i="5" s="1"/>
  <c r="W22" i="5" s="1"/>
  <c r="U23" i="5"/>
  <c r="V23" i="5" s="1"/>
  <c r="W23" i="5" s="1"/>
  <c r="U24" i="5"/>
  <c r="V24" i="5" s="1"/>
  <c r="W24" i="5" s="1"/>
  <c r="U25" i="5"/>
  <c r="V25" i="5" s="1"/>
  <c r="W25" i="5" s="1"/>
  <c r="U26" i="5"/>
  <c r="V26" i="5" s="1"/>
  <c r="W26" i="5" s="1"/>
  <c r="U27" i="5"/>
  <c r="V27" i="5" s="1"/>
  <c r="W27" i="5" s="1"/>
  <c r="U28" i="5"/>
  <c r="V28" i="5" s="1"/>
  <c r="W28" i="5" s="1"/>
  <c r="U29" i="5"/>
  <c r="V29" i="5" s="1"/>
  <c r="W29" i="5" s="1"/>
  <c r="U30" i="5"/>
  <c r="V30" i="5" s="1"/>
  <c r="W30" i="5" s="1"/>
  <c r="U31" i="5"/>
  <c r="V31" i="5" s="1"/>
  <c r="W31" i="5" s="1"/>
  <c r="U32" i="5"/>
  <c r="V32" i="5" s="1"/>
  <c r="U33" i="5"/>
  <c r="V33" i="5" s="1"/>
  <c r="W33" i="5" s="1"/>
  <c r="U34" i="5"/>
  <c r="V34" i="5" s="1"/>
  <c r="W34" i="5" s="1"/>
  <c r="U35" i="5"/>
  <c r="V35" i="5" s="1"/>
  <c r="W35" i="5" s="1"/>
  <c r="U37" i="5"/>
  <c r="V37" i="5" s="1"/>
  <c r="W37" i="5" s="1"/>
  <c r="U38" i="5"/>
  <c r="V38" i="5" s="1"/>
  <c r="W38" i="5" s="1"/>
  <c r="U39" i="5"/>
  <c r="V39" i="5" s="1"/>
  <c r="W39" i="5" s="1"/>
  <c r="U40" i="5"/>
  <c r="V40" i="5" s="1"/>
  <c r="W40" i="5" s="1"/>
  <c r="U41" i="5"/>
  <c r="V41" i="5" s="1"/>
  <c r="W41" i="5" s="1"/>
  <c r="U42" i="5"/>
  <c r="V42" i="5" s="1"/>
  <c r="W42" i="5" s="1"/>
  <c r="U43" i="5"/>
  <c r="V43" i="5" s="1"/>
  <c r="W43" i="5" s="1"/>
  <c r="U44" i="5"/>
  <c r="V44" i="5" s="1"/>
  <c r="U45" i="5"/>
  <c r="V45" i="5" s="1"/>
  <c r="W45" i="5" s="1"/>
  <c r="U46" i="5"/>
  <c r="V46" i="5" s="1"/>
  <c r="W46" i="5" s="1"/>
  <c r="U2" i="5"/>
  <c r="V2" i="5" s="1"/>
  <c r="P5" i="4"/>
  <c r="Q5" i="4" s="1"/>
  <c r="P17" i="4"/>
  <c r="Q17" i="4" s="1"/>
  <c r="P16" i="4"/>
  <c r="Q16" i="4" s="1"/>
  <c r="P29" i="4"/>
  <c r="Q29" i="4" s="1"/>
  <c r="P43" i="4"/>
  <c r="Q43" i="4" s="1"/>
  <c r="P47" i="4"/>
  <c r="Q47" i="4" s="1"/>
  <c r="P8" i="4"/>
  <c r="Q8" i="4" s="1"/>
  <c r="P13" i="4"/>
  <c r="Q13" i="4" s="1"/>
  <c r="P28" i="4"/>
  <c r="Q28" i="4" s="1"/>
  <c r="P27" i="4"/>
  <c r="Q27" i="4" s="1"/>
  <c r="P9" i="4"/>
  <c r="Q9" i="4" s="1"/>
  <c r="P15" i="4"/>
  <c r="Q15" i="4" s="1"/>
  <c r="P35" i="4"/>
  <c r="Q35" i="4" s="1"/>
  <c r="P7" i="4"/>
  <c r="Q7" i="4" s="1"/>
  <c r="P33" i="4"/>
  <c r="Q33" i="4" s="1"/>
  <c r="P30" i="4"/>
  <c r="Q30" i="4" s="1"/>
  <c r="P21" i="4"/>
  <c r="Q21" i="4" s="1"/>
  <c r="P37" i="4"/>
  <c r="Q37" i="4" s="1"/>
  <c r="P6" i="4"/>
  <c r="Q6" i="4" s="1"/>
  <c r="P31" i="4"/>
  <c r="Q31" i="4" s="1"/>
  <c r="P19" i="4"/>
  <c r="Q19" i="4" s="1"/>
  <c r="P22" i="4"/>
  <c r="Q22" i="4" s="1"/>
  <c r="P10" i="4"/>
  <c r="Q10" i="4" s="1"/>
  <c r="P45" i="4"/>
  <c r="Q45" i="4" s="1"/>
  <c r="P41" i="4"/>
  <c r="Q41" i="4" s="1"/>
  <c r="P4" i="4"/>
  <c r="Q4" i="4" s="1"/>
  <c r="P46" i="4"/>
  <c r="Q46" i="4" s="1"/>
  <c r="P14" i="4"/>
  <c r="Q14" i="4" s="1"/>
  <c r="P34" i="4"/>
  <c r="Q34" i="4" s="1"/>
  <c r="P20" i="4"/>
  <c r="Q20" i="4" s="1"/>
  <c r="P11" i="4"/>
  <c r="Q11" i="4" s="1"/>
  <c r="P32" i="4"/>
  <c r="Q32" i="4" s="1"/>
  <c r="P38" i="4"/>
  <c r="Q38" i="4" s="1"/>
  <c r="P3" i="4"/>
  <c r="Q3" i="4" s="1"/>
  <c r="P26" i="4"/>
  <c r="Q26" i="4" s="1"/>
  <c r="P18" i="4"/>
  <c r="Q18" i="4" s="1"/>
  <c r="P24" i="4"/>
  <c r="Q24" i="4" s="1"/>
  <c r="P25" i="4"/>
  <c r="Q25" i="4" s="1"/>
  <c r="P39" i="4"/>
  <c r="Q39" i="4" s="1"/>
  <c r="P12" i="4"/>
  <c r="Q12" i="4" s="1"/>
  <c r="P36" i="4"/>
  <c r="Q36" i="4" s="1"/>
  <c r="P44" i="4"/>
  <c r="Q44" i="4" s="1"/>
  <c r="P42" i="4"/>
  <c r="Q42" i="4" s="1"/>
  <c r="P23" i="4"/>
  <c r="Q23" i="4" s="1"/>
  <c r="P40" i="4"/>
  <c r="Q40" i="4" s="1"/>
  <c r="X1" i="5" l="1"/>
  <c r="R47" i="4"/>
  <c r="T47" i="4" s="1"/>
  <c r="X47" i="4" s="1"/>
  <c r="R46" i="4"/>
  <c r="T46" i="4" s="1"/>
  <c r="X46" i="4" s="1"/>
  <c r="R23" i="4"/>
  <c r="T23" i="4" s="1"/>
  <c r="X23" i="4" s="1"/>
  <c r="R12" i="4"/>
  <c r="T12" i="4" s="1"/>
  <c r="X12" i="4" s="1"/>
  <c r="R18" i="4"/>
  <c r="T18" i="4" s="1"/>
  <c r="X18" i="4" s="1"/>
  <c r="R45" i="4"/>
  <c r="T45" i="4" s="1"/>
  <c r="X45" i="4" s="1"/>
  <c r="R15" i="4"/>
  <c r="T15" i="4" s="1"/>
  <c r="X15" i="4" s="1"/>
  <c r="R13" i="4"/>
  <c r="T13" i="4" s="1"/>
  <c r="X13" i="4" s="1"/>
  <c r="R29" i="4"/>
  <c r="T29" i="4" s="1"/>
  <c r="X29" i="4" s="1"/>
  <c r="R9" i="4"/>
  <c r="T9" i="4" s="1"/>
  <c r="X9" i="4" s="1"/>
  <c r="R32" i="4"/>
  <c r="T32" i="4" s="1"/>
  <c r="X32" i="4" s="1"/>
  <c r="R31" i="4"/>
  <c r="T31" i="4" s="1"/>
  <c r="X31" i="4" s="1"/>
  <c r="R14" i="4"/>
  <c r="T14" i="4" s="1"/>
  <c r="X14" i="4" s="1"/>
  <c r="R30" i="4"/>
  <c r="T30" i="4" s="1"/>
  <c r="X30" i="4" s="1"/>
  <c r="R26" i="4"/>
  <c r="T26" i="4" s="1"/>
  <c r="X26" i="4" s="1"/>
  <c r="R11" i="4"/>
  <c r="T11" i="4" s="1"/>
  <c r="X11" i="4" s="1"/>
  <c r="R10" i="4"/>
  <c r="T10" i="4" s="1"/>
  <c r="X10" i="4" s="1"/>
  <c r="R16" i="4"/>
  <c r="T16" i="4" s="1"/>
  <c r="X16" i="4" s="1"/>
  <c r="R39" i="4"/>
  <c r="T39" i="4" s="1"/>
  <c r="X39" i="4" s="1"/>
  <c r="R6" i="4"/>
  <c r="T6" i="4" s="1"/>
  <c r="X6" i="4" s="1"/>
  <c r="R42" i="4"/>
  <c r="T42" i="4" s="1"/>
  <c r="X42" i="4" s="1"/>
  <c r="R33" i="4"/>
  <c r="T33" i="4" s="1"/>
  <c r="X33" i="4" s="1"/>
  <c r="R8" i="4"/>
  <c r="T8" i="4" s="1"/>
  <c r="X8" i="4" s="1"/>
  <c r="R19" i="4"/>
  <c r="T19" i="4" s="1"/>
  <c r="X19" i="4" s="1"/>
  <c r="R38" i="4"/>
  <c r="T38" i="4" s="1"/>
  <c r="X38" i="4" s="1"/>
  <c r="R43" i="4"/>
  <c r="T43" i="4" s="1"/>
  <c r="X43" i="4" s="1"/>
  <c r="R25" i="4"/>
  <c r="T25" i="4" s="1"/>
  <c r="X25" i="4" s="1"/>
  <c r="R21" i="4"/>
  <c r="T21" i="4" s="1"/>
  <c r="X21" i="4" s="1"/>
  <c r="R28" i="4"/>
  <c r="T28" i="4" s="1"/>
  <c r="X28" i="4" s="1"/>
  <c r="R36" i="4"/>
  <c r="T36" i="4" s="1"/>
  <c r="X36" i="4" s="1"/>
  <c r="R35" i="4"/>
  <c r="T35" i="4" s="1"/>
  <c r="X35" i="4" s="1"/>
  <c r="R40" i="4"/>
  <c r="T40" i="4" s="1"/>
  <c r="X40" i="4" s="1"/>
  <c r="R41" i="4"/>
  <c r="T41" i="4" s="1"/>
  <c r="X41" i="4" s="1"/>
  <c r="R24" i="4"/>
  <c r="T24" i="4" s="1"/>
  <c r="X24" i="4" s="1"/>
  <c r="R34" i="4"/>
  <c r="T34" i="4" s="1"/>
  <c r="X34" i="4" s="1"/>
  <c r="R22" i="4"/>
  <c r="T22" i="4" s="1"/>
  <c r="X22" i="4" s="1"/>
  <c r="R5" i="4"/>
  <c r="T5" i="4" s="1"/>
  <c r="X5" i="4" s="1"/>
  <c r="R44" i="4"/>
  <c r="T44" i="4" s="1"/>
  <c r="X44" i="4" s="1"/>
  <c r="R3" i="4"/>
  <c r="T3" i="4" s="1"/>
  <c r="X3" i="4" s="1"/>
  <c r="R20" i="4"/>
  <c r="T20" i="4" s="1"/>
  <c r="X20" i="4" s="1"/>
  <c r="R4" i="4"/>
  <c r="T4" i="4" s="1"/>
  <c r="X4" i="4" s="1"/>
  <c r="R37" i="4"/>
  <c r="T37" i="4" s="1"/>
  <c r="X37" i="4" s="1"/>
  <c r="R7" i="4"/>
  <c r="T7" i="4" s="1"/>
  <c r="X7" i="4" s="1"/>
  <c r="R27" i="4"/>
  <c r="T27" i="4" s="1"/>
  <c r="X27" i="4" s="1"/>
  <c r="R17" i="4"/>
  <c r="T17" i="4" s="1"/>
  <c r="X17" i="4" s="1"/>
</calcChain>
</file>

<file path=xl/sharedStrings.xml><?xml version="1.0" encoding="utf-8"?>
<sst xmlns="http://schemas.openxmlformats.org/spreadsheetml/2006/main" count="1031" uniqueCount="218">
  <si>
    <t>Matrícula</t>
  </si>
  <si>
    <t>Estudiante</t>
  </si>
  <si>
    <t>Apaterno</t>
  </si>
  <si>
    <t>Amaterno</t>
  </si>
  <si>
    <t>Nombre</t>
  </si>
  <si>
    <t>AGIS EZETA OSCAR</t>
  </si>
  <si>
    <t>AGIS</t>
  </si>
  <si>
    <t>EZETA</t>
  </si>
  <si>
    <t>OSCAR</t>
  </si>
  <si>
    <t>ALCARAZ RIVERA LEONARDO</t>
  </si>
  <si>
    <t>ALCARAZ</t>
  </si>
  <si>
    <t>RIVERA</t>
  </si>
  <si>
    <t>LEONARDO</t>
  </si>
  <si>
    <t>ASSAM GUERRERO ABDEEL</t>
  </si>
  <si>
    <t>ASSAM</t>
  </si>
  <si>
    <t>GUERRERO</t>
  </si>
  <si>
    <t>ABDEEL</t>
  </si>
  <si>
    <t>AVILA GARCIA ITHAN NICOLAS</t>
  </si>
  <si>
    <t>AVILA</t>
  </si>
  <si>
    <t>GARCIA</t>
  </si>
  <si>
    <t>ITHAN NICOLAS</t>
  </si>
  <si>
    <t>BRAMBILA SAUCEDO FAUSTO</t>
  </si>
  <si>
    <t>BRAMBILA</t>
  </si>
  <si>
    <t>SAUCEDO</t>
  </si>
  <si>
    <t>FAUSTO</t>
  </si>
  <si>
    <t>BURGOS CONSTANDCE CRISTINA AZUL</t>
  </si>
  <si>
    <t>BURGOS</t>
  </si>
  <si>
    <t>CONSTANDCE</t>
  </si>
  <si>
    <t>CRISTINA AZUL</t>
  </si>
  <si>
    <t>CALDERON MARTINEZ EDGAR GAEL</t>
  </si>
  <si>
    <t>CALDERON</t>
  </si>
  <si>
    <t>MARTINEZ</t>
  </si>
  <si>
    <t>EDGAR GAEL</t>
  </si>
  <si>
    <t>CAMACHO PEREZ KARINA ALEJANDRA</t>
  </si>
  <si>
    <t>CAMACHO</t>
  </si>
  <si>
    <t>PEREZ</t>
  </si>
  <si>
    <t>KARINA ALEJANDRA</t>
  </si>
  <si>
    <t>CHAVEZ ORTEGA MAXIMILIANO</t>
  </si>
  <si>
    <t>CHAVEZ</t>
  </si>
  <si>
    <t>ORTEGA</t>
  </si>
  <si>
    <t>MAXIMILIANO</t>
  </si>
  <si>
    <t>CHEN KUANG THANIA YU TING</t>
  </si>
  <si>
    <t>CHEN</t>
  </si>
  <si>
    <t>KUANG</t>
  </si>
  <si>
    <t>THANIA YU TING</t>
  </si>
  <si>
    <t>DURAN DIAZ DANIELA</t>
  </si>
  <si>
    <t>DURAN</t>
  </si>
  <si>
    <t>DIAZ</t>
  </si>
  <si>
    <t>DANIELA</t>
  </si>
  <si>
    <t>GALINDO ORTIZ MARIA JOSE</t>
  </si>
  <si>
    <t>GALINDO</t>
  </si>
  <si>
    <t>ORTIZ</t>
  </si>
  <si>
    <t>MARIA JOSE</t>
  </si>
  <si>
    <t>GARCIA DURAN EMILIO</t>
  </si>
  <si>
    <t>EMILIO</t>
  </si>
  <si>
    <t>GARFIAS CORTES ALEXIS IVAN</t>
  </si>
  <si>
    <t>GARFIAS</t>
  </si>
  <si>
    <t>CORTES</t>
  </si>
  <si>
    <t>ALEXIS IVAN</t>
  </si>
  <si>
    <t>GOMEZ CRUZ ALEXA XCARETT</t>
  </si>
  <si>
    <t>GOMEZ</t>
  </si>
  <si>
    <t>CRUZ</t>
  </si>
  <si>
    <t>ALEXA XCARETT</t>
  </si>
  <si>
    <t>GUTIERREZ TIRADO ROBERTO SEBASTIAN</t>
  </si>
  <si>
    <t>GUTIERREZ</t>
  </si>
  <si>
    <t>TIRADO</t>
  </si>
  <si>
    <t>ROBERTO SEBASTIAN</t>
  </si>
  <si>
    <t>HERNANDEZ HERRERA JOSE EMILIO</t>
  </si>
  <si>
    <t>HERNANDEZ</t>
  </si>
  <si>
    <t>HERRERA</t>
  </si>
  <si>
    <t>JOSE EMILIO</t>
  </si>
  <si>
    <t>HERNANDEZ JUAREZ MATEO FABIAN</t>
  </si>
  <si>
    <t>JUAREZ</t>
  </si>
  <si>
    <t>MATEO FABIAN</t>
  </si>
  <si>
    <t>HERNANDEZ PONCE DE LEON IAN FERNANDO</t>
  </si>
  <si>
    <t>PONCE DE LEON</t>
  </si>
  <si>
    <t>IAN FERNANDO</t>
  </si>
  <si>
    <t>LARA ORTIZ KALEB</t>
  </si>
  <si>
    <t>LARA</t>
  </si>
  <si>
    <t>KALEB</t>
  </si>
  <si>
    <t>LOPEZ PEREZ YARETZI PATRICIA</t>
  </si>
  <si>
    <t>LOPEZ</t>
  </si>
  <si>
    <t>YARETZI PATRICIA</t>
  </si>
  <si>
    <t>LUNA SANTANA SANTIAGO</t>
  </si>
  <si>
    <t>LUNA</t>
  </si>
  <si>
    <t>SANTANA</t>
  </si>
  <si>
    <t>SANTIAGO</t>
  </si>
  <si>
    <t>MARTINEZ AGUILAR SANTIAGO</t>
  </si>
  <si>
    <t>AGUILAR</t>
  </si>
  <si>
    <t>MARTINEZ DURAN RENATA</t>
  </si>
  <si>
    <t>RENATA</t>
  </si>
  <si>
    <t>MARTINEZ RODRIGUEZ DIEGO EHECATL</t>
  </si>
  <si>
    <t>RODRIGUEZ</t>
  </si>
  <si>
    <t>DIEGO EHECATL</t>
  </si>
  <si>
    <t>MATAMOROS OROZCO DANIELA</t>
  </si>
  <si>
    <t>MATAMOROS</t>
  </si>
  <si>
    <t>OROZCO</t>
  </si>
  <si>
    <t>MORALES POSADAS ANDRES</t>
  </si>
  <si>
    <t>MORALES</t>
  </si>
  <si>
    <t>POSADAS</t>
  </si>
  <si>
    <t>ANDRES</t>
  </si>
  <si>
    <t>MUÑOZ MONTIEL HANNAH SOPHIA</t>
  </si>
  <si>
    <t>MUÑOZ</t>
  </si>
  <si>
    <t>MONTIEL</t>
  </si>
  <si>
    <t>HANNAH SOPHIA</t>
  </si>
  <si>
    <t>NAVARRETE SANCHEZ JESSICA AKARI</t>
  </si>
  <si>
    <t>NAVARRETE</t>
  </si>
  <si>
    <t>SANCHEZ</t>
  </si>
  <si>
    <t>JESSICA AKARI</t>
  </si>
  <si>
    <t>OBREGON SANCHEZ MAYELA VALERIA</t>
  </si>
  <si>
    <t>OBREGON</t>
  </si>
  <si>
    <t>MAYELA VALERIA</t>
  </si>
  <si>
    <t>OLIVARES HERNANDEZ GINA XIMENA</t>
  </si>
  <si>
    <t>OLIVARES</t>
  </si>
  <si>
    <t>GINA XIMENA</t>
  </si>
  <si>
    <t>PEREZ SUAREZ MARIANA</t>
  </si>
  <si>
    <t>SUAREZ</t>
  </si>
  <si>
    <t>MARIANA</t>
  </si>
  <si>
    <t>PONCE MORALES FANNY VALENTINA</t>
  </si>
  <si>
    <t>PONCE</t>
  </si>
  <si>
    <t>FANNY VALENTINA</t>
  </si>
  <si>
    <t>PRETELIN PONCE VALERIA</t>
  </si>
  <si>
    <t>PRETELIN</t>
  </si>
  <si>
    <t>VALERIA</t>
  </si>
  <si>
    <t>RAYA MEJIA ISELA SOFIA</t>
  </si>
  <si>
    <t>RAYA</t>
  </si>
  <si>
    <t>MEJIA</t>
  </si>
  <si>
    <t>ISELA SOFIA</t>
  </si>
  <si>
    <t>ROJAS HERNANDEZ MIA ALEXANDRA</t>
  </si>
  <si>
    <t>ROJAS</t>
  </si>
  <si>
    <t>MIA ALEXANDRA</t>
  </si>
  <si>
    <t>ROJAS JUAREZ TADEO MAXIMILIANO</t>
  </si>
  <si>
    <t>TADEO MAXIMILIANO</t>
  </si>
  <si>
    <t>ROMAN CABRERA AARON GABRIEL</t>
  </si>
  <si>
    <t>ROMAN</t>
  </si>
  <si>
    <t>CABRERA</t>
  </si>
  <si>
    <t>AARON GABRIEL</t>
  </si>
  <si>
    <t>RUIZ HERNANDEZ LAILENI VALERIA</t>
  </si>
  <si>
    <t>RUIZ</t>
  </si>
  <si>
    <t>LAILENI VALERIA</t>
  </si>
  <si>
    <t>SANCHEZ MARTINEZ XIMENA</t>
  </si>
  <si>
    <t>XIMENA</t>
  </si>
  <si>
    <t>SANCHEZ VELAZQUEZ AXEL RUBEN</t>
  </si>
  <si>
    <t>VELAZQUEZ</t>
  </si>
  <si>
    <t>AXEL RUBEN</t>
  </si>
  <si>
    <t>SANSORES RUIZ VANIA YUNNUEN</t>
  </si>
  <si>
    <t>SANSORES</t>
  </si>
  <si>
    <t>VANIA YUNNUEN</t>
  </si>
  <si>
    <t>TOLEDO TERAN KIMBERLY MICHELLE</t>
  </si>
  <si>
    <t>TOLEDO</t>
  </si>
  <si>
    <t>TERAN</t>
  </si>
  <si>
    <t>KIMBERLY MICHELLE</t>
  </si>
  <si>
    <t>VARAS SANCHEZ LUKA EMILIANO</t>
  </si>
  <si>
    <t>VARAS</t>
  </si>
  <si>
    <t>LUKA EMILIANO</t>
  </si>
  <si>
    <t>VASQUEZ CARRASCO CARLOS BARUCH</t>
  </si>
  <si>
    <t>VASQUEZ</t>
  </si>
  <si>
    <t>CARRASCO</t>
  </si>
  <si>
    <t>CARLOS BARUCH</t>
  </si>
  <si>
    <t>Webinar 21/06</t>
  </si>
  <si>
    <t>Semana</t>
  </si>
  <si>
    <t>Entregada</t>
  </si>
  <si>
    <t>Previo</t>
  </si>
  <si>
    <t>Preparacion</t>
  </si>
  <si>
    <t>Trabajo_E</t>
  </si>
  <si>
    <t>Participacion</t>
  </si>
  <si>
    <t>Reporte</t>
  </si>
  <si>
    <t>Conclusiones</t>
  </si>
  <si>
    <t>Calificacion</t>
  </si>
  <si>
    <t>Practica</t>
  </si>
  <si>
    <t>Comentarios</t>
  </si>
  <si>
    <t>Presentación</t>
  </si>
  <si>
    <t>Newton</t>
  </si>
  <si>
    <t>Kepler</t>
  </si>
  <si>
    <t>Leyes_Newton</t>
  </si>
  <si>
    <t>Leyes_Kepler</t>
  </si>
  <si>
    <t>Eipses</t>
  </si>
  <si>
    <t>Construcción_Elipse</t>
  </si>
  <si>
    <t>Bibliografía</t>
  </si>
  <si>
    <t>Ortografía</t>
  </si>
  <si>
    <t>Calificación</t>
  </si>
  <si>
    <t>Vectores</t>
  </si>
  <si>
    <t>Velocidad</t>
  </si>
  <si>
    <t>Practica3</t>
  </si>
  <si>
    <t>Puntos</t>
  </si>
  <si>
    <t>Practica4</t>
  </si>
  <si>
    <t>Act_13_Julio</t>
  </si>
  <si>
    <t>Opcionales_Sem7</t>
  </si>
  <si>
    <t>Opcionales_Sem8</t>
  </si>
  <si>
    <t>Puntos_Op</t>
  </si>
  <si>
    <t>Guía</t>
  </si>
  <si>
    <t>Calif_Lab</t>
  </si>
  <si>
    <t>Eval_Cont</t>
  </si>
  <si>
    <t>Examen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</si>
  <si>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</si>
  <si>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</si>
  <si>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</si>
  <si>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</si>
  <si>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</si>
  <si>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</si>
  <si>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</si>
  <si>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</si>
  <si>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</si>
  <si>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</si>
  <si>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</si>
  <si>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</si>
  <si>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</si>
  <si>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</si>
  <si>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</si>
  <si>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</t>
  </si>
  <si>
    <t>B</t>
  </si>
  <si>
    <t>Ajuste</t>
  </si>
  <si>
    <t>Diferencia</t>
  </si>
  <si>
    <t>Calif_Puntos</t>
  </si>
  <si>
    <t>Calif_Opc</t>
  </si>
  <si>
    <t>Teoría</t>
  </si>
  <si>
    <t>Parcial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</si>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</sst>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32FF-8181-48BC-811E-E77FDD75DBE6}">
  <dimension ref="A1:H46"/>
  <sheetViews>
    <sheetView topLeftCell="A25" workbookViewId="0">
      <selection activeCell="H46" sqref="H46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8" style="1" bestFit="1" customWidth="1"/>
    <col min="7" max="7" width="13.85546875" style="1" bestFit="1" customWidth="1"/>
    <col min="8" max="8" width="11.42578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160</v>
      </c>
      <c r="G1" s="1" t="s">
        <v>159</v>
      </c>
      <c r="H1" s="1" t="s">
        <v>181</v>
      </c>
    </row>
    <row r="2" spans="1:8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7</v>
      </c>
      <c r="G2" s="1">
        <v>1</v>
      </c>
      <c r="H2" s="1">
        <v>1</v>
      </c>
    </row>
    <row r="3" spans="1:8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7</v>
      </c>
      <c r="G3" s="1">
        <v>0</v>
      </c>
      <c r="H3" s="1">
        <v>1</v>
      </c>
    </row>
    <row r="4" spans="1:8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7</v>
      </c>
      <c r="G4" s="1">
        <v>0</v>
      </c>
      <c r="H4" s="1">
        <v>1</v>
      </c>
    </row>
    <row r="5" spans="1:8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7</v>
      </c>
      <c r="G5" s="1">
        <v>0</v>
      </c>
      <c r="H5" s="1">
        <v>0</v>
      </c>
    </row>
    <row r="6" spans="1:8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7</v>
      </c>
      <c r="G6" s="1">
        <v>1</v>
      </c>
      <c r="H6" s="1">
        <v>1</v>
      </c>
    </row>
    <row r="7" spans="1:8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7</v>
      </c>
      <c r="G7" s="1">
        <v>1</v>
      </c>
      <c r="H7" s="1">
        <v>0</v>
      </c>
    </row>
    <row r="8" spans="1:8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7</v>
      </c>
      <c r="G8" s="1">
        <v>0</v>
      </c>
      <c r="H8" s="1">
        <v>0</v>
      </c>
    </row>
    <row r="9" spans="1:8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7</v>
      </c>
      <c r="G9" s="1">
        <v>0</v>
      </c>
      <c r="H9" s="1">
        <v>1.5</v>
      </c>
    </row>
    <row r="10" spans="1:8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7</v>
      </c>
      <c r="G10" s="1">
        <v>1</v>
      </c>
      <c r="H10" s="1">
        <v>1.5</v>
      </c>
    </row>
    <row r="11" spans="1:8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7</v>
      </c>
      <c r="G11" s="1">
        <v>1</v>
      </c>
      <c r="H11" s="1">
        <v>1.5</v>
      </c>
    </row>
    <row r="12" spans="1:8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7</v>
      </c>
      <c r="G12" s="1">
        <v>0</v>
      </c>
      <c r="H12" s="1">
        <v>1.5</v>
      </c>
    </row>
    <row r="13" spans="1:8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7</v>
      </c>
      <c r="G13" s="1">
        <v>1</v>
      </c>
      <c r="H13" s="1">
        <v>0</v>
      </c>
    </row>
    <row r="14" spans="1:8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7</v>
      </c>
      <c r="G14" s="1">
        <v>1</v>
      </c>
      <c r="H14" s="1">
        <v>0</v>
      </c>
    </row>
    <row r="15" spans="1:8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7</v>
      </c>
      <c r="G15" s="1">
        <v>1</v>
      </c>
      <c r="H15" s="1">
        <v>1.5</v>
      </c>
    </row>
    <row r="16" spans="1:8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7</v>
      </c>
      <c r="G16" s="1">
        <v>1</v>
      </c>
      <c r="H16" s="1">
        <v>1.5</v>
      </c>
    </row>
    <row r="17" spans="1:8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7</v>
      </c>
      <c r="G17" s="1">
        <v>0</v>
      </c>
      <c r="H17" s="1">
        <v>1.5</v>
      </c>
    </row>
    <row r="18" spans="1:8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7</v>
      </c>
      <c r="G18" s="1">
        <v>0</v>
      </c>
      <c r="H18" s="1">
        <v>0</v>
      </c>
    </row>
    <row r="19" spans="1:8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7</v>
      </c>
      <c r="G19" s="1">
        <v>1</v>
      </c>
      <c r="H19" s="1">
        <v>1.5</v>
      </c>
    </row>
    <row r="20" spans="1:8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7</v>
      </c>
      <c r="G20" s="1">
        <v>1</v>
      </c>
      <c r="H20" s="1">
        <v>2</v>
      </c>
    </row>
    <row r="21" spans="1:8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7</v>
      </c>
      <c r="G21" s="1">
        <v>1</v>
      </c>
      <c r="H21" s="1">
        <v>1</v>
      </c>
    </row>
    <row r="22" spans="1:8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7</v>
      </c>
      <c r="G22" s="1">
        <v>1</v>
      </c>
      <c r="H22" s="1">
        <v>0.5</v>
      </c>
    </row>
    <row r="23" spans="1:8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7</v>
      </c>
      <c r="G23" s="1">
        <v>0</v>
      </c>
      <c r="H23" s="1">
        <v>0</v>
      </c>
    </row>
    <row r="24" spans="1:8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7</v>
      </c>
      <c r="G24" s="1">
        <v>1</v>
      </c>
      <c r="H24" s="1">
        <v>0</v>
      </c>
    </row>
    <row r="25" spans="1:8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7</v>
      </c>
      <c r="G25" s="1">
        <v>1</v>
      </c>
      <c r="H25" s="1">
        <v>1</v>
      </c>
    </row>
    <row r="26" spans="1:8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7</v>
      </c>
      <c r="G26" s="1">
        <v>1</v>
      </c>
      <c r="H26" s="1">
        <v>1.5</v>
      </c>
    </row>
    <row r="27" spans="1:8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7</v>
      </c>
      <c r="G27" s="1">
        <v>1</v>
      </c>
      <c r="H27" s="1">
        <v>0</v>
      </c>
    </row>
    <row r="28" spans="1:8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7</v>
      </c>
      <c r="G28" s="1">
        <v>1</v>
      </c>
      <c r="H28" s="1">
        <v>0</v>
      </c>
    </row>
    <row r="29" spans="1:8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7</v>
      </c>
      <c r="G29" s="1">
        <v>1</v>
      </c>
      <c r="H29" s="1">
        <v>1.5</v>
      </c>
    </row>
    <row r="30" spans="1:8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7</v>
      </c>
      <c r="G30" s="1">
        <v>1</v>
      </c>
      <c r="H30" s="1">
        <v>0</v>
      </c>
    </row>
    <row r="31" spans="1:8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7</v>
      </c>
      <c r="G31" s="1">
        <v>1</v>
      </c>
      <c r="H31" s="1">
        <v>1.5</v>
      </c>
    </row>
    <row r="32" spans="1:8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7</v>
      </c>
      <c r="G32" s="1">
        <v>0</v>
      </c>
      <c r="H32" s="1">
        <v>0</v>
      </c>
    </row>
    <row r="33" spans="1:8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7</v>
      </c>
      <c r="G33" s="1">
        <v>1</v>
      </c>
      <c r="H33" s="1">
        <v>2</v>
      </c>
    </row>
    <row r="34" spans="1:8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7</v>
      </c>
      <c r="G34" s="1">
        <v>0</v>
      </c>
      <c r="H34" s="1">
        <v>1.5</v>
      </c>
    </row>
    <row r="35" spans="1:8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7</v>
      </c>
      <c r="G35" s="1">
        <v>1</v>
      </c>
      <c r="H35" s="1">
        <v>1.5</v>
      </c>
    </row>
    <row r="36" spans="1:8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7</v>
      </c>
      <c r="G36" s="1">
        <v>0</v>
      </c>
      <c r="H36" s="1">
        <v>0</v>
      </c>
    </row>
    <row r="37" spans="1:8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7</v>
      </c>
      <c r="G37" s="1">
        <v>1</v>
      </c>
      <c r="H37" s="1">
        <v>1</v>
      </c>
    </row>
    <row r="38" spans="1:8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7</v>
      </c>
      <c r="G38" s="1">
        <v>1</v>
      </c>
      <c r="H38" s="1">
        <v>1.5</v>
      </c>
    </row>
    <row r="39" spans="1:8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7</v>
      </c>
      <c r="G39" s="1">
        <v>1</v>
      </c>
      <c r="H39" s="1">
        <v>1</v>
      </c>
    </row>
    <row r="40" spans="1:8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7</v>
      </c>
      <c r="G40" s="1">
        <v>1</v>
      </c>
      <c r="H40" s="1">
        <v>1.5</v>
      </c>
    </row>
    <row r="41" spans="1:8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7</v>
      </c>
      <c r="G41" s="1">
        <v>0</v>
      </c>
      <c r="H41" s="1">
        <v>0</v>
      </c>
    </row>
    <row r="42" spans="1:8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7</v>
      </c>
      <c r="G42" s="1">
        <v>0</v>
      </c>
      <c r="H42" s="1">
        <v>0</v>
      </c>
    </row>
    <row r="43" spans="1:8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7</v>
      </c>
      <c r="G43" s="1">
        <v>1</v>
      </c>
      <c r="H43" s="1">
        <v>1.5</v>
      </c>
    </row>
    <row r="44" spans="1:8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7</v>
      </c>
      <c r="G44" s="1">
        <v>1</v>
      </c>
      <c r="H44" s="1">
        <v>0</v>
      </c>
    </row>
    <row r="45" spans="1:8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7</v>
      </c>
      <c r="G45" s="1">
        <v>1</v>
      </c>
      <c r="H45" s="1">
        <v>2</v>
      </c>
    </row>
    <row r="46" spans="1:8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7</v>
      </c>
      <c r="G46" s="1">
        <v>0</v>
      </c>
      <c r="H46" s="1">
        <v>0</v>
      </c>
    </row>
  </sheetData>
  <sortState xmlns:xlrd2="http://schemas.microsoft.com/office/spreadsheetml/2017/richdata2" ref="A2:E46">
    <sortCondition ref="E2:E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3452-0AE0-4588-AE20-8A110EC77EA4}">
  <dimension ref="A1:P46"/>
  <sheetViews>
    <sheetView topLeftCell="A25" workbookViewId="0">
      <selection activeCell="F1" sqref="F1:F46"/>
    </sheetView>
  </sheetViews>
  <sheetFormatPr baseColWidth="10" defaultRowHeight="15" x14ac:dyDescent="0.25"/>
  <cols>
    <col min="5" max="5" width="20.140625" bestFit="1" customWidth="1"/>
    <col min="6" max="6" width="9.85546875" bestFit="1" customWidth="1"/>
    <col min="7" max="7" width="12.5703125" bestFit="1" customWidth="1"/>
    <col min="8" max="8" width="8.140625" bestFit="1" customWidth="1"/>
    <col min="9" max="9" width="14.140625" bestFit="1" customWidth="1"/>
    <col min="10" max="10" width="6.85546875" bestFit="1" customWidth="1"/>
    <col min="11" max="11" width="12.85546875" bestFit="1" customWidth="1"/>
    <col min="12" max="12" width="6.5703125" bestFit="1" customWidth="1"/>
    <col min="13" max="13" width="18.85546875" bestFit="1" customWidth="1"/>
    <col min="14" max="14" width="11" bestFit="1" customWidth="1"/>
    <col min="15" max="15" width="9.85546875" bestFit="1" customWidth="1"/>
    <col min="16" max="16" width="1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161</v>
      </c>
      <c r="G1" s="1" t="s">
        <v>171</v>
      </c>
      <c r="H1" s="1" t="s">
        <v>172</v>
      </c>
      <c r="I1" s="1" t="s">
        <v>174</v>
      </c>
      <c r="J1" s="1" t="s">
        <v>173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</row>
    <row r="2" spans="1:16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4EFF-53E9-4DBC-8AB3-5D4D3DA43AE8}">
  <dimension ref="A1:O46"/>
  <sheetViews>
    <sheetView workbookViewId="0">
      <selection activeCell="H1" sqref="H1:H46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7.85546875" style="1" bestFit="1" customWidth="1"/>
    <col min="7" max="7" width="6.7109375" style="1" bestFit="1" customWidth="1"/>
    <col min="8" max="8" width="9.85546875" style="1" bestFit="1" customWidth="1"/>
    <col min="9" max="9" width="11.5703125" bestFit="1" customWidth="1"/>
    <col min="10" max="10" width="9.5703125" bestFit="1" customWidth="1"/>
    <col min="11" max="11" width="12.42578125" bestFit="1" customWidth="1"/>
    <col min="12" max="12" width="8.140625" bestFit="1" customWidth="1"/>
    <col min="13" max="13" width="12.7109375" bestFit="1" customWidth="1"/>
    <col min="14" max="14" width="11.140625" bestFit="1" customWidth="1"/>
    <col min="15" max="15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169</v>
      </c>
      <c r="G1" s="2" t="s">
        <v>162</v>
      </c>
      <c r="H1" s="2" t="s">
        <v>161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170</v>
      </c>
    </row>
    <row r="2" spans="1:15" x14ac:dyDescent="0.25">
      <c r="A2">
        <v>20216188</v>
      </c>
      <c r="B2" t="s">
        <v>133</v>
      </c>
      <c r="C2" t="s">
        <v>134</v>
      </c>
      <c r="D2" t="s">
        <v>135</v>
      </c>
      <c r="E2" t="s">
        <v>136</v>
      </c>
      <c r="F2" s="1">
        <v>3</v>
      </c>
      <c r="G2" s="1">
        <v>1</v>
      </c>
    </row>
    <row r="3" spans="1:15" x14ac:dyDescent="0.25">
      <c r="A3">
        <v>20230763</v>
      </c>
      <c r="B3" t="s">
        <v>13</v>
      </c>
      <c r="C3" t="s">
        <v>14</v>
      </c>
      <c r="D3" t="s">
        <v>15</v>
      </c>
      <c r="E3" t="s">
        <v>16</v>
      </c>
      <c r="F3" s="1">
        <v>3</v>
      </c>
      <c r="G3" s="1">
        <v>1</v>
      </c>
    </row>
    <row r="4" spans="1:15" x14ac:dyDescent="0.25">
      <c r="A4">
        <v>20218555</v>
      </c>
      <c r="B4" t="s">
        <v>59</v>
      </c>
      <c r="C4" t="s">
        <v>60</v>
      </c>
      <c r="D4" t="s">
        <v>61</v>
      </c>
      <c r="E4" t="s">
        <v>62</v>
      </c>
      <c r="F4" s="1">
        <v>3</v>
      </c>
      <c r="G4" s="1">
        <v>1</v>
      </c>
    </row>
    <row r="5" spans="1:15" x14ac:dyDescent="0.25">
      <c r="A5">
        <v>20225468</v>
      </c>
      <c r="B5" t="s">
        <v>55</v>
      </c>
      <c r="C5" t="s">
        <v>56</v>
      </c>
      <c r="D5" t="s">
        <v>57</v>
      </c>
      <c r="E5" t="s">
        <v>58</v>
      </c>
      <c r="F5" s="1">
        <v>3</v>
      </c>
      <c r="G5" s="1">
        <v>0</v>
      </c>
      <c r="H5" s="1">
        <v>0</v>
      </c>
    </row>
    <row r="6" spans="1:15" x14ac:dyDescent="0.25">
      <c r="A6">
        <v>20220993</v>
      </c>
      <c r="B6" t="s">
        <v>97</v>
      </c>
      <c r="C6" t="s">
        <v>98</v>
      </c>
      <c r="D6" t="s">
        <v>99</v>
      </c>
      <c r="E6" t="s">
        <v>100</v>
      </c>
      <c r="F6" s="1">
        <v>3</v>
      </c>
      <c r="G6" s="1">
        <v>1</v>
      </c>
    </row>
    <row r="7" spans="1:15" x14ac:dyDescent="0.25">
      <c r="A7">
        <v>20228109</v>
      </c>
      <c r="B7" t="s">
        <v>142</v>
      </c>
      <c r="C7" t="s">
        <v>107</v>
      </c>
      <c r="D7" t="s">
        <v>143</v>
      </c>
      <c r="E7" t="s">
        <v>144</v>
      </c>
      <c r="F7" s="1">
        <v>3</v>
      </c>
      <c r="G7" s="1">
        <v>1</v>
      </c>
      <c r="H7" s="1">
        <v>0</v>
      </c>
    </row>
    <row r="8" spans="1:15" x14ac:dyDescent="0.25">
      <c r="A8">
        <v>20212856</v>
      </c>
      <c r="B8" t="s">
        <v>155</v>
      </c>
      <c r="C8" t="s">
        <v>156</v>
      </c>
      <c r="D8" t="s">
        <v>157</v>
      </c>
      <c r="E8" t="s">
        <v>158</v>
      </c>
      <c r="F8" s="1">
        <v>3</v>
      </c>
      <c r="G8" s="1">
        <v>1</v>
      </c>
      <c r="H8" s="1">
        <v>0</v>
      </c>
    </row>
    <row r="9" spans="1:15" x14ac:dyDescent="0.25">
      <c r="A9">
        <v>20227095</v>
      </c>
      <c r="B9" t="s">
        <v>25</v>
      </c>
      <c r="C9" t="s">
        <v>26</v>
      </c>
      <c r="D9" t="s">
        <v>27</v>
      </c>
      <c r="E9" t="s">
        <v>28</v>
      </c>
      <c r="F9" s="1">
        <v>3</v>
      </c>
      <c r="G9" s="1">
        <v>1</v>
      </c>
      <c r="H9" s="1">
        <v>0</v>
      </c>
    </row>
    <row r="10" spans="1:15" x14ac:dyDescent="0.25">
      <c r="A10">
        <v>20229039</v>
      </c>
      <c r="B10" t="s">
        <v>45</v>
      </c>
      <c r="C10" t="s">
        <v>46</v>
      </c>
      <c r="D10" t="s">
        <v>47</v>
      </c>
      <c r="E10" t="s">
        <v>48</v>
      </c>
      <c r="F10" s="1">
        <v>3</v>
      </c>
      <c r="G10" s="1">
        <v>1</v>
      </c>
    </row>
    <row r="11" spans="1:15" x14ac:dyDescent="0.25">
      <c r="A11">
        <v>20203982</v>
      </c>
      <c r="B11" t="s">
        <v>94</v>
      </c>
      <c r="C11" t="s">
        <v>95</v>
      </c>
      <c r="D11" t="s">
        <v>96</v>
      </c>
      <c r="E11" t="s">
        <v>48</v>
      </c>
      <c r="F11" s="1">
        <v>3</v>
      </c>
      <c r="G11" s="1">
        <v>1</v>
      </c>
    </row>
    <row r="12" spans="1:15" x14ac:dyDescent="0.25">
      <c r="A12">
        <v>20196863</v>
      </c>
      <c r="B12" t="s">
        <v>91</v>
      </c>
      <c r="C12" t="s">
        <v>31</v>
      </c>
      <c r="D12" t="s">
        <v>92</v>
      </c>
      <c r="E12" t="s">
        <v>93</v>
      </c>
      <c r="F12" s="1">
        <v>3</v>
      </c>
      <c r="G12" s="1">
        <v>0</v>
      </c>
    </row>
    <row r="13" spans="1:15" x14ac:dyDescent="0.25">
      <c r="A13">
        <v>20195559</v>
      </c>
      <c r="B13" t="s">
        <v>29</v>
      </c>
      <c r="C13" t="s">
        <v>30</v>
      </c>
      <c r="D13" t="s">
        <v>31</v>
      </c>
      <c r="E13" t="s">
        <v>32</v>
      </c>
      <c r="F13" s="1">
        <v>3</v>
      </c>
      <c r="G13" s="1">
        <v>0</v>
      </c>
      <c r="H13" s="1">
        <v>0</v>
      </c>
    </row>
    <row r="14" spans="1:15" x14ac:dyDescent="0.25">
      <c r="A14">
        <v>20231913</v>
      </c>
      <c r="B14" t="s">
        <v>53</v>
      </c>
      <c r="C14" t="s">
        <v>19</v>
      </c>
      <c r="D14" t="s">
        <v>46</v>
      </c>
      <c r="E14" t="s">
        <v>54</v>
      </c>
      <c r="F14" s="1">
        <v>3</v>
      </c>
      <c r="G14" s="1">
        <v>1</v>
      </c>
    </row>
    <row r="15" spans="1:15" x14ac:dyDescent="0.25">
      <c r="A15">
        <v>20228845</v>
      </c>
      <c r="B15" t="s">
        <v>118</v>
      </c>
      <c r="C15" t="s">
        <v>119</v>
      </c>
      <c r="D15" t="s">
        <v>98</v>
      </c>
      <c r="E15" t="s">
        <v>120</v>
      </c>
      <c r="F15" s="1">
        <v>3</v>
      </c>
      <c r="G15" s="1">
        <v>1</v>
      </c>
    </row>
    <row r="16" spans="1:15" x14ac:dyDescent="0.25">
      <c r="A16">
        <v>20228019</v>
      </c>
      <c r="B16" t="s">
        <v>21</v>
      </c>
      <c r="C16" t="s">
        <v>22</v>
      </c>
      <c r="D16" t="s">
        <v>23</v>
      </c>
      <c r="E16" t="s">
        <v>24</v>
      </c>
      <c r="F16" s="1">
        <v>3</v>
      </c>
      <c r="G16" s="1">
        <v>0</v>
      </c>
      <c r="H16" s="1">
        <v>0</v>
      </c>
    </row>
    <row r="17" spans="1:8" x14ac:dyDescent="0.25">
      <c r="A17">
        <v>20223975</v>
      </c>
      <c r="B17" t="s">
        <v>112</v>
      </c>
      <c r="C17" t="s">
        <v>113</v>
      </c>
      <c r="D17" t="s">
        <v>68</v>
      </c>
      <c r="E17" t="s">
        <v>114</v>
      </c>
      <c r="F17" s="1">
        <v>3</v>
      </c>
      <c r="G17" s="1">
        <v>0</v>
      </c>
      <c r="H17" s="1">
        <v>0</v>
      </c>
    </row>
    <row r="18" spans="1:8" x14ac:dyDescent="0.25">
      <c r="A18">
        <v>20226710</v>
      </c>
      <c r="B18" t="s">
        <v>101</v>
      </c>
      <c r="C18" t="s">
        <v>102</v>
      </c>
      <c r="D18" t="s">
        <v>103</v>
      </c>
      <c r="E18" t="s">
        <v>104</v>
      </c>
      <c r="F18" s="1">
        <v>3</v>
      </c>
      <c r="G18" s="1">
        <v>1</v>
      </c>
      <c r="H18" s="1">
        <v>0</v>
      </c>
    </row>
    <row r="19" spans="1:8" x14ac:dyDescent="0.25">
      <c r="A19">
        <v>20218964</v>
      </c>
      <c r="B19" t="s">
        <v>74</v>
      </c>
      <c r="C19" t="s">
        <v>68</v>
      </c>
      <c r="D19" t="s">
        <v>75</v>
      </c>
      <c r="E19" t="s">
        <v>76</v>
      </c>
      <c r="F19" s="1">
        <v>3</v>
      </c>
      <c r="G19" s="1">
        <v>1</v>
      </c>
    </row>
    <row r="20" spans="1:8" x14ac:dyDescent="0.25">
      <c r="A20">
        <v>20222083</v>
      </c>
      <c r="B20" t="s">
        <v>124</v>
      </c>
      <c r="C20" t="s">
        <v>125</v>
      </c>
      <c r="D20" t="s">
        <v>126</v>
      </c>
      <c r="E20" t="s">
        <v>127</v>
      </c>
      <c r="F20" s="1">
        <v>3</v>
      </c>
      <c r="G20" s="1">
        <v>1</v>
      </c>
    </row>
    <row r="21" spans="1:8" x14ac:dyDescent="0.25">
      <c r="A21">
        <v>20225729</v>
      </c>
      <c r="B21" t="s">
        <v>17</v>
      </c>
      <c r="C21" t="s">
        <v>18</v>
      </c>
      <c r="D21" t="s">
        <v>19</v>
      </c>
      <c r="E21" t="s">
        <v>20</v>
      </c>
      <c r="F21" s="1">
        <v>3</v>
      </c>
      <c r="G21" s="1">
        <v>0</v>
      </c>
    </row>
    <row r="22" spans="1:8" x14ac:dyDescent="0.25">
      <c r="A22">
        <v>20228431</v>
      </c>
      <c r="B22" t="s">
        <v>105</v>
      </c>
      <c r="C22" t="s">
        <v>106</v>
      </c>
      <c r="D22" t="s">
        <v>107</v>
      </c>
      <c r="E22" t="s">
        <v>108</v>
      </c>
      <c r="F22" s="1">
        <v>3</v>
      </c>
      <c r="G22" s="1">
        <v>0</v>
      </c>
    </row>
    <row r="23" spans="1:8" x14ac:dyDescent="0.25">
      <c r="A23">
        <v>20235059</v>
      </c>
      <c r="B23" t="s">
        <v>67</v>
      </c>
      <c r="C23" t="s">
        <v>68</v>
      </c>
      <c r="D23" t="s">
        <v>69</v>
      </c>
      <c r="E23" t="s">
        <v>70</v>
      </c>
      <c r="F23" s="1">
        <v>3</v>
      </c>
      <c r="G23" s="1">
        <v>0</v>
      </c>
      <c r="H23" s="1">
        <v>0</v>
      </c>
    </row>
    <row r="24" spans="1:8" x14ac:dyDescent="0.25">
      <c r="A24">
        <v>20224948</v>
      </c>
      <c r="B24" t="s">
        <v>77</v>
      </c>
      <c r="C24" t="s">
        <v>78</v>
      </c>
      <c r="D24" t="s">
        <v>51</v>
      </c>
      <c r="E24" t="s">
        <v>79</v>
      </c>
      <c r="F24" s="1">
        <v>3</v>
      </c>
      <c r="G24" s="1">
        <v>0</v>
      </c>
    </row>
    <row r="25" spans="1:8" x14ac:dyDescent="0.25">
      <c r="A25">
        <v>20211253</v>
      </c>
      <c r="B25" t="s">
        <v>33</v>
      </c>
      <c r="C25" t="s">
        <v>34</v>
      </c>
      <c r="D25" t="s">
        <v>35</v>
      </c>
      <c r="E25" t="s">
        <v>36</v>
      </c>
      <c r="F25" s="1">
        <v>3</v>
      </c>
      <c r="G25" s="1">
        <v>0</v>
      </c>
      <c r="H25" s="1">
        <v>0</v>
      </c>
    </row>
    <row r="26" spans="1:8" x14ac:dyDescent="0.25">
      <c r="A26">
        <v>20232376</v>
      </c>
      <c r="B26" t="s">
        <v>148</v>
      </c>
      <c r="C26" t="s">
        <v>149</v>
      </c>
      <c r="D26" t="s">
        <v>150</v>
      </c>
      <c r="E26" t="s">
        <v>151</v>
      </c>
      <c r="F26" s="1">
        <v>3</v>
      </c>
      <c r="G26" s="1">
        <v>1</v>
      </c>
    </row>
    <row r="27" spans="1:8" x14ac:dyDescent="0.25">
      <c r="A27">
        <v>20228319</v>
      </c>
      <c r="B27" t="s">
        <v>137</v>
      </c>
      <c r="C27" t="s">
        <v>138</v>
      </c>
      <c r="D27" t="s">
        <v>68</v>
      </c>
      <c r="E27" t="s">
        <v>139</v>
      </c>
      <c r="F27" s="1">
        <v>3</v>
      </c>
      <c r="G27" s="1">
        <v>0</v>
      </c>
      <c r="H27" s="1">
        <v>0</v>
      </c>
    </row>
    <row r="28" spans="1:8" x14ac:dyDescent="0.25">
      <c r="A28">
        <v>20228925</v>
      </c>
      <c r="B28" t="s">
        <v>9</v>
      </c>
      <c r="C28" t="s">
        <v>10</v>
      </c>
      <c r="D28" t="s">
        <v>11</v>
      </c>
      <c r="E28" t="s">
        <v>12</v>
      </c>
      <c r="F28" s="1">
        <v>3</v>
      </c>
      <c r="G28" s="1">
        <v>0</v>
      </c>
      <c r="H28" s="1">
        <v>0</v>
      </c>
    </row>
    <row r="29" spans="1:8" x14ac:dyDescent="0.25">
      <c r="A29">
        <v>20222131</v>
      </c>
      <c r="B29" t="s">
        <v>152</v>
      </c>
      <c r="C29" t="s">
        <v>153</v>
      </c>
      <c r="D29" t="s">
        <v>107</v>
      </c>
      <c r="E29" t="s">
        <v>154</v>
      </c>
      <c r="F29" s="1">
        <v>3</v>
      </c>
      <c r="G29" s="1">
        <v>1</v>
      </c>
    </row>
    <row r="30" spans="1:8" x14ac:dyDescent="0.25">
      <c r="A30">
        <v>340440309</v>
      </c>
      <c r="B30" t="s">
        <v>49</v>
      </c>
      <c r="C30" t="s">
        <v>50</v>
      </c>
      <c r="D30" t="s">
        <v>51</v>
      </c>
      <c r="E30" t="s">
        <v>52</v>
      </c>
      <c r="F30" s="1">
        <v>3</v>
      </c>
      <c r="G30" s="1">
        <v>0</v>
      </c>
      <c r="H30" s="1">
        <v>0</v>
      </c>
    </row>
    <row r="31" spans="1:8" x14ac:dyDescent="0.25">
      <c r="A31">
        <v>20229017</v>
      </c>
      <c r="B31" t="s">
        <v>115</v>
      </c>
      <c r="C31" t="s">
        <v>35</v>
      </c>
      <c r="D31" t="s">
        <v>116</v>
      </c>
      <c r="E31" t="s">
        <v>117</v>
      </c>
      <c r="F31" s="1">
        <v>3</v>
      </c>
      <c r="G31" s="1">
        <v>1</v>
      </c>
    </row>
    <row r="32" spans="1:8" x14ac:dyDescent="0.25">
      <c r="A32">
        <v>20225414</v>
      </c>
      <c r="B32" t="s">
        <v>71</v>
      </c>
      <c r="C32" t="s">
        <v>68</v>
      </c>
      <c r="D32" t="s">
        <v>72</v>
      </c>
      <c r="E32" t="s">
        <v>73</v>
      </c>
      <c r="F32" s="1">
        <v>3</v>
      </c>
      <c r="G32" s="1">
        <v>0</v>
      </c>
      <c r="H32" s="1">
        <v>0</v>
      </c>
    </row>
    <row r="33" spans="1:8" x14ac:dyDescent="0.25">
      <c r="A33">
        <v>20225946</v>
      </c>
      <c r="B33" t="s">
        <v>37</v>
      </c>
      <c r="C33" t="s">
        <v>38</v>
      </c>
      <c r="D33" t="s">
        <v>39</v>
      </c>
      <c r="E33" t="s">
        <v>40</v>
      </c>
      <c r="F33" s="1">
        <v>3</v>
      </c>
      <c r="G33" s="1">
        <v>1</v>
      </c>
    </row>
    <row r="34" spans="1:8" x14ac:dyDescent="0.25">
      <c r="A34">
        <v>20205043</v>
      </c>
      <c r="B34" t="s">
        <v>109</v>
      </c>
      <c r="C34" t="s">
        <v>110</v>
      </c>
      <c r="D34" t="s">
        <v>107</v>
      </c>
      <c r="E34" t="s">
        <v>111</v>
      </c>
      <c r="F34" s="1">
        <v>3</v>
      </c>
      <c r="G34" s="1">
        <v>1</v>
      </c>
    </row>
    <row r="35" spans="1:8" x14ac:dyDescent="0.25">
      <c r="A35">
        <v>340429212</v>
      </c>
      <c r="B35" t="s">
        <v>128</v>
      </c>
      <c r="C35" t="s">
        <v>129</v>
      </c>
      <c r="D35" t="s">
        <v>68</v>
      </c>
      <c r="E35" t="s">
        <v>130</v>
      </c>
      <c r="F35" s="1">
        <v>3</v>
      </c>
      <c r="G35" s="1">
        <v>1</v>
      </c>
    </row>
    <row r="36" spans="1:8" x14ac:dyDescent="0.25">
      <c r="A36">
        <v>20201915</v>
      </c>
      <c r="B36" t="s">
        <v>5</v>
      </c>
      <c r="C36" t="s">
        <v>6</v>
      </c>
      <c r="D36" t="s">
        <v>7</v>
      </c>
      <c r="E36" t="s">
        <v>8</v>
      </c>
      <c r="F36" s="1">
        <v>3</v>
      </c>
      <c r="G36" s="1">
        <v>0</v>
      </c>
      <c r="H36" s="1">
        <v>0</v>
      </c>
    </row>
    <row r="37" spans="1:8" x14ac:dyDescent="0.25">
      <c r="A37">
        <v>20218389</v>
      </c>
      <c r="B37" t="s">
        <v>89</v>
      </c>
      <c r="C37" t="s">
        <v>31</v>
      </c>
      <c r="D37" t="s">
        <v>46</v>
      </c>
      <c r="E37" t="s">
        <v>90</v>
      </c>
      <c r="F37" s="1">
        <v>3</v>
      </c>
      <c r="G37" s="1">
        <v>1</v>
      </c>
    </row>
    <row r="38" spans="1:8" x14ac:dyDescent="0.25">
      <c r="A38">
        <v>20228496</v>
      </c>
      <c r="B38" t="s">
        <v>63</v>
      </c>
      <c r="C38" t="s">
        <v>64</v>
      </c>
      <c r="D38" t="s">
        <v>65</v>
      </c>
      <c r="E38" t="s">
        <v>66</v>
      </c>
      <c r="F38" s="1">
        <v>3</v>
      </c>
      <c r="G38" s="1">
        <v>1</v>
      </c>
    </row>
    <row r="39" spans="1:8" x14ac:dyDescent="0.25">
      <c r="A39">
        <v>830175287</v>
      </c>
      <c r="B39" t="s">
        <v>83</v>
      </c>
      <c r="C39" t="s">
        <v>84</v>
      </c>
      <c r="D39" t="s">
        <v>85</v>
      </c>
      <c r="E39" t="s">
        <v>86</v>
      </c>
      <c r="F39" s="1">
        <v>3</v>
      </c>
      <c r="G39" s="1">
        <v>1</v>
      </c>
    </row>
    <row r="40" spans="1:8" x14ac:dyDescent="0.25">
      <c r="A40">
        <v>20226942</v>
      </c>
      <c r="B40" t="s">
        <v>87</v>
      </c>
      <c r="C40" t="s">
        <v>31</v>
      </c>
      <c r="D40" t="s">
        <v>88</v>
      </c>
      <c r="E40" t="s">
        <v>86</v>
      </c>
      <c r="F40" s="1">
        <v>3</v>
      </c>
      <c r="G40" s="1">
        <v>1</v>
      </c>
    </row>
    <row r="41" spans="1:8" x14ac:dyDescent="0.25">
      <c r="A41">
        <v>20225439</v>
      </c>
      <c r="B41" t="s">
        <v>131</v>
      </c>
      <c r="C41" t="s">
        <v>129</v>
      </c>
      <c r="D41" t="s">
        <v>72</v>
      </c>
      <c r="E41" t="s">
        <v>132</v>
      </c>
      <c r="F41" s="1">
        <v>3</v>
      </c>
      <c r="G41" s="1">
        <v>0</v>
      </c>
      <c r="H41" s="1">
        <v>0</v>
      </c>
    </row>
    <row r="42" spans="1:8" x14ac:dyDescent="0.25">
      <c r="A42">
        <v>20230085</v>
      </c>
      <c r="B42" t="s">
        <v>41</v>
      </c>
      <c r="C42" t="s">
        <v>42</v>
      </c>
      <c r="D42" t="s">
        <v>43</v>
      </c>
      <c r="E42" t="s">
        <v>44</v>
      </c>
      <c r="F42" s="1">
        <v>3</v>
      </c>
      <c r="G42" s="1">
        <v>1</v>
      </c>
    </row>
    <row r="43" spans="1:8" x14ac:dyDescent="0.25">
      <c r="A43">
        <v>20228142</v>
      </c>
      <c r="B43" t="s">
        <v>121</v>
      </c>
      <c r="C43" t="s">
        <v>122</v>
      </c>
      <c r="D43" t="s">
        <v>119</v>
      </c>
      <c r="E43" t="s">
        <v>123</v>
      </c>
      <c r="F43" s="1">
        <v>3</v>
      </c>
      <c r="G43" s="1">
        <v>1</v>
      </c>
    </row>
    <row r="44" spans="1:8" x14ac:dyDescent="0.25">
      <c r="A44">
        <v>20245173</v>
      </c>
      <c r="B44" t="s">
        <v>145</v>
      </c>
      <c r="C44" t="s">
        <v>146</v>
      </c>
      <c r="D44" t="s">
        <v>138</v>
      </c>
      <c r="E44" t="s">
        <v>147</v>
      </c>
      <c r="F44" s="1">
        <v>3</v>
      </c>
      <c r="G44" s="1">
        <v>0</v>
      </c>
      <c r="H44" s="1">
        <v>0</v>
      </c>
    </row>
    <row r="45" spans="1:8" x14ac:dyDescent="0.25">
      <c r="A45">
        <v>20227614</v>
      </c>
      <c r="B45" t="s">
        <v>140</v>
      </c>
      <c r="C45" t="s">
        <v>107</v>
      </c>
      <c r="D45" t="s">
        <v>31</v>
      </c>
      <c r="E45" t="s">
        <v>141</v>
      </c>
      <c r="F45" s="1">
        <v>3</v>
      </c>
      <c r="G45" s="1">
        <v>1</v>
      </c>
    </row>
    <row r="46" spans="1:8" x14ac:dyDescent="0.25">
      <c r="A46">
        <v>20231626</v>
      </c>
      <c r="B46" t="s">
        <v>80</v>
      </c>
      <c r="C46" t="s">
        <v>81</v>
      </c>
      <c r="D46" t="s">
        <v>35</v>
      </c>
      <c r="E46" t="s">
        <v>82</v>
      </c>
      <c r="F46" s="1">
        <v>3</v>
      </c>
      <c r="G46" s="1">
        <v>0</v>
      </c>
      <c r="H4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E024-4F4F-468F-BFFD-FBEB26858532}">
  <sheetPr filterMode="1"/>
  <dimension ref="A1:Z46"/>
  <sheetViews>
    <sheetView workbookViewId="0">
      <selection activeCell="S45" sqref="S45"/>
    </sheetView>
  </sheetViews>
  <sheetFormatPr baseColWidth="10" defaultRowHeight="15" x14ac:dyDescent="0.25"/>
  <cols>
    <col min="4" max="4" width="20.140625" bestFit="1" customWidth="1"/>
    <col min="5" max="5" width="11.42578125" style="1"/>
    <col min="6" max="14" width="3.140625" style="1" bestFit="1" customWidth="1"/>
    <col min="15" max="20" width="4.140625" style="1" bestFit="1" customWidth="1"/>
    <col min="21" max="21" width="7.140625" style="1" bestFit="1" customWidth="1"/>
    <col min="22" max="23" width="11.42578125" style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184</v>
      </c>
      <c r="V1" s="1" t="s">
        <v>180</v>
      </c>
      <c r="W1" s="1" t="s">
        <v>211</v>
      </c>
      <c r="X1" s="5">
        <f>MAX(V3:V46)</f>
        <v>9.3333333333333339</v>
      </c>
      <c r="Y1" s="1" t="s">
        <v>212</v>
      </c>
      <c r="Z1">
        <v>0.7</v>
      </c>
    </row>
    <row r="2" spans="1:26" hidden="1" x14ac:dyDescent="0.25">
      <c r="A2" t="s">
        <v>133</v>
      </c>
      <c r="B2" t="s">
        <v>134</v>
      </c>
      <c r="C2" t="s">
        <v>135</v>
      </c>
      <c r="D2" t="s">
        <v>136</v>
      </c>
      <c r="E2" s="1" t="s">
        <v>209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f>SUM(F2:T2)</f>
        <v>15</v>
      </c>
      <c r="V2" s="4">
        <f>(U2/15)*10</f>
        <v>10</v>
      </c>
      <c r="W2" s="1">
        <v>10</v>
      </c>
    </row>
    <row r="3" spans="1:26" hidden="1" x14ac:dyDescent="0.25">
      <c r="A3" t="s">
        <v>13</v>
      </c>
      <c r="B3" t="s">
        <v>14</v>
      </c>
      <c r="C3" t="s">
        <v>15</v>
      </c>
      <c r="D3" t="s">
        <v>16</v>
      </c>
      <c r="E3" s="1" t="s">
        <v>209</v>
      </c>
      <c r="F3" s="1">
        <v>0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f t="shared" ref="U3:U46" si="0">SUM(F3:T3)</f>
        <v>11</v>
      </c>
      <c r="V3" s="4">
        <f t="shared" ref="V3:V46" si="1">(U3/15)*10</f>
        <v>7.333333333333333</v>
      </c>
      <c r="W3" s="4">
        <f>V3+$Z$1</f>
        <v>8.0333333333333332</v>
      </c>
    </row>
    <row r="4" spans="1:26" hidden="1" x14ac:dyDescent="0.25">
      <c r="A4" t="s">
        <v>59</v>
      </c>
      <c r="B4" t="s">
        <v>60</v>
      </c>
      <c r="C4" t="s">
        <v>61</v>
      </c>
      <c r="D4" t="s">
        <v>62</v>
      </c>
      <c r="E4" s="1" t="s">
        <v>209</v>
      </c>
      <c r="F4" s="1">
        <v>0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1</v>
      </c>
      <c r="T4" s="1">
        <v>1</v>
      </c>
      <c r="U4" s="1">
        <f t="shared" si="0"/>
        <v>10</v>
      </c>
      <c r="V4" s="4">
        <f t="shared" si="1"/>
        <v>6.6666666666666661</v>
      </c>
      <c r="W4" s="4">
        <f t="shared" ref="W4:W46" si="2">V4+$Z$1</f>
        <v>7.3666666666666663</v>
      </c>
    </row>
    <row r="5" spans="1:26" hidden="1" x14ac:dyDescent="0.25">
      <c r="A5" t="s">
        <v>55</v>
      </c>
      <c r="B5" t="s">
        <v>56</v>
      </c>
      <c r="C5" t="s">
        <v>57</v>
      </c>
      <c r="D5" t="s">
        <v>58</v>
      </c>
      <c r="E5" s="1" t="s">
        <v>209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1</v>
      </c>
      <c r="U5" s="1">
        <f t="shared" si="0"/>
        <v>9</v>
      </c>
      <c r="V5" s="4">
        <f t="shared" si="1"/>
        <v>6</v>
      </c>
      <c r="W5" s="4">
        <f t="shared" si="2"/>
        <v>6.7</v>
      </c>
    </row>
    <row r="6" spans="1:26" hidden="1" x14ac:dyDescent="0.25">
      <c r="A6" t="s">
        <v>97</v>
      </c>
      <c r="B6" t="s">
        <v>98</v>
      </c>
      <c r="C6" t="s">
        <v>99</v>
      </c>
      <c r="D6" t="s">
        <v>100</v>
      </c>
      <c r="E6" s="1" t="s">
        <v>209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f t="shared" si="0"/>
        <v>14</v>
      </c>
      <c r="V6" s="4">
        <f t="shared" si="1"/>
        <v>9.3333333333333339</v>
      </c>
      <c r="W6" s="4">
        <f t="shared" si="2"/>
        <v>10.033333333333333</v>
      </c>
    </row>
    <row r="7" spans="1:26" hidden="1" x14ac:dyDescent="0.25">
      <c r="A7" t="s">
        <v>142</v>
      </c>
      <c r="B7" t="s">
        <v>107</v>
      </c>
      <c r="C7" t="s">
        <v>143</v>
      </c>
      <c r="D7" t="s">
        <v>144</v>
      </c>
      <c r="E7" s="1" t="s">
        <v>210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f t="shared" si="0"/>
        <v>12</v>
      </c>
      <c r="V7" s="4">
        <f t="shared" si="1"/>
        <v>8</v>
      </c>
      <c r="W7" s="4">
        <f t="shared" si="2"/>
        <v>8.6999999999999993</v>
      </c>
    </row>
    <row r="8" spans="1:26" hidden="1" x14ac:dyDescent="0.25">
      <c r="A8" t="s">
        <v>155</v>
      </c>
      <c r="B8" t="s">
        <v>156</v>
      </c>
      <c r="C8" t="s">
        <v>157</v>
      </c>
      <c r="D8" t="s">
        <v>158</v>
      </c>
      <c r="E8" s="1" t="s">
        <v>210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f t="shared" si="0"/>
        <v>11</v>
      </c>
      <c r="V8" s="4">
        <f t="shared" si="1"/>
        <v>7.333333333333333</v>
      </c>
      <c r="W8" s="4">
        <f t="shared" si="2"/>
        <v>8.0333333333333332</v>
      </c>
    </row>
    <row r="9" spans="1:26" hidden="1" x14ac:dyDescent="0.25">
      <c r="A9" t="s">
        <v>25</v>
      </c>
      <c r="B9" t="s">
        <v>26</v>
      </c>
      <c r="C9" t="s">
        <v>27</v>
      </c>
      <c r="D9" t="s">
        <v>28</v>
      </c>
      <c r="E9" s="1" t="s">
        <v>210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f t="shared" si="0"/>
        <v>13</v>
      </c>
      <c r="V9" s="4">
        <f t="shared" si="1"/>
        <v>8.6666666666666679</v>
      </c>
      <c r="W9" s="4">
        <f t="shared" si="2"/>
        <v>9.3666666666666671</v>
      </c>
    </row>
    <row r="10" spans="1:26" hidden="1" x14ac:dyDescent="0.25">
      <c r="A10" t="s">
        <v>45</v>
      </c>
      <c r="B10" t="s">
        <v>46</v>
      </c>
      <c r="C10" t="s">
        <v>47</v>
      </c>
      <c r="D10" t="s">
        <v>48</v>
      </c>
      <c r="E10" s="1" t="s">
        <v>209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f t="shared" si="0"/>
        <v>9</v>
      </c>
      <c r="V10" s="4">
        <f t="shared" si="1"/>
        <v>6</v>
      </c>
      <c r="W10" s="4">
        <f t="shared" si="2"/>
        <v>6.7</v>
      </c>
    </row>
    <row r="11" spans="1:26" hidden="1" x14ac:dyDescent="0.25">
      <c r="A11" t="s">
        <v>94</v>
      </c>
      <c r="B11" t="s">
        <v>95</v>
      </c>
      <c r="C11" t="s">
        <v>96</v>
      </c>
      <c r="D11" t="s">
        <v>48</v>
      </c>
      <c r="E11" s="1" t="s">
        <v>209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f t="shared" si="0"/>
        <v>8</v>
      </c>
      <c r="V11" s="4">
        <f t="shared" si="1"/>
        <v>5.333333333333333</v>
      </c>
      <c r="W11" s="4">
        <f t="shared" si="2"/>
        <v>6.0333333333333332</v>
      </c>
    </row>
    <row r="12" spans="1:26" hidden="1" x14ac:dyDescent="0.25">
      <c r="A12" t="s">
        <v>91</v>
      </c>
      <c r="B12" t="s">
        <v>31</v>
      </c>
      <c r="C12" t="s">
        <v>92</v>
      </c>
      <c r="D12" t="s">
        <v>93</v>
      </c>
      <c r="E12" s="1" t="s">
        <v>210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f t="shared" si="0"/>
        <v>13</v>
      </c>
      <c r="V12" s="4">
        <f t="shared" si="1"/>
        <v>8.6666666666666679</v>
      </c>
      <c r="W12" s="4">
        <f t="shared" si="2"/>
        <v>9.3666666666666671</v>
      </c>
    </row>
    <row r="13" spans="1:26" hidden="1" x14ac:dyDescent="0.25">
      <c r="A13" t="s">
        <v>29</v>
      </c>
      <c r="B13" t="s">
        <v>30</v>
      </c>
      <c r="C13" t="s">
        <v>31</v>
      </c>
      <c r="D13" t="s">
        <v>32</v>
      </c>
      <c r="E13" s="1" t="s">
        <v>209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f t="shared" si="0"/>
        <v>7</v>
      </c>
      <c r="V13" s="4">
        <f t="shared" si="1"/>
        <v>4.666666666666667</v>
      </c>
      <c r="W13" s="4">
        <f t="shared" si="2"/>
        <v>5.3666666666666671</v>
      </c>
    </row>
    <row r="14" spans="1:26" hidden="1" x14ac:dyDescent="0.25">
      <c r="A14" t="s">
        <v>53</v>
      </c>
      <c r="B14" t="s">
        <v>19</v>
      </c>
      <c r="C14" t="s">
        <v>46</v>
      </c>
      <c r="D14" t="s">
        <v>54</v>
      </c>
      <c r="E14" s="1" t="s">
        <v>210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f t="shared" si="0"/>
        <v>10</v>
      </c>
      <c r="V14" s="4">
        <f t="shared" si="1"/>
        <v>6.6666666666666661</v>
      </c>
      <c r="W14" s="4">
        <f t="shared" si="2"/>
        <v>7.3666666666666663</v>
      </c>
    </row>
    <row r="15" spans="1:26" hidden="1" x14ac:dyDescent="0.25">
      <c r="A15" t="s">
        <v>118</v>
      </c>
      <c r="B15" t="s">
        <v>119</v>
      </c>
      <c r="C15" t="s">
        <v>98</v>
      </c>
      <c r="D15" t="s">
        <v>120</v>
      </c>
      <c r="E15" s="1" t="s">
        <v>209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f t="shared" si="0"/>
        <v>10</v>
      </c>
      <c r="V15" s="4">
        <f t="shared" si="1"/>
        <v>6.6666666666666661</v>
      </c>
      <c r="W15" s="4">
        <f t="shared" si="2"/>
        <v>7.3666666666666663</v>
      </c>
    </row>
    <row r="16" spans="1:26" hidden="1" x14ac:dyDescent="0.25">
      <c r="A16" t="s">
        <v>21</v>
      </c>
      <c r="B16" t="s">
        <v>22</v>
      </c>
      <c r="C16" t="s">
        <v>23</v>
      </c>
      <c r="D16" t="s">
        <v>24</v>
      </c>
      <c r="E16" s="1" t="s">
        <v>209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f t="shared" si="0"/>
        <v>8</v>
      </c>
      <c r="V16" s="4">
        <f t="shared" si="1"/>
        <v>5.333333333333333</v>
      </c>
      <c r="W16" s="4">
        <f t="shared" si="2"/>
        <v>6.0333333333333332</v>
      </c>
    </row>
    <row r="17" spans="1:23" hidden="1" x14ac:dyDescent="0.25">
      <c r="A17" t="s">
        <v>112</v>
      </c>
      <c r="B17" t="s">
        <v>113</v>
      </c>
      <c r="C17" t="s">
        <v>68</v>
      </c>
      <c r="D17" t="s">
        <v>114</v>
      </c>
      <c r="E17" s="1" t="s">
        <v>209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f t="shared" si="0"/>
        <v>6</v>
      </c>
      <c r="V17" s="4">
        <f t="shared" si="1"/>
        <v>4</v>
      </c>
      <c r="W17" s="4">
        <f t="shared" si="2"/>
        <v>4.7</v>
      </c>
    </row>
    <row r="18" spans="1:23" hidden="1" x14ac:dyDescent="0.25">
      <c r="A18" t="s">
        <v>101</v>
      </c>
      <c r="B18" t="s">
        <v>102</v>
      </c>
      <c r="C18" t="s">
        <v>103</v>
      </c>
      <c r="D18" t="s">
        <v>104</v>
      </c>
      <c r="E18" s="1" t="s">
        <v>209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f t="shared" si="0"/>
        <v>13</v>
      </c>
      <c r="V18" s="4">
        <f t="shared" si="1"/>
        <v>8.6666666666666679</v>
      </c>
      <c r="W18" s="4">
        <f t="shared" si="2"/>
        <v>9.3666666666666671</v>
      </c>
    </row>
    <row r="19" spans="1:23" hidden="1" x14ac:dyDescent="0.25">
      <c r="A19" t="s">
        <v>74</v>
      </c>
      <c r="B19" t="s">
        <v>68</v>
      </c>
      <c r="C19" t="s">
        <v>75</v>
      </c>
      <c r="D19" t="s">
        <v>76</v>
      </c>
      <c r="E19" s="1" t="s">
        <v>210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1</v>
      </c>
      <c r="T19" s="1">
        <v>1</v>
      </c>
      <c r="U19" s="1">
        <f t="shared" si="0"/>
        <v>10</v>
      </c>
      <c r="V19" s="4">
        <f t="shared" si="1"/>
        <v>6.6666666666666661</v>
      </c>
      <c r="W19" s="4">
        <f t="shared" si="2"/>
        <v>7.3666666666666663</v>
      </c>
    </row>
    <row r="20" spans="1:23" hidden="1" x14ac:dyDescent="0.25">
      <c r="A20" t="s">
        <v>124</v>
      </c>
      <c r="B20" t="s">
        <v>125</v>
      </c>
      <c r="C20" t="s">
        <v>126</v>
      </c>
      <c r="D20" t="s">
        <v>127</v>
      </c>
      <c r="E20" s="1" t="s">
        <v>210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f t="shared" si="0"/>
        <v>14</v>
      </c>
      <c r="V20" s="4">
        <f t="shared" si="1"/>
        <v>9.3333333333333339</v>
      </c>
      <c r="W20" s="4">
        <f t="shared" si="2"/>
        <v>10.033333333333333</v>
      </c>
    </row>
    <row r="21" spans="1:23" hidden="1" x14ac:dyDescent="0.25">
      <c r="A21" t="s">
        <v>17</v>
      </c>
      <c r="B21" t="s">
        <v>18</v>
      </c>
      <c r="C21" t="s">
        <v>19</v>
      </c>
      <c r="D21" t="s">
        <v>20</v>
      </c>
      <c r="E21" s="1" t="s">
        <v>209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f t="shared" si="0"/>
        <v>14</v>
      </c>
      <c r="V21" s="4">
        <f t="shared" si="1"/>
        <v>9.3333333333333339</v>
      </c>
      <c r="W21" s="4">
        <f t="shared" si="2"/>
        <v>10.033333333333333</v>
      </c>
    </row>
    <row r="22" spans="1:23" hidden="1" x14ac:dyDescent="0.25">
      <c r="A22" t="s">
        <v>105</v>
      </c>
      <c r="B22" t="s">
        <v>106</v>
      </c>
      <c r="C22" t="s">
        <v>107</v>
      </c>
      <c r="D22" t="s">
        <v>108</v>
      </c>
      <c r="E22" s="1" t="s">
        <v>209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f t="shared" si="0"/>
        <v>7</v>
      </c>
      <c r="V22" s="4">
        <f t="shared" si="1"/>
        <v>4.666666666666667</v>
      </c>
      <c r="W22" s="4">
        <f t="shared" si="2"/>
        <v>5.3666666666666671</v>
      </c>
    </row>
    <row r="23" spans="1:23" hidden="1" x14ac:dyDescent="0.25">
      <c r="A23" t="s">
        <v>67</v>
      </c>
      <c r="B23" t="s">
        <v>68</v>
      </c>
      <c r="C23" t="s">
        <v>69</v>
      </c>
      <c r="D23" t="s">
        <v>70</v>
      </c>
      <c r="E23" s="1" t="s">
        <v>209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f t="shared" si="0"/>
        <v>14</v>
      </c>
      <c r="V23" s="4">
        <f t="shared" si="1"/>
        <v>9.3333333333333339</v>
      </c>
      <c r="W23" s="4">
        <f t="shared" si="2"/>
        <v>10.033333333333333</v>
      </c>
    </row>
    <row r="24" spans="1:23" hidden="1" x14ac:dyDescent="0.25">
      <c r="A24" t="s">
        <v>77</v>
      </c>
      <c r="B24" t="s">
        <v>78</v>
      </c>
      <c r="C24" t="s">
        <v>51</v>
      </c>
      <c r="D24" t="s">
        <v>79</v>
      </c>
      <c r="E24" s="1" t="s">
        <v>209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f t="shared" si="0"/>
        <v>3</v>
      </c>
      <c r="V24" s="4">
        <f t="shared" si="1"/>
        <v>2</v>
      </c>
      <c r="W24" s="4">
        <f t="shared" si="2"/>
        <v>2.7</v>
      </c>
    </row>
    <row r="25" spans="1:23" hidden="1" x14ac:dyDescent="0.25">
      <c r="A25" t="s">
        <v>33</v>
      </c>
      <c r="B25" t="s">
        <v>34</v>
      </c>
      <c r="C25" t="s">
        <v>35</v>
      </c>
      <c r="D25" t="s">
        <v>36</v>
      </c>
      <c r="E25" s="1" t="s">
        <v>210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f t="shared" si="0"/>
        <v>11</v>
      </c>
      <c r="V25" s="4">
        <f t="shared" si="1"/>
        <v>7.333333333333333</v>
      </c>
      <c r="W25" s="4">
        <f t="shared" si="2"/>
        <v>8.0333333333333332</v>
      </c>
    </row>
    <row r="26" spans="1:23" hidden="1" x14ac:dyDescent="0.25">
      <c r="A26" t="s">
        <v>148</v>
      </c>
      <c r="B26" t="s">
        <v>149</v>
      </c>
      <c r="C26" t="s">
        <v>150</v>
      </c>
      <c r="D26" t="s">
        <v>151</v>
      </c>
      <c r="E26" s="1" t="s">
        <v>209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1</v>
      </c>
      <c r="T26" s="1">
        <v>1</v>
      </c>
      <c r="U26" s="1">
        <f t="shared" si="0"/>
        <v>13</v>
      </c>
      <c r="V26" s="4">
        <f t="shared" si="1"/>
        <v>8.6666666666666679</v>
      </c>
      <c r="W26" s="4">
        <f t="shared" si="2"/>
        <v>9.3666666666666671</v>
      </c>
    </row>
    <row r="27" spans="1:23" hidden="1" x14ac:dyDescent="0.25">
      <c r="A27" t="s">
        <v>137</v>
      </c>
      <c r="B27" t="s">
        <v>138</v>
      </c>
      <c r="C27" t="s">
        <v>68</v>
      </c>
      <c r="D27" t="s">
        <v>139</v>
      </c>
      <c r="E27" s="1" t="s">
        <v>209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1</v>
      </c>
      <c r="U27" s="1">
        <f t="shared" si="0"/>
        <v>10</v>
      </c>
      <c r="V27" s="4">
        <f t="shared" si="1"/>
        <v>6.6666666666666661</v>
      </c>
      <c r="W27" s="4">
        <f t="shared" si="2"/>
        <v>7.3666666666666663</v>
      </c>
    </row>
    <row r="28" spans="1:23" hidden="1" x14ac:dyDescent="0.25">
      <c r="A28" t="s">
        <v>9</v>
      </c>
      <c r="B28" t="s">
        <v>10</v>
      </c>
      <c r="C28" t="s">
        <v>11</v>
      </c>
      <c r="D28" t="s">
        <v>12</v>
      </c>
      <c r="E28" s="1" t="s">
        <v>210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f t="shared" si="0"/>
        <v>8</v>
      </c>
      <c r="V28" s="4">
        <f t="shared" si="1"/>
        <v>5.333333333333333</v>
      </c>
      <c r="W28" s="4">
        <f t="shared" si="2"/>
        <v>6.0333333333333332</v>
      </c>
    </row>
    <row r="29" spans="1:23" hidden="1" x14ac:dyDescent="0.25">
      <c r="A29" t="s">
        <v>152</v>
      </c>
      <c r="B29" t="s">
        <v>153</v>
      </c>
      <c r="C29" t="s">
        <v>107</v>
      </c>
      <c r="D29" t="s">
        <v>154</v>
      </c>
      <c r="E29" s="1" t="s">
        <v>210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f t="shared" si="0"/>
        <v>13</v>
      </c>
      <c r="V29" s="4">
        <f t="shared" si="1"/>
        <v>8.6666666666666679</v>
      </c>
      <c r="W29" s="4">
        <f t="shared" si="2"/>
        <v>9.3666666666666671</v>
      </c>
    </row>
    <row r="30" spans="1:23" hidden="1" x14ac:dyDescent="0.25">
      <c r="A30" t="s">
        <v>49</v>
      </c>
      <c r="B30" t="s">
        <v>50</v>
      </c>
      <c r="C30" t="s">
        <v>51</v>
      </c>
      <c r="D30" t="s">
        <v>52</v>
      </c>
      <c r="E30" s="1" t="s">
        <v>209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f t="shared" si="0"/>
        <v>12</v>
      </c>
      <c r="V30" s="4">
        <f t="shared" si="1"/>
        <v>8</v>
      </c>
      <c r="W30" s="4">
        <f t="shared" si="2"/>
        <v>8.6999999999999993</v>
      </c>
    </row>
    <row r="31" spans="1:23" hidden="1" x14ac:dyDescent="0.25">
      <c r="A31" t="s">
        <v>115</v>
      </c>
      <c r="B31" t="s">
        <v>35</v>
      </c>
      <c r="C31" t="s">
        <v>116</v>
      </c>
      <c r="D31" t="s">
        <v>117</v>
      </c>
      <c r="E31" s="1" t="s">
        <v>210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f t="shared" si="0"/>
        <v>5</v>
      </c>
      <c r="V31" s="4">
        <f t="shared" si="1"/>
        <v>3.333333333333333</v>
      </c>
      <c r="W31" s="4">
        <f t="shared" si="2"/>
        <v>4.0333333333333332</v>
      </c>
    </row>
    <row r="32" spans="1:23" hidden="1" x14ac:dyDescent="0.25">
      <c r="A32" t="s">
        <v>71</v>
      </c>
      <c r="B32" t="s">
        <v>68</v>
      </c>
      <c r="C32" t="s">
        <v>72</v>
      </c>
      <c r="D32" t="s">
        <v>73</v>
      </c>
      <c r="U32" s="1">
        <f t="shared" si="0"/>
        <v>0</v>
      </c>
      <c r="V32" s="4">
        <f t="shared" si="1"/>
        <v>0</v>
      </c>
      <c r="W32" s="4">
        <v>0</v>
      </c>
    </row>
    <row r="33" spans="1:23" hidden="1" x14ac:dyDescent="0.25">
      <c r="A33" t="s">
        <v>37</v>
      </c>
      <c r="B33" t="s">
        <v>38</v>
      </c>
      <c r="C33" t="s">
        <v>39</v>
      </c>
      <c r="D33" t="s">
        <v>40</v>
      </c>
      <c r="E33" s="1" t="s">
        <v>210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1</v>
      </c>
      <c r="U33" s="1">
        <f t="shared" si="0"/>
        <v>9</v>
      </c>
      <c r="V33" s="4">
        <f t="shared" si="1"/>
        <v>6</v>
      </c>
      <c r="W33" s="4">
        <f t="shared" si="2"/>
        <v>6.7</v>
      </c>
    </row>
    <row r="34" spans="1:23" hidden="1" x14ac:dyDescent="0.25">
      <c r="A34" t="s">
        <v>109</v>
      </c>
      <c r="B34" t="s">
        <v>110</v>
      </c>
      <c r="C34" t="s">
        <v>107</v>
      </c>
      <c r="D34" t="s">
        <v>111</v>
      </c>
      <c r="E34" s="1" t="s">
        <v>209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f t="shared" si="0"/>
        <v>7</v>
      </c>
      <c r="V34" s="4">
        <f t="shared" si="1"/>
        <v>4.666666666666667</v>
      </c>
      <c r="W34" s="4">
        <f t="shared" si="2"/>
        <v>5.3666666666666671</v>
      </c>
    </row>
    <row r="35" spans="1:23" hidden="1" x14ac:dyDescent="0.25">
      <c r="A35" t="s">
        <v>128</v>
      </c>
      <c r="B35" t="s">
        <v>129</v>
      </c>
      <c r="C35" t="s">
        <v>68</v>
      </c>
      <c r="D35" t="s">
        <v>130</v>
      </c>
      <c r="E35" s="1" t="s">
        <v>210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f t="shared" si="0"/>
        <v>10</v>
      </c>
      <c r="V35" s="4">
        <f t="shared" si="1"/>
        <v>6.6666666666666661</v>
      </c>
      <c r="W35" s="4">
        <f t="shared" si="2"/>
        <v>7.3666666666666663</v>
      </c>
    </row>
    <row r="36" spans="1:23" hidden="1" x14ac:dyDescent="0.25">
      <c r="A36" t="s">
        <v>5</v>
      </c>
      <c r="B36" t="s">
        <v>6</v>
      </c>
      <c r="C36" t="s">
        <v>7</v>
      </c>
      <c r="D36" t="s">
        <v>8</v>
      </c>
      <c r="E36" s="1" t="s">
        <v>210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f t="shared" si="0"/>
        <v>10</v>
      </c>
      <c r="V36" s="4">
        <f t="shared" si="1"/>
        <v>6.6666666666666661</v>
      </c>
      <c r="W36" s="4">
        <f t="shared" si="2"/>
        <v>7.3666666666666663</v>
      </c>
    </row>
    <row r="37" spans="1:23" hidden="1" x14ac:dyDescent="0.25">
      <c r="A37" t="s">
        <v>89</v>
      </c>
      <c r="B37" t="s">
        <v>31</v>
      </c>
      <c r="C37" t="s">
        <v>46</v>
      </c>
      <c r="D37" t="s">
        <v>90</v>
      </c>
      <c r="E37" s="1" t="s">
        <v>210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1</v>
      </c>
      <c r="T37" s="1">
        <v>1</v>
      </c>
      <c r="U37" s="1">
        <f t="shared" si="0"/>
        <v>12</v>
      </c>
      <c r="V37" s="4">
        <f t="shared" si="1"/>
        <v>8</v>
      </c>
      <c r="W37" s="4">
        <f t="shared" si="2"/>
        <v>8.6999999999999993</v>
      </c>
    </row>
    <row r="38" spans="1:23" hidden="1" x14ac:dyDescent="0.25">
      <c r="A38" t="s">
        <v>63</v>
      </c>
      <c r="B38" t="s">
        <v>64</v>
      </c>
      <c r="C38" t="s">
        <v>65</v>
      </c>
      <c r="D38" t="s">
        <v>66</v>
      </c>
      <c r="E38" s="1" t="s">
        <v>209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  <c r="P38" s="1">
        <v>0</v>
      </c>
      <c r="Q38" s="1">
        <v>1</v>
      </c>
      <c r="R38" s="1">
        <v>0</v>
      </c>
      <c r="S38" s="1">
        <v>1</v>
      </c>
      <c r="T38" s="1">
        <v>0</v>
      </c>
      <c r="U38" s="1">
        <f t="shared" si="0"/>
        <v>7</v>
      </c>
      <c r="V38" s="4">
        <f t="shared" si="1"/>
        <v>4.666666666666667</v>
      </c>
      <c r="W38" s="4">
        <f t="shared" si="2"/>
        <v>5.3666666666666671</v>
      </c>
    </row>
    <row r="39" spans="1:23" hidden="1" x14ac:dyDescent="0.25">
      <c r="A39" t="s">
        <v>83</v>
      </c>
      <c r="B39" t="s">
        <v>84</v>
      </c>
      <c r="C39" t="s">
        <v>85</v>
      </c>
      <c r="D39" t="s">
        <v>86</v>
      </c>
      <c r="E39" s="1" t="s">
        <v>209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1">
        <f t="shared" si="0"/>
        <v>12</v>
      </c>
      <c r="V39" s="4">
        <f t="shared" si="1"/>
        <v>8</v>
      </c>
      <c r="W39" s="4">
        <f t="shared" si="2"/>
        <v>8.6999999999999993</v>
      </c>
    </row>
    <row r="40" spans="1:23" hidden="1" x14ac:dyDescent="0.25">
      <c r="A40" t="s">
        <v>87</v>
      </c>
      <c r="B40" t="s">
        <v>31</v>
      </c>
      <c r="C40" t="s">
        <v>88</v>
      </c>
      <c r="D40" t="s">
        <v>86</v>
      </c>
      <c r="E40" s="1" t="s">
        <v>210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0</v>
      </c>
      <c r="N40" s="1">
        <v>1</v>
      </c>
      <c r="O40" s="1">
        <v>1</v>
      </c>
      <c r="P40" s="1">
        <v>1</v>
      </c>
      <c r="Q40" s="1">
        <v>0</v>
      </c>
      <c r="R40" s="1">
        <v>1</v>
      </c>
      <c r="S40" s="1">
        <v>1</v>
      </c>
      <c r="T40" s="1">
        <v>1</v>
      </c>
      <c r="U40" s="1">
        <f t="shared" si="0"/>
        <v>11</v>
      </c>
      <c r="V40" s="4">
        <f t="shared" si="1"/>
        <v>7.333333333333333</v>
      </c>
      <c r="W40" s="4">
        <f t="shared" si="2"/>
        <v>8.0333333333333332</v>
      </c>
    </row>
    <row r="41" spans="1:23" hidden="1" x14ac:dyDescent="0.25">
      <c r="A41" t="s">
        <v>131</v>
      </c>
      <c r="B41" t="s">
        <v>129</v>
      </c>
      <c r="C41" t="s">
        <v>72</v>
      </c>
      <c r="D41" t="s">
        <v>132</v>
      </c>
      <c r="E41" s="1" t="s">
        <v>210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f t="shared" si="0"/>
        <v>11</v>
      </c>
      <c r="V41" s="4">
        <f t="shared" si="1"/>
        <v>7.333333333333333</v>
      </c>
      <c r="W41" s="4">
        <f t="shared" si="2"/>
        <v>8.0333333333333332</v>
      </c>
    </row>
    <row r="42" spans="1:23" hidden="1" x14ac:dyDescent="0.25">
      <c r="A42" t="s">
        <v>41</v>
      </c>
      <c r="B42" t="s">
        <v>42</v>
      </c>
      <c r="C42" t="s">
        <v>43</v>
      </c>
      <c r="D42" t="s">
        <v>44</v>
      </c>
      <c r="E42" s="1" t="s">
        <v>210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f t="shared" si="0"/>
        <v>6</v>
      </c>
      <c r="V42" s="4">
        <f t="shared" si="1"/>
        <v>4</v>
      </c>
      <c r="W42" s="4">
        <f t="shared" si="2"/>
        <v>4.7</v>
      </c>
    </row>
    <row r="43" spans="1:23" hidden="1" x14ac:dyDescent="0.25">
      <c r="A43" t="s">
        <v>121</v>
      </c>
      <c r="B43" t="s">
        <v>122</v>
      </c>
      <c r="C43" t="s">
        <v>119</v>
      </c>
      <c r="D43" t="s">
        <v>123</v>
      </c>
      <c r="E43" s="1" t="s">
        <v>209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f t="shared" si="0"/>
        <v>4</v>
      </c>
      <c r="V43" s="4">
        <f t="shared" si="1"/>
        <v>2.6666666666666665</v>
      </c>
      <c r="W43" s="4">
        <f t="shared" si="2"/>
        <v>3.3666666666666663</v>
      </c>
    </row>
    <row r="44" spans="1:23" hidden="1" x14ac:dyDescent="0.25">
      <c r="A44" t="s">
        <v>145</v>
      </c>
      <c r="B44" t="s">
        <v>146</v>
      </c>
      <c r="C44" t="s">
        <v>138</v>
      </c>
      <c r="D44" t="s">
        <v>147</v>
      </c>
      <c r="U44" s="1">
        <f t="shared" si="0"/>
        <v>0</v>
      </c>
      <c r="V44" s="4">
        <f t="shared" si="1"/>
        <v>0</v>
      </c>
      <c r="W44" s="4">
        <v>0</v>
      </c>
    </row>
    <row r="45" spans="1:23" x14ac:dyDescent="0.25">
      <c r="A45" t="s">
        <v>140</v>
      </c>
      <c r="B45" t="s">
        <v>107</v>
      </c>
      <c r="C45" t="s">
        <v>31</v>
      </c>
      <c r="D45" t="s">
        <v>141</v>
      </c>
      <c r="E45" s="1" t="s">
        <v>210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f t="shared" si="0"/>
        <v>14</v>
      </c>
      <c r="V45" s="4">
        <f t="shared" si="1"/>
        <v>9.3333333333333339</v>
      </c>
      <c r="W45" s="4">
        <f t="shared" si="2"/>
        <v>10.033333333333333</v>
      </c>
    </row>
    <row r="46" spans="1:23" hidden="1" x14ac:dyDescent="0.25">
      <c r="A46" t="s">
        <v>80</v>
      </c>
      <c r="B46" t="s">
        <v>81</v>
      </c>
      <c r="C46" t="s">
        <v>35</v>
      </c>
      <c r="D46" t="s">
        <v>82</v>
      </c>
      <c r="E46" s="1" t="s">
        <v>210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0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f t="shared" si="0"/>
        <v>13</v>
      </c>
      <c r="V46" s="4">
        <f t="shared" si="1"/>
        <v>8.6666666666666679</v>
      </c>
      <c r="W46" s="4">
        <f t="shared" si="2"/>
        <v>9.3666666666666671</v>
      </c>
    </row>
  </sheetData>
  <autoFilter ref="A1:A46" xr:uid="{282BE024-4F4F-468F-BFFD-FBEB26858532}">
    <filterColumn colId="0">
      <filters>
        <filter val="SANCHEZ MARTINEZ XIMENA"/>
      </filters>
    </filterColumn>
  </autoFilter>
  <phoneticPr fontId="1" type="noConversion"/>
  <conditionalFormatting sqref="V2:W46">
    <cfRule type="cellIs" dxfId="3" priority="1" operator="lessThan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7FEC-CC1B-4552-BF8C-D1330B30DA6B}">
  <dimension ref="A1:Y47"/>
  <sheetViews>
    <sheetView tabSelected="1" workbookViewId="0">
      <pane xSplit="7305" ySplit="900" topLeftCell="W5" activePane="bottomLeft"/>
      <selection activeCell="A45" sqref="A45"/>
      <selection pane="topRight" activeCell="I1" sqref="I1"/>
      <selection pane="bottomLeft" activeCell="E13" sqref="E13"/>
      <selection pane="bottomRight" activeCell="I12" sqref="I12"/>
    </sheetView>
  </sheetViews>
  <sheetFormatPr baseColWidth="10" defaultRowHeight="15" x14ac:dyDescent="0.25"/>
  <cols>
    <col min="5" max="5" width="20.140625" bestFit="1" customWidth="1"/>
    <col min="6" max="6" width="13.85546875" style="1" bestFit="1" customWidth="1"/>
    <col min="7" max="7" width="8.85546875" style="1" bestFit="1" customWidth="1"/>
    <col min="8" max="8" width="8.140625" bestFit="1" customWidth="1"/>
    <col min="9" max="9" width="9.85546875" style="1" bestFit="1" customWidth="1"/>
    <col min="10" max="11" width="16.85546875" style="1" bestFit="1" customWidth="1"/>
    <col min="12" max="12" width="12" style="1" bestFit="1" customWidth="1"/>
    <col min="13" max="13" width="5" style="1" bestFit="1" customWidth="1"/>
    <col min="14" max="15" width="11.42578125" style="1"/>
    <col min="16" max="16" width="10.7109375" style="1" bestFit="1" customWidth="1"/>
    <col min="17" max="17" width="9.42578125" style="1" bestFit="1" customWidth="1"/>
    <col min="18" max="18" width="9.7109375" style="1" bestFit="1" customWidth="1"/>
    <col min="19" max="19" width="8" style="1" bestFit="1" customWidth="1"/>
    <col min="20" max="20" width="6.42578125" style="1" bestFit="1" customWidth="1"/>
    <col min="21" max="21" width="8.85546875" customWidth="1"/>
    <col min="22" max="22" width="8.85546875" style="1" customWidth="1"/>
    <col min="23" max="23" width="9" style="1" customWidth="1"/>
    <col min="24" max="24" width="6.85546875" style="1" customWidth="1"/>
    <col min="25" max="25" width="11.42578125" style="1"/>
  </cols>
  <sheetData>
    <row r="1" spans="1:25" x14ac:dyDescent="0.25">
      <c r="F1" s="1">
        <v>1</v>
      </c>
      <c r="G1" s="1">
        <v>2</v>
      </c>
      <c r="H1" s="1">
        <v>10</v>
      </c>
      <c r="I1" s="1">
        <v>6</v>
      </c>
      <c r="J1" s="1">
        <v>5</v>
      </c>
      <c r="K1" s="1">
        <v>5</v>
      </c>
      <c r="L1" s="1">
        <v>1</v>
      </c>
      <c r="M1" s="1">
        <v>1</v>
      </c>
      <c r="N1" s="1">
        <v>19</v>
      </c>
      <c r="O1" s="1">
        <v>10</v>
      </c>
      <c r="P1" s="1">
        <v>12</v>
      </c>
      <c r="Q1" s="1">
        <v>10</v>
      </c>
      <c r="S1" s="1">
        <v>10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159</v>
      </c>
      <c r="G2" s="1" t="s">
        <v>181</v>
      </c>
      <c r="H2" s="1" t="s">
        <v>172</v>
      </c>
      <c r="I2" s="1" t="s">
        <v>182</v>
      </c>
      <c r="J2" s="1" t="s">
        <v>187</v>
      </c>
      <c r="K2" s="1" t="s">
        <v>188</v>
      </c>
      <c r="L2" s="1" t="s">
        <v>186</v>
      </c>
      <c r="M2" s="1" t="s">
        <v>190</v>
      </c>
      <c r="N2" s="1" t="s">
        <v>184</v>
      </c>
      <c r="O2" s="1" t="s">
        <v>213</v>
      </c>
      <c r="P2" s="1" t="s">
        <v>189</v>
      </c>
      <c r="Q2" s="1" t="s">
        <v>214</v>
      </c>
      <c r="R2" s="1" t="s">
        <v>192</v>
      </c>
      <c r="S2" s="1" t="s">
        <v>193</v>
      </c>
      <c r="T2" s="1" t="s">
        <v>215</v>
      </c>
      <c r="U2" s="2" t="s">
        <v>183</v>
      </c>
      <c r="V2" s="2" t="s">
        <v>185</v>
      </c>
      <c r="W2" s="1" t="s">
        <v>191</v>
      </c>
      <c r="X2" s="1" t="s">
        <v>216</v>
      </c>
      <c r="Y2" s="1" t="s">
        <v>217</v>
      </c>
    </row>
    <row r="3" spans="1:25" x14ac:dyDescent="0.25">
      <c r="A3">
        <v>20201915</v>
      </c>
      <c r="B3" t="s">
        <v>5</v>
      </c>
      <c r="C3" t="s">
        <v>6</v>
      </c>
      <c r="D3" t="s">
        <v>7</v>
      </c>
      <c r="E3" s="3" t="s">
        <v>8</v>
      </c>
      <c r="F3" s="1">
        <v>0</v>
      </c>
      <c r="G3" s="1">
        <v>0</v>
      </c>
      <c r="H3" s="1">
        <v>9</v>
      </c>
      <c r="I3" s="1">
        <v>6</v>
      </c>
      <c r="J3" s="1">
        <v>0</v>
      </c>
      <c r="K3" s="1">
        <v>0</v>
      </c>
      <c r="L3" s="1">
        <v>0</v>
      </c>
      <c r="M3" s="1">
        <v>0</v>
      </c>
      <c r="N3" s="1">
        <f>SUM(F3:I3)</f>
        <v>15</v>
      </c>
      <c r="O3" s="4">
        <f>(N3/19)*10</f>
        <v>7.8947368421052637</v>
      </c>
      <c r="P3" s="1">
        <f>SUM(J3:M3)</f>
        <v>0</v>
      </c>
      <c r="Q3" s="4">
        <f>(P3/12)*10</f>
        <v>0</v>
      </c>
      <c r="R3" s="4">
        <f>IF(O3+Q3&gt;10, 10, O3+Q3)</f>
        <v>7.8947368421052637</v>
      </c>
      <c r="S3" s="4">
        <v>7.3666666666666663</v>
      </c>
      <c r="T3" s="4">
        <f>SUM(R3,S3)/2</f>
        <v>7.6307017543859654</v>
      </c>
      <c r="U3" s="1">
        <v>8</v>
      </c>
      <c r="V3" s="1">
        <v>8</v>
      </c>
      <c r="W3" s="4">
        <f>SUM(U3:V3)/2</f>
        <v>8</v>
      </c>
      <c r="X3" s="4">
        <f>T3*0.7+W3*0.3</f>
        <v>7.741491228070176</v>
      </c>
      <c r="Y3" s="1">
        <v>0</v>
      </c>
    </row>
    <row r="4" spans="1:25" x14ac:dyDescent="0.25">
      <c r="A4">
        <v>20228925</v>
      </c>
      <c r="B4" t="s">
        <v>9</v>
      </c>
      <c r="C4" t="s">
        <v>10</v>
      </c>
      <c r="D4" t="s">
        <v>11</v>
      </c>
      <c r="E4" t="s">
        <v>12</v>
      </c>
      <c r="F4" s="1">
        <v>1</v>
      </c>
      <c r="G4" s="1">
        <v>0</v>
      </c>
      <c r="H4" s="1">
        <v>8</v>
      </c>
      <c r="I4" s="1">
        <v>4</v>
      </c>
      <c r="J4" s="1">
        <v>1.55</v>
      </c>
      <c r="K4" s="1">
        <v>0</v>
      </c>
      <c r="L4" s="1">
        <v>1</v>
      </c>
      <c r="M4" s="1">
        <v>0</v>
      </c>
      <c r="N4" s="1">
        <f>SUM(F4:I4)</f>
        <v>13</v>
      </c>
      <c r="O4" s="4">
        <f>(N4/19)*10</f>
        <v>6.8421052631578947</v>
      </c>
      <c r="P4" s="1">
        <f>SUM(J4:M4)</f>
        <v>2.5499999999999998</v>
      </c>
      <c r="Q4" s="4">
        <f>(P4/12)*10</f>
        <v>2.125</v>
      </c>
      <c r="R4" s="4">
        <f>IF(O4+Q4&gt;10, 10, O4+Q4)</f>
        <v>8.9671052631578938</v>
      </c>
      <c r="S4" s="4">
        <v>6.0333333333333332</v>
      </c>
      <c r="T4" s="4">
        <f>SUM(R4,S4)/2</f>
        <v>7.5002192982456135</v>
      </c>
      <c r="U4" s="1">
        <v>0</v>
      </c>
      <c r="V4" s="1">
        <v>9</v>
      </c>
      <c r="W4" s="4">
        <f>SUM(U4:V4)/2</f>
        <v>4.5</v>
      </c>
      <c r="X4" s="4">
        <f>T4*0.7+W4*0.3</f>
        <v>6.6001535087719292</v>
      </c>
      <c r="Y4" s="1">
        <v>0</v>
      </c>
    </row>
    <row r="5" spans="1:25" x14ac:dyDescent="0.25">
      <c r="A5">
        <v>20230763</v>
      </c>
      <c r="B5" t="s">
        <v>13</v>
      </c>
      <c r="C5" t="s">
        <v>14</v>
      </c>
      <c r="D5" t="s">
        <v>15</v>
      </c>
      <c r="E5" t="s">
        <v>16</v>
      </c>
      <c r="F5" s="1">
        <v>0</v>
      </c>
      <c r="G5" s="1">
        <v>1</v>
      </c>
      <c r="H5" s="1">
        <v>10</v>
      </c>
      <c r="I5" s="1">
        <v>6</v>
      </c>
      <c r="J5" s="1">
        <v>3.25</v>
      </c>
      <c r="K5" s="1">
        <v>5</v>
      </c>
      <c r="L5" s="1">
        <v>0</v>
      </c>
      <c r="M5" s="1">
        <v>1</v>
      </c>
      <c r="N5" s="1">
        <f>SUM(F5:I5)</f>
        <v>17</v>
      </c>
      <c r="O5" s="4">
        <f>(N5/19)*10</f>
        <v>8.9473684210526319</v>
      </c>
      <c r="P5" s="1">
        <f>SUM(J5:M5)</f>
        <v>9.25</v>
      </c>
      <c r="Q5" s="4">
        <f>(P5/12)*10</f>
        <v>7.7083333333333339</v>
      </c>
      <c r="R5" s="4">
        <f>IF(O5+Q5&gt;10, 10, O5+Q5)</f>
        <v>10</v>
      </c>
      <c r="S5" s="4">
        <v>8.0333333333333332</v>
      </c>
      <c r="T5" s="4">
        <f>SUM(R5,S5)/2</f>
        <v>9.0166666666666657</v>
      </c>
      <c r="U5" s="1">
        <v>10</v>
      </c>
      <c r="V5" s="1">
        <v>9</v>
      </c>
      <c r="W5" s="4">
        <f>SUM(U5:V5)/2</f>
        <v>9.5</v>
      </c>
      <c r="X5" s="4">
        <f>T5*0.7+W5*0.3</f>
        <v>9.1616666666666653</v>
      </c>
      <c r="Y5" s="1">
        <v>1</v>
      </c>
    </row>
    <row r="6" spans="1:25" x14ac:dyDescent="0.25">
      <c r="A6">
        <v>20225729</v>
      </c>
      <c r="B6" t="s">
        <v>17</v>
      </c>
      <c r="C6" t="s">
        <v>18</v>
      </c>
      <c r="D6" t="s">
        <v>19</v>
      </c>
      <c r="E6" t="s">
        <v>20</v>
      </c>
      <c r="F6" s="1">
        <v>1</v>
      </c>
      <c r="G6" s="1">
        <v>1</v>
      </c>
      <c r="H6" s="1">
        <v>10</v>
      </c>
      <c r="I6" s="1">
        <v>6</v>
      </c>
      <c r="J6" s="1">
        <v>3.35</v>
      </c>
      <c r="K6" s="1">
        <v>0</v>
      </c>
      <c r="L6" s="1">
        <v>0</v>
      </c>
      <c r="M6" s="1">
        <v>0</v>
      </c>
      <c r="N6" s="1">
        <f>SUM(F6:I6)</f>
        <v>18</v>
      </c>
      <c r="O6" s="4">
        <f>(N6/19)*10</f>
        <v>9.473684210526315</v>
      </c>
      <c r="P6" s="1">
        <f>SUM(J6:M6)</f>
        <v>3.35</v>
      </c>
      <c r="Q6" s="4">
        <f>(P6/12)*10</f>
        <v>2.791666666666667</v>
      </c>
      <c r="R6" s="4">
        <f>IF(O6+Q6&gt;10, 10, O6+Q6)</f>
        <v>10</v>
      </c>
      <c r="S6" s="4">
        <v>10.033333333333333</v>
      </c>
      <c r="T6" s="4">
        <f>SUM(R6,S6)/2</f>
        <v>10.016666666666666</v>
      </c>
      <c r="U6" s="1">
        <v>10</v>
      </c>
      <c r="V6" s="1">
        <v>0</v>
      </c>
      <c r="W6" s="4">
        <f>SUM(U6:V6)/2</f>
        <v>5</v>
      </c>
      <c r="X6" s="4">
        <f>T6*0.7+W6*0.3</f>
        <v>8.5116666666666667</v>
      </c>
      <c r="Y6" s="1">
        <v>2</v>
      </c>
    </row>
    <row r="7" spans="1:25" x14ac:dyDescent="0.25">
      <c r="A7">
        <v>20228019</v>
      </c>
      <c r="B7" t="s">
        <v>21</v>
      </c>
      <c r="C7" t="s">
        <v>22</v>
      </c>
      <c r="D7" t="s">
        <v>23</v>
      </c>
      <c r="E7" t="s">
        <v>24</v>
      </c>
      <c r="F7" s="1">
        <v>1</v>
      </c>
      <c r="G7" s="1">
        <v>1.5</v>
      </c>
      <c r="H7" s="1">
        <v>9</v>
      </c>
      <c r="I7" s="1">
        <v>6</v>
      </c>
      <c r="J7" s="1">
        <v>3.3</v>
      </c>
      <c r="K7" s="1">
        <v>4</v>
      </c>
      <c r="L7" s="1">
        <v>1</v>
      </c>
      <c r="M7" s="1">
        <v>0</v>
      </c>
      <c r="N7" s="1">
        <f>SUM(F7:I7)</f>
        <v>17.5</v>
      </c>
      <c r="O7" s="4">
        <f>(N7/19)*10</f>
        <v>9.2105263157894726</v>
      </c>
      <c r="P7" s="1">
        <f>SUM(J7:M7)</f>
        <v>8.3000000000000007</v>
      </c>
      <c r="Q7" s="4">
        <f>(P7/12)*10</f>
        <v>6.9166666666666679</v>
      </c>
      <c r="R7" s="4">
        <f>IF(O7+Q7&gt;10, 10, O7+Q7)</f>
        <v>10</v>
      </c>
      <c r="S7" s="4">
        <v>6</v>
      </c>
      <c r="T7" s="4">
        <f>SUM(R7,S7)/2</f>
        <v>8</v>
      </c>
      <c r="U7" s="1">
        <v>0</v>
      </c>
      <c r="V7" s="1">
        <v>8</v>
      </c>
      <c r="W7" s="4">
        <f>SUM(U7:V7)/2</f>
        <v>4</v>
      </c>
      <c r="X7" s="4">
        <f>T7*0.7+W7*0.3</f>
        <v>6.8</v>
      </c>
      <c r="Y7" s="1">
        <v>2</v>
      </c>
    </row>
    <row r="8" spans="1:25" x14ac:dyDescent="0.25">
      <c r="A8">
        <v>20227095</v>
      </c>
      <c r="B8" t="s">
        <v>25</v>
      </c>
      <c r="C8" t="s">
        <v>26</v>
      </c>
      <c r="D8" t="s">
        <v>27</v>
      </c>
      <c r="E8" t="s">
        <v>28</v>
      </c>
      <c r="F8" s="1">
        <v>0</v>
      </c>
      <c r="G8" s="1">
        <v>1.5</v>
      </c>
      <c r="H8" s="1">
        <v>10</v>
      </c>
      <c r="I8" s="1">
        <v>6</v>
      </c>
      <c r="J8" s="1">
        <v>4.4000000000000004</v>
      </c>
      <c r="K8" s="1">
        <v>0</v>
      </c>
      <c r="L8" s="1">
        <v>1</v>
      </c>
      <c r="M8" s="1">
        <v>0</v>
      </c>
      <c r="N8" s="1">
        <f>SUM(F8:I8)</f>
        <v>17.5</v>
      </c>
      <c r="O8" s="4">
        <f>(N8/19)*10</f>
        <v>9.2105263157894726</v>
      </c>
      <c r="P8" s="1">
        <f>SUM(J8:M8)</f>
        <v>5.4</v>
      </c>
      <c r="Q8" s="4">
        <f>(P8/12)*10</f>
        <v>4.5</v>
      </c>
      <c r="R8" s="4">
        <f>IF(O8+Q8&gt;10, 10, O8+Q8)</f>
        <v>10</v>
      </c>
      <c r="S8" s="4">
        <v>9.3666666666666671</v>
      </c>
      <c r="T8" s="4">
        <f>SUM(R8,S8)/2</f>
        <v>9.6833333333333336</v>
      </c>
      <c r="U8" s="1">
        <v>0</v>
      </c>
      <c r="V8" s="1">
        <v>10</v>
      </c>
      <c r="W8" s="4">
        <f>SUM(U8:V8)/2</f>
        <v>5</v>
      </c>
      <c r="X8" s="4">
        <f>T8*0.7+W8*0.3</f>
        <v>8.2783333333333324</v>
      </c>
      <c r="Y8" s="1">
        <v>1</v>
      </c>
    </row>
    <row r="9" spans="1:25" x14ac:dyDescent="0.25">
      <c r="A9">
        <v>20195559</v>
      </c>
      <c r="B9" t="s">
        <v>29</v>
      </c>
      <c r="C9" t="s">
        <v>30</v>
      </c>
      <c r="D9" t="s">
        <v>31</v>
      </c>
      <c r="E9" t="s">
        <v>32</v>
      </c>
      <c r="F9" s="1">
        <v>1</v>
      </c>
      <c r="G9" s="1">
        <v>0</v>
      </c>
      <c r="H9" s="1">
        <v>10</v>
      </c>
      <c r="I9" s="1">
        <v>3.5</v>
      </c>
      <c r="J9" s="1">
        <v>1.3</v>
      </c>
      <c r="K9" s="1">
        <v>2.7</v>
      </c>
      <c r="L9" s="1">
        <v>0</v>
      </c>
      <c r="M9" s="1">
        <v>0.75</v>
      </c>
      <c r="N9" s="1">
        <f>SUM(F9:I9)</f>
        <v>14.5</v>
      </c>
      <c r="O9" s="4">
        <f>(N9/19)*10</f>
        <v>7.6315789473684212</v>
      </c>
      <c r="P9" s="1">
        <f>SUM(J9:M9)</f>
        <v>4.75</v>
      </c>
      <c r="Q9" s="4">
        <f>(P9/12)*10</f>
        <v>3.958333333333333</v>
      </c>
      <c r="R9" s="4">
        <f>IF(O9+Q9&gt;10, 10, O9+Q9)</f>
        <v>10</v>
      </c>
      <c r="S9" s="4">
        <v>5.3666666666666671</v>
      </c>
      <c r="T9" s="4">
        <f>SUM(R9,S9)/2</f>
        <v>7.6833333333333336</v>
      </c>
      <c r="U9" s="1">
        <v>0</v>
      </c>
      <c r="V9" s="1">
        <v>8</v>
      </c>
      <c r="W9" s="4">
        <f>SUM(U9:V9)/2</f>
        <v>4</v>
      </c>
      <c r="X9" s="4">
        <f>T9*0.7+W9*0.3</f>
        <v>6.5783333333333331</v>
      </c>
      <c r="Y9" s="1">
        <v>0</v>
      </c>
    </row>
    <row r="10" spans="1:25" x14ac:dyDescent="0.25">
      <c r="A10">
        <v>20211253</v>
      </c>
      <c r="B10" t="s">
        <v>33</v>
      </c>
      <c r="C10" t="s">
        <v>34</v>
      </c>
      <c r="D10" t="s">
        <v>35</v>
      </c>
      <c r="E10" t="s">
        <v>36</v>
      </c>
      <c r="F10" s="1">
        <v>1</v>
      </c>
      <c r="G10" s="1">
        <v>1</v>
      </c>
      <c r="H10" s="1">
        <v>8</v>
      </c>
      <c r="I10" s="1">
        <v>0</v>
      </c>
      <c r="J10" s="1">
        <v>3.5</v>
      </c>
      <c r="K10" s="1">
        <v>0</v>
      </c>
      <c r="L10" s="1">
        <v>0</v>
      </c>
      <c r="M10" s="1">
        <v>0</v>
      </c>
      <c r="N10" s="1">
        <f>SUM(F10:I10)</f>
        <v>10</v>
      </c>
      <c r="O10" s="4">
        <f>(N10/19)*10</f>
        <v>5.2631578947368416</v>
      </c>
      <c r="P10" s="1">
        <f>SUM(J10:M10)</f>
        <v>3.5</v>
      </c>
      <c r="Q10" s="4">
        <f>(P10/12)*10</f>
        <v>2.916666666666667</v>
      </c>
      <c r="R10" s="4">
        <f>IF(O10+Q10&gt;10, 10, O10+Q10)</f>
        <v>8.1798245614035086</v>
      </c>
      <c r="S10" s="4">
        <v>8.0333333333333332</v>
      </c>
      <c r="T10" s="4">
        <f>SUM(R10,S10)/2</f>
        <v>8.1065789473684209</v>
      </c>
      <c r="U10" s="1">
        <v>0</v>
      </c>
      <c r="V10" s="1">
        <v>9</v>
      </c>
      <c r="W10" s="4">
        <f>SUM(U10:V10)/2</f>
        <v>4.5</v>
      </c>
      <c r="X10" s="4">
        <f>T10*0.7+W10*0.3</f>
        <v>7.0246052631578939</v>
      </c>
      <c r="Y10" s="1">
        <v>2</v>
      </c>
    </row>
    <row r="11" spans="1:25" x14ac:dyDescent="0.25">
      <c r="A11">
        <v>20225946</v>
      </c>
      <c r="B11" t="s">
        <v>37</v>
      </c>
      <c r="C11" t="s">
        <v>38</v>
      </c>
      <c r="D11" t="s">
        <v>39</v>
      </c>
      <c r="E11" t="s">
        <v>40</v>
      </c>
      <c r="F11" s="1">
        <v>1</v>
      </c>
      <c r="G11" s="1">
        <v>2</v>
      </c>
      <c r="H11" s="1">
        <v>10</v>
      </c>
      <c r="I11" s="1">
        <v>5.25</v>
      </c>
      <c r="J11" s="1">
        <v>5</v>
      </c>
      <c r="K11" s="1">
        <v>0</v>
      </c>
      <c r="L11" s="1">
        <v>0</v>
      </c>
      <c r="M11" s="1">
        <v>0</v>
      </c>
      <c r="N11" s="1">
        <f>SUM(F11:I11)</f>
        <v>18.25</v>
      </c>
      <c r="O11" s="4">
        <f>(N11/19)*10</f>
        <v>9.6052631578947363</v>
      </c>
      <c r="P11" s="1">
        <f>SUM(J11:M11)</f>
        <v>5</v>
      </c>
      <c r="Q11" s="4">
        <f>(P11/12)*10</f>
        <v>4.166666666666667</v>
      </c>
      <c r="R11" s="4">
        <f>IF(O11+Q11&gt;10, 10, O11+Q11)</f>
        <v>10</v>
      </c>
      <c r="S11" s="4">
        <v>6.7</v>
      </c>
      <c r="T11" s="4">
        <f>SUM(R11,S11)/2</f>
        <v>8.35</v>
      </c>
      <c r="U11" s="1">
        <v>9</v>
      </c>
      <c r="V11" s="1">
        <v>9</v>
      </c>
      <c r="W11" s="4">
        <f>SUM(U11:V11)/2</f>
        <v>9</v>
      </c>
      <c r="X11" s="4">
        <f>T11*0.7+W11*0.3</f>
        <v>8.5449999999999999</v>
      </c>
      <c r="Y11" s="1">
        <v>0</v>
      </c>
    </row>
    <row r="12" spans="1:25" x14ac:dyDescent="0.25">
      <c r="A12">
        <v>20230085</v>
      </c>
      <c r="B12" t="s">
        <v>41</v>
      </c>
      <c r="C12" t="s">
        <v>42</v>
      </c>
      <c r="D12" t="s">
        <v>43</v>
      </c>
      <c r="E12" t="s">
        <v>44</v>
      </c>
      <c r="F12" s="1">
        <v>0</v>
      </c>
      <c r="G12" s="1">
        <v>0</v>
      </c>
      <c r="H12" s="1">
        <v>9</v>
      </c>
      <c r="I12" s="1">
        <v>6</v>
      </c>
      <c r="J12" s="1">
        <v>0</v>
      </c>
      <c r="K12" s="1">
        <v>0</v>
      </c>
      <c r="L12" s="1">
        <v>1</v>
      </c>
      <c r="M12" s="1">
        <v>1</v>
      </c>
      <c r="N12" s="1">
        <f>SUM(F12:I12)</f>
        <v>15</v>
      </c>
      <c r="O12" s="4">
        <f>(N12/19)*10</f>
        <v>7.8947368421052637</v>
      </c>
      <c r="P12" s="1">
        <f>SUM(J12:M12)</f>
        <v>2</v>
      </c>
      <c r="Q12" s="4">
        <f>(P12/12)*10</f>
        <v>1.6666666666666665</v>
      </c>
      <c r="R12" s="4">
        <f>IF(O12+Q12&gt;10, 10, O12+Q12)</f>
        <v>9.5614035087719298</v>
      </c>
      <c r="S12" s="4">
        <v>4.7</v>
      </c>
      <c r="T12" s="4">
        <f>SUM(R12,S12)/2</f>
        <v>7.1307017543859654</v>
      </c>
      <c r="U12" s="1">
        <v>9</v>
      </c>
      <c r="V12" s="1">
        <v>0</v>
      </c>
      <c r="W12" s="4">
        <f>SUM(U12:V12)/2</f>
        <v>4.5</v>
      </c>
      <c r="X12" s="4">
        <f>T12*0.7+W12*0.3</f>
        <v>6.3414912280701747</v>
      </c>
      <c r="Y12" s="1">
        <v>0</v>
      </c>
    </row>
    <row r="13" spans="1:25" x14ac:dyDescent="0.25">
      <c r="A13">
        <v>20229039</v>
      </c>
      <c r="B13" t="s">
        <v>45</v>
      </c>
      <c r="C13" t="s">
        <v>46</v>
      </c>
      <c r="D13" t="s">
        <v>47</v>
      </c>
      <c r="E13" t="s">
        <v>48</v>
      </c>
      <c r="F13" s="1">
        <v>1</v>
      </c>
      <c r="G13" s="1">
        <v>1.5</v>
      </c>
      <c r="H13" s="1">
        <v>10</v>
      </c>
      <c r="I13" s="1">
        <v>6</v>
      </c>
      <c r="J13" s="1">
        <v>3.8</v>
      </c>
      <c r="K13" s="1">
        <v>0</v>
      </c>
      <c r="L13" s="1">
        <v>1</v>
      </c>
      <c r="M13" s="1">
        <v>0</v>
      </c>
      <c r="N13" s="1">
        <f>SUM(F13:I13)</f>
        <v>18.5</v>
      </c>
      <c r="O13" s="4">
        <f>(N13/19)*10</f>
        <v>9.7368421052631575</v>
      </c>
      <c r="P13" s="1">
        <f>SUM(J13:M13)</f>
        <v>4.8</v>
      </c>
      <c r="Q13" s="4">
        <f>(P13/12)*10</f>
        <v>3.9999999999999996</v>
      </c>
      <c r="R13" s="4">
        <f>IF(O13+Q13&gt;10, 10, O13+Q13)</f>
        <v>10</v>
      </c>
      <c r="S13" s="4">
        <v>6.7</v>
      </c>
      <c r="T13" s="4">
        <f>SUM(R13,S13)/2</f>
        <v>8.35</v>
      </c>
      <c r="U13" s="1">
        <v>9</v>
      </c>
      <c r="V13" s="1">
        <v>9</v>
      </c>
      <c r="W13" s="4">
        <f>SUM(U13:V13)/2</f>
        <v>9</v>
      </c>
      <c r="X13" s="4">
        <f>T13*0.7+W13*0.3</f>
        <v>8.5449999999999999</v>
      </c>
      <c r="Y13" s="1">
        <v>1</v>
      </c>
    </row>
    <row r="14" spans="1:25" x14ac:dyDescent="0.25">
      <c r="A14">
        <v>340440309</v>
      </c>
      <c r="B14" t="s">
        <v>49</v>
      </c>
      <c r="C14" t="s">
        <v>50</v>
      </c>
      <c r="D14" t="s">
        <v>51</v>
      </c>
      <c r="E14" s="3" t="s">
        <v>52</v>
      </c>
      <c r="F14" s="1">
        <v>1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>
        <v>0</v>
      </c>
      <c r="M14" s="1">
        <v>0</v>
      </c>
      <c r="N14" s="1">
        <f>SUM(F14:I14)</f>
        <v>1</v>
      </c>
      <c r="O14" s="4">
        <f>(N14/19)*10</f>
        <v>0.52631578947368418</v>
      </c>
      <c r="P14" s="1">
        <f>SUM(J14:M14)</f>
        <v>8</v>
      </c>
      <c r="Q14" s="4">
        <f>(P14/12)*10</f>
        <v>6.6666666666666661</v>
      </c>
      <c r="R14" s="4">
        <f>IF(O14+Q14&gt;10, 10, O14+Q14)</f>
        <v>7.1929824561403501</v>
      </c>
      <c r="S14" s="4">
        <v>8.6999999999999993</v>
      </c>
      <c r="T14" s="4">
        <f>SUM(R14,S14)/2</f>
        <v>7.9464912280701743</v>
      </c>
      <c r="U14" s="1">
        <v>7</v>
      </c>
      <c r="V14" s="1">
        <v>0</v>
      </c>
      <c r="W14" s="4">
        <f>SUM(U14:V14)/2</f>
        <v>3.5</v>
      </c>
      <c r="X14" s="4">
        <f>T14*0.7+W14*0.3</f>
        <v>6.6125438596491213</v>
      </c>
      <c r="Y14" s="1">
        <v>4</v>
      </c>
    </row>
    <row r="15" spans="1:25" x14ac:dyDescent="0.25">
      <c r="A15">
        <v>20231913</v>
      </c>
      <c r="B15" t="s">
        <v>53</v>
      </c>
      <c r="C15" t="s">
        <v>19</v>
      </c>
      <c r="D15" t="s">
        <v>46</v>
      </c>
      <c r="E15" t="s">
        <v>54</v>
      </c>
      <c r="F15" s="1">
        <v>1</v>
      </c>
      <c r="G15" s="1">
        <v>0</v>
      </c>
      <c r="H15" s="1">
        <v>10</v>
      </c>
      <c r="I15" s="1">
        <v>6</v>
      </c>
      <c r="J15" s="1">
        <v>0</v>
      </c>
      <c r="K15" s="1">
        <v>0</v>
      </c>
      <c r="L15" s="1">
        <v>1</v>
      </c>
      <c r="M15" s="1">
        <v>1</v>
      </c>
      <c r="N15" s="1">
        <f>SUM(F15:I15)</f>
        <v>17</v>
      </c>
      <c r="O15" s="4">
        <f>(N15/19)*10</f>
        <v>8.9473684210526319</v>
      </c>
      <c r="P15" s="1">
        <f>SUM(J15:M15)</f>
        <v>2</v>
      </c>
      <c r="Q15" s="4">
        <f>(P15/12)*10</f>
        <v>1.6666666666666665</v>
      </c>
      <c r="R15" s="4">
        <f>IF(O15+Q15&gt;10, 10, O15+Q15)</f>
        <v>10</v>
      </c>
      <c r="S15" s="4">
        <v>7.3666666666666663</v>
      </c>
      <c r="T15" s="4">
        <f>SUM(R15,S15)/2</f>
        <v>8.6833333333333336</v>
      </c>
      <c r="U15" s="1">
        <v>9</v>
      </c>
      <c r="V15" s="1">
        <v>9</v>
      </c>
      <c r="W15" s="4">
        <f>SUM(U15:V15)/2</f>
        <v>9</v>
      </c>
      <c r="X15" s="4">
        <f>T15*0.7+W15*0.3</f>
        <v>8.7783333333333324</v>
      </c>
      <c r="Y15" s="1">
        <v>1</v>
      </c>
    </row>
    <row r="16" spans="1:25" x14ac:dyDescent="0.25">
      <c r="A16">
        <v>20225468</v>
      </c>
      <c r="B16" t="s">
        <v>55</v>
      </c>
      <c r="C16" t="s">
        <v>56</v>
      </c>
      <c r="D16" t="s">
        <v>57</v>
      </c>
      <c r="E16" s="3" t="s">
        <v>58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f>SUM(F16:I16)</f>
        <v>0</v>
      </c>
      <c r="O16" s="4">
        <f>(N16/19)*10</f>
        <v>0</v>
      </c>
      <c r="P16" s="1">
        <f>SUM(J16:M16)</f>
        <v>1</v>
      </c>
      <c r="Q16" s="4">
        <f>(P16/12)*10</f>
        <v>0.83333333333333326</v>
      </c>
      <c r="R16" s="4">
        <f>IF(O16+Q16&gt;10, 10, O16+Q16)</f>
        <v>0.83333333333333326</v>
      </c>
      <c r="S16" s="4">
        <v>6.7</v>
      </c>
      <c r="T16" s="4">
        <f>SUM(R16,S16)/2</f>
        <v>3.7666666666666666</v>
      </c>
      <c r="U16" s="1">
        <v>0</v>
      </c>
      <c r="V16" s="1">
        <v>0</v>
      </c>
      <c r="W16" s="4">
        <f>SUM(U16:V16)/2</f>
        <v>0</v>
      </c>
      <c r="X16" s="4">
        <f>T16*0.7+W16*0.3</f>
        <v>2.6366666666666663</v>
      </c>
      <c r="Y16" s="1">
        <v>3</v>
      </c>
    </row>
    <row r="17" spans="1:25" x14ac:dyDescent="0.25">
      <c r="A17">
        <v>20218555</v>
      </c>
      <c r="B17" t="s">
        <v>59</v>
      </c>
      <c r="C17" t="s">
        <v>60</v>
      </c>
      <c r="D17" t="s">
        <v>61</v>
      </c>
      <c r="E17" t="s">
        <v>62</v>
      </c>
      <c r="F17" s="1">
        <v>0</v>
      </c>
      <c r="G17" s="1">
        <v>1</v>
      </c>
      <c r="H17" s="1">
        <v>9</v>
      </c>
      <c r="I17" s="1">
        <v>6</v>
      </c>
      <c r="J17" s="1">
        <v>3.25</v>
      </c>
      <c r="K17" s="1">
        <v>4</v>
      </c>
      <c r="L17" s="1">
        <v>0</v>
      </c>
      <c r="M17" s="1">
        <v>1</v>
      </c>
      <c r="N17" s="1">
        <f>SUM(F17:I17)</f>
        <v>16</v>
      </c>
      <c r="O17" s="4">
        <f>(N17/19)*10</f>
        <v>8.4210526315789469</v>
      </c>
      <c r="P17" s="1">
        <f>SUM(J17:M17)</f>
        <v>8.25</v>
      </c>
      <c r="Q17" s="4">
        <f>(P17/12)*10</f>
        <v>6.875</v>
      </c>
      <c r="R17" s="4">
        <f>IF(O17+Q17&gt;10, 10, O17+Q17)</f>
        <v>10</v>
      </c>
      <c r="S17" s="4">
        <v>7.3666666666666663</v>
      </c>
      <c r="T17" s="4">
        <f>SUM(R17,S17)/2</f>
        <v>8.6833333333333336</v>
      </c>
      <c r="U17" s="1">
        <v>9</v>
      </c>
      <c r="V17" s="1">
        <v>0</v>
      </c>
      <c r="W17" s="4">
        <f>SUM(U17:V17)/2</f>
        <v>4.5</v>
      </c>
      <c r="X17" s="4">
        <f>T17*0.7+W17*0.3</f>
        <v>7.4283333333333328</v>
      </c>
      <c r="Y17" s="1">
        <v>1</v>
      </c>
    </row>
    <row r="18" spans="1:25" x14ac:dyDescent="0.25">
      <c r="A18">
        <v>20228496</v>
      </c>
      <c r="B18" t="s">
        <v>63</v>
      </c>
      <c r="C18" t="s">
        <v>64</v>
      </c>
      <c r="D18" t="s">
        <v>65</v>
      </c>
      <c r="E18" t="s">
        <v>66</v>
      </c>
      <c r="F18" s="1">
        <v>1</v>
      </c>
      <c r="G18" s="1">
        <v>1.5</v>
      </c>
      <c r="H18" s="1">
        <v>0</v>
      </c>
      <c r="I18" s="1">
        <v>6</v>
      </c>
      <c r="J18" s="1">
        <v>3.75</v>
      </c>
      <c r="K18" s="1">
        <v>3</v>
      </c>
      <c r="L18" s="1">
        <v>1</v>
      </c>
      <c r="M18" s="1">
        <v>0</v>
      </c>
      <c r="N18" s="1">
        <f>SUM(F18:I18)</f>
        <v>8.5</v>
      </c>
      <c r="O18" s="4">
        <f>(N18/19)*10</f>
        <v>4.4736842105263159</v>
      </c>
      <c r="P18" s="1">
        <f>SUM(J18:M18)</f>
        <v>7.75</v>
      </c>
      <c r="Q18" s="4">
        <f>(P18/12)*10</f>
        <v>6.4583333333333339</v>
      </c>
      <c r="R18" s="4">
        <f>IF(O18+Q18&gt;10, 10, O18+Q18)</f>
        <v>10</v>
      </c>
      <c r="S18" s="4">
        <v>5.3666666666666671</v>
      </c>
      <c r="T18" s="4">
        <f>SUM(R18,S18)/2</f>
        <v>7.6833333333333336</v>
      </c>
      <c r="U18" s="1">
        <v>8</v>
      </c>
      <c r="V18" s="1">
        <v>8</v>
      </c>
      <c r="W18" s="4">
        <f>SUM(U18:V18)/2</f>
        <v>8</v>
      </c>
      <c r="X18" s="4">
        <f>T18*0.7+W18*0.3</f>
        <v>7.7783333333333324</v>
      </c>
      <c r="Y18" s="1">
        <v>0</v>
      </c>
    </row>
    <row r="19" spans="1:25" x14ac:dyDescent="0.25">
      <c r="A19">
        <v>20235059</v>
      </c>
      <c r="B19" t="s">
        <v>67</v>
      </c>
      <c r="C19" t="s">
        <v>68</v>
      </c>
      <c r="D19" t="s">
        <v>69</v>
      </c>
      <c r="E19" s="3" t="s">
        <v>70</v>
      </c>
      <c r="F19" s="1">
        <v>0</v>
      </c>
      <c r="G19" s="1">
        <v>0</v>
      </c>
      <c r="H19" s="1">
        <v>6</v>
      </c>
      <c r="I19" s="1">
        <v>0</v>
      </c>
      <c r="J19" s="1">
        <v>4</v>
      </c>
      <c r="K19" s="1">
        <v>4</v>
      </c>
      <c r="L19" s="1">
        <v>0</v>
      </c>
      <c r="M19" s="1">
        <v>0</v>
      </c>
      <c r="N19" s="1">
        <f>SUM(F19:I19)</f>
        <v>6</v>
      </c>
      <c r="O19" s="4">
        <f>(N19/19)*10</f>
        <v>3.1578947368421053</v>
      </c>
      <c r="P19" s="1">
        <f>SUM(J19:M19)</f>
        <v>8</v>
      </c>
      <c r="Q19" s="4">
        <f>(P19/12)*10</f>
        <v>6.6666666666666661</v>
      </c>
      <c r="R19" s="4">
        <f>IF(O19+Q19&gt;10, 10, O19+Q19)</f>
        <v>9.8245614035087705</v>
      </c>
      <c r="S19" s="4">
        <v>10.033333333333333</v>
      </c>
      <c r="T19" s="4">
        <f>SUM(R19,S19)/2</f>
        <v>9.9289473684210527</v>
      </c>
      <c r="U19" s="1">
        <v>7</v>
      </c>
      <c r="V19" s="1">
        <v>0</v>
      </c>
      <c r="W19" s="4">
        <f>SUM(U19:V19)/2</f>
        <v>3.5</v>
      </c>
      <c r="X19" s="4">
        <f>T19*0.7+W19*0.3</f>
        <v>8.0002631578947376</v>
      </c>
      <c r="Y19" s="1">
        <v>2</v>
      </c>
    </row>
    <row r="20" spans="1:25" x14ac:dyDescent="0.25">
      <c r="A20">
        <v>20225414</v>
      </c>
      <c r="B20" t="s">
        <v>71</v>
      </c>
      <c r="C20" t="s">
        <v>68</v>
      </c>
      <c r="D20" t="s">
        <v>72</v>
      </c>
      <c r="E20" s="3" t="s">
        <v>73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>SUM(F20:I20)</f>
        <v>0</v>
      </c>
      <c r="O20" s="4">
        <f>(N20/19)*10</f>
        <v>0</v>
      </c>
      <c r="P20" s="1">
        <f>SUM(J20:M20)</f>
        <v>0</v>
      </c>
      <c r="Q20" s="4">
        <f>(P20/12)*10</f>
        <v>0</v>
      </c>
      <c r="R20" s="4">
        <f>IF(O20+Q20&gt;10, 10, O20+Q20)</f>
        <v>0</v>
      </c>
      <c r="S20" s="4">
        <v>0</v>
      </c>
      <c r="T20" s="4">
        <f>SUM(R20,S20)/2</f>
        <v>0</v>
      </c>
      <c r="U20" s="1">
        <v>0</v>
      </c>
      <c r="V20" s="1">
        <v>0</v>
      </c>
      <c r="W20" s="4">
        <f>SUM(U20:V20)/2</f>
        <v>0</v>
      </c>
      <c r="X20" s="4">
        <f>T20*0.7+W20*0.3</f>
        <v>0</v>
      </c>
      <c r="Y20" s="1">
        <v>3</v>
      </c>
    </row>
    <row r="21" spans="1:25" x14ac:dyDescent="0.25">
      <c r="A21">
        <v>20218964</v>
      </c>
      <c r="B21" t="s">
        <v>74</v>
      </c>
      <c r="C21" t="s">
        <v>68</v>
      </c>
      <c r="D21" t="s">
        <v>75</v>
      </c>
      <c r="E21" t="s">
        <v>76</v>
      </c>
      <c r="F21" s="1">
        <v>1</v>
      </c>
      <c r="G21" s="1">
        <v>1.5</v>
      </c>
      <c r="H21" s="1">
        <v>9</v>
      </c>
      <c r="I21" s="1">
        <v>6</v>
      </c>
      <c r="J21" s="1">
        <v>4.75</v>
      </c>
      <c r="K21" s="1">
        <v>3</v>
      </c>
      <c r="L21" s="1">
        <v>1</v>
      </c>
      <c r="M21" s="1">
        <v>1</v>
      </c>
      <c r="N21" s="1">
        <f>SUM(F21:I21)</f>
        <v>17.5</v>
      </c>
      <c r="O21" s="4">
        <f>(N21/19)*10</f>
        <v>9.2105263157894726</v>
      </c>
      <c r="P21" s="1">
        <f>SUM(J21:M21)</f>
        <v>9.75</v>
      </c>
      <c r="Q21" s="4">
        <f>(P21/12)*10</f>
        <v>8.125</v>
      </c>
      <c r="R21" s="4">
        <f>IF(O21+Q21&gt;10, 10, O21+Q21)</f>
        <v>10</v>
      </c>
      <c r="S21" s="4">
        <v>7.3666666666666663</v>
      </c>
      <c r="T21" s="4">
        <f>SUM(R21,S21)/2</f>
        <v>8.6833333333333336</v>
      </c>
      <c r="U21" s="1">
        <v>10</v>
      </c>
      <c r="V21" s="1">
        <v>9</v>
      </c>
      <c r="W21" s="4">
        <f>SUM(U21:V21)/2</f>
        <v>9.5</v>
      </c>
      <c r="X21" s="4">
        <f>T21*0.7+W21*0.3</f>
        <v>8.9283333333333328</v>
      </c>
      <c r="Y21" s="1">
        <v>0</v>
      </c>
    </row>
    <row r="22" spans="1:25" x14ac:dyDescent="0.25">
      <c r="A22">
        <v>20224948</v>
      </c>
      <c r="B22" t="s">
        <v>77</v>
      </c>
      <c r="C22" t="s">
        <v>78</v>
      </c>
      <c r="D22" t="s">
        <v>51</v>
      </c>
      <c r="E22" t="s">
        <v>79</v>
      </c>
      <c r="F22" s="1">
        <v>1</v>
      </c>
      <c r="G22" s="1">
        <v>0</v>
      </c>
      <c r="H22" s="1">
        <v>10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f>SUM(F22:I22)</f>
        <v>11</v>
      </c>
      <c r="O22" s="4">
        <f>(N22/19)*10</f>
        <v>5.7894736842105265</v>
      </c>
      <c r="P22" s="1">
        <f>SUM(J22:M22)</f>
        <v>1</v>
      </c>
      <c r="Q22" s="4">
        <f>(P22/12)*10</f>
        <v>0.83333333333333326</v>
      </c>
      <c r="R22" s="4">
        <f>IF(O22+Q22&gt;10, 10, O22+Q22)</f>
        <v>6.6228070175438596</v>
      </c>
      <c r="S22" s="4">
        <v>2.7</v>
      </c>
      <c r="T22" s="4">
        <f>SUM(R22,S22)/2</f>
        <v>4.6614035087719294</v>
      </c>
      <c r="U22" s="1">
        <v>8</v>
      </c>
      <c r="V22" s="1">
        <v>9</v>
      </c>
      <c r="W22" s="4">
        <f>SUM(U22:V22)/2</f>
        <v>8.5</v>
      </c>
      <c r="X22" s="4">
        <f>T22*0.7+W22*0.3</f>
        <v>5.8129824561403503</v>
      </c>
      <c r="Y22" s="1">
        <v>0</v>
      </c>
    </row>
    <row r="23" spans="1:25" x14ac:dyDescent="0.25">
      <c r="A23">
        <v>20231626</v>
      </c>
      <c r="B23" t="s">
        <v>80</v>
      </c>
      <c r="C23" t="s">
        <v>81</v>
      </c>
      <c r="D23" t="s">
        <v>35</v>
      </c>
      <c r="E23" s="3" t="s">
        <v>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>SUM(F23:I23)</f>
        <v>0</v>
      </c>
      <c r="O23" s="4">
        <f>(N23/19)*10</f>
        <v>0</v>
      </c>
      <c r="P23" s="1">
        <f>SUM(J23:M23)</f>
        <v>0</v>
      </c>
      <c r="Q23" s="4">
        <f>(P23/12)*10</f>
        <v>0</v>
      </c>
      <c r="R23" s="4">
        <f>IF(O23+Q23&gt;10, 10, O23+Q23)</f>
        <v>0</v>
      </c>
      <c r="S23" s="4">
        <v>9.3666666666666671</v>
      </c>
      <c r="T23" s="4">
        <f>SUM(R23,S23)/2</f>
        <v>4.6833333333333336</v>
      </c>
      <c r="U23" s="1">
        <v>0</v>
      </c>
      <c r="V23" s="1">
        <v>0</v>
      </c>
      <c r="W23" s="4">
        <f>SUM(U23:V23)/2</f>
        <v>0</v>
      </c>
      <c r="X23" s="4">
        <f>T23*0.7+W23*0.3</f>
        <v>3.2783333333333333</v>
      </c>
      <c r="Y23" s="1">
        <v>1</v>
      </c>
    </row>
    <row r="24" spans="1:25" x14ac:dyDescent="0.25">
      <c r="A24">
        <v>830175287</v>
      </c>
      <c r="B24" t="s">
        <v>83</v>
      </c>
      <c r="C24" t="s">
        <v>84</v>
      </c>
      <c r="D24" t="s">
        <v>85</v>
      </c>
      <c r="E24" t="s">
        <v>86</v>
      </c>
      <c r="F24" s="1">
        <v>1</v>
      </c>
      <c r="G24" s="1">
        <v>1</v>
      </c>
      <c r="H24" s="1">
        <v>10</v>
      </c>
      <c r="I24" s="1">
        <v>6</v>
      </c>
      <c r="J24" s="1">
        <v>4.75</v>
      </c>
      <c r="K24" s="1">
        <v>3</v>
      </c>
      <c r="L24" s="1">
        <v>1</v>
      </c>
      <c r="M24" s="1">
        <v>1</v>
      </c>
      <c r="N24" s="1">
        <f>SUM(F24:I24)</f>
        <v>18</v>
      </c>
      <c r="O24" s="4">
        <f>(N24/19)*10</f>
        <v>9.473684210526315</v>
      </c>
      <c r="P24" s="1">
        <f>SUM(J24:M24)</f>
        <v>9.75</v>
      </c>
      <c r="Q24" s="4">
        <f>(P24/12)*10</f>
        <v>8.125</v>
      </c>
      <c r="R24" s="4">
        <f>IF(O24+Q24&gt;10, 10, O24+Q24)</f>
        <v>10</v>
      </c>
      <c r="S24" s="4">
        <v>8.6999999999999993</v>
      </c>
      <c r="T24" s="4">
        <f>SUM(R24,S24)/2</f>
        <v>9.35</v>
      </c>
      <c r="U24" s="1">
        <v>10</v>
      </c>
      <c r="V24" s="1">
        <v>9</v>
      </c>
      <c r="W24" s="4">
        <f>SUM(U24:V24)/2</f>
        <v>9.5</v>
      </c>
      <c r="X24" s="4">
        <f>T24*0.7+W24*0.3</f>
        <v>9.3949999999999996</v>
      </c>
      <c r="Y24" s="1">
        <v>0</v>
      </c>
    </row>
    <row r="25" spans="1:25" x14ac:dyDescent="0.25">
      <c r="A25">
        <v>20226942</v>
      </c>
      <c r="B25" t="s">
        <v>87</v>
      </c>
      <c r="C25" t="s">
        <v>31</v>
      </c>
      <c r="D25" t="s">
        <v>88</v>
      </c>
      <c r="E25" t="s">
        <v>86</v>
      </c>
      <c r="F25" s="1">
        <v>1</v>
      </c>
      <c r="G25" s="1">
        <v>1.5</v>
      </c>
      <c r="H25" s="1">
        <v>10</v>
      </c>
      <c r="I25" s="1">
        <v>6</v>
      </c>
      <c r="J25" s="1">
        <v>3.45</v>
      </c>
      <c r="K25" s="1">
        <v>4</v>
      </c>
      <c r="L25" s="1">
        <v>1</v>
      </c>
      <c r="M25" s="1">
        <v>1</v>
      </c>
      <c r="N25" s="1">
        <f>SUM(F25:I25)</f>
        <v>18.5</v>
      </c>
      <c r="O25" s="4">
        <f>(N25/19)*10</f>
        <v>9.7368421052631575</v>
      </c>
      <c r="P25" s="1">
        <f>SUM(J25:M25)</f>
        <v>9.4499999999999993</v>
      </c>
      <c r="Q25" s="4">
        <f>(P25/12)*10</f>
        <v>7.875</v>
      </c>
      <c r="R25" s="4">
        <f>IF(O25+Q25&gt;10, 10, O25+Q25)</f>
        <v>10</v>
      </c>
      <c r="S25" s="4">
        <v>8.0333333333333332</v>
      </c>
      <c r="T25" s="4">
        <f>SUM(R25,S25)/2</f>
        <v>9.0166666666666657</v>
      </c>
      <c r="U25" s="1">
        <v>10</v>
      </c>
      <c r="V25" s="1">
        <v>9</v>
      </c>
      <c r="W25" s="4">
        <f>SUM(U25:V25)/2</f>
        <v>9.5</v>
      </c>
      <c r="X25" s="4">
        <f>T25*0.7+W25*0.3</f>
        <v>9.1616666666666653</v>
      </c>
      <c r="Y25" s="1">
        <v>0</v>
      </c>
    </row>
    <row r="26" spans="1:25" x14ac:dyDescent="0.25">
      <c r="A26">
        <v>20218389</v>
      </c>
      <c r="B26" t="s">
        <v>89</v>
      </c>
      <c r="C26" t="s">
        <v>31</v>
      </c>
      <c r="D26" t="s">
        <v>46</v>
      </c>
      <c r="E26" t="s">
        <v>90</v>
      </c>
      <c r="F26" s="1">
        <v>1</v>
      </c>
      <c r="G26" s="1">
        <v>1</v>
      </c>
      <c r="H26" s="1">
        <v>10</v>
      </c>
      <c r="I26" s="1">
        <v>6</v>
      </c>
      <c r="J26" s="1">
        <v>4.7</v>
      </c>
      <c r="K26" s="1">
        <v>0</v>
      </c>
      <c r="L26" s="1">
        <v>0</v>
      </c>
      <c r="M26" s="1">
        <v>1</v>
      </c>
      <c r="N26" s="1">
        <f>SUM(F26:I26)</f>
        <v>18</v>
      </c>
      <c r="O26" s="4">
        <f>(N26/19)*10</f>
        <v>9.473684210526315</v>
      </c>
      <c r="P26" s="1">
        <f>SUM(J26:M26)</f>
        <v>5.7</v>
      </c>
      <c r="Q26" s="4">
        <f>(P26/12)*10</f>
        <v>4.75</v>
      </c>
      <c r="R26" s="4">
        <f>IF(O26+Q26&gt;10, 10, O26+Q26)</f>
        <v>10</v>
      </c>
      <c r="S26" s="4">
        <v>8.6999999999999993</v>
      </c>
      <c r="T26" s="4">
        <f>SUM(R26,S26)/2</f>
        <v>9.35</v>
      </c>
      <c r="U26" s="1">
        <v>10</v>
      </c>
      <c r="V26" s="1">
        <v>9</v>
      </c>
      <c r="W26" s="4">
        <f>SUM(U26:V26)/2</f>
        <v>9.5</v>
      </c>
      <c r="X26" s="4">
        <f>T26*0.7+W26*0.3</f>
        <v>9.3949999999999996</v>
      </c>
      <c r="Y26" s="1">
        <v>0</v>
      </c>
    </row>
    <row r="27" spans="1:25" x14ac:dyDescent="0.25">
      <c r="A27">
        <v>20196863</v>
      </c>
      <c r="B27" t="s">
        <v>91</v>
      </c>
      <c r="C27" t="s">
        <v>31</v>
      </c>
      <c r="D27" t="s">
        <v>92</v>
      </c>
      <c r="E27" t="s">
        <v>93</v>
      </c>
      <c r="F27" s="1">
        <v>0</v>
      </c>
      <c r="G27" s="1">
        <v>1.5</v>
      </c>
      <c r="H27" s="1">
        <v>9</v>
      </c>
      <c r="I27" s="1">
        <v>6</v>
      </c>
      <c r="J27" s="1">
        <v>0</v>
      </c>
      <c r="K27" s="1">
        <v>0</v>
      </c>
      <c r="L27" s="1">
        <v>1</v>
      </c>
      <c r="M27" s="1">
        <v>1</v>
      </c>
      <c r="N27" s="1">
        <f>SUM(F27:I27)</f>
        <v>16.5</v>
      </c>
      <c r="O27" s="4">
        <f>(N27/19)*10</f>
        <v>8.6842105263157894</v>
      </c>
      <c r="P27" s="1">
        <f>SUM(J27:M27)</f>
        <v>2</v>
      </c>
      <c r="Q27" s="4">
        <f>(P27/12)*10</f>
        <v>1.6666666666666665</v>
      </c>
      <c r="R27" s="4">
        <f>IF(O27+Q27&gt;10, 10, O27+Q27)</f>
        <v>10</v>
      </c>
      <c r="S27" s="4">
        <v>9.3666666666666671</v>
      </c>
      <c r="T27" s="4">
        <f>SUM(R27,S27)/2</f>
        <v>9.6833333333333336</v>
      </c>
      <c r="U27" s="1">
        <v>9</v>
      </c>
      <c r="V27" s="1">
        <v>9</v>
      </c>
      <c r="W27" s="4">
        <f>SUM(U27:V27)/2</f>
        <v>9</v>
      </c>
      <c r="X27" s="4">
        <f>T27*0.7+W27*0.3</f>
        <v>9.4783333333333335</v>
      </c>
      <c r="Y27" s="1">
        <v>0</v>
      </c>
    </row>
    <row r="28" spans="1:25" x14ac:dyDescent="0.25">
      <c r="A28">
        <v>20203982</v>
      </c>
      <c r="B28" t="s">
        <v>94</v>
      </c>
      <c r="C28" t="s">
        <v>95</v>
      </c>
      <c r="D28" t="s">
        <v>96</v>
      </c>
      <c r="E28" t="s">
        <v>48</v>
      </c>
      <c r="F28" s="1">
        <v>1</v>
      </c>
      <c r="G28" s="1">
        <v>1.5</v>
      </c>
      <c r="H28" s="1">
        <v>10</v>
      </c>
      <c r="I28" s="1">
        <v>6</v>
      </c>
      <c r="J28" s="1">
        <v>3.8</v>
      </c>
      <c r="K28" s="1">
        <v>5</v>
      </c>
      <c r="L28" s="1">
        <v>1</v>
      </c>
      <c r="M28" s="1">
        <v>1</v>
      </c>
      <c r="N28" s="1">
        <f>SUM(F28:I28)</f>
        <v>18.5</v>
      </c>
      <c r="O28" s="4">
        <f>(N28/19)*10</f>
        <v>9.7368421052631575</v>
      </c>
      <c r="P28" s="1">
        <f>SUM(J28:M28)</f>
        <v>10.8</v>
      </c>
      <c r="Q28" s="4">
        <f>(P28/12)*10</f>
        <v>9</v>
      </c>
      <c r="R28" s="4">
        <f>IF(O28+Q28&gt;10, 10, O28+Q28)</f>
        <v>10</v>
      </c>
      <c r="S28" s="4">
        <v>6.0333333333333332</v>
      </c>
      <c r="T28" s="4">
        <f>SUM(R28,S28)/2</f>
        <v>8.0166666666666657</v>
      </c>
      <c r="U28" s="1">
        <v>10</v>
      </c>
      <c r="V28" s="1">
        <v>9</v>
      </c>
      <c r="W28" s="4">
        <f>SUM(U28:V28)/2</f>
        <v>9.5</v>
      </c>
      <c r="X28" s="4">
        <f>T28*0.7+W28*0.3</f>
        <v>8.461666666666666</v>
      </c>
      <c r="Y28" s="1">
        <v>2</v>
      </c>
    </row>
    <row r="29" spans="1:25" x14ac:dyDescent="0.25">
      <c r="A29">
        <v>20220993</v>
      </c>
      <c r="B29" t="s">
        <v>97</v>
      </c>
      <c r="C29" t="s">
        <v>98</v>
      </c>
      <c r="D29" t="s">
        <v>99</v>
      </c>
      <c r="E29" t="s">
        <v>100</v>
      </c>
      <c r="F29" s="1">
        <v>1</v>
      </c>
      <c r="G29" s="1">
        <v>1</v>
      </c>
      <c r="H29" s="1">
        <v>10</v>
      </c>
      <c r="I29" s="1">
        <v>6</v>
      </c>
      <c r="J29" s="1">
        <v>3.25</v>
      </c>
      <c r="K29" s="1">
        <v>5</v>
      </c>
      <c r="L29" s="1">
        <v>0</v>
      </c>
      <c r="M29" s="1">
        <v>1</v>
      </c>
      <c r="N29" s="1">
        <f>SUM(F29:I29)</f>
        <v>18</v>
      </c>
      <c r="O29" s="4">
        <f>(N29/19)*10</f>
        <v>9.473684210526315</v>
      </c>
      <c r="P29" s="1">
        <f>SUM(J29:M29)</f>
        <v>9.25</v>
      </c>
      <c r="Q29" s="4">
        <f>(P29/12)*10</f>
        <v>7.7083333333333339</v>
      </c>
      <c r="R29" s="4">
        <f>IF(O29+Q29&gt;10, 10, O29+Q29)</f>
        <v>10</v>
      </c>
      <c r="S29" s="4">
        <v>10.033333333333333</v>
      </c>
      <c r="T29" s="4">
        <f>SUM(R29,S29)/2</f>
        <v>10.016666666666666</v>
      </c>
      <c r="U29" s="1">
        <v>10</v>
      </c>
      <c r="V29" s="1">
        <v>8</v>
      </c>
      <c r="W29" s="4">
        <f>SUM(U29:V29)/2</f>
        <v>9</v>
      </c>
      <c r="X29" s="4">
        <f>T29*0.7+W29*0.3</f>
        <v>9.711666666666666</v>
      </c>
      <c r="Y29" s="1">
        <v>0</v>
      </c>
    </row>
    <row r="30" spans="1:25" x14ac:dyDescent="0.25">
      <c r="A30">
        <v>20226710</v>
      </c>
      <c r="B30" t="s">
        <v>101</v>
      </c>
      <c r="C30" t="s">
        <v>102</v>
      </c>
      <c r="D30" t="s">
        <v>103</v>
      </c>
      <c r="E30" s="3" t="s">
        <v>104</v>
      </c>
      <c r="F30" s="1">
        <v>0</v>
      </c>
      <c r="G30" s="1">
        <v>0</v>
      </c>
      <c r="H30" s="1">
        <v>6</v>
      </c>
      <c r="I30" s="1">
        <v>6</v>
      </c>
      <c r="J30" s="1">
        <v>0</v>
      </c>
      <c r="K30" s="1">
        <v>2</v>
      </c>
      <c r="L30" s="1">
        <v>1</v>
      </c>
      <c r="M30" s="1">
        <v>1</v>
      </c>
      <c r="N30" s="1">
        <f>SUM(F30:I30)</f>
        <v>12</v>
      </c>
      <c r="O30" s="4">
        <f>(N30/19)*10</f>
        <v>6.3157894736842106</v>
      </c>
      <c r="P30" s="1">
        <f>SUM(J30:M30)</f>
        <v>4</v>
      </c>
      <c r="Q30" s="4">
        <f>(P30/12)*10</f>
        <v>3.333333333333333</v>
      </c>
      <c r="R30" s="4">
        <f>IF(O30+Q30&gt;10, 10, O30+Q30)</f>
        <v>9.6491228070175445</v>
      </c>
      <c r="S30" s="4">
        <v>9.3666666666666671</v>
      </c>
      <c r="T30" s="4">
        <f>SUM(R30,S30)/2</f>
        <v>9.5078947368421058</v>
      </c>
      <c r="U30" s="1">
        <v>7</v>
      </c>
      <c r="V30" s="1">
        <v>9</v>
      </c>
      <c r="W30" s="4">
        <f>SUM(U30:V30)/2</f>
        <v>8</v>
      </c>
      <c r="X30" s="4">
        <f>T30*0.7+W30*0.3</f>
        <v>9.0555263157894732</v>
      </c>
      <c r="Y30" s="1">
        <v>3</v>
      </c>
    </row>
    <row r="31" spans="1:25" x14ac:dyDescent="0.25">
      <c r="A31">
        <v>20228431</v>
      </c>
      <c r="B31" t="s">
        <v>105</v>
      </c>
      <c r="C31" t="s">
        <v>106</v>
      </c>
      <c r="D31" t="s">
        <v>107</v>
      </c>
      <c r="E31" t="s">
        <v>108</v>
      </c>
      <c r="F31" s="1">
        <v>1</v>
      </c>
      <c r="G31" s="1">
        <v>2</v>
      </c>
      <c r="H31" s="1">
        <v>10</v>
      </c>
      <c r="I31" s="1">
        <v>5</v>
      </c>
      <c r="J31" s="1">
        <v>5</v>
      </c>
      <c r="K31" s="1">
        <v>0</v>
      </c>
      <c r="L31" s="1">
        <v>0</v>
      </c>
      <c r="M31" s="1">
        <v>0</v>
      </c>
      <c r="N31" s="1">
        <f>SUM(F31:I31)</f>
        <v>18</v>
      </c>
      <c r="O31" s="4">
        <f>(N31/19)*10</f>
        <v>9.473684210526315</v>
      </c>
      <c r="P31" s="1">
        <f>SUM(J31:M31)</f>
        <v>5</v>
      </c>
      <c r="Q31" s="4">
        <f>(P31/12)*10</f>
        <v>4.166666666666667</v>
      </c>
      <c r="R31" s="4">
        <f>IF(O31+Q31&gt;10, 10, O31+Q31)</f>
        <v>10</v>
      </c>
      <c r="S31" s="4">
        <v>5.3666666666666671</v>
      </c>
      <c r="T31" s="4">
        <f>SUM(R31,S31)/2</f>
        <v>7.6833333333333336</v>
      </c>
      <c r="U31" s="1">
        <v>9</v>
      </c>
      <c r="V31" s="1">
        <v>10</v>
      </c>
      <c r="W31" s="4">
        <f>SUM(U31:V31)/2</f>
        <v>9.5</v>
      </c>
      <c r="X31" s="4">
        <f>T31*0.7+W31*0.3</f>
        <v>8.2283333333333335</v>
      </c>
      <c r="Y31" s="1">
        <v>0</v>
      </c>
    </row>
    <row r="32" spans="1:25" x14ac:dyDescent="0.25">
      <c r="A32">
        <v>20205043</v>
      </c>
      <c r="B32" t="s">
        <v>109</v>
      </c>
      <c r="C32" t="s">
        <v>110</v>
      </c>
      <c r="D32" t="s">
        <v>107</v>
      </c>
      <c r="E32" t="s">
        <v>111</v>
      </c>
      <c r="F32" s="1">
        <v>0</v>
      </c>
      <c r="G32" s="1">
        <v>1.5</v>
      </c>
      <c r="H32" s="1">
        <v>10</v>
      </c>
      <c r="I32" s="1">
        <v>6</v>
      </c>
      <c r="J32" s="1">
        <v>4.25</v>
      </c>
      <c r="K32" s="1">
        <v>5</v>
      </c>
      <c r="L32" s="1">
        <v>1</v>
      </c>
      <c r="M32" s="1">
        <v>1</v>
      </c>
      <c r="N32" s="1">
        <f>SUM(F32:I32)</f>
        <v>17.5</v>
      </c>
      <c r="O32" s="4">
        <f>(N32/19)*10</f>
        <v>9.2105263157894726</v>
      </c>
      <c r="P32" s="1">
        <f>SUM(J32:M32)</f>
        <v>11.25</v>
      </c>
      <c r="Q32" s="4">
        <f>(P32/12)*10</f>
        <v>9.375</v>
      </c>
      <c r="R32" s="4">
        <f>IF(O32+Q32&gt;10, 10, O32+Q32)</f>
        <v>10</v>
      </c>
      <c r="S32" s="4">
        <v>5.3666666666666671</v>
      </c>
      <c r="T32" s="4">
        <f>SUM(R32,S32)/2</f>
        <v>7.6833333333333336</v>
      </c>
      <c r="U32" s="1">
        <v>9</v>
      </c>
      <c r="V32" s="1">
        <v>10</v>
      </c>
      <c r="W32" s="4">
        <f>SUM(U32:V32)/2</f>
        <v>9.5</v>
      </c>
      <c r="X32" s="4">
        <f>T32*0.7+W32*0.3</f>
        <v>8.2283333333333335</v>
      </c>
      <c r="Y32" s="1">
        <v>0</v>
      </c>
    </row>
    <row r="33" spans="1:25" x14ac:dyDescent="0.25">
      <c r="A33">
        <v>20223975</v>
      </c>
      <c r="B33" t="s">
        <v>112</v>
      </c>
      <c r="C33" t="s">
        <v>113</v>
      </c>
      <c r="D33" t="s">
        <v>68</v>
      </c>
      <c r="E33" t="s">
        <v>114</v>
      </c>
      <c r="F33" s="1">
        <v>0</v>
      </c>
      <c r="G33" s="1">
        <v>1.5</v>
      </c>
      <c r="H33" s="1">
        <v>9</v>
      </c>
      <c r="I33" s="1">
        <v>6</v>
      </c>
      <c r="J33" s="1">
        <v>0</v>
      </c>
      <c r="K33" s="1">
        <v>0</v>
      </c>
      <c r="L33" s="1">
        <v>0</v>
      </c>
      <c r="M33" s="1">
        <v>0</v>
      </c>
      <c r="N33" s="1">
        <f>SUM(F33:I33)</f>
        <v>16.5</v>
      </c>
      <c r="O33" s="4">
        <f>(N33/19)*10</f>
        <v>8.6842105263157894</v>
      </c>
      <c r="P33" s="1">
        <f>SUM(J33:M33)</f>
        <v>0</v>
      </c>
      <c r="Q33" s="4">
        <f>(P33/12)*10</f>
        <v>0</v>
      </c>
      <c r="R33" s="4">
        <f>IF(O33+Q33&gt;10, 10, O33+Q33)</f>
        <v>8.6842105263157894</v>
      </c>
      <c r="S33" s="4">
        <v>4.7</v>
      </c>
      <c r="T33" s="4">
        <f>SUM(R33,S33)/2</f>
        <v>6.6921052631578952</v>
      </c>
      <c r="U33" s="1">
        <v>0</v>
      </c>
      <c r="V33" s="1">
        <v>9</v>
      </c>
      <c r="W33" s="4">
        <f>SUM(U33:V33)/2</f>
        <v>4.5</v>
      </c>
      <c r="X33" s="4">
        <f>T33*0.7+W33*0.3</f>
        <v>6.0344736842105258</v>
      </c>
      <c r="Y33" s="1">
        <v>0</v>
      </c>
    </row>
    <row r="34" spans="1:25" x14ac:dyDescent="0.25">
      <c r="A34">
        <v>20229017</v>
      </c>
      <c r="B34" t="s">
        <v>115</v>
      </c>
      <c r="C34" t="s">
        <v>35</v>
      </c>
      <c r="D34" t="s">
        <v>116</v>
      </c>
      <c r="E34" t="s">
        <v>117</v>
      </c>
      <c r="F34" s="1">
        <v>1</v>
      </c>
      <c r="G34" s="1">
        <v>1.5</v>
      </c>
      <c r="H34" s="1">
        <v>10</v>
      </c>
      <c r="I34" s="1">
        <v>6</v>
      </c>
      <c r="J34" s="1">
        <v>0</v>
      </c>
      <c r="K34" s="1">
        <v>0</v>
      </c>
      <c r="L34" s="1">
        <v>0</v>
      </c>
      <c r="M34" s="1">
        <v>1</v>
      </c>
      <c r="N34" s="1">
        <f>SUM(F34:I34)</f>
        <v>18.5</v>
      </c>
      <c r="O34" s="4">
        <f>(N34/19)*10</f>
        <v>9.7368421052631575</v>
      </c>
      <c r="P34" s="1">
        <f>SUM(J34:M34)</f>
        <v>1</v>
      </c>
      <c r="Q34" s="4">
        <f>(P34/12)*10</f>
        <v>0.83333333333333326</v>
      </c>
      <c r="R34" s="4">
        <f>IF(O34+Q34&gt;10, 10, O34+Q34)</f>
        <v>10</v>
      </c>
      <c r="S34" s="4">
        <v>4.0333333333333332</v>
      </c>
      <c r="T34" s="4">
        <f>SUM(R34,S34)/2</f>
        <v>7.0166666666666666</v>
      </c>
      <c r="U34" s="1">
        <v>10</v>
      </c>
      <c r="V34" s="1">
        <v>9</v>
      </c>
      <c r="W34" s="4">
        <f>SUM(U34:V34)/2</f>
        <v>9.5</v>
      </c>
      <c r="X34" s="4">
        <f>T34*0.7+W34*0.3</f>
        <v>7.7616666666666667</v>
      </c>
      <c r="Y34" s="1">
        <v>0</v>
      </c>
    </row>
    <row r="35" spans="1:25" x14ac:dyDescent="0.25">
      <c r="A35">
        <v>20228845</v>
      </c>
      <c r="B35" t="s">
        <v>118</v>
      </c>
      <c r="C35" t="s">
        <v>119</v>
      </c>
      <c r="D35" t="s">
        <v>98</v>
      </c>
      <c r="E35" t="s">
        <v>120</v>
      </c>
      <c r="F35" s="1">
        <v>1</v>
      </c>
      <c r="G35" s="1">
        <v>1.5</v>
      </c>
      <c r="H35" s="1">
        <v>10</v>
      </c>
      <c r="I35" s="1">
        <v>6</v>
      </c>
      <c r="J35" s="1">
        <v>3.2</v>
      </c>
      <c r="K35" s="1">
        <v>4.75</v>
      </c>
      <c r="L35" s="1">
        <v>0</v>
      </c>
      <c r="M35" s="1">
        <v>1</v>
      </c>
      <c r="N35" s="1">
        <f>SUM(F35:I35)</f>
        <v>18.5</v>
      </c>
      <c r="O35" s="4">
        <f>(N35/19)*10</f>
        <v>9.7368421052631575</v>
      </c>
      <c r="P35" s="1">
        <f>SUM(J35:M35)</f>
        <v>8.9499999999999993</v>
      </c>
      <c r="Q35" s="4">
        <f>(P35/12)*10</f>
        <v>7.4583333333333321</v>
      </c>
      <c r="R35" s="4">
        <f>IF(O35+Q35&gt;10, 10, O35+Q35)</f>
        <v>10</v>
      </c>
      <c r="S35" s="4">
        <v>7.3666666666666663</v>
      </c>
      <c r="T35" s="4">
        <f>SUM(R35,S35)/2</f>
        <v>8.6833333333333336</v>
      </c>
      <c r="U35" s="1">
        <v>9</v>
      </c>
      <c r="V35" s="1">
        <v>9</v>
      </c>
      <c r="W35" s="4">
        <f>SUM(U35:V35)/2</f>
        <v>9</v>
      </c>
      <c r="X35" s="4">
        <f>T35*0.7+W35*0.3</f>
        <v>8.7783333333333324</v>
      </c>
      <c r="Y35" s="1">
        <v>0</v>
      </c>
    </row>
    <row r="36" spans="1:25" x14ac:dyDescent="0.25">
      <c r="A36">
        <v>20228142</v>
      </c>
      <c r="B36" t="s">
        <v>121</v>
      </c>
      <c r="C36" t="s">
        <v>122</v>
      </c>
      <c r="D36" t="s">
        <v>119</v>
      </c>
      <c r="E36" t="s">
        <v>123</v>
      </c>
      <c r="F36" s="1">
        <v>1</v>
      </c>
      <c r="G36" s="1">
        <v>1.5</v>
      </c>
      <c r="H36" s="1">
        <v>10</v>
      </c>
      <c r="I36" s="1">
        <v>6</v>
      </c>
      <c r="J36" s="1">
        <v>3.75</v>
      </c>
      <c r="K36" s="1">
        <v>4</v>
      </c>
      <c r="L36" s="1">
        <v>1</v>
      </c>
      <c r="M36" s="1">
        <v>1</v>
      </c>
      <c r="N36" s="1">
        <f>SUM(F36:I36)</f>
        <v>18.5</v>
      </c>
      <c r="O36" s="4">
        <f>(N36/19)*10</f>
        <v>9.7368421052631575</v>
      </c>
      <c r="P36" s="1">
        <f>SUM(J36:M36)</f>
        <v>9.75</v>
      </c>
      <c r="Q36" s="4">
        <f>(P36/12)*10</f>
        <v>8.125</v>
      </c>
      <c r="R36" s="4">
        <f>IF(O36+Q36&gt;10, 10, O36+Q36)</f>
        <v>10</v>
      </c>
      <c r="S36" s="4">
        <v>3.3666666666666663</v>
      </c>
      <c r="T36" s="4">
        <f>SUM(R36,S36)/2</f>
        <v>6.6833333333333336</v>
      </c>
      <c r="U36" s="1">
        <v>9</v>
      </c>
      <c r="V36" s="1">
        <v>10</v>
      </c>
      <c r="W36" s="4">
        <f>SUM(U36:V36)/2</f>
        <v>9.5</v>
      </c>
      <c r="X36" s="4">
        <f>T36*0.7+W36*0.3</f>
        <v>7.5283333333333324</v>
      </c>
      <c r="Y36" s="1">
        <v>0</v>
      </c>
    </row>
    <row r="37" spans="1:25" x14ac:dyDescent="0.25">
      <c r="A37">
        <v>20222083</v>
      </c>
      <c r="B37" t="s">
        <v>124</v>
      </c>
      <c r="C37" t="s">
        <v>125</v>
      </c>
      <c r="D37" t="s">
        <v>126</v>
      </c>
      <c r="E37" t="s">
        <v>127</v>
      </c>
      <c r="F37" s="1">
        <v>1</v>
      </c>
      <c r="G37" s="1">
        <v>2</v>
      </c>
      <c r="H37" s="1">
        <v>9</v>
      </c>
      <c r="I37" s="1">
        <v>6</v>
      </c>
      <c r="J37" s="1">
        <v>4.3</v>
      </c>
      <c r="K37" s="1">
        <v>0</v>
      </c>
      <c r="L37" s="1">
        <v>0</v>
      </c>
      <c r="M37" s="1">
        <v>1</v>
      </c>
      <c r="N37" s="1">
        <f>SUM(F37:I37)</f>
        <v>18</v>
      </c>
      <c r="O37" s="4">
        <f>(N37/19)*10</f>
        <v>9.473684210526315</v>
      </c>
      <c r="P37" s="1">
        <f>SUM(J37:M37)</f>
        <v>5.3</v>
      </c>
      <c r="Q37" s="4">
        <f>(P37/12)*10</f>
        <v>4.4166666666666661</v>
      </c>
      <c r="R37" s="4">
        <f>IF(O37+Q37&gt;10, 10, O37+Q37)</f>
        <v>10</v>
      </c>
      <c r="S37" s="4">
        <v>10.033333333333333</v>
      </c>
      <c r="T37" s="4">
        <f>SUM(R37,S37)/2</f>
        <v>10.016666666666666</v>
      </c>
      <c r="U37" s="1">
        <v>9</v>
      </c>
      <c r="V37" s="1">
        <v>10</v>
      </c>
      <c r="W37" s="4">
        <f>SUM(U37:V37)/2</f>
        <v>9.5</v>
      </c>
      <c r="X37" s="4">
        <f>T37*0.7+W37*0.3</f>
        <v>9.8616666666666664</v>
      </c>
      <c r="Y37" s="1">
        <v>0</v>
      </c>
    </row>
    <row r="38" spans="1:25" x14ac:dyDescent="0.25">
      <c r="A38">
        <v>340429212</v>
      </c>
      <c r="B38" t="s">
        <v>128</v>
      </c>
      <c r="C38" t="s">
        <v>129</v>
      </c>
      <c r="D38" t="s">
        <v>68</v>
      </c>
      <c r="E38" t="s">
        <v>130</v>
      </c>
      <c r="F38" s="1">
        <v>1</v>
      </c>
      <c r="G38" s="1">
        <v>1.5</v>
      </c>
      <c r="H38" s="1">
        <v>9</v>
      </c>
      <c r="I38" s="1">
        <v>5.25</v>
      </c>
      <c r="J38" s="1">
        <v>0</v>
      </c>
      <c r="K38" s="1">
        <v>0</v>
      </c>
      <c r="L38" s="1">
        <v>0</v>
      </c>
      <c r="M38" s="1">
        <v>0</v>
      </c>
      <c r="N38" s="1">
        <f>SUM(F38:I38)</f>
        <v>16.75</v>
      </c>
      <c r="O38" s="4">
        <f>(N38/19)*10</f>
        <v>8.8157894736842106</v>
      </c>
      <c r="P38" s="1">
        <f>SUM(J38:M38)</f>
        <v>0</v>
      </c>
      <c r="Q38" s="4">
        <f>(P38/12)*10</f>
        <v>0</v>
      </c>
      <c r="R38" s="4">
        <f>IF(O38+Q38&gt;10, 10, O38+Q38)</f>
        <v>8.8157894736842106</v>
      </c>
      <c r="S38" s="4">
        <v>7.3666666666666663</v>
      </c>
      <c r="T38" s="4">
        <f>SUM(R38,S38)/2</f>
        <v>8.091228070175438</v>
      </c>
      <c r="U38" s="1">
        <v>10</v>
      </c>
      <c r="V38" s="1">
        <v>9</v>
      </c>
      <c r="W38" s="4">
        <f>SUM(U38:V38)/2</f>
        <v>9.5</v>
      </c>
      <c r="X38" s="4">
        <f>T38*0.7+W38*0.3</f>
        <v>8.5138596491228071</v>
      </c>
      <c r="Y38" s="1">
        <v>0</v>
      </c>
    </row>
    <row r="39" spans="1:25" x14ac:dyDescent="0.25">
      <c r="A39">
        <v>20225439</v>
      </c>
      <c r="B39" t="s">
        <v>131</v>
      </c>
      <c r="C39" t="s">
        <v>129</v>
      </c>
      <c r="D39" t="s">
        <v>72</v>
      </c>
      <c r="E39" s="3" t="s">
        <v>132</v>
      </c>
      <c r="F39" s="1">
        <v>0</v>
      </c>
      <c r="G39" s="1">
        <v>0</v>
      </c>
      <c r="H39" s="1">
        <v>0</v>
      </c>
      <c r="I39" s="1">
        <v>5</v>
      </c>
      <c r="J39" s="1">
        <v>3.5</v>
      </c>
      <c r="K39" s="1">
        <v>2</v>
      </c>
      <c r="L39" s="1">
        <v>0</v>
      </c>
      <c r="M39" s="1">
        <v>0</v>
      </c>
      <c r="N39" s="1">
        <f>SUM(F39:I39)</f>
        <v>5</v>
      </c>
      <c r="O39" s="4">
        <f>(N39/19)*10</f>
        <v>2.6315789473684208</v>
      </c>
      <c r="P39" s="1">
        <f>SUM(J39:M39)</f>
        <v>5.5</v>
      </c>
      <c r="Q39" s="4">
        <f>(P39/12)*10</f>
        <v>4.583333333333333</v>
      </c>
      <c r="R39" s="4">
        <f>IF(O39+Q39&gt;10, 10, O39+Q39)</f>
        <v>7.2149122807017534</v>
      </c>
      <c r="S39" s="4">
        <v>8.0333333333333332</v>
      </c>
      <c r="T39" s="4">
        <f>SUM(R39,S39)/2</f>
        <v>7.6241228070175433</v>
      </c>
      <c r="U39" s="1">
        <v>6</v>
      </c>
      <c r="V39" s="1">
        <v>7</v>
      </c>
      <c r="W39" s="4">
        <f>SUM(U39:V39)/2</f>
        <v>6.5</v>
      </c>
      <c r="X39" s="4">
        <f>T39*0.7+W39*0.3</f>
        <v>7.2868859649122806</v>
      </c>
      <c r="Y39" s="1">
        <v>1</v>
      </c>
    </row>
    <row r="40" spans="1:25" x14ac:dyDescent="0.25">
      <c r="A40">
        <v>20216188</v>
      </c>
      <c r="B40" t="s">
        <v>133</v>
      </c>
      <c r="C40" t="s">
        <v>134</v>
      </c>
      <c r="D40" t="s">
        <v>135</v>
      </c>
      <c r="E40" t="s">
        <v>136</v>
      </c>
      <c r="F40" s="1">
        <v>1</v>
      </c>
      <c r="G40" s="1">
        <v>1</v>
      </c>
      <c r="H40" s="1">
        <v>9</v>
      </c>
      <c r="I40" s="1">
        <v>6</v>
      </c>
      <c r="J40" s="1">
        <v>3.25</v>
      </c>
      <c r="K40" s="1">
        <v>0</v>
      </c>
      <c r="L40" s="1">
        <v>0</v>
      </c>
      <c r="M40" s="1">
        <v>1</v>
      </c>
      <c r="N40" s="1">
        <f>SUM(F40:I40)</f>
        <v>17</v>
      </c>
      <c r="O40" s="4">
        <f>(N40/19)*10</f>
        <v>8.9473684210526319</v>
      </c>
      <c r="P40" s="1">
        <f>SUM(J40:M40)</f>
        <v>4.25</v>
      </c>
      <c r="Q40" s="4">
        <f>(P40/12)*10</f>
        <v>3.541666666666667</v>
      </c>
      <c r="R40" s="4">
        <f>IF(O40+Q40&gt;10, 10, O40+Q40)</f>
        <v>10</v>
      </c>
      <c r="S40" s="4">
        <v>10</v>
      </c>
      <c r="T40" s="4">
        <f>SUM(R40,S40)/2</f>
        <v>10</v>
      </c>
      <c r="U40" s="1">
        <v>9</v>
      </c>
      <c r="V40" s="1">
        <v>9</v>
      </c>
      <c r="W40" s="4">
        <f>SUM(U40:V40)/2</f>
        <v>9</v>
      </c>
      <c r="X40" s="4">
        <f>T40*0.7+W40*0.3</f>
        <v>9.6999999999999993</v>
      </c>
      <c r="Y40" s="1">
        <v>3</v>
      </c>
    </row>
    <row r="41" spans="1:25" x14ac:dyDescent="0.25">
      <c r="A41">
        <v>20228319</v>
      </c>
      <c r="B41" t="s">
        <v>137</v>
      </c>
      <c r="C41" t="s">
        <v>138</v>
      </c>
      <c r="D41" t="s">
        <v>68</v>
      </c>
      <c r="E41" s="3" t="s">
        <v>139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>SUM(F41:I41)</f>
        <v>1</v>
      </c>
      <c r="O41" s="4">
        <f>(N41/19)*10</f>
        <v>0.52631578947368418</v>
      </c>
      <c r="P41" s="1">
        <f>SUM(J41:M41)</f>
        <v>0</v>
      </c>
      <c r="Q41" s="4">
        <f>(P41/12)*10</f>
        <v>0</v>
      </c>
      <c r="R41" s="4">
        <f>IF(O41+Q41&gt;10, 10, O41+Q41)</f>
        <v>0.52631578947368418</v>
      </c>
      <c r="S41" s="4">
        <v>7.3666666666666663</v>
      </c>
      <c r="T41" s="4">
        <f>SUM(R41,S41)/2</f>
        <v>3.9464912280701752</v>
      </c>
      <c r="U41" s="1">
        <v>0</v>
      </c>
      <c r="V41" s="1">
        <v>0</v>
      </c>
      <c r="W41" s="4">
        <f>SUM(U41:V41)/2</f>
        <v>0</v>
      </c>
      <c r="X41" s="4">
        <f>T41*0.7+W41*0.3</f>
        <v>2.7625438596491225</v>
      </c>
      <c r="Y41" s="1">
        <v>0</v>
      </c>
    </row>
    <row r="42" spans="1:25" x14ac:dyDescent="0.25">
      <c r="A42">
        <v>20227614</v>
      </c>
      <c r="B42" t="s">
        <v>140</v>
      </c>
      <c r="C42" t="s">
        <v>107</v>
      </c>
      <c r="D42" t="s">
        <v>31</v>
      </c>
      <c r="E42" t="s">
        <v>141</v>
      </c>
      <c r="F42" s="1">
        <v>1</v>
      </c>
      <c r="G42" s="1">
        <v>2</v>
      </c>
      <c r="H42" s="1">
        <v>10</v>
      </c>
      <c r="I42" s="1">
        <v>6</v>
      </c>
      <c r="J42" s="1">
        <v>4.8</v>
      </c>
      <c r="K42" s="1">
        <v>2</v>
      </c>
      <c r="L42" s="1">
        <v>1</v>
      </c>
      <c r="M42" s="1">
        <v>1</v>
      </c>
      <c r="N42" s="1">
        <f>SUM(F42:I42)</f>
        <v>19</v>
      </c>
      <c r="O42" s="4">
        <f>(N42/19)*10</f>
        <v>10</v>
      </c>
      <c r="P42" s="1">
        <f>SUM(J42:M42)</f>
        <v>8.8000000000000007</v>
      </c>
      <c r="Q42" s="4">
        <f>(P42/12)*10</f>
        <v>7.3333333333333339</v>
      </c>
      <c r="R42" s="4">
        <f>IF(O42+Q42&gt;10, 10, O42+Q42)</f>
        <v>10</v>
      </c>
      <c r="S42" s="4">
        <v>10</v>
      </c>
      <c r="T42" s="4">
        <f>SUM(R42,S42)/2</f>
        <v>10</v>
      </c>
      <c r="U42" s="1">
        <v>10</v>
      </c>
      <c r="V42" s="1">
        <v>10</v>
      </c>
      <c r="W42" s="4">
        <f>SUM(U42:V42)/2</f>
        <v>10</v>
      </c>
      <c r="X42" s="4">
        <f>T42*0.7+W42*0.3</f>
        <v>10</v>
      </c>
      <c r="Y42" s="1">
        <v>1</v>
      </c>
    </row>
    <row r="43" spans="1:25" x14ac:dyDescent="0.25">
      <c r="A43">
        <v>20228109</v>
      </c>
      <c r="B43" t="s">
        <v>142</v>
      </c>
      <c r="C43" t="s">
        <v>107</v>
      </c>
      <c r="D43" t="s">
        <v>143</v>
      </c>
      <c r="E43" s="3" t="s">
        <v>144</v>
      </c>
      <c r="F43" s="1">
        <v>1</v>
      </c>
      <c r="G43" s="1">
        <v>2</v>
      </c>
      <c r="H43" s="1">
        <v>6</v>
      </c>
      <c r="I43" s="1">
        <v>6</v>
      </c>
      <c r="J43" s="1">
        <v>3.5</v>
      </c>
      <c r="K43" s="1">
        <v>0</v>
      </c>
      <c r="L43" s="1">
        <v>0</v>
      </c>
      <c r="M43" s="1">
        <v>0</v>
      </c>
      <c r="N43" s="1">
        <f>SUM(F43:I43)</f>
        <v>15</v>
      </c>
      <c r="O43" s="4">
        <f>(N43/19)*10</f>
        <v>7.8947368421052637</v>
      </c>
      <c r="P43" s="1">
        <f>SUM(J43:M43)</f>
        <v>3.5</v>
      </c>
      <c r="Q43" s="4">
        <f>(P43/12)*10</f>
        <v>2.916666666666667</v>
      </c>
      <c r="R43" s="4">
        <f>IF(O43+Q43&gt;10, 10, O43+Q43)</f>
        <v>10</v>
      </c>
      <c r="S43" s="4">
        <v>8.6999999999999993</v>
      </c>
      <c r="T43" s="4">
        <f>SUM(R43,S43)/2</f>
        <v>9.35</v>
      </c>
      <c r="U43" s="1">
        <v>0</v>
      </c>
      <c r="V43" s="1">
        <v>8</v>
      </c>
      <c r="W43" s="4">
        <f>SUM(U43:V43)/2</f>
        <v>4</v>
      </c>
      <c r="X43" s="4">
        <f>T43*0.7+W43*0.3</f>
        <v>7.7449999999999992</v>
      </c>
      <c r="Y43" s="1">
        <v>0</v>
      </c>
    </row>
    <row r="44" spans="1:25" x14ac:dyDescent="0.25">
      <c r="A44">
        <v>20245173</v>
      </c>
      <c r="B44" t="s">
        <v>145</v>
      </c>
      <c r="C44" t="s">
        <v>146</v>
      </c>
      <c r="D44" t="s">
        <v>138</v>
      </c>
      <c r="E44" s="3" t="s">
        <v>147</v>
      </c>
      <c r="F44" s="1">
        <v>1</v>
      </c>
      <c r="G44" s="1">
        <v>0</v>
      </c>
      <c r="H44" s="1">
        <v>6</v>
      </c>
      <c r="I44" s="1">
        <v>5.8</v>
      </c>
      <c r="J44" s="1">
        <v>4</v>
      </c>
      <c r="K44" s="1">
        <v>2</v>
      </c>
      <c r="L44" s="1">
        <v>1</v>
      </c>
      <c r="M44" s="1">
        <v>1</v>
      </c>
      <c r="N44" s="1">
        <f>SUM(F44:I44)</f>
        <v>12.8</v>
      </c>
      <c r="O44" s="4">
        <f>(N44/19)*10</f>
        <v>6.7368421052631575</v>
      </c>
      <c r="P44" s="1">
        <f>SUM(J44:M44)</f>
        <v>8</v>
      </c>
      <c r="Q44" s="4">
        <f>(P44/12)*10</f>
        <v>6.6666666666666661</v>
      </c>
      <c r="R44" s="4">
        <f>IF(O44+Q44&gt;10, 10, O44+Q44)</f>
        <v>10</v>
      </c>
      <c r="S44" s="4">
        <v>0</v>
      </c>
      <c r="T44" s="4">
        <f>SUM(R44,S44)/2</f>
        <v>5</v>
      </c>
      <c r="U44" s="1">
        <v>0</v>
      </c>
      <c r="V44" s="1">
        <v>0</v>
      </c>
      <c r="W44" s="4">
        <f>SUM(U44:V44)/2</f>
        <v>0</v>
      </c>
      <c r="X44" s="4">
        <f>T44*0.7+W44*0.3</f>
        <v>3.5</v>
      </c>
      <c r="Y44" s="1">
        <v>3</v>
      </c>
    </row>
    <row r="45" spans="1:25" x14ac:dyDescent="0.25">
      <c r="A45">
        <v>20232376</v>
      </c>
      <c r="B45" t="s">
        <v>148</v>
      </c>
      <c r="C45" t="s">
        <v>149</v>
      </c>
      <c r="D45" t="s">
        <v>150</v>
      </c>
      <c r="E45" t="s">
        <v>151</v>
      </c>
      <c r="F45" s="1">
        <v>1</v>
      </c>
      <c r="G45" s="1">
        <v>1.5</v>
      </c>
      <c r="H45" s="1">
        <v>9</v>
      </c>
      <c r="I45" s="1">
        <v>6</v>
      </c>
      <c r="J45" s="1">
        <v>4.75</v>
      </c>
      <c r="K45" s="1">
        <v>3</v>
      </c>
      <c r="L45" s="1">
        <v>1</v>
      </c>
      <c r="M45" s="1">
        <v>1</v>
      </c>
      <c r="N45" s="1">
        <f>SUM(F45:I45)</f>
        <v>17.5</v>
      </c>
      <c r="O45" s="4">
        <f>(N45/19)*10</f>
        <v>9.2105263157894726</v>
      </c>
      <c r="P45" s="1">
        <f>SUM(J45:M45)</f>
        <v>9.75</v>
      </c>
      <c r="Q45" s="4">
        <f>(P45/12)*10</f>
        <v>8.125</v>
      </c>
      <c r="R45" s="4">
        <f>IF(O45+Q45&gt;10, 10, O45+Q45)</f>
        <v>10</v>
      </c>
      <c r="S45" s="4">
        <v>9.3666666666666671</v>
      </c>
      <c r="T45" s="4">
        <f>SUM(R45,S45)/2</f>
        <v>9.6833333333333336</v>
      </c>
      <c r="U45" s="1">
        <v>10</v>
      </c>
      <c r="V45" s="1">
        <v>9</v>
      </c>
      <c r="W45" s="4">
        <f>SUM(U45:V45)/2</f>
        <v>9.5</v>
      </c>
      <c r="X45" s="4">
        <f>T45*0.7+W45*0.3</f>
        <v>9.6283333333333339</v>
      </c>
      <c r="Y45" s="1">
        <v>0</v>
      </c>
    </row>
    <row r="46" spans="1:25" x14ac:dyDescent="0.25">
      <c r="A46">
        <v>20222131</v>
      </c>
      <c r="B46" t="s">
        <v>152</v>
      </c>
      <c r="C46" t="s">
        <v>153</v>
      </c>
      <c r="D46" t="s">
        <v>107</v>
      </c>
      <c r="E46" t="s">
        <v>154</v>
      </c>
      <c r="F46" s="1">
        <v>1</v>
      </c>
      <c r="G46" s="1">
        <v>1.5</v>
      </c>
      <c r="H46" s="1">
        <v>10</v>
      </c>
      <c r="I46" s="1">
        <v>6</v>
      </c>
      <c r="J46" s="1">
        <v>4.25</v>
      </c>
      <c r="K46" s="1">
        <v>3</v>
      </c>
      <c r="L46" s="1">
        <v>1</v>
      </c>
      <c r="M46" s="1">
        <v>0</v>
      </c>
      <c r="N46" s="1">
        <f>SUM(F46:I46)</f>
        <v>18.5</v>
      </c>
      <c r="O46" s="4">
        <f>(N46/19)*10</f>
        <v>9.7368421052631575</v>
      </c>
      <c r="P46" s="1">
        <f>SUM(J46:M46)</f>
        <v>8.25</v>
      </c>
      <c r="Q46" s="4">
        <f>(P46/12)*10</f>
        <v>6.875</v>
      </c>
      <c r="R46" s="4">
        <f>IF(O46+Q46&gt;10, 10, O46+Q46)</f>
        <v>10</v>
      </c>
      <c r="S46" s="4">
        <v>9.3666666666666671</v>
      </c>
      <c r="T46" s="4">
        <f>SUM(R46,S46)/2</f>
        <v>9.6833333333333336</v>
      </c>
      <c r="U46" s="1">
        <v>10</v>
      </c>
      <c r="V46" s="1">
        <v>10</v>
      </c>
      <c r="W46" s="4">
        <f>SUM(U46:V46)/2</f>
        <v>10</v>
      </c>
      <c r="X46" s="4">
        <f>T46*0.7+W46*0.3</f>
        <v>9.7783333333333324</v>
      </c>
      <c r="Y46" s="1">
        <v>0</v>
      </c>
    </row>
    <row r="47" spans="1:25" x14ac:dyDescent="0.25">
      <c r="A47">
        <v>20212856</v>
      </c>
      <c r="B47" t="s">
        <v>155</v>
      </c>
      <c r="C47" t="s">
        <v>156</v>
      </c>
      <c r="D47" t="s">
        <v>157</v>
      </c>
      <c r="E47" t="s">
        <v>158</v>
      </c>
      <c r="F47" s="1">
        <v>0</v>
      </c>
      <c r="G47" s="1">
        <v>0</v>
      </c>
      <c r="H47" s="1">
        <v>9</v>
      </c>
      <c r="I47" s="1">
        <v>6</v>
      </c>
      <c r="J47" s="1">
        <v>0</v>
      </c>
      <c r="K47" s="1">
        <v>0</v>
      </c>
      <c r="L47" s="1">
        <v>0</v>
      </c>
      <c r="M47" s="1">
        <v>0</v>
      </c>
      <c r="N47" s="1">
        <f>SUM(F47:I47)</f>
        <v>15</v>
      </c>
      <c r="O47" s="4">
        <f>(N47/19)*10</f>
        <v>7.8947368421052637</v>
      </c>
      <c r="P47" s="1">
        <f>SUM(J47:M47)</f>
        <v>0</v>
      </c>
      <c r="Q47" s="4">
        <f>(P47/12)*10</f>
        <v>0</v>
      </c>
      <c r="R47" s="4">
        <f>IF(O47+Q47&gt;10, 10, O47+Q47)</f>
        <v>7.8947368421052637</v>
      </c>
      <c r="S47" s="4">
        <v>8.0333333333333332</v>
      </c>
      <c r="T47" s="4">
        <f>SUM(R47,S47)/2</f>
        <v>7.9640350877192985</v>
      </c>
      <c r="U47" s="1">
        <v>0</v>
      </c>
      <c r="V47" s="1">
        <v>0</v>
      </c>
      <c r="W47" s="4">
        <f>SUM(U47:V47)/2</f>
        <v>0</v>
      </c>
      <c r="X47" s="4">
        <f>T47*0.7+W47*0.3</f>
        <v>5.574824561403509</v>
      </c>
      <c r="Y47" s="1">
        <v>0</v>
      </c>
    </row>
  </sheetData>
  <sortState xmlns:xlrd2="http://schemas.microsoft.com/office/spreadsheetml/2017/richdata2" ref="A3:Y47">
    <sortCondition ref="B3:B47"/>
  </sortState>
  <phoneticPr fontId="1" type="noConversion"/>
  <conditionalFormatting sqref="R3:R47">
    <cfRule type="cellIs" dxfId="2" priority="3" operator="lessThan">
      <formula>2.1</formula>
    </cfRule>
  </conditionalFormatting>
  <conditionalFormatting sqref="S3:T47">
    <cfRule type="cellIs" dxfId="1" priority="2" operator="lessThan">
      <formula>6</formula>
    </cfRule>
  </conditionalFormatting>
  <conditionalFormatting sqref="X3:X47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Semana_7_EC</vt:lpstr>
      <vt:lpstr>Semana_7_Newton</vt:lpstr>
      <vt:lpstr>Semana_7_Laboratorio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Oso</dc:creator>
  <cp:lastModifiedBy>Gus Oso</cp:lastModifiedBy>
  <dcterms:created xsi:type="dcterms:W3CDTF">2023-07-01T16:52:05Z</dcterms:created>
  <dcterms:modified xsi:type="dcterms:W3CDTF">2023-07-22T05:48:47Z</dcterms:modified>
</cp:coreProperties>
</file>