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1_BC\Combinacion\"/>
    </mc:Choice>
  </mc:AlternateContent>
  <xr:revisionPtr revIDLastSave="0" documentId="13_ncr:1_{A09E5BD4-A930-4AA0-A3F3-FBC37C7FE9FB}" xr6:coauthVersionLast="47" xr6:coauthVersionMax="47" xr10:uidLastSave="{00000000-0000-0000-0000-000000000000}"/>
  <bookViews>
    <workbookView xWindow="-120" yWindow="-120" windowWidth="20730" windowHeight="11160" firstSheet="1" activeTab="1" xr2:uid="{8CF1007D-BFA5-46C2-8BC7-54F853DC7880}"/>
  </bookViews>
  <sheets>
    <sheet name="Primer_Examen" sheetId="1" r:id="rId1"/>
    <sheet name="Primer_Examen_Concentrado" sheetId="2" r:id="rId2"/>
    <sheet name="Análisis 1Parcial" sheetId="3" r:id="rId3"/>
  </sheets>
  <definedNames>
    <definedName name="_xlnm._FilterDatabase" localSheetId="1" hidden="1">Primer_Examen_Concentrado!$B$1:$B$65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3" l="1"/>
  <c r="Q6" i="3" l="1"/>
  <c r="Q5" i="3"/>
  <c r="Q4" i="3"/>
  <c r="Q3" i="3"/>
  <c r="Q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2" i="3"/>
  <c r="E3" i="3" s="1"/>
  <c r="L40" i="2"/>
  <c r="L3" i="2"/>
  <c r="Q22" i="2"/>
  <c r="Q4" i="2"/>
  <c r="Q16" i="2"/>
  <c r="Q15" i="2"/>
  <c r="Q28" i="2"/>
  <c r="Q42" i="2"/>
  <c r="Q46" i="2"/>
  <c r="Q7" i="2"/>
  <c r="Q12" i="2"/>
  <c r="Q27" i="2"/>
  <c r="Q26" i="2"/>
  <c r="Q8" i="2"/>
  <c r="Q14" i="2"/>
  <c r="Q34" i="2"/>
  <c r="Q6" i="2"/>
  <c r="Q32" i="2"/>
  <c r="Q29" i="2"/>
  <c r="Q20" i="2"/>
  <c r="Q36" i="2"/>
  <c r="Q5" i="2"/>
  <c r="Q30" i="2"/>
  <c r="Q18" i="2"/>
  <c r="Q21" i="2"/>
  <c r="Q9" i="2"/>
  <c r="Q44" i="2"/>
  <c r="Q40" i="2"/>
  <c r="Q3" i="2"/>
  <c r="Q45" i="2"/>
  <c r="Q13" i="2"/>
  <c r="Q33" i="2"/>
  <c r="Q19" i="2"/>
  <c r="Q10" i="2"/>
  <c r="Q31" i="2"/>
  <c r="Q37" i="2"/>
  <c r="Q2" i="2"/>
  <c r="Q25" i="2"/>
  <c r="Q17" i="2"/>
  <c r="Q23" i="2"/>
  <c r="Q24" i="2"/>
  <c r="Q38" i="2"/>
  <c r="Q11" i="2"/>
  <c r="Q35" i="2"/>
  <c r="Q43" i="2"/>
  <c r="Q41" i="2"/>
  <c r="Q39" i="2"/>
  <c r="K22" i="2"/>
  <c r="L22" i="2" s="1"/>
  <c r="N22" i="2" s="1"/>
  <c r="R22" i="2" s="1"/>
  <c r="K41" i="2"/>
  <c r="K43" i="2"/>
  <c r="K35" i="2"/>
  <c r="K11" i="2"/>
  <c r="K38" i="2"/>
  <c r="K24" i="2"/>
  <c r="K23" i="2"/>
  <c r="K17" i="2"/>
  <c r="K25" i="2"/>
  <c r="K2" i="2"/>
  <c r="K37" i="2"/>
  <c r="K31" i="2"/>
  <c r="K10" i="2"/>
  <c r="K19" i="2"/>
  <c r="K33" i="2"/>
  <c r="K13" i="2"/>
  <c r="K45" i="2"/>
  <c r="K3" i="2"/>
  <c r="K40" i="2"/>
  <c r="K44" i="2"/>
  <c r="K9" i="2"/>
  <c r="K21" i="2"/>
  <c r="K18" i="2"/>
  <c r="K30" i="2"/>
  <c r="L30" i="2" s="1"/>
  <c r="N30" i="2" s="1"/>
  <c r="R30" i="2" s="1"/>
  <c r="K5" i="2"/>
  <c r="K36" i="2"/>
  <c r="K20" i="2"/>
  <c r="K29" i="2"/>
  <c r="K32" i="2"/>
  <c r="K6" i="2"/>
  <c r="L6" i="2" s="1"/>
  <c r="N6" i="2" s="1"/>
  <c r="K34" i="2"/>
  <c r="K14" i="2"/>
  <c r="K8" i="2"/>
  <c r="K26" i="2"/>
  <c r="K27" i="2"/>
  <c r="K12" i="2"/>
  <c r="K7" i="2"/>
  <c r="K46" i="2"/>
  <c r="K42" i="2"/>
  <c r="K28" i="2"/>
  <c r="L28" i="2" s="1"/>
  <c r="N28" i="2" s="1"/>
  <c r="K15" i="2"/>
  <c r="K16" i="2"/>
  <c r="K4" i="2"/>
  <c r="K39" i="2"/>
  <c r="N4" i="2"/>
  <c r="R4" i="2" s="1"/>
  <c r="N16" i="2"/>
  <c r="N15" i="2"/>
  <c r="R15" i="2" s="1"/>
  <c r="N42" i="2"/>
  <c r="R42" i="2" s="1"/>
  <c r="N46" i="2"/>
  <c r="N7" i="2"/>
  <c r="R7" i="2" s="1"/>
  <c r="N12" i="2"/>
  <c r="N27" i="2"/>
  <c r="R27" i="2" s="1"/>
  <c r="N26" i="2"/>
  <c r="R26" i="2" s="1"/>
  <c r="N8" i="2"/>
  <c r="N14" i="2"/>
  <c r="R14" i="2" s="1"/>
  <c r="N34" i="2"/>
  <c r="N32" i="2"/>
  <c r="N29" i="2"/>
  <c r="R29" i="2" s="1"/>
  <c r="N20" i="2"/>
  <c r="N36" i="2"/>
  <c r="N5" i="2"/>
  <c r="N18" i="2"/>
  <c r="N21" i="2"/>
  <c r="N9" i="2"/>
  <c r="N44" i="2"/>
  <c r="N40" i="2"/>
  <c r="N3" i="2"/>
  <c r="N45" i="2"/>
  <c r="N13" i="2"/>
  <c r="N33" i="2"/>
  <c r="N19" i="2"/>
  <c r="N10" i="2"/>
  <c r="N31" i="2"/>
  <c r="N37" i="2"/>
  <c r="N2" i="2"/>
  <c r="N25" i="2"/>
  <c r="N17" i="2"/>
  <c r="N23" i="2"/>
  <c r="N24" i="2"/>
  <c r="N38" i="2"/>
  <c r="N11" i="2"/>
  <c r="N35" i="2"/>
  <c r="N43" i="2"/>
  <c r="N41" i="2"/>
  <c r="N39" i="2"/>
  <c r="R39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E2" i="3" l="1"/>
  <c r="R36" i="2"/>
  <c r="R3" i="2"/>
  <c r="R21" i="2"/>
  <c r="R20" i="2"/>
  <c r="R6" i="2"/>
  <c r="R40" i="2"/>
  <c r="R17" i="2"/>
  <c r="R31" i="2"/>
  <c r="R18" i="2"/>
  <c r="R41" i="2"/>
  <c r="R38" i="2"/>
  <c r="R25" i="2"/>
  <c r="R10" i="2"/>
  <c r="R13" i="2"/>
  <c r="R44" i="2"/>
  <c r="R43" i="2"/>
  <c r="R24" i="2"/>
  <c r="R2" i="2"/>
  <c r="R19" i="2"/>
  <c r="R34" i="2"/>
  <c r="R16" i="2"/>
  <c r="R11" i="2"/>
  <c r="R46" i="2"/>
  <c r="R23" i="2"/>
  <c r="R33" i="2"/>
  <c r="R9" i="2"/>
  <c r="R32" i="2"/>
  <c r="R28" i="2"/>
  <c r="R35" i="2"/>
  <c r="R37" i="2"/>
  <c r="R45" i="2"/>
  <c r="R5" i="2"/>
  <c r="R8" i="2"/>
  <c r="R12" i="2"/>
</calcChain>
</file>

<file path=xl/sharedStrings.xml><?xml version="1.0" encoding="utf-8"?>
<sst xmlns="http://schemas.openxmlformats.org/spreadsheetml/2006/main" count="492" uniqueCount="195">
  <si>
    <t>Matrícula</t>
  </si>
  <si>
    <t>Estudiante</t>
  </si>
  <si>
    <t>Apaterno</t>
  </si>
  <si>
    <t>Amaterno</t>
  </si>
  <si>
    <t>Nombre</t>
  </si>
  <si>
    <t>ROMAN CABRERA AARON GABRIEL</t>
  </si>
  <si>
    <t>ROMAN</t>
  </si>
  <si>
    <t>CABRERA</t>
  </si>
  <si>
    <t>AARON GABRIEL</t>
  </si>
  <si>
    <t>ASSAM GUERRERO ABDEEL</t>
  </si>
  <si>
    <t>ASSAM</t>
  </si>
  <si>
    <t>GUERRERO</t>
  </si>
  <si>
    <t>ABDEEL</t>
  </si>
  <si>
    <t>GOMEZ CRUZ ALEXA XCARETT</t>
  </si>
  <si>
    <t>GOMEZ</t>
  </si>
  <si>
    <t>CRUZ</t>
  </si>
  <si>
    <t>ALEXA XCARETT</t>
  </si>
  <si>
    <t>GARFIAS CORTES ALEXIS IVAN</t>
  </si>
  <si>
    <t>GARFIAS</t>
  </si>
  <si>
    <t>CORTES</t>
  </si>
  <si>
    <t>ALEXIS IVAN</t>
  </si>
  <si>
    <t>MORALES POSADAS ANDRES</t>
  </si>
  <si>
    <t>MORALES</t>
  </si>
  <si>
    <t>POSADAS</t>
  </si>
  <si>
    <t>ANDRES</t>
  </si>
  <si>
    <t>SANCHEZ VELAZQUEZ AXEL RUBEN</t>
  </si>
  <si>
    <t>SANCHEZ</t>
  </si>
  <si>
    <t>VELAZQUEZ</t>
  </si>
  <si>
    <t>AXEL RUBEN</t>
  </si>
  <si>
    <t>VASQUEZ CARRASCO CARLOS BARUCH</t>
  </si>
  <si>
    <t>VASQUEZ</t>
  </si>
  <si>
    <t>CARRASCO</t>
  </si>
  <si>
    <t>CARLOS BARUCH</t>
  </si>
  <si>
    <t>BURGOS CONSTANDCE CRISTINA AZUL</t>
  </si>
  <si>
    <t>BURGOS</t>
  </si>
  <si>
    <t>CONSTANDCE</t>
  </si>
  <si>
    <t>CRISTINA AZUL</t>
  </si>
  <si>
    <t>DURAN DIAZ DANIELA</t>
  </si>
  <si>
    <t>DURAN</t>
  </si>
  <si>
    <t>DIAZ</t>
  </si>
  <si>
    <t>DANIELA</t>
  </si>
  <si>
    <t>MATAMOROS OROZCO DANIELA</t>
  </si>
  <si>
    <t>MATAMOROS</t>
  </si>
  <si>
    <t>OROZCO</t>
  </si>
  <si>
    <t>ROMERO REYES DEREK DONOVAN</t>
  </si>
  <si>
    <t>ROMERO</t>
  </si>
  <si>
    <t>REYES</t>
  </si>
  <si>
    <t>DEREK DONOVAN</t>
  </si>
  <si>
    <t>MARTINEZ RODRIGUEZ DIEGO EHECATL</t>
  </si>
  <si>
    <t>MARTINEZ</t>
  </si>
  <si>
    <t>RODRIGUEZ</t>
  </si>
  <si>
    <t>DIEGO EHECATL</t>
  </si>
  <si>
    <t>CALDERON MARTINEZ EDGAR GAEL</t>
  </si>
  <si>
    <t>CALDERON</t>
  </si>
  <si>
    <t>EDGAR GAEL</t>
  </si>
  <si>
    <t>GARCIA DURAN EMILIO</t>
  </si>
  <si>
    <t>GARCIA</t>
  </si>
  <si>
    <t>EMILIO</t>
  </si>
  <si>
    <t>PONCE MORALES FANNY VALENTINA</t>
  </si>
  <si>
    <t>PONCE</t>
  </si>
  <si>
    <t>FANNY VALENTINA</t>
  </si>
  <si>
    <t>BRAMBILA SAUCEDO FAUSTO</t>
  </si>
  <si>
    <t>BRAMBILA</t>
  </si>
  <si>
    <t>SAUCEDO</t>
  </si>
  <si>
    <t>FAUSTO</t>
  </si>
  <si>
    <t>OLIVARES HERNANDEZ GINA XIMENA</t>
  </si>
  <si>
    <t>OLIVARES</t>
  </si>
  <si>
    <t>HERNANDEZ</t>
  </si>
  <si>
    <t>GINA XIMENA</t>
  </si>
  <si>
    <t>MUÑOZ MONTIEL HANNAH SOPHIA</t>
  </si>
  <si>
    <t>MUÑOZ</t>
  </si>
  <si>
    <t>MONTIEL</t>
  </si>
  <si>
    <t>HANNAH SOPHIA</t>
  </si>
  <si>
    <t>HERNANDEZ PONCE DE LEON IAN FERNANDO</t>
  </si>
  <si>
    <t>PONCE DE LEON</t>
  </si>
  <si>
    <t>IAN FERNANDO</t>
  </si>
  <si>
    <t>RAYA MEJIA ISELA SOFIA</t>
  </si>
  <si>
    <t>RAYA</t>
  </si>
  <si>
    <t>MEJIA</t>
  </si>
  <si>
    <t>ISELA SOFIA</t>
  </si>
  <si>
    <t>AVILA GARCIA ITHAN NICOLAS</t>
  </si>
  <si>
    <t>AVILA</t>
  </si>
  <si>
    <t>ITHAN NICOLAS</t>
  </si>
  <si>
    <t>NAVARRETE SANCHEZ JESSICA AKARI</t>
  </si>
  <si>
    <t>NAVARRETE</t>
  </si>
  <si>
    <t>JESSICA AKARI</t>
  </si>
  <si>
    <t>HERNANDEZ HERRERA JOSE EMILIO</t>
  </si>
  <si>
    <t>HERRERA</t>
  </si>
  <si>
    <t>JOSE EMILIO</t>
  </si>
  <si>
    <t>LARA ORTIZ KALEB</t>
  </si>
  <si>
    <t>LARA</t>
  </si>
  <si>
    <t>ORTIZ</t>
  </si>
  <si>
    <t>KALEB</t>
  </si>
  <si>
    <t>CAMACHO PEREZ KARINA ALEJANDRA</t>
  </si>
  <si>
    <t>CAMACHO</t>
  </si>
  <si>
    <t>PEREZ</t>
  </si>
  <si>
    <t>KARINA ALEJANDRA</t>
  </si>
  <si>
    <t>TOLEDO TERAN KIMBERLY MICHELLE</t>
  </si>
  <si>
    <t>TOLEDO</t>
  </si>
  <si>
    <t>TERAN</t>
  </si>
  <si>
    <t>KIMBERLY MICHELLE</t>
  </si>
  <si>
    <t>RUIZ HERNANDEZ LAILENI VALERIA</t>
  </si>
  <si>
    <t>RUIZ</t>
  </si>
  <si>
    <t>LAILENI VALERIA</t>
  </si>
  <si>
    <t>ALCARAZ RIVERA LEONARDO</t>
  </si>
  <si>
    <t>ALCARAZ</t>
  </si>
  <si>
    <t>RIVERA</t>
  </si>
  <si>
    <t>LEONARDO</t>
  </si>
  <si>
    <t>VARAS SANCHEZ LUKA EMILIANO</t>
  </si>
  <si>
    <t>VARAS</t>
  </si>
  <si>
    <t>LUKA EMILIANO</t>
  </si>
  <si>
    <t>MONTIEL PEREZ MARIA FERNANDA</t>
  </si>
  <si>
    <t>MARIA FERNANDA</t>
  </si>
  <si>
    <t>GALINDO ORTIZ MARIA JOSE</t>
  </si>
  <si>
    <t>GALINDO</t>
  </si>
  <si>
    <t>MARIA JOSE</t>
  </si>
  <si>
    <t>OROZCO CRUZ MARIANA</t>
  </si>
  <si>
    <t>MARIANA</t>
  </si>
  <si>
    <t>PEREZ SUAREZ MARIANA</t>
  </si>
  <si>
    <t>SUAREZ</t>
  </si>
  <si>
    <t>HERNANDEZ JUAREZ MATEO FABIAN</t>
  </si>
  <si>
    <t>JUAREZ</t>
  </si>
  <si>
    <t>MATEO FABIAN</t>
  </si>
  <si>
    <t>CHAVEZ ORTEGA MAXIMILIANO</t>
  </si>
  <si>
    <t>CHAVEZ</t>
  </si>
  <si>
    <t>ORTEGA</t>
  </si>
  <si>
    <t>MAXIMILIANO</t>
  </si>
  <si>
    <t>OBREGON SANCHEZ MAYELA VALERIA</t>
  </si>
  <si>
    <t>OBREGON</t>
  </si>
  <si>
    <t>MAYELA VALERIA</t>
  </si>
  <si>
    <t>ROJAS HERNANDEZ MIA ALEXANDRA</t>
  </si>
  <si>
    <t>ROJAS</t>
  </si>
  <si>
    <t>MIA ALEXANDRA</t>
  </si>
  <si>
    <t>AGIS EZETA OSCAR</t>
  </si>
  <si>
    <t>AGIS</t>
  </si>
  <si>
    <t>EZETA</t>
  </si>
  <si>
    <t>OSCAR</t>
  </si>
  <si>
    <t>MARTINEZ DURAN RENATA</t>
  </si>
  <si>
    <t>RENATA</t>
  </si>
  <si>
    <t>GUTIERREZ TIRADO ROBERTO SEBASTIAN</t>
  </si>
  <si>
    <t>GUTIERREZ</t>
  </si>
  <si>
    <t>TIRADO</t>
  </si>
  <si>
    <t>ROBERTO SEBASTIAN</t>
  </si>
  <si>
    <t>LUNA SANTANA SANTIAGO</t>
  </si>
  <si>
    <t>LUNA</t>
  </si>
  <si>
    <t>SANTANA</t>
  </si>
  <si>
    <t>SANTIAGO</t>
  </si>
  <si>
    <t>MARTINEZ AGUILAR SANTIAGO</t>
  </si>
  <si>
    <t>AGUILAR</t>
  </si>
  <si>
    <t>ROJAS JUAREZ TADEO MAXIMILIANO</t>
  </si>
  <si>
    <t>TADEO MAXIMILIANO</t>
  </si>
  <si>
    <t>CHEN KUANG THANIA YU TING</t>
  </si>
  <si>
    <t>CHEN</t>
  </si>
  <si>
    <t>KUANG</t>
  </si>
  <si>
    <t>THANIA YU TING</t>
  </si>
  <si>
    <t>PRETELIN PONCE VALERIA</t>
  </si>
  <si>
    <t>PRETELIN</t>
  </si>
  <si>
    <t>VALERIA</t>
  </si>
  <si>
    <t>SANSORES RUIZ VANIA YUNNUEN</t>
  </si>
  <si>
    <t>SANSORES</t>
  </si>
  <si>
    <t>VANIA YUNNUEN</t>
  </si>
  <si>
    <t>SANCHEZ MARTINEZ XIMENA</t>
  </si>
  <si>
    <t>XIMENA</t>
  </si>
  <si>
    <t>LOPEZ PEREZ YARETZI PATRICIA</t>
  </si>
  <si>
    <t>LOPEZ</t>
  </si>
  <si>
    <t>YARETZI PATRICIA</t>
  </si>
  <si>
    <t>Examen</t>
  </si>
  <si>
    <t>Eval_Continua</t>
  </si>
  <si>
    <t>Laboratorio</t>
  </si>
  <si>
    <t>Primer_Parcial</t>
  </si>
  <si>
    <t>Puntos</t>
  </si>
  <si>
    <t>Calificación</t>
  </si>
  <si>
    <t>Teoría</t>
  </si>
  <si>
    <t>L_Tiempo</t>
  </si>
  <si>
    <t>SIU</t>
  </si>
  <si>
    <t>Not_Cient</t>
  </si>
  <si>
    <t>M_Amb</t>
  </si>
  <si>
    <t>Ejer_4</t>
  </si>
  <si>
    <t>Practica_1</t>
  </si>
  <si>
    <t>Practica_2</t>
  </si>
  <si>
    <t>No Env.</t>
  </si>
  <si>
    <t>Calificaciones</t>
  </si>
  <si>
    <t>Acreditación</t>
  </si>
  <si>
    <t>Acredita</t>
  </si>
  <si>
    <t>No acredita</t>
  </si>
  <si>
    <t>6 -7</t>
  </si>
  <si>
    <t>&lt; 6</t>
  </si>
  <si>
    <t>7 - 8</t>
  </si>
  <si>
    <t>8 - 9</t>
  </si>
  <si>
    <t>9 -10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</si>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</sst>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shrinkToFi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MX">
                <a:solidFill>
                  <a:schemeClr val="tx1"/>
                </a:solidFill>
              </a:rPr>
              <a:t>Porcentaje</a:t>
            </a:r>
            <a:r>
              <a:rPr lang="es-MX" baseline="0">
                <a:solidFill>
                  <a:schemeClr val="tx1"/>
                </a:solidFill>
              </a:rPr>
              <a:t>s de acreditación</a:t>
            </a:r>
            <a:endParaRPr lang="es-MX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98D-40FE-8F14-AF66CB9BB2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8D-40FE-8F14-AF66CB9BB259}"/>
              </c:ext>
            </c:extLst>
          </c:dPt>
          <c:dLbls>
            <c:dLbl>
              <c:idx val="0"/>
              <c:layout>
                <c:manualLayout>
                  <c:x val="7.2333333333333333E-2"/>
                  <c:y val="-0.104877879848352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C98D-40FE-8F14-AF66CB9BB259}"/>
                </c:ext>
              </c:extLst>
            </c:dLbl>
            <c:dLbl>
              <c:idx val="1"/>
              <c:layout>
                <c:manualLayout>
                  <c:x val="-2.7153324584426947E-2"/>
                  <c:y val="-8.7780694079906676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2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C98D-40FE-8F14-AF66CB9BB2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'Análisis 1Parcial'!$D$2:$D$3</c:f>
              <c:strCache>
                <c:ptCount val="2"/>
                <c:pt idx="0">
                  <c:v>Acredita</c:v>
                </c:pt>
                <c:pt idx="1">
                  <c:v>No acredita</c:v>
                </c:pt>
              </c:strCache>
            </c:strRef>
          </c:cat>
          <c:val>
            <c:numRef>
              <c:f>'Análisis 1Parcial'!$E$2:$E$3</c:f>
              <c:numCache>
                <c:formatCode>General</c:formatCode>
                <c:ptCount val="2"/>
                <c:pt idx="0">
                  <c:v>30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D-40FE-8F14-AF66CB9B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baseline="0">
                <a:solidFill>
                  <a:schemeClr val="tx1"/>
                </a:solidFill>
                <a:latin typeface="Calibri" panose="020F0502020204030204"/>
              </a:rPr>
              <a:t>Resultados Examen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9486111111111112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'Análisis 1Parcial'!$P$2:$P$6</c:f>
              <c:strCache>
                <c:ptCount val="5"/>
                <c:pt idx="0">
                  <c:v>&lt; 6</c:v>
                </c:pt>
                <c:pt idx="1">
                  <c:v>6 -7</c:v>
                </c:pt>
                <c:pt idx="2">
                  <c:v>7 - 8</c:v>
                </c:pt>
                <c:pt idx="3">
                  <c:v>8 - 9</c:v>
                </c:pt>
                <c:pt idx="4">
                  <c:v>9 -10</c:v>
                </c:pt>
              </c:strCache>
            </c:strRef>
          </c:cat>
          <c:val>
            <c:numRef>
              <c:f>'Análisis 1Parcial'!$Q$2:$Q$6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14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C18-91CD-E3BCF798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7"/>
        <c:axId val="1924238816"/>
        <c:axId val="1924237376"/>
      </c:barChart>
      <c:catAx>
        <c:axId val="192423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4237376"/>
        <c:crosses val="autoZero"/>
        <c:auto val="1"/>
        <c:lblAlgn val="ctr"/>
        <c:lblOffset val="100"/>
        <c:noMultiLvlLbl val="0"/>
      </c:catAx>
      <c:valAx>
        <c:axId val="19242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423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14287</xdr:rowOff>
    </xdr:from>
    <xdr:to>
      <xdr:col>11</xdr:col>
      <xdr:colOff>66675</xdr:colOff>
      <xdr:row>18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A57B27-3933-2F45-6556-14B1AFE2B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138111</xdr:colOff>
      <xdr:row>21</xdr:row>
      <xdr:rowOff>147637</xdr:rowOff>
    </xdr:from>
    <xdr:to>
      <xdr:col>11</xdr:col>
      <xdr:colOff>523874</xdr:colOff>
      <xdr:row>39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EB32A4E-D5E5-48EF-18A4-EBFB023F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FF247-D40F-4CF1-AEB8-72821E6650A8}">
  <dimension ref="A1:G49"/>
  <sheetViews>
    <sheetView topLeftCell="A2" workbookViewId="0">
      <selection activeCell="E42" sqref="E42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7.140625" style="2" bestFit="1" customWidth="1"/>
    <col min="7" max="7" width="11.42578125" style="2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170</v>
      </c>
      <c r="G1" s="2" t="s">
        <v>171</v>
      </c>
    </row>
    <row r="2" spans="1:7" x14ac:dyDescent="0.25">
      <c r="A2">
        <v>20216188</v>
      </c>
      <c r="B2" t="s">
        <v>5</v>
      </c>
      <c r="C2" t="s">
        <v>6</v>
      </c>
      <c r="D2" t="s">
        <v>7</v>
      </c>
      <c r="E2" t="s">
        <v>8</v>
      </c>
      <c r="F2" s="2">
        <v>15</v>
      </c>
      <c r="G2" s="2">
        <f>(F2*0.05)*10</f>
        <v>7.5</v>
      </c>
    </row>
    <row r="3" spans="1:7" x14ac:dyDescent="0.25">
      <c r="A3">
        <v>20230763</v>
      </c>
      <c r="B3" t="s">
        <v>9</v>
      </c>
      <c r="C3" t="s">
        <v>10</v>
      </c>
      <c r="D3" t="s">
        <v>11</v>
      </c>
      <c r="E3" t="s">
        <v>12</v>
      </c>
      <c r="F3" s="2">
        <v>13</v>
      </c>
      <c r="G3" s="2">
        <f t="shared" ref="G3:G49" si="0">(F3*0.05)*10</f>
        <v>6.5</v>
      </c>
    </row>
    <row r="4" spans="1:7" x14ac:dyDescent="0.25">
      <c r="A4">
        <v>20218555</v>
      </c>
      <c r="B4" t="s">
        <v>13</v>
      </c>
      <c r="C4" t="s">
        <v>14</v>
      </c>
      <c r="D4" t="s">
        <v>15</v>
      </c>
      <c r="E4" t="s">
        <v>16</v>
      </c>
      <c r="F4" s="2">
        <v>11</v>
      </c>
      <c r="G4" s="2">
        <f t="shared" si="0"/>
        <v>5.5</v>
      </c>
    </row>
    <row r="5" spans="1:7" x14ac:dyDescent="0.25">
      <c r="A5">
        <v>20225468</v>
      </c>
      <c r="B5" t="s">
        <v>17</v>
      </c>
      <c r="C5" t="s">
        <v>18</v>
      </c>
      <c r="D5" t="s">
        <v>19</v>
      </c>
      <c r="E5" t="s">
        <v>20</v>
      </c>
      <c r="F5" s="2">
        <v>11</v>
      </c>
      <c r="G5" s="2">
        <f t="shared" si="0"/>
        <v>5.5</v>
      </c>
    </row>
    <row r="6" spans="1:7" x14ac:dyDescent="0.25">
      <c r="A6">
        <v>20220993</v>
      </c>
      <c r="B6" t="s">
        <v>21</v>
      </c>
      <c r="C6" t="s">
        <v>22</v>
      </c>
      <c r="D6" t="s">
        <v>23</v>
      </c>
      <c r="E6" t="s">
        <v>24</v>
      </c>
      <c r="F6" s="2">
        <v>14</v>
      </c>
      <c r="G6" s="2">
        <f t="shared" si="0"/>
        <v>7.0000000000000009</v>
      </c>
    </row>
    <row r="7" spans="1:7" x14ac:dyDescent="0.25">
      <c r="A7">
        <v>20228109</v>
      </c>
      <c r="B7" t="s">
        <v>25</v>
      </c>
      <c r="C7" t="s">
        <v>26</v>
      </c>
      <c r="D7" t="s">
        <v>27</v>
      </c>
      <c r="E7" t="s">
        <v>28</v>
      </c>
      <c r="F7" s="2">
        <v>13</v>
      </c>
      <c r="G7" s="2">
        <f t="shared" si="0"/>
        <v>6.5</v>
      </c>
    </row>
    <row r="8" spans="1:7" x14ac:dyDescent="0.25">
      <c r="A8">
        <v>20212856</v>
      </c>
      <c r="B8" t="s">
        <v>29</v>
      </c>
      <c r="C8" t="s">
        <v>30</v>
      </c>
      <c r="D8" t="s">
        <v>31</v>
      </c>
      <c r="E8" t="s">
        <v>32</v>
      </c>
      <c r="F8" s="2">
        <v>13</v>
      </c>
      <c r="G8" s="2">
        <f t="shared" si="0"/>
        <v>6.5</v>
      </c>
    </row>
    <row r="9" spans="1:7" x14ac:dyDescent="0.25">
      <c r="A9">
        <v>20227095</v>
      </c>
      <c r="B9" t="s">
        <v>33</v>
      </c>
      <c r="C9" t="s">
        <v>34</v>
      </c>
      <c r="D9" t="s">
        <v>35</v>
      </c>
      <c r="E9" t="s">
        <v>36</v>
      </c>
      <c r="F9" s="2">
        <v>13</v>
      </c>
      <c r="G9" s="2">
        <f t="shared" si="0"/>
        <v>6.5</v>
      </c>
    </row>
    <row r="10" spans="1:7" x14ac:dyDescent="0.25">
      <c r="A10">
        <v>20229039</v>
      </c>
      <c r="B10" t="s">
        <v>37</v>
      </c>
      <c r="C10" t="s">
        <v>38</v>
      </c>
      <c r="D10" t="s">
        <v>39</v>
      </c>
      <c r="E10" t="s">
        <v>40</v>
      </c>
      <c r="F10" s="2">
        <v>13</v>
      </c>
      <c r="G10" s="2">
        <f t="shared" si="0"/>
        <v>6.5</v>
      </c>
    </row>
    <row r="11" spans="1:7" x14ac:dyDescent="0.25">
      <c r="A11">
        <v>20203982</v>
      </c>
      <c r="B11" t="s">
        <v>41</v>
      </c>
      <c r="C11" t="s">
        <v>42</v>
      </c>
      <c r="D11" t="s">
        <v>43</v>
      </c>
      <c r="E11" t="s">
        <v>40</v>
      </c>
      <c r="F11" s="2">
        <v>14</v>
      </c>
      <c r="G11" s="2">
        <f t="shared" si="0"/>
        <v>7.0000000000000009</v>
      </c>
    </row>
    <row r="12" spans="1:7" x14ac:dyDescent="0.25">
      <c r="A12">
        <v>20227920</v>
      </c>
      <c r="B12" t="s">
        <v>44</v>
      </c>
      <c r="C12" t="s">
        <v>45</v>
      </c>
      <c r="D12" t="s">
        <v>46</v>
      </c>
      <c r="E12" t="s">
        <v>47</v>
      </c>
      <c r="F12" s="3">
        <v>0</v>
      </c>
      <c r="G12" s="2">
        <f t="shared" si="0"/>
        <v>0</v>
      </c>
    </row>
    <row r="13" spans="1:7" x14ac:dyDescent="0.25">
      <c r="A13">
        <v>20196863</v>
      </c>
      <c r="B13" t="s">
        <v>48</v>
      </c>
      <c r="C13" t="s">
        <v>49</v>
      </c>
      <c r="D13" t="s">
        <v>50</v>
      </c>
      <c r="E13" t="s">
        <v>51</v>
      </c>
      <c r="F13" s="2">
        <v>15</v>
      </c>
      <c r="G13" s="2">
        <f t="shared" si="0"/>
        <v>7.5</v>
      </c>
    </row>
    <row r="14" spans="1:7" x14ac:dyDescent="0.25">
      <c r="A14">
        <v>20195559</v>
      </c>
      <c r="B14" t="s">
        <v>52</v>
      </c>
      <c r="C14" t="s">
        <v>53</v>
      </c>
      <c r="D14" t="s">
        <v>49</v>
      </c>
      <c r="E14" t="s">
        <v>54</v>
      </c>
      <c r="F14" s="2">
        <v>18</v>
      </c>
      <c r="G14" s="2">
        <f t="shared" si="0"/>
        <v>9</v>
      </c>
    </row>
    <row r="15" spans="1:7" x14ac:dyDescent="0.25">
      <c r="A15">
        <v>20231913</v>
      </c>
      <c r="B15" t="s">
        <v>55</v>
      </c>
      <c r="C15" t="s">
        <v>56</v>
      </c>
      <c r="D15" t="s">
        <v>38</v>
      </c>
      <c r="E15" t="s">
        <v>57</v>
      </c>
      <c r="F15" s="2">
        <v>14</v>
      </c>
      <c r="G15" s="2">
        <f t="shared" si="0"/>
        <v>7.0000000000000009</v>
      </c>
    </row>
    <row r="16" spans="1:7" x14ac:dyDescent="0.25">
      <c r="A16">
        <v>20228845</v>
      </c>
      <c r="B16" t="s">
        <v>58</v>
      </c>
      <c r="C16" t="s">
        <v>59</v>
      </c>
      <c r="D16" t="s">
        <v>22</v>
      </c>
      <c r="E16" t="s">
        <v>60</v>
      </c>
      <c r="F16" s="2">
        <v>10</v>
      </c>
      <c r="G16" s="2">
        <f t="shared" si="0"/>
        <v>5</v>
      </c>
    </row>
    <row r="17" spans="1:7" x14ac:dyDescent="0.25">
      <c r="A17">
        <v>20228019</v>
      </c>
      <c r="B17" t="s">
        <v>61</v>
      </c>
      <c r="C17" t="s">
        <v>62</v>
      </c>
      <c r="D17" t="s">
        <v>63</v>
      </c>
      <c r="E17" t="s">
        <v>64</v>
      </c>
      <c r="F17" s="2">
        <v>10</v>
      </c>
      <c r="G17" s="2">
        <f t="shared" si="0"/>
        <v>5</v>
      </c>
    </row>
    <row r="18" spans="1:7" x14ac:dyDescent="0.25">
      <c r="A18">
        <v>20223975</v>
      </c>
      <c r="B18" t="s">
        <v>65</v>
      </c>
      <c r="C18" t="s">
        <v>66</v>
      </c>
      <c r="D18" t="s">
        <v>67</v>
      </c>
      <c r="E18" t="s">
        <v>68</v>
      </c>
      <c r="F18" s="2">
        <v>15</v>
      </c>
      <c r="G18" s="2">
        <f t="shared" si="0"/>
        <v>7.5</v>
      </c>
    </row>
    <row r="19" spans="1:7" x14ac:dyDescent="0.25">
      <c r="A19">
        <v>20226710</v>
      </c>
      <c r="B19" t="s">
        <v>69</v>
      </c>
      <c r="C19" t="s">
        <v>70</v>
      </c>
      <c r="D19" t="s">
        <v>71</v>
      </c>
      <c r="E19" t="s">
        <v>72</v>
      </c>
      <c r="F19" s="2">
        <v>16</v>
      </c>
      <c r="G19" s="2">
        <f t="shared" si="0"/>
        <v>8</v>
      </c>
    </row>
    <row r="20" spans="1:7" x14ac:dyDescent="0.25">
      <c r="A20">
        <v>20218964</v>
      </c>
      <c r="B20" t="s">
        <v>73</v>
      </c>
      <c r="C20" t="s">
        <v>67</v>
      </c>
      <c r="D20" t="s">
        <v>74</v>
      </c>
      <c r="E20" t="s">
        <v>75</v>
      </c>
      <c r="F20" s="2">
        <v>12</v>
      </c>
      <c r="G20" s="2">
        <f t="shared" si="0"/>
        <v>6.0000000000000009</v>
      </c>
    </row>
    <row r="21" spans="1:7" x14ac:dyDescent="0.25">
      <c r="A21">
        <v>20222083</v>
      </c>
      <c r="B21" t="s">
        <v>76</v>
      </c>
      <c r="C21" t="s">
        <v>77</v>
      </c>
      <c r="D21" t="s">
        <v>78</v>
      </c>
      <c r="E21" t="s">
        <v>79</v>
      </c>
      <c r="F21" s="2">
        <v>15</v>
      </c>
      <c r="G21" s="2">
        <f t="shared" si="0"/>
        <v>7.5</v>
      </c>
    </row>
    <row r="22" spans="1:7" x14ac:dyDescent="0.25">
      <c r="A22">
        <v>20225729</v>
      </c>
      <c r="B22" t="s">
        <v>80</v>
      </c>
      <c r="C22" t="s">
        <v>81</v>
      </c>
      <c r="D22" t="s">
        <v>56</v>
      </c>
      <c r="E22" t="s">
        <v>82</v>
      </c>
      <c r="F22" s="2">
        <v>13</v>
      </c>
      <c r="G22" s="2">
        <f t="shared" si="0"/>
        <v>6.5</v>
      </c>
    </row>
    <row r="23" spans="1:7" x14ac:dyDescent="0.25">
      <c r="A23">
        <v>20228431</v>
      </c>
      <c r="B23" t="s">
        <v>83</v>
      </c>
      <c r="C23" t="s">
        <v>84</v>
      </c>
      <c r="D23" t="s">
        <v>26</v>
      </c>
      <c r="E23" t="s">
        <v>85</v>
      </c>
      <c r="F23" s="2">
        <v>9</v>
      </c>
      <c r="G23" s="2">
        <f t="shared" si="0"/>
        <v>4.5</v>
      </c>
    </row>
    <row r="24" spans="1:7" x14ac:dyDescent="0.25">
      <c r="A24">
        <v>20235059</v>
      </c>
      <c r="B24" t="s">
        <v>86</v>
      </c>
      <c r="C24" t="s">
        <v>67</v>
      </c>
      <c r="D24" t="s">
        <v>87</v>
      </c>
      <c r="E24" t="s">
        <v>88</v>
      </c>
      <c r="F24" s="2">
        <v>15</v>
      </c>
      <c r="G24" s="2">
        <f t="shared" si="0"/>
        <v>7.5</v>
      </c>
    </row>
    <row r="25" spans="1:7" x14ac:dyDescent="0.25">
      <c r="A25">
        <v>20224948</v>
      </c>
      <c r="B25" t="s">
        <v>89</v>
      </c>
      <c r="C25" t="s">
        <v>90</v>
      </c>
      <c r="D25" t="s">
        <v>91</v>
      </c>
      <c r="E25" t="s">
        <v>92</v>
      </c>
      <c r="F25" s="2">
        <v>11</v>
      </c>
      <c r="G25" s="2">
        <f t="shared" si="0"/>
        <v>5.5</v>
      </c>
    </row>
    <row r="26" spans="1:7" x14ac:dyDescent="0.25">
      <c r="A26">
        <v>20211253</v>
      </c>
      <c r="B26" t="s">
        <v>93</v>
      </c>
      <c r="C26" t="s">
        <v>94</v>
      </c>
      <c r="D26" t="s">
        <v>95</v>
      </c>
      <c r="E26" t="s">
        <v>96</v>
      </c>
      <c r="F26" s="2">
        <v>8</v>
      </c>
      <c r="G26" s="2">
        <f t="shared" si="0"/>
        <v>4</v>
      </c>
    </row>
    <row r="27" spans="1:7" x14ac:dyDescent="0.25">
      <c r="A27">
        <v>20232376</v>
      </c>
      <c r="B27" t="s">
        <v>97</v>
      </c>
      <c r="C27" t="s">
        <v>98</v>
      </c>
      <c r="D27" t="s">
        <v>99</v>
      </c>
      <c r="E27" t="s">
        <v>100</v>
      </c>
      <c r="F27" s="2">
        <v>15</v>
      </c>
      <c r="G27" s="2">
        <f t="shared" si="0"/>
        <v>7.5</v>
      </c>
    </row>
    <row r="28" spans="1:7" x14ac:dyDescent="0.25">
      <c r="A28">
        <v>20228319</v>
      </c>
      <c r="B28" t="s">
        <v>101</v>
      </c>
      <c r="C28" t="s">
        <v>102</v>
      </c>
      <c r="D28" t="s">
        <v>67</v>
      </c>
      <c r="E28" t="s">
        <v>103</v>
      </c>
      <c r="F28" s="2">
        <v>8</v>
      </c>
      <c r="G28" s="2">
        <f t="shared" si="0"/>
        <v>4</v>
      </c>
    </row>
    <row r="29" spans="1:7" x14ac:dyDescent="0.25">
      <c r="A29">
        <v>20228925</v>
      </c>
      <c r="B29" t="s">
        <v>104</v>
      </c>
      <c r="C29" t="s">
        <v>105</v>
      </c>
      <c r="D29" t="s">
        <v>106</v>
      </c>
      <c r="E29" t="s">
        <v>107</v>
      </c>
      <c r="F29" s="2">
        <v>6</v>
      </c>
      <c r="G29" s="2">
        <f t="shared" si="0"/>
        <v>3.0000000000000004</v>
      </c>
    </row>
    <row r="30" spans="1:7" x14ac:dyDescent="0.25">
      <c r="A30">
        <v>20222131</v>
      </c>
      <c r="B30" t="s">
        <v>108</v>
      </c>
      <c r="C30" t="s">
        <v>109</v>
      </c>
      <c r="D30" t="s">
        <v>26</v>
      </c>
      <c r="E30" t="s">
        <v>110</v>
      </c>
      <c r="F30" s="2">
        <v>13</v>
      </c>
      <c r="G30" s="2">
        <f t="shared" si="0"/>
        <v>6.5</v>
      </c>
    </row>
    <row r="31" spans="1:7" x14ac:dyDescent="0.25">
      <c r="A31">
        <v>20250571</v>
      </c>
      <c r="B31" t="s">
        <v>111</v>
      </c>
      <c r="C31" t="s">
        <v>71</v>
      </c>
      <c r="D31" t="s">
        <v>95</v>
      </c>
      <c r="E31" t="s">
        <v>112</v>
      </c>
      <c r="F31" s="3">
        <v>0</v>
      </c>
      <c r="G31" s="2">
        <f t="shared" si="0"/>
        <v>0</v>
      </c>
    </row>
    <row r="32" spans="1:7" x14ac:dyDescent="0.25">
      <c r="A32">
        <v>340440309</v>
      </c>
      <c r="B32" t="s">
        <v>113</v>
      </c>
      <c r="C32" t="s">
        <v>114</v>
      </c>
      <c r="D32" t="s">
        <v>91</v>
      </c>
      <c r="E32" t="s">
        <v>115</v>
      </c>
      <c r="F32" s="2">
        <v>10</v>
      </c>
      <c r="G32" s="2">
        <f t="shared" si="0"/>
        <v>5</v>
      </c>
    </row>
    <row r="33" spans="1:7" x14ac:dyDescent="0.25">
      <c r="A33">
        <v>20228570</v>
      </c>
      <c r="B33" t="s">
        <v>116</v>
      </c>
      <c r="C33" t="s">
        <v>43</v>
      </c>
      <c r="D33" t="s">
        <v>15</v>
      </c>
      <c r="E33" t="s">
        <v>117</v>
      </c>
      <c r="F33" s="3">
        <v>0</v>
      </c>
      <c r="G33" s="2">
        <f t="shared" si="0"/>
        <v>0</v>
      </c>
    </row>
    <row r="34" spans="1:7" x14ac:dyDescent="0.25">
      <c r="A34">
        <v>20229017</v>
      </c>
      <c r="B34" t="s">
        <v>118</v>
      </c>
      <c r="C34" t="s">
        <v>95</v>
      </c>
      <c r="D34" t="s">
        <v>119</v>
      </c>
      <c r="E34" t="s">
        <v>117</v>
      </c>
      <c r="F34" s="2">
        <v>13</v>
      </c>
      <c r="G34" s="2">
        <f t="shared" si="0"/>
        <v>6.5</v>
      </c>
    </row>
    <row r="35" spans="1:7" x14ac:dyDescent="0.25">
      <c r="A35">
        <v>20225414</v>
      </c>
      <c r="B35" t="s">
        <v>120</v>
      </c>
      <c r="C35" t="s">
        <v>67</v>
      </c>
      <c r="D35" t="s">
        <v>121</v>
      </c>
      <c r="E35" t="s">
        <v>122</v>
      </c>
      <c r="F35" s="2">
        <v>13</v>
      </c>
      <c r="G35" s="2">
        <f t="shared" si="0"/>
        <v>6.5</v>
      </c>
    </row>
    <row r="36" spans="1:7" x14ac:dyDescent="0.25">
      <c r="A36">
        <v>20225946</v>
      </c>
      <c r="B36" t="s">
        <v>123</v>
      </c>
      <c r="C36" t="s">
        <v>124</v>
      </c>
      <c r="D36" t="s">
        <v>125</v>
      </c>
      <c r="E36" t="s">
        <v>126</v>
      </c>
      <c r="F36" s="2">
        <v>8</v>
      </c>
      <c r="G36" s="2">
        <f t="shared" si="0"/>
        <v>4</v>
      </c>
    </row>
    <row r="37" spans="1:7" x14ac:dyDescent="0.25">
      <c r="A37">
        <v>20205043</v>
      </c>
      <c r="B37" t="s">
        <v>127</v>
      </c>
      <c r="C37" t="s">
        <v>128</v>
      </c>
      <c r="D37" t="s">
        <v>26</v>
      </c>
      <c r="E37" t="s">
        <v>129</v>
      </c>
      <c r="F37" s="2">
        <v>14</v>
      </c>
      <c r="G37" s="2">
        <f t="shared" si="0"/>
        <v>7.0000000000000009</v>
      </c>
    </row>
    <row r="38" spans="1:7" x14ac:dyDescent="0.25">
      <c r="A38">
        <v>340429212</v>
      </c>
      <c r="B38" t="s">
        <v>130</v>
      </c>
      <c r="C38" t="s">
        <v>131</v>
      </c>
      <c r="D38" t="s">
        <v>67</v>
      </c>
      <c r="E38" t="s">
        <v>132</v>
      </c>
      <c r="F38" s="2">
        <v>17</v>
      </c>
      <c r="G38" s="2">
        <f t="shared" si="0"/>
        <v>8.5</v>
      </c>
    </row>
    <row r="39" spans="1:7" x14ac:dyDescent="0.25">
      <c r="A39">
        <v>20201915</v>
      </c>
      <c r="B39" t="s">
        <v>133</v>
      </c>
      <c r="C39" t="s">
        <v>134</v>
      </c>
      <c r="D39" t="s">
        <v>135</v>
      </c>
      <c r="E39" t="s">
        <v>136</v>
      </c>
      <c r="F39" s="2">
        <v>11</v>
      </c>
      <c r="G39" s="2">
        <f t="shared" si="0"/>
        <v>5.5</v>
      </c>
    </row>
    <row r="40" spans="1:7" x14ac:dyDescent="0.25">
      <c r="A40">
        <v>20218389</v>
      </c>
      <c r="B40" t="s">
        <v>137</v>
      </c>
      <c r="C40" t="s">
        <v>49</v>
      </c>
      <c r="D40" t="s">
        <v>38</v>
      </c>
      <c r="E40" t="s">
        <v>138</v>
      </c>
      <c r="F40" s="2">
        <v>14</v>
      </c>
      <c r="G40" s="2">
        <f t="shared" si="0"/>
        <v>7.0000000000000009</v>
      </c>
    </row>
    <row r="41" spans="1:7" x14ac:dyDescent="0.25">
      <c r="A41">
        <v>20228496</v>
      </c>
      <c r="B41" t="s">
        <v>139</v>
      </c>
      <c r="C41" t="s">
        <v>140</v>
      </c>
      <c r="D41" t="s">
        <v>141</v>
      </c>
      <c r="E41" t="s">
        <v>142</v>
      </c>
      <c r="F41" s="2">
        <v>11</v>
      </c>
      <c r="G41" s="2">
        <f t="shared" si="0"/>
        <v>5.5</v>
      </c>
    </row>
    <row r="42" spans="1:7" x14ac:dyDescent="0.25">
      <c r="A42">
        <v>830175287</v>
      </c>
      <c r="B42" t="s">
        <v>143</v>
      </c>
      <c r="C42" t="s">
        <v>144</v>
      </c>
      <c r="D42" t="s">
        <v>145</v>
      </c>
      <c r="E42" t="s">
        <v>146</v>
      </c>
      <c r="F42" s="2">
        <v>13</v>
      </c>
      <c r="G42" s="2">
        <f t="shared" si="0"/>
        <v>6.5</v>
      </c>
    </row>
    <row r="43" spans="1:7" x14ac:dyDescent="0.25">
      <c r="A43">
        <v>20226942</v>
      </c>
      <c r="B43" t="s">
        <v>147</v>
      </c>
      <c r="C43" t="s">
        <v>49</v>
      </c>
      <c r="D43" t="s">
        <v>148</v>
      </c>
      <c r="E43" t="s">
        <v>146</v>
      </c>
      <c r="F43" s="2">
        <v>15</v>
      </c>
      <c r="G43" s="2">
        <f t="shared" si="0"/>
        <v>7.5</v>
      </c>
    </row>
    <row r="44" spans="1:7" x14ac:dyDescent="0.25">
      <c r="A44">
        <v>20225439</v>
      </c>
      <c r="B44" t="s">
        <v>149</v>
      </c>
      <c r="C44" t="s">
        <v>131</v>
      </c>
      <c r="D44" t="s">
        <v>121</v>
      </c>
      <c r="E44" t="s">
        <v>150</v>
      </c>
      <c r="F44" s="2">
        <v>16</v>
      </c>
      <c r="G44" s="2">
        <f t="shared" si="0"/>
        <v>8</v>
      </c>
    </row>
    <row r="45" spans="1:7" x14ac:dyDescent="0.25">
      <c r="A45">
        <v>20230085</v>
      </c>
      <c r="B45" t="s">
        <v>151</v>
      </c>
      <c r="C45" t="s">
        <v>152</v>
      </c>
      <c r="D45" t="s">
        <v>153</v>
      </c>
      <c r="E45" t="s">
        <v>154</v>
      </c>
      <c r="F45" s="2">
        <v>12</v>
      </c>
      <c r="G45" s="2">
        <f t="shared" si="0"/>
        <v>6.0000000000000009</v>
      </c>
    </row>
    <row r="46" spans="1:7" x14ac:dyDescent="0.25">
      <c r="A46">
        <v>20228142</v>
      </c>
      <c r="B46" t="s">
        <v>155</v>
      </c>
      <c r="C46" t="s">
        <v>156</v>
      </c>
      <c r="D46" t="s">
        <v>59</v>
      </c>
      <c r="E46" t="s">
        <v>157</v>
      </c>
      <c r="F46" s="2">
        <v>13</v>
      </c>
      <c r="G46" s="2">
        <f t="shared" si="0"/>
        <v>6.5</v>
      </c>
    </row>
    <row r="47" spans="1:7" x14ac:dyDescent="0.25">
      <c r="A47">
        <v>20245173</v>
      </c>
      <c r="B47" t="s">
        <v>158</v>
      </c>
      <c r="C47" t="s">
        <v>159</v>
      </c>
      <c r="D47" t="s">
        <v>102</v>
      </c>
      <c r="E47" t="s">
        <v>160</v>
      </c>
      <c r="F47" s="2">
        <v>8</v>
      </c>
      <c r="G47" s="2">
        <f t="shared" si="0"/>
        <v>4</v>
      </c>
    </row>
    <row r="48" spans="1:7" x14ac:dyDescent="0.25">
      <c r="A48">
        <v>20227614</v>
      </c>
      <c r="B48" t="s">
        <v>161</v>
      </c>
      <c r="C48" t="s">
        <v>26</v>
      </c>
      <c r="D48" t="s">
        <v>49</v>
      </c>
      <c r="E48" t="s">
        <v>162</v>
      </c>
      <c r="F48" s="2">
        <v>14</v>
      </c>
      <c r="G48" s="2">
        <f t="shared" si="0"/>
        <v>7.0000000000000009</v>
      </c>
    </row>
    <row r="49" spans="1:7" x14ac:dyDescent="0.25">
      <c r="A49">
        <v>20231626</v>
      </c>
      <c r="B49" t="s">
        <v>163</v>
      </c>
      <c r="C49" t="s">
        <v>164</v>
      </c>
      <c r="D49" t="s">
        <v>95</v>
      </c>
      <c r="E49" t="s">
        <v>165</v>
      </c>
      <c r="F49" s="3">
        <v>4</v>
      </c>
      <c r="G49" s="2">
        <f t="shared" si="0"/>
        <v>2</v>
      </c>
    </row>
  </sheetData>
  <conditionalFormatting sqref="G2:G49">
    <cfRule type="cellIs" dxfId="6" priority="1" operator="lessThan">
      <formula>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B91C-01E5-4422-BE03-FAAEE490CD9B}">
  <dimension ref="A1:R65"/>
  <sheetViews>
    <sheetView tabSelected="1" workbookViewId="0">
      <selection activeCell="M2" sqref="M2:M46"/>
    </sheetView>
  </sheetViews>
  <sheetFormatPr baseColWidth="10" defaultRowHeight="15" x14ac:dyDescent="0.25"/>
  <cols>
    <col min="3" max="3" width="13" bestFit="1" customWidth="1"/>
    <col min="4" max="4" width="15" bestFit="1" customWidth="1"/>
    <col min="5" max="5" width="20.140625" bestFit="1" customWidth="1"/>
    <col min="6" max="6" width="9.5703125" style="1" bestFit="1" customWidth="1"/>
    <col min="7" max="7" width="6.42578125" style="1" bestFit="1" customWidth="1"/>
    <col min="8" max="8" width="8.5703125" style="1" customWidth="1"/>
    <col min="9" max="9" width="10" style="1" bestFit="1" customWidth="1"/>
    <col min="10" max="10" width="8" style="1" bestFit="1" customWidth="1"/>
    <col min="11" max="11" width="7.140625" bestFit="1" customWidth="1"/>
    <col min="12" max="12" width="13.5703125" bestFit="1" customWidth="1"/>
    <col min="13" max="13" width="8" bestFit="1" customWidth="1"/>
    <col min="14" max="14" width="6.42578125" bestFit="1" customWidth="1"/>
    <col min="15" max="16" width="9.85546875" bestFit="1" customWidth="1"/>
    <col min="17" max="17" width="11.140625" bestFit="1" customWidth="1"/>
    <col min="18" max="18" width="13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173</v>
      </c>
      <c r="G1" s="6" t="s">
        <v>177</v>
      </c>
      <c r="H1" s="6" t="s">
        <v>174</v>
      </c>
      <c r="I1" s="6" t="s">
        <v>175</v>
      </c>
      <c r="J1" s="6" t="s">
        <v>176</v>
      </c>
      <c r="K1" s="5" t="s">
        <v>170</v>
      </c>
      <c r="L1" s="1" t="s">
        <v>167</v>
      </c>
      <c r="M1" s="1" t="s">
        <v>166</v>
      </c>
      <c r="N1" s="1" t="s">
        <v>172</v>
      </c>
      <c r="O1" s="1" t="s">
        <v>178</v>
      </c>
      <c r="P1" s="1" t="s">
        <v>179</v>
      </c>
      <c r="Q1" s="1" t="s">
        <v>168</v>
      </c>
      <c r="R1" s="1" t="s">
        <v>169</v>
      </c>
    </row>
    <row r="2" spans="1:18" x14ac:dyDescent="0.25">
      <c r="A2">
        <v>20216188</v>
      </c>
      <c r="B2" t="s">
        <v>133</v>
      </c>
      <c r="C2" t="s">
        <v>134</v>
      </c>
      <c r="D2" t="s">
        <v>135</v>
      </c>
      <c r="E2" s="9" t="s">
        <v>136</v>
      </c>
      <c r="F2" s="1">
        <v>3</v>
      </c>
      <c r="G2" s="1">
        <v>0.82</v>
      </c>
      <c r="H2" s="7">
        <v>1</v>
      </c>
      <c r="I2" s="7" t="s">
        <v>180</v>
      </c>
      <c r="J2" s="7">
        <v>1</v>
      </c>
      <c r="K2" s="1">
        <f t="shared" ref="K2:K46" si="0">SUM(F2:J2)</f>
        <v>5.82</v>
      </c>
      <c r="L2" s="4">
        <v>7.2750000000000004</v>
      </c>
      <c r="M2" s="1">
        <v>6.5</v>
      </c>
      <c r="N2" s="4">
        <f t="shared" ref="N2:N46" si="1">SUM(L2:M2)*0.5</f>
        <v>6.8875000000000002</v>
      </c>
      <c r="O2" s="4" t="s">
        <v>180</v>
      </c>
      <c r="P2" s="4" t="s">
        <v>180</v>
      </c>
      <c r="Q2" s="1">
        <f t="shared" ref="Q2:Q46" si="2">SUM(O2:P2)/2</f>
        <v>0</v>
      </c>
      <c r="R2" s="4">
        <f t="shared" ref="R2:R46" si="3">N2*0.7+Q2*0.3</f>
        <v>4.82125</v>
      </c>
    </row>
    <row r="3" spans="1:18" x14ac:dyDescent="0.25">
      <c r="A3">
        <v>20230763</v>
      </c>
      <c r="B3" t="s">
        <v>104</v>
      </c>
      <c r="C3" t="s">
        <v>105</v>
      </c>
      <c r="D3" t="s">
        <v>106</v>
      </c>
      <c r="E3" s="9" t="s">
        <v>107</v>
      </c>
      <c r="F3" s="1">
        <v>1.5</v>
      </c>
      <c r="G3" s="1" t="s">
        <v>180</v>
      </c>
      <c r="H3" s="7">
        <v>1</v>
      </c>
      <c r="I3" s="7" t="s">
        <v>180</v>
      </c>
      <c r="J3" s="7">
        <v>1</v>
      </c>
      <c r="K3" s="1">
        <f t="shared" si="0"/>
        <v>3.5</v>
      </c>
      <c r="L3" s="4">
        <f>(K3/8)*10</f>
        <v>4.375</v>
      </c>
      <c r="M3" s="1">
        <v>7.5</v>
      </c>
      <c r="N3" s="4">
        <f t="shared" si="1"/>
        <v>5.9375</v>
      </c>
      <c r="O3" s="4">
        <v>6</v>
      </c>
      <c r="P3" s="4" t="s">
        <v>180</v>
      </c>
      <c r="Q3" s="1">
        <f t="shared" si="2"/>
        <v>3</v>
      </c>
      <c r="R3" s="4">
        <f t="shared" si="3"/>
        <v>5.0562500000000004</v>
      </c>
    </row>
    <row r="4" spans="1:18" x14ac:dyDescent="0.25">
      <c r="A4">
        <v>20218555</v>
      </c>
      <c r="B4" t="s">
        <v>9</v>
      </c>
      <c r="C4" t="s">
        <v>10</v>
      </c>
      <c r="D4" t="s">
        <v>11</v>
      </c>
      <c r="E4" s="9" t="s">
        <v>12</v>
      </c>
      <c r="F4" s="1">
        <v>2.75</v>
      </c>
      <c r="G4" s="1">
        <v>1</v>
      </c>
      <c r="H4" s="7">
        <v>0.75</v>
      </c>
      <c r="I4" s="7">
        <v>1.3</v>
      </c>
      <c r="J4" s="7" t="s">
        <v>180</v>
      </c>
      <c r="K4" s="1">
        <f t="shared" si="0"/>
        <v>5.8</v>
      </c>
      <c r="L4" s="4">
        <v>7.25</v>
      </c>
      <c r="M4" s="1">
        <v>7.5</v>
      </c>
      <c r="N4" s="4">
        <f t="shared" si="1"/>
        <v>7.375</v>
      </c>
      <c r="O4" s="4">
        <v>9</v>
      </c>
      <c r="P4" s="4">
        <v>9</v>
      </c>
      <c r="Q4" s="1">
        <f t="shared" si="2"/>
        <v>9</v>
      </c>
      <c r="R4" s="4">
        <f t="shared" si="3"/>
        <v>7.8624999999999989</v>
      </c>
    </row>
    <row r="5" spans="1:18" x14ac:dyDescent="0.25">
      <c r="A5">
        <v>20225468</v>
      </c>
      <c r="B5" t="s">
        <v>80</v>
      </c>
      <c r="C5" t="s">
        <v>81</v>
      </c>
      <c r="D5" t="s">
        <v>56</v>
      </c>
      <c r="E5" s="9" t="s">
        <v>82</v>
      </c>
      <c r="F5" s="1">
        <v>2.6</v>
      </c>
      <c r="G5" s="1">
        <v>0.75</v>
      </c>
      <c r="H5" s="7">
        <v>1</v>
      </c>
      <c r="I5" s="7" t="s">
        <v>180</v>
      </c>
      <c r="J5" s="7" t="s">
        <v>180</v>
      </c>
      <c r="K5" s="1">
        <f t="shared" si="0"/>
        <v>4.3499999999999996</v>
      </c>
      <c r="L5" s="4">
        <v>4.1875</v>
      </c>
      <c r="M5" s="1">
        <v>7.5</v>
      </c>
      <c r="N5" s="4">
        <f t="shared" si="1"/>
        <v>5.84375</v>
      </c>
      <c r="O5" s="4" t="s">
        <v>180</v>
      </c>
      <c r="P5" s="4" t="s">
        <v>180</v>
      </c>
      <c r="Q5" s="1">
        <f t="shared" si="2"/>
        <v>0</v>
      </c>
      <c r="R5" s="4">
        <f t="shared" si="3"/>
        <v>4.0906250000000002</v>
      </c>
    </row>
    <row r="6" spans="1:18" x14ac:dyDescent="0.25">
      <c r="A6">
        <v>20220993</v>
      </c>
      <c r="B6" t="s">
        <v>61</v>
      </c>
      <c r="C6" t="s">
        <v>62</v>
      </c>
      <c r="D6" t="s">
        <v>63</v>
      </c>
      <c r="E6" s="9" t="s">
        <v>64</v>
      </c>
      <c r="F6" s="1">
        <v>2.1</v>
      </c>
      <c r="G6" s="1">
        <v>1</v>
      </c>
      <c r="H6" s="7">
        <v>1</v>
      </c>
      <c r="I6" s="7">
        <v>1.4</v>
      </c>
      <c r="J6" s="7">
        <v>1</v>
      </c>
      <c r="K6" s="1">
        <f t="shared" si="0"/>
        <v>6.5</v>
      </c>
      <c r="L6" s="4">
        <f>(K6/8)*10</f>
        <v>8.125</v>
      </c>
      <c r="M6" s="1">
        <v>6</v>
      </c>
      <c r="N6" s="4">
        <f t="shared" si="1"/>
        <v>7.0625</v>
      </c>
      <c r="O6" s="4" t="s">
        <v>180</v>
      </c>
      <c r="P6" s="4" t="s">
        <v>180</v>
      </c>
      <c r="Q6" s="1">
        <f t="shared" si="2"/>
        <v>0</v>
      </c>
      <c r="R6" s="4">
        <f t="shared" si="3"/>
        <v>4.9437499999999996</v>
      </c>
    </row>
    <row r="7" spans="1:18" x14ac:dyDescent="0.25">
      <c r="A7">
        <v>20228109</v>
      </c>
      <c r="B7" t="s">
        <v>33</v>
      </c>
      <c r="C7" t="s">
        <v>34</v>
      </c>
      <c r="D7" t="s">
        <v>35</v>
      </c>
      <c r="E7" s="9" t="s">
        <v>36</v>
      </c>
      <c r="F7" s="1">
        <v>3</v>
      </c>
      <c r="G7" s="1" t="s">
        <v>180</v>
      </c>
      <c r="H7" s="7">
        <v>1</v>
      </c>
      <c r="I7" s="7">
        <v>1.1000000000000001</v>
      </c>
      <c r="J7" s="7">
        <v>1</v>
      </c>
      <c r="K7" s="1">
        <f t="shared" si="0"/>
        <v>6.1</v>
      </c>
      <c r="L7" s="4">
        <v>7.625</v>
      </c>
      <c r="M7" s="1">
        <v>7.5</v>
      </c>
      <c r="N7" s="4">
        <f t="shared" si="1"/>
        <v>7.5625</v>
      </c>
      <c r="O7" s="4">
        <v>8</v>
      </c>
      <c r="P7" s="4">
        <v>10</v>
      </c>
      <c r="Q7" s="1">
        <f t="shared" si="2"/>
        <v>9</v>
      </c>
      <c r="R7" s="4">
        <f t="shared" si="3"/>
        <v>7.9937499999999986</v>
      </c>
    </row>
    <row r="8" spans="1:18" x14ac:dyDescent="0.25">
      <c r="A8">
        <v>20212856</v>
      </c>
      <c r="B8" t="s">
        <v>52</v>
      </c>
      <c r="C8" t="s">
        <v>53</v>
      </c>
      <c r="D8" t="s">
        <v>49</v>
      </c>
      <c r="E8" s="9" t="s">
        <v>54</v>
      </c>
      <c r="F8" s="1">
        <v>1.85</v>
      </c>
      <c r="G8" s="1">
        <v>0.5</v>
      </c>
      <c r="H8" s="7">
        <v>1</v>
      </c>
      <c r="I8" s="7" t="s">
        <v>180</v>
      </c>
      <c r="J8" s="7">
        <v>1</v>
      </c>
      <c r="K8" s="1">
        <f t="shared" si="0"/>
        <v>4.3499999999999996</v>
      </c>
      <c r="L8" s="4">
        <v>5.4375</v>
      </c>
      <c r="M8" s="1">
        <v>10</v>
      </c>
      <c r="N8" s="4">
        <f t="shared" si="1"/>
        <v>7.71875</v>
      </c>
      <c r="O8" s="4" t="s">
        <v>180</v>
      </c>
      <c r="P8" s="4" t="s">
        <v>180</v>
      </c>
      <c r="Q8" s="1">
        <f t="shared" si="2"/>
        <v>0</v>
      </c>
      <c r="R8" s="4">
        <f t="shared" si="3"/>
        <v>5.4031249999999993</v>
      </c>
    </row>
    <row r="9" spans="1:18" x14ac:dyDescent="0.25">
      <c r="A9">
        <v>20227095</v>
      </c>
      <c r="B9" t="s">
        <v>93</v>
      </c>
      <c r="C9" t="s">
        <v>94</v>
      </c>
      <c r="D9" t="s">
        <v>95</v>
      </c>
      <c r="E9" s="9" t="s">
        <v>96</v>
      </c>
      <c r="F9" s="1">
        <v>2.75</v>
      </c>
      <c r="G9" s="1">
        <v>0.4</v>
      </c>
      <c r="H9" s="7">
        <v>1</v>
      </c>
      <c r="I9" s="7">
        <v>0.7</v>
      </c>
      <c r="J9" s="7">
        <v>1</v>
      </c>
      <c r="K9" s="1">
        <f t="shared" si="0"/>
        <v>5.8500000000000005</v>
      </c>
      <c r="L9" s="4">
        <v>7.3125000000000009</v>
      </c>
      <c r="M9" s="1">
        <v>5</v>
      </c>
      <c r="N9" s="4">
        <f t="shared" si="1"/>
        <v>6.15625</v>
      </c>
      <c r="O9" s="4">
        <v>10</v>
      </c>
      <c r="P9" s="4">
        <v>7</v>
      </c>
      <c r="Q9" s="1">
        <f t="shared" si="2"/>
        <v>8.5</v>
      </c>
      <c r="R9" s="4">
        <f t="shared" si="3"/>
        <v>6.8593749999999991</v>
      </c>
    </row>
    <row r="10" spans="1:18" x14ac:dyDescent="0.25">
      <c r="A10">
        <v>20229039</v>
      </c>
      <c r="B10" t="s">
        <v>123</v>
      </c>
      <c r="C10" t="s">
        <v>124</v>
      </c>
      <c r="D10" t="s">
        <v>125</v>
      </c>
      <c r="E10" s="9" t="s">
        <v>126</v>
      </c>
      <c r="F10" s="1" t="s">
        <v>180</v>
      </c>
      <c r="G10" s="1" t="s">
        <v>180</v>
      </c>
      <c r="H10" s="7" t="s">
        <v>180</v>
      </c>
      <c r="I10" s="7">
        <v>1.1000000000000001</v>
      </c>
      <c r="J10" s="7">
        <v>1</v>
      </c>
      <c r="K10" s="1">
        <f t="shared" si="0"/>
        <v>2.1</v>
      </c>
      <c r="L10" s="4">
        <v>2.625</v>
      </c>
      <c r="M10" s="1">
        <v>5</v>
      </c>
      <c r="N10" s="4">
        <f t="shared" si="1"/>
        <v>3.8125</v>
      </c>
      <c r="O10" s="4">
        <v>9</v>
      </c>
      <c r="P10" s="4">
        <v>10</v>
      </c>
      <c r="Q10" s="1">
        <f t="shared" si="2"/>
        <v>9.5</v>
      </c>
      <c r="R10" s="4">
        <f t="shared" si="3"/>
        <v>5.5187499999999998</v>
      </c>
    </row>
    <row r="11" spans="1:18" x14ac:dyDescent="0.25">
      <c r="A11">
        <v>20203982</v>
      </c>
      <c r="B11" t="s">
        <v>151</v>
      </c>
      <c r="C11" t="s">
        <v>152</v>
      </c>
      <c r="D11" t="s">
        <v>153</v>
      </c>
      <c r="E11" s="9" t="s">
        <v>154</v>
      </c>
      <c r="F11" s="1">
        <v>3</v>
      </c>
      <c r="G11" s="1">
        <v>0.82</v>
      </c>
      <c r="H11" s="7">
        <v>0.7</v>
      </c>
      <c r="I11" s="7">
        <v>1.2</v>
      </c>
      <c r="J11" s="7">
        <v>1</v>
      </c>
      <c r="K11" s="1">
        <f t="shared" si="0"/>
        <v>6.72</v>
      </c>
      <c r="L11" s="4">
        <v>8.4</v>
      </c>
      <c r="M11" s="1">
        <v>7</v>
      </c>
      <c r="N11" s="4">
        <f t="shared" si="1"/>
        <v>7.7</v>
      </c>
      <c r="O11" s="4">
        <v>10</v>
      </c>
      <c r="P11" s="4" t="s">
        <v>180</v>
      </c>
      <c r="Q11" s="1">
        <f t="shared" si="2"/>
        <v>5</v>
      </c>
      <c r="R11" s="4">
        <f t="shared" si="3"/>
        <v>6.89</v>
      </c>
    </row>
    <row r="12" spans="1:18" x14ac:dyDescent="0.25">
      <c r="A12">
        <v>20227920</v>
      </c>
      <c r="B12" t="s">
        <v>37</v>
      </c>
      <c r="C12" t="s">
        <v>38</v>
      </c>
      <c r="D12" t="s">
        <v>39</v>
      </c>
      <c r="E12" s="9" t="s">
        <v>40</v>
      </c>
      <c r="F12" s="1">
        <v>3</v>
      </c>
      <c r="G12" s="1">
        <v>0.4</v>
      </c>
      <c r="H12" s="7">
        <v>1</v>
      </c>
      <c r="I12" s="7">
        <v>1.6</v>
      </c>
      <c r="J12" s="7">
        <v>1</v>
      </c>
      <c r="K12" s="1">
        <f t="shared" si="0"/>
        <v>7</v>
      </c>
      <c r="L12" s="4">
        <v>8.75</v>
      </c>
      <c r="M12" s="1">
        <v>7.5</v>
      </c>
      <c r="N12" s="4">
        <f t="shared" si="1"/>
        <v>8.125</v>
      </c>
      <c r="O12" s="4">
        <v>9</v>
      </c>
      <c r="P12" s="4">
        <v>5</v>
      </c>
      <c r="Q12" s="1">
        <f t="shared" si="2"/>
        <v>7</v>
      </c>
      <c r="R12" s="4">
        <f t="shared" si="3"/>
        <v>7.7874999999999996</v>
      </c>
    </row>
    <row r="13" spans="1:18" x14ac:dyDescent="0.25">
      <c r="A13">
        <v>20196863</v>
      </c>
      <c r="B13" t="s">
        <v>113</v>
      </c>
      <c r="C13" t="s">
        <v>114</v>
      </c>
      <c r="D13" t="s">
        <v>91</v>
      </c>
      <c r="E13" s="9" t="s">
        <v>115</v>
      </c>
      <c r="F13" s="1" t="s">
        <v>180</v>
      </c>
      <c r="G13" s="1" t="s">
        <v>180</v>
      </c>
      <c r="H13" s="7">
        <v>1</v>
      </c>
      <c r="I13" s="7">
        <v>1</v>
      </c>
      <c r="J13" s="7">
        <v>1</v>
      </c>
      <c r="K13" s="1">
        <f t="shared" si="0"/>
        <v>3</v>
      </c>
      <c r="L13" s="4">
        <v>3.75</v>
      </c>
      <c r="M13" s="1">
        <v>6</v>
      </c>
      <c r="N13" s="4">
        <f t="shared" si="1"/>
        <v>4.875</v>
      </c>
      <c r="O13" s="4">
        <v>10</v>
      </c>
      <c r="P13" s="4">
        <v>10</v>
      </c>
      <c r="Q13" s="1">
        <f t="shared" si="2"/>
        <v>10</v>
      </c>
      <c r="R13" s="4">
        <f t="shared" si="3"/>
        <v>6.4124999999999996</v>
      </c>
    </row>
    <row r="14" spans="1:18" x14ac:dyDescent="0.25">
      <c r="A14">
        <v>20195559</v>
      </c>
      <c r="B14" t="s">
        <v>55</v>
      </c>
      <c r="C14" t="s">
        <v>56</v>
      </c>
      <c r="D14" t="s">
        <v>38</v>
      </c>
      <c r="E14" s="9" t="s">
        <v>57</v>
      </c>
      <c r="F14" s="1">
        <v>2.5</v>
      </c>
      <c r="G14" s="1">
        <v>0.75</v>
      </c>
      <c r="H14" s="7">
        <v>1</v>
      </c>
      <c r="I14" s="7">
        <v>1.1000000000000001</v>
      </c>
      <c r="J14" s="7">
        <v>1</v>
      </c>
      <c r="K14" s="1">
        <f t="shared" si="0"/>
        <v>6.35</v>
      </c>
      <c r="L14" s="4">
        <v>7.9375</v>
      </c>
      <c r="M14" s="1">
        <v>8</v>
      </c>
      <c r="N14" s="4">
        <f t="shared" si="1"/>
        <v>7.96875</v>
      </c>
      <c r="O14" s="4">
        <v>10</v>
      </c>
      <c r="P14" s="4" t="s">
        <v>180</v>
      </c>
      <c r="Q14" s="1">
        <f t="shared" si="2"/>
        <v>5</v>
      </c>
      <c r="R14" s="4">
        <f t="shared" si="3"/>
        <v>7.078125</v>
      </c>
    </row>
    <row r="15" spans="1:18" x14ac:dyDescent="0.25">
      <c r="A15">
        <v>20231913</v>
      </c>
      <c r="B15" t="s">
        <v>17</v>
      </c>
      <c r="C15" t="s">
        <v>18</v>
      </c>
      <c r="D15" t="s">
        <v>19</v>
      </c>
      <c r="E15" s="9" t="s">
        <v>20</v>
      </c>
      <c r="F15" s="1" t="s">
        <v>180</v>
      </c>
      <c r="G15" s="1" t="s">
        <v>180</v>
      </c>
      <c r="H15" s="7">
        <v>1</v>
      </c>
      <c r="I15" s="7" t="s">
        <v>180</v>
      </c>
      <c r="J15" s="7" t="s">
        <v>180</v>
      </c>
      <c r="K15" s="1">
        <f t="shared" si="0"/>
        <v>1</v>
      </c>
      <c r="L15" s="4">
        <v>1.25</v>
      </c>
      <c r="M15" s="1">
        <v>6.5</v>
      </c>
      <c r="N15" s="4">
        <f t="shared" si="1"/>
        <v>3.875</v>
      </c>
      <c r="O15" s="4" t="s">
        <v>180</v>
      </c>
      <c r="P15" s="4" t="s">
        <v>180</v>
      </c>
      <c r="Q15" s="1">
        <f t="shared" si="2"/>
        <v>0</v>
      </c>
      <c r="R15" s="4">
        <f t="shared" si="3"/>
        <v>2.7124999999999999</v>
      </c>
    </row>
    <row r="16" spans="1:18" x14ac:dyDescent="0.25">
      <c r="A16">
        <v>20228845</v>
      </c>
      <c r="B16" t="s">
        <v>13</v>
      </c>
      <c r="C16" t="s">
        <v>14</v>
      </c>
      <c r="D16" t="s">
        <v>15</v>
      </c>
      <c r="E16" s="9" t="s">
        <v>16</v>
      </c>
      <c r="F16" s="1">
        <v>2.35</v>
      </c>
      <c r="G16" s="1">
        <v>0.7</v>
      </c>
      <c r="H16" s="7">
        <v>1</v>
      </c>
      <c r="I16" s="7">
        <v>1.2</v>
      </c>
      <c r="J16" s="7">
        <v>1</v>
      </c>
      <c r="K16" s="1">
        <f t="shared" si="0"/>
        <v>6.25</v>
      </c>
      <c r="L16" s="4">
        <v>7.8125</v>
      </c>
      <c r="M16" s="1">
        <v>6.5</v>
      </c>
      <c r="N16" s="4">
        <f t="shared" si="1"/>
        <v>7.15625</v>
      </c>
      <c r="O16" s="4">
        <v>9</v>
      </c>
      <c r="P16" s="4">
        <v>10</v>
      </c>
      <c r="Q16" s="1">
        <f t="shared" si="2"/>
        <v>9.5</v>
      </c>
      <c r="R16" s="4">
        <f t="shared" si="3"/>
        <v>7.859375</v>
      </c>
    </row>
    <row r="17" spans="1:18" x14ac:dyDescent="0.25">
      <c r="A17">
        <v>20228019</v>
      </c>
      <c r="B17" t="s">
        <v>139</v>
      </c>
      <c r="C17" t="s">
        <v>140</v>
      </c>
      <c r="D17" t="s">
        <v>141</v>
      </c>
      <c r="E17" s="9" t="s">
        <v>142</v>
      </c>
      <c r="F17" s="1">
        <v>3</v>
      </c>
      <c r="G17" s="1">
        <v>1</v>
      </c>
      <c r="H17" s="7">
        <v>1</v>
      </c>
      <c r="I17" s="7">
        <v>1</v>
      </c>
      <c r="J17" s="7">
        <v>1</v>
      </c>
      <c r="K17" s="1">
        <f t="shared" si="0"/>
        <v>7</v>
      </c>
      <c r="L17" s="4">
        <v>8.75</v>
      </c>
      <c r="M17" s="1">
        <v>6.5</v>
      </c>
      <c r="N17" s="4">
        <f t="shared" si="1"/>
        <v>7.625</v>
      </c>
      <c r="O17" s="4" t="s">
        <v>180</v>
      </c>
      <c r="P17" s="4" t="s">
        <v>180</v>
      </c>
      <c r="Q17" s="1">
        <f t="shared" si="2"/>
        <v>0</v>
      </c>
      <c r="R17" s="4">
        <f t="shared" si="3"/>
        <v>5.3374999999999995</v>
      </c>
    </row>
    <row r="18" spans="1:18" x14ac:dyDescent="0.25">
      <c r="A18">
        <v>20223975</v>
      </c>
      <c r="B18" t="s">
        <v>86</v>
      </c>
      <c r="C18" t="s">
        <v>67</v>
      </c>
      <c r="D18" t="s">
        <v>87</v>
      </c>
      <c r="E18" s="9" t="s">
        <v>88</v>
      </c>
      <c r="F18" s="1" t="s">
        <v>180</v>
      </c>
      <c r="G18" s="1" t="s">
        <v>180</v>
      </c>
      <c r="H18" s="7" t="s">
        <v>180</v>
      </c>
      <c r="I18" s="7" t="s">
        <v>180</v>
      </c>
      <c r="J18" s="7" t="s">
        <v>180</v>
      </c>
      <c r="K18" s="1">
        <f t="shared" si="0"/>
        <v>0</v>
      </c>
      <c r="L18" s="4">
        <v>0</v>
      </c>
      <c r="M18" s="1">
        <v>8.5</v>
      </c>
      <c r="N18" s="4">
        <f t="shared" si="1"/>
        <v>4.25</v>
      </c>
      <c r="O18" s="4" t="s">
        <v>180</v>
      </c>
      <c r="P18" s="4" t="s">
        <v>180</v>
      </c>
      <c r="Q18" s="1">
        <f t="shared" si="2"/>
        <v>0</v>
      </c>
      <c r="R18" s="4">
        <f t="shared" si="3"/>
        <v>2.9749999999999996</v>
      </c>
    </row>
    <row r="19" spans="1:18" x14ac:dyDescent="0.25">
      <c r="A19">
        <v>20226710</v>
      </c>
      <c r="B19" t="s">
        <v>120</v>
      </c>
      <c r="C19" t="s">
        <v>67</v>
      </c>
      <c r="D19" t="s">
        <v>121</v>
      </c>
      <c r="E19" s="9" t="s">
        <v>122</v>
      </c>
      <c r="F19" s="1">
        <v>2.6</v>
      </c>
      <c r="G19" s="1" t="s">
        <v>180</v>
      </c>
      <c r="H19" s="7">
        <v>0.7</v>
      </c>
      <c r="I19" s="7">
        <v>1</v>
      </c>
      <c r="J19" s="7" t="s">
        <v>180</v>
      </c>
      <c r="K19" s="1">
        <f t="shared" si="0"/>
        <v>4.3</v>
      </c>
      <c r="L19" s="4">
        <v>5.375</v>
      </c>
      <c r="M19" s="1">
        <v>7.5</v>
      </c>
      <c r="N19" s="4">
        <f t="shared" si="1"/>
        <v>6.4375</v>
      </c>
      <c r="O19" s="4">
        <v>9</v>
      </c>
      <c r="P19" s="4">
        <v>9</v>
      </c>
      <c r="Q19" s="1">
        <f t="shared" si="2"/>
        <v>9</v>
      </c>
      <c r="R19" s="4">
        <f t="shared" si="3"/>
        <v>7.2062499999999989</v>
      </c>
    </row>
    <row r="20" spans="1:18" x14ac:dyDescent="0.25">
      <c r="A20">
        <v>20218964</v>
      </c>
      <c r="B20" t="s">
        <v>73</v>
      </c>
      <c r="C20" t="s">
        <v>67</v>
      </c>
      <c r="D20" t="s">
        <v>74</v>
      </c>
      <c r="E20" s="9" t="s">
        <v>75</v>
      </c>
      <c r="F20" s="1">
        <v>3</v>
      </c>
      <c r="G20" s="1">
        <v>0.95</v>
      </c>
      <c r="H20" s="7">
        <v>1</v>
      </c>
      <c r="I20" s="7">
        <v>1.1000000000000001</v>
      </c>
      <c r="J20" s="7">
        <v>1</v>
      </c>
      <c r="K20" s="1">
        <f t="shared" si="0"/>
        <v>7.0500000000000007</v>
      </c>
      <c r="L20" s="4">
        <v>8.8125</v>
      </c>
      <c r="M20" s="1">
        <v>7</v>
      </c>
      <c r="N20" s="4">
        <f t="shared" si="1"/>
        <v>7.90625</v>
      </c>
      <c r="O20" s="4" t="s">
        <v>180</v>
      </c>
      <c r="P20" s="4">
        <v>10</v>
      </c>
      <c r="Q20" s="1">
        <f t="shared" si="2"/>
        <v>5</v>
      </c>
      <c r="R20" s="4">
        <f t="shared" si="3"/>
        <v>7.0343749999999998</v>
      </c>
    </row>
    <row r="21" spans="1:18" x14ac:dyDescent="0.25">
      <c r="A21">
        <v>20222083</v>
      </c>
      <c r="B21" t="s">
        <v>89</v>
      </c>
      <c r="C21" t="s">
        <v>90</v>
      </c>
      <c r="D21" t="s">
        <v>91</v>
      </c>
      <c r="E21" s="9" t="s">
        <v>92</v>
      </c>
      <c r="F21" s="1">
        <v>2.75</v>
      </c>
      <c r="G21" s="1" t="s">
        <v>180</v>
      </c>
      <c r="H21" s="7">
        <v>1</v>
      </c>
      <c r="I21" s="7">
        <v>0.1</v>
      </c>
      <c r="J21" s="7">
        <v>1</v>
      </c>
      <c r="K21" s="1">
        <f t="shared" si="0"/>
        <v>4.8499999999999996</v>
      </c>
      <c r="L21" s="4">
        <v>6.0625</v>
      </c>
      <c r="M21" s="1">
        <v>6.5</v>
      </c>
      <c r="N21" s="4">
        <f t="shared" si="1"/>
        <v>6.28125</v>
      </c>
      <c r="O21" s="4">
        <v>7</v>
      </c>
      <c r="P21" s="4">
        <v>6</v>
      </c>
      <c r="Q21" s="1">
        <f t="shared" si="2"/>
        <v>6.5</v>
      </c>
      <c r="R21" s="4">
        <f t="shared" si="3"/>
        <v>6.3468749999999998</v>
      </c>
    </row>
    <row r="22" spans="1:18" x14ac:dyDescent="0.25">
      <c r="A22">
        <v>20225729</v>
      </c>
      <c r="B22" t="s">
        <v>163</v>
      </c>
      <c r="C22" t="s">
        <v>164</v>
      </c>
      <c r="D22" t="s">
        <v>95</v>
      </c>
      <c r="E22" s="9" t="s">
        <v>165</v>
      </c>
      <c r="F22" s="1">
        <v>2.35</v>
      </c>
      <c r="G22" s="1" t="s">
        <v>180</v>
      </c>
      <c r="H22" s="7" t="s">
        <v>180</v>
      </c>
      <c r="I22" s="7" t="s">
        <v>180</v>
      </c>
      <c r="J22" s="7">
        <v>1</v>
      </c>
      <c r="K22" s="1">
        <f t="shared" si="0"/>
        <v>3.35</v>
      </c>
      <c r="L22" s="4">
        <f>(K22/8)*10</f>
        <v>4.1875</v>
      </c>
      <c r="M22" s="1">
        <v>6.5</v>
      </c>
      <c r="N22" s="4">
        <f t="shared" si="1"/>
        <v>5.34375</v>
      </c>
      <c r="O22" s="4">
        <v>10</v>
      </c>
      <c r="P22" s="4">
        <v>7</v>
      </c>
      <c r="Q22" s="1">
        <f t="shared" si="2"/>
        <v>8.5</v>
      </c>
      <c r="R22" s="4">
        <f t="shared" si="3"/>
        <v>6.2906249999999995</v>
      </c>
    </row>
    <row r="23" spans="1:18" x14ac:dyDescent="0.25">
      <c r="A23">
        <v>20228431</v>
      </c>
      <c r="B23" t="s">
        <v>143</v>
      </c>
      <c r="C23" t="s">
        <v>144</v>
      </c>
      <c r="D23" t="s">
        <v>145</v>
      </c>
      <c r="E23" s="9" t="s">
        <v>146</v>
      </c>
      <c r="F23" s="1">
        <v>3</v>
      </c>
      <c r="G23" s="1">
        <v>1</v>
      </c>
      <c r="H23" s="7">
        <v>1</v>
      </c>
      <c r="I23" s="7">
        <v>1.5</v>
      </c>
      <c r="J23" s="7">
        <v>1</v>
      </c>
      <c r="K23" s="1">
        <f t="shared" si="0"/>
        <v>7.5</v>
      </c>
      <c r="L23" s="4">
        <v>9.375</v>
      </c>
      <c r="M23" s="1">
        <v>7.5</v>
      </c>
      <c r="N23" s="4">
        <f t="shared" si="1"/>
        <v>8.4375</v>
      </c>
      <c r="O23" s="4">
        <v>9</v>
      </c>
      <c r="P23" s="4">
        <v>10</v>
      </c>
      <c r="Q23" s="1">
        <f t="shared" si="2"/>
        <v>9.5</v>
      </c>
      <c r="R23" s="4">
        <f t="shared" si="3"/>
        <v>8.7562499999999996</v>
      </c>
    </row>
    <row r="24" spans="1:18" x14ac:dyDescent="0.25">
      <c r="A24">
        <v>20235059</v>
      </c>
      <c r="B24" t="s">
        <v>147</v>
      </c>
      <c r="C24" t="s">
        <v>49</v>
      </c>
      <c r="D24" t="s">
        <v>148</v>
      </c>
      <c r="E24" s="9" t="s">
        <v>146</v>
      </c>
      <c r="F24" s="1">
        <v>2.75</v>
      </c>
      <c r="G24" s="1">
        <v>1</v>
      </c>
      <c r="H24" s="7">
        <v>1</v>
      </c>
      <c r="I24" s="7">
        <v>1</v>
      </c>
      <c r="J24" s="7" t="s">
        <v>180</v>
      </c>
      <c r="K24" s="1">
        <f t="shared" si="0"/>
        <v>5.75</v>
      </c>
      <c r="L24" s="4">
        <v>7.1875</v>
      </c>
      <c r="M24" s="1">
        <v>8.5</v>
      </c>
      <c r="N24" s="4">
        <f t="shared" si="1"/>
        <v>7.84375</v>
      </c>
      <c r="O24" s="4" t="s">
        <v>180</v>
      </c>
      <c r="P24" s="4" t="s">
        <v>180</v>
      </c>
      <c r="Q24" s="1">
        <f t="shared" si="2"/>
        <v>0</v>
      </c>
      <c r="R24" s="4">
        <f t="shared" si="3"/>
        <v>5.4906249999999996</v>
      </c>
    </row>
    <row r="25" spans="1:18" x14ac:dyDescent="0.25">
      <c r="A25">
        <v>20224948</v>
      </c>
      <c r="B25" t="s">
        <v>137</v>
      </c>
      <c r="C25" t="s">
        <v>49</v>
      </c>
      <c r="D25" t="s">
        <v>38</v>
      </c>
      <c r="E25" s="9" t="s">
        <v>138</v>
      </c>
      <c r="F25" s="1">
        <v>2.75</v>
      </c>
      <c r="G25" s="1">
        <v>1</v>
      </c>
      <c r="H25" s="7">
        <v>1</v>
      </c>
      <c r="I25" s="7">
        <v>1.8</v>
      </c>
      <c r="J25" s="7">
        <v>1</v>
      </c>
      <c r="K25" s="1">
        <f t="shared" si="0"/>
        <v>7.55</v>
      </c>
      <c r="L25" s="4">
        <v>8.1875</v>
      </c>
      <c r="M25" s="1">
        <v>8</v>
      </c>
      <c r="N25" s="4">
        <f t="shared" si="1"/>
        <v>8.09375</v>
      </c>
      <c r="O25" s="4">
        <v>9</v>
      </c>
      <c r="P25" s="4">
        <v>10</v>
      </c>
      <c r="Q25" s="1">
        <f t="shared" si="2"/>
        <v>9.5</v>
      </c>
      <c r="R25" s="4">
        <f t="shared" si="3"/>
        <v>8.515625</v>
      </c>
    </row>
    <row r="26" spans="1:18" x14ac:dyDescent="0.25">
      <c r="A26">
        <v>20211253</v>
      </c>
      <c r="B26" t="s">
        <v>48</v>
      </c>
      <c r="C26" t="s">
        <v>49</v>
      </c>
      <c r="D26" t="s">
        <v>50</v>
      </c>
      <c r="E26" s="9" t="s">
        <v>51</v>
      </c>
      <c r="F26" s="1" t="s">
        <v>180</v>
      </c>
      <c r="G26" s="1" t="s">
        <v>180</v>
      </c>
      <c r="H26" s="7" t="s">
        <v>180</v>
      </c>
      <c r="I26" s="7" t="s">
        <v>180</v>
      </c>
      <c r="J26" s="7" t="s">
        <v>180</v>
      </c>
      <c r="K26" s="1">
        <f t="shared" si="0"/>
        <v>0</v>
      </c>
      <c r="L26" s="4">
        <v>0</v>
      </c>
      <c r="M26" s="1">
        <v>8.5</v>
      </c>
      <c r="N26" s="4">
        <f t="shared" si="1"/>
        <v>4.25</v>
      </c>
      <c r="O26" s="4" t="s">
        <v>180</v>
      </c>
      <c r="P26" s="4" t="s">
        <v>180</v>
      </c>
      <c r="Q26" s="1">
        <f t="shared" si="2"/>
        <v>0</v>
      </c>
      <c r="R26" s="4">
        <f t="shared" si="3"/>
        <v>2.9749999999999996</v>
      </c>
    </row>
    <row r="27" spans="1:18" x14ac:dyDescent="0.25">
      <c r="A27">
        <v>20232376</v>
      </c>
      <c r="B27" t="s">
        <v>41</v>
      </c>
      <c r="C27" t="s">
        <v>42</v>
      </c>
      <c r="D27" t="s">
        <v>43</v>
      </c>
      <c r="E27" s="9" t="s">
        <v>40</v>
      </c>
      <c r="F27" s="1">
        <v>3</v>
      </c>
      <c r="G27" s="1">
        <v>0.5</v>
      </c>
      <c r="H27" s="7">
        <v>1</v>
      </c>
      <c r="I27" s="7">
        <v>1.5</v>
      </c>
      <c r="J27" s="7">
        <v>1</v>
      </c>
      <c r="K27" s="1">
        <f t="shared" si="0"/>
        <v>7</v>
      </c>
      <c r="L27" s="4">
        <v>8.75</v>
      </c>
      <c r="M27" s="1">
        <v>8</v>
      </c>
      <c r="N27" s="4">
        <f t="shared" si="1"/>
        <v>8.375</v>
      </c>
      <c r="O27" s="4">
        <v>9</v>
      </c>
      <c r="P27" s="4">
        <v>10</v>
      </c>
      <c r="Q27" s="1">
        <f t="shared" si="2"/>
        <v>9.5</v>
      </c>
      <c r="R27" s="4">
        <f t="shared" si="3"/>
        <v>8.7125000000000004</v>
      </c>
    </row>
    <row r="28" spans="1:18" x14ac:dyDescent="0.25">
      <c r="A28">
        <v>20228925</v>
      </c>
      <c r="B28" t="s">
        <v>21</v>
      </c>
      <c r="C28" t="s">
        <v>22</v>
      </c>
      <c r="D28" t="s">
        <v>23</v>
      </c>
      <c r="E28" s="9" t="s">
        <v>24</v>
      </c>
      <c r="F28" s="1">
        <v>2.75</v>
      </c>
      <c r="G28" s="1">
        <v>0.82</v>
      </c>
      <c r="H28" s="7">
        <v>1</v>
      </c>
      <c r="I28" s="7">
        <v>1.8</v>
      </c>
      <c r="J28" s="7">
        <v>1</v>
      </c>
      <c r="K28" s="1">
        <f t="shared" si="0"/>
        <v>7.37</v>
      </c>
      <c r="L28" s="4">
        <f>(K28/8)*10</f>
        <v>9.2125000000000004</v>
      </c>
      <c r="M28" s="1">
        <v>8</v>
      </c>
      <c r="N28" s="4">
        <f t="shared" si="1"/>
        <v>8.6062499999999993</v>
      </c>
      <c r="O28" s="4">
        <v>6</v>
      </c>
      <c r="P28" s="4">
        <v>8</v>
      </c>
      <c r="Q28" s="1">
        <f t="shared" si="2"/>
        <v>7</v>
      </c>
      <c r="R28" s="4">
        <f t="shared" si="3"/>
        <v>8.1243749999999988</v>
      </c>
    </row>
    <row r="29" spans="1:18" x14ac:dyDescent="0.25">
      <c r="A29">
        <v>20222131</v>
      </c>
      <c r="B29" t="s">
        <v>69</v>
      </c>
      <c r="C29" t="s">
        <v>70</v>
      </c>
      <c r="D29" t="s">
        <v>71</v>
      </c>
      <c r="E29" s="9" t="s">
        <v>72</v>
      </c>
      <c r="F29" s="1">
        <v>3</v>
      </c>
      <c r="G29" s="1">
        <v>0.75</v>
      </c>
      <c r="H29" s="7">
        <v>1</v>
      </c>
      <c r="I29" s="7">
        <v>0.9</v>
      </c>
      <c r="J29" s="7">
        <v>1</v>
      </c>
      <c r="K29" s="1">
        <f t="shared" si="0"/>
        <v>6.65</v>
      </c>
      <c r="L29" s="4">
        <v>8.3125</v>
      </c>
      <c r="M29" s="1">
        <v>9</v>
      </c>
      <c r="N29" s="4">
        <f t="shared" si="1"/>
        <v>8.65625</v>
      </c>
      <c r="O29" s="4">
        <v>7</v>
      </c>
      <c r="P29" s="4">
        <v>8</v>
      </c>
      <c r="Q29" s="1">
        <f t="shared" si="2"/>
        <v>7.5</v>
      </c>
      <c r="R29" s="4">
        <f t="shared" si="3"/>
        <v>8.3093749999999993</v>
      </c>
    </row>
    <row r="30" spans="1:18" x14ac:dyDescent="0.25">
      <c r="A30">
        <v>20250571</v>
      </c>
      <c r="B30" t="s">
        <v>83</v>
      </c>
      <c r="C30" t="s">
        <v>84</v>
      </c>
      <c r="D30" t="s">
        <v>26</v>
      </c>
      <c r="E30" s="9" t="s">
        <v>85</v>
      </c>
      <c r="F30" s="1">
        <v>3</v>
      </c>
      <c r="G30" s="1">
        <v>0.75</v>
      </c>
      <c r="H30" s="7">
        <v>1</v>
      </c>
      <c r="I30" s="7">
        <v>1.55</v>
      </c>
      <c r="J30" s="7">
        <v>1</v>
      </c>
      <c r="K30" s="1">
        <f t="shared" si="0"/>
        <v>7.3</v>
      </c>
      <c r="L30" s="4">
        <f>(K30/8)*10</f>
        <v>9.125</v>
      </c>
      <c r="M30" s="1">
        <v>5.5</v>
      </c>
      <c r="N30" s="4">
        <f t="shared" si="1"/>
        <v>7.3125</v>
      </c>
      <c r="O30" s="4">
        <v>9</v>
      </c>
      <c r="P30" s="4">
        <v>10</v>
      </c>
      <c r="Q30" s="1">
        <f t="shared" si="2"/>
        <v>9.5</v>
      </c>
      <c r="R30" s="4">
        <f t="shared" si="3"/>
        <v>7.96875</v>
      </c>
    </row>
    <row r="31" spans="1:18" x14ac:dyDescent="0.25">
      <c r="A31">
        <v>340440309</v>
      </c>
      <c r="B31" t="s">
        <v>127</v>
      </c>
      <c r="C31" t="s">
        <v>128</v>
      </c>
      <c r="D31" t="s">
        <v>26</v>
      </c>
      <c r="E31" s="9" t="s">
        <v>129</v>
      </c>
      <c r="F31" s="1">
        <v>2.75</v>
      </c>
      <c r="G31" s="1">
        <v>1</v>
      </c>
      <c r="H31" s="7">
        <v>1</v>
      </c>
      <c r="I31" s="7">
        <v>1.6</v>
      </c>
      <c r="J31" s="7">
        <v>1</v>
      </c>
      <c r="K31" s="1">
        <f t="shared" si="0"/>
        <v>7.35</v>
      </c>
      <c r="L31" s="4">
        <v>9.1875</v>
      </c>
      <c r="M31" s="1">
        <v>8</v>
      </c>
      <c r="N31" s="4">
        <f t="shared" si="1"/>
        <v>8.59375</v>
      </c>
      <c r="O31" s="4">
        <v>9</v>
      </c>
      <c r="P31" s="4">
        <v>10</v>
      </c>
      <c r="Q31" s="1">
        <f t="shared" si="2"/>
        <v>9.5</v>
      </c>
      <c r="R31" s="4">
        <f t="shared" si="3"/>
        <v>8.8656249999999996</v>
      </c>
    </row>
    <row r="32" spans="1:18" x14ac:dyDescent="0.25">
      <c r="A32">
        <v>20228570</v>
      </c>
      <c r="B32" t="s">
        <v>65</v>
      </c>
      <c r="C32" t="s">
        <v>66</v>
      </c>
      <c r="D32" t="s">
        <v>67</v>
      </c>
      <c r="E32" s="9" t="s">
        <v>68</v>
      </c>
      <c r="F32" s="1">
        <v>3</v>
      </c>
      <c r="G32" s="1" t="s">
        <v>180</v>
      </c>
      <c r="H32" s="7">
        <v>1</v>
      </c>
      <c r="I32" s="7" t="s">
        <v>180</v>
      </c>
      <c r="J32" s="7" t="s">
        <v>180</v>
      </c>
      <c r="K32" s="1">
        <f t="shared" si="0"/>
        <v>4</v>
      </c>
      <c r="L32" s="4">
        <v>5</v>
      </c>
      <c r="M32" s="1">
        <v>8.5</v>
      </c>
      <c r="N32" s="4">
        <f t="shared" si="1"/>
        <v>6.75</v>
      </c>
      <c r="O32" s="4" t="s">
        <v>180</v>
      </c>
      <c r="P32" s="4" t="s">
        <v>180</v>
      </c>
      <c r="Q32" s="1">
        <f t="shared" si="2"/>
        <v>0</v>
      </c>
      <c r="R32" s="4">
        <f t="shared" si="3"/>
        <v>4.7249999999999996</v>
      </c>
    </row>
    <row r="33" spans="1:18" x14ac:dyDescent="0.25">
      <c r="A33">
        <v>20225414</v>
      </c>
      <c r="B33" t="s">
        <v>118</v>
      </c>
      <c r="C33" t="s">
        <v>95</v>
      </c>
      <c r="D33" t="s">
        <v>119</v>
      </c>
      <c r="E33" s="9" t="s">
        <v>117</v>
      </c>
      <c r="F33" s="1">
        <v>2.6</v>
      </c>
      <c r="G33" s="1">
        <v>0.7</v>
      </c>
      <c r="H33" s="7">
        <v>1</v>
      </c>
      <c r="I33" s="7" t="s">
        <v>180</v>
      </c>
      <c r="J33" s="7">
        <v>1</v>
      </c>
      <c r="K33" s="1">
        <f t="shared" si="0"/>
        <v>5.3</v>
      </c>
      <c r="L33" s="4">
        <v>6.625</v>
      </c>
      <c r="M33" s="1">
        <v>7.5</v>
      </c>
      <c r="N33" s="4">
        <f t="shared" si="1"/>
        <v>7.0625</v>
      </c>
      <c r="O33" s="4" t="s">
        <v>180</v>
      </c>
      <c r="P33" s="4">
        <v>8</v>
      </c>
      <c r="Q33" s="1">
        <f t="shared" si="2"/>
        <v>4</v>
      </c>
      <c r="R33" s="4">
        <f t="shared" si="3"/>
        <v>6.1437499999999998</v>
      </c>
    </row>
    <row r="34" spans="1:18" x14ac:dyDescent="0.25">
      <c r="A34">
        <v>20225946</v>
      </c>
      <c r="B34" t="s">
        <v>58</v>
      </c>
      <c r="C34" t="s">
        <v>59</v>
      </c>
      <c r="D34" t="s">
        <v>22</v>
      </c>
      <c r="E34" s="9" t="s">
        <v>60</v>
      </c>
      <c r="F34" s="1">
        <v>3</v>
      </c>
      <c r="G34" s="1">
        <v>0.95</v>
      </c>
      <c r="H34" s="7">
        <v>1</v>
      </c>
      <c r="I34" s="7">
        <v>1.7</v>
      </c>
      <c r="J34" s="7" t="s">
        <v>180</v>
      </c>
      <c r="K34" s="1">
        <f t="shared" si="0"/>
        <v>6.65</v>
      </c>
      <c r="L34" s="4">
        <v>8.3125</v>
      </c>
      <c r="M34" s="1">
        <v>6</v>
      </c>
      <c r="N34" s="4">
        <f t="shared" si="1"/>
        <v>7.15625</v>
      </c>
      <c r="O34" s="4">
        <v>6.5</v>
      </c>
      <c r="P34" s="4">
        <v>9</v>
      </c>
      <c r="Q34" s="4">
        <f t="shared" si="2"/>
        <v>7.75</v>
      </c>
      <c r="R34" s="4">
        <f t="shared" si="3"/>
        <v>7.3343749999999996</v>
      </c>
    </row>
    <row r="35" spans="1:18" x14ac:dyDescent="0.25">
      <c r="A35">
        <v>20205043</v>
      </c>
      <c r="B35" t="s">
        <v>155</v>
      </c>
      <c r="C35" t="s">
        <v>156</v>
      </c>
      <c r="D35" t="s">
        <v>59</v>
      </c>
      <c r="E35" s="9" t="s">
        <v>157</v>
      </c>
      <c r="F35" s="1">
        <v>2.75</v>
      </c>
      <c r="G35" s="1">
        <v>1</v>
      </c>
      <c r="H35" s="7">
        <v>1</v>
      </c>
      <c r="I35" s="7">
        <v>1.3</v>
      </c>
      <c r="J35" s="7">
        <v>1</v>
      </c>
      <c r="K35" s="1">
        <f t="shared" si="0"/>
        <v>7.05</v>
      </c>
      <c r="L35" s="4">
        <v>8.8125</v>
      </c>
      <c r="M35" s="1">
        <v>7.5</v>
      </c>
      <c r="N35" s="4">
        <f t="shared" si="1"/>
        <v>8.15625</v>
      </c>
      <c r="O35" s="4">
        <v>9</v>
      </c>
      <c r="P35" s="4">
        <v>10</v>
      </c>
      <c r="Q35" s="1">
        <f t="shared" si="2"/>
        <v>9.5</v>
      </c>
      <c r="R35" s="4">
        <f t="shared" si="3"/>
        <v>8.5593749999999993</v>
      </c>
    </row>
    <row r="36" spans="1:18" x14ac:dyDescent="0.25">
      <c r="A36">
        <v>340429212</v>
      </c>
      <c r="B36" t="s">
        <v>76</v>
      </c>
      <c r="C36" t="s">
        <v>77</v>
      </c>
      <c r="D36" t="s">
        <v>78</v>
      </c>
      <c r="E36" s="9" t="s">
        <v>79</v>
      </c>
      <c r="F36" s="1">
        <v>3</v>
      </c>
      <c r="G36" s="1">
        <v>1</v>
      </c>
      <c r="H36" s="7">
        <v>1</v>
      </c>
      <c r="I36" s="7">
        <v>1.3</v>
      </c>
      <c r="J36" s="7">
        <v>1</v>
      </c>
      <c r="K36" s="1">
        <f t="shared" si="0"/>
        <v>7.3</v>
      </c>
      <c r="L36" s="4">
        <v>9.125</v>
      </c>
      <c r="M36" s="1">
        <v>8.5</v>
      </c>
      <c r="N36" s="4">
        <f t="shared" si="1"/>
        <v>8.8125</v>
      </c>
      <c r="O36" s="4">
        <v>9</v>
      </c>
      <c r="P36" s="4">
        <v>10</v>
      </c>
      <c r="Q36" s="1">
        <f t="shared" si="2"/>
        <v>9.5</v>
      </c>
      <c r="R36" s="4">
        <f t="shared" si="3"/>
        <v>9.0187499999999989</v>
      </c>
    </row>
    <row r="37" spans="1:18" x14ac:dyDescent="0.25">
      <c r="A37">
        <v>20201915</v>
      </c>
      <c r="B37" t="s">
        <v>130</v>
      </c>
      <c r="C37" t="s">
        <v>131</v>
      </c>
      <c r="D37" t="s">
        <v>67</v>
      </c>
      <c r="E37" s="9" t="s">
        <v>132</v>
      </c>
      <c r="F37" s="1">
        <v>3</v>
      </c>
      <c r="G37" s="1">
        <v>0.75</v>
      </c>
      <c r="H37" s="7">
        <v>1</v>
      </c>
      <c r="I37" s="7">
        <v>1</v>
      </c>
      <c r="J37" s="7">
        <v>1</v>
      </c>
      <c r="K37" s="1">
        <f t="shared" si="0"/>
        <v>6.75</v>
      </c>
      <c r="L37" s="4">
        <v>8.4375</v>
      </c>
      <c r="M37" s="1">
        <v>9.5</v>
      </c>
      <c r="N37" s="4">
        <f t="shared" si="1"/>
        <v>8.96875</v>
      </c>
      <c r="O37" s="4">
        <v>9</v>
      </c>
      <c r="P37" s="4" t="s">
        <v>180</v>
      </c>
      <c r="Q37" s="1">
        <f t="shared" si="2"/>
        <v>4.5</v>
      </c>
      <c r="R37" s="4">
        <f t="shared" si="3"/>
        <v>7.6281249999999989</v>
      </c>
    </row>
    <row r="38" spans="1:18" x14ac:dyDescent="0.25">
      <c r="A38">
        <v>20218389</v>
      </c>
      <c r="B38" t="s">
        <v>149</v>
      </c>
      <c r="C38" t="s">
        <v>131</v>
      </c>
      <c r="D38" t="s">
        <v>121</v>
      </c>
      <c r="E38" s="9" t="s">
        <v>150</v>
      </c>
      <c r="F38" s="1" t="s">
        <v>180</v>
      </c>
      <c r="G38" s="1" t="s">
        <v>180</v>
      </c>
      <c r="H38" s="7" t="s">
        <v>180</v>
      </c>
      <c r="I38" s="7" t="s">
        <v>180</v>
      </c>
      <c r="J38" s="7" t="s">
        <v>180</v>
      </c>
      <c r="K38" s="1">
        <f t="shared" si="0"/>
        <v>0</v>
      </c>
      <c r="L38" s="4">
        <v>0</v>
      </c>
      <c r="M38" s="1">
        <v>9</v>
      </c>
      <c r="N38" s="4">
        <f t="shared" si="1"/>
        <v>4.5</v>
      </c>
      <c r="O38" s="4" t="s">
        <v>180</v>
      </c>
      <c r="P38" s="4" t="s">
        <v>180</v>
      </c>
      <c r="Q38" s="1">
        <f t="shared" si="2"/>
        <v>0</v>
      </c>
      <c r="R38" s="4">
        <f t="shared" si="3"/>
        <v>3.15</v>
      </c>
    </row>
    <row r="39" spans="1:18" x14ac:dyDescent="0.25">
      <c r="A39">
        <v>20228496</v>
      </c>
      <c r="B39" t="s">
        <v>5</v>
      </c>
      <c r="C39" t="s">
        <v>6</v>
      </c>
      <c r="D39" t="s">
        <v>7</v>
      </c>
      <c r="E39" s="9" t="s">
        <v>8</v>
      </c>
      <c r="F39" s="1">
        <v>2.75</v>
      </c>
      <c r="G39" s="1">
        <v>1</v>
      </c>
      <c r="H39" s="7">
        <v>1</v>
      </c>
      <c r="I39" s="7">
        <v>1.7</v>
      </c>
      <c r="J39" s="7">
        <v>1</v>
      </c>
      <c r="K39" s="1">
        <f t="shared" si="0"/>
        <v>7.45</v>
      </c>
      <c r="L39" s="4">
        <v>9.3125</v>
      </c>
      <c r="M39" s="1">
        <v>8.5</v>
      </c>
      <c r="N39" s="4">
        <f t="shared" si="1"/>
        <v>8.90625</v>
      </c>
      <c r="O39" s="4">
        <v>9</v>
      </c>
      <c r="P39" s="4">
        <v>10</v>
      </c>
      <c r="Q39" s="1">
        <f t="shared" si="2"/>
        <v>9.5</v>
      </c>
      <c r="R39" s="4">
        <f t="shared" si="3"/>
        <v>9.0843749999999996</v>
      </c>
    </row>
    <row r="40" spans="1:18" x14ac:dyDescent="0.25">
      <c r="A40">
        <v>20226942</v>
      </c>
      <c r="B40" t="s">
        <v>101</v>
      </c>
      <c r="C40" t="s">
        <v>102</v>
      </c>
      <c r="D40" t="s">
        <v>67</v>
      </c>
      <c r="E40" s="9" t="s">
        <v>103</v>
      </c>
      <c r="F40" s="1">
        <v>2.5</v>
      </c>
      <c r="G40" s="1">
        <v>1</v>
      </c>
      <c r="H40" s="7">
        <v>0.8</v>
      </c>
      <c r="I40" s="7">
        <v>0.7</v>
      </c>
      <c r="J40" s="7">
        <v>1</v>
      </c>
      <c r="K40" s="1">
        <f t="shared" si="0"/>
        <v>6</v>
      </c>
      <c r="L40" s="4">
        <f>(K40/8)*10</f>
        <v>7.5</v>
      </c>
      <c r="M40" s="1">
        <v>5</v>
      </c>
      <c r="N40" s="4">
        <f t="shared" si="1"/>
        <v>6.25</v>
      </c>
      <c r="O40" s="4" t="s">
        <v>180</v>
      </c>
      <c r="P40" s="4" t="s">
        <v>180</v>
      </c>
      <c r="Q40" s="1">
        <f t="shared" si="2"/>
        <v>0</v>
      </c>
      <c r="R40" s="4">
        <f t="shared" si="3"/>
        <v>4.375</v>
      </c>
    </row>
    <row r="41" spans="1:18" x14ac:dyDescent="0.25">
      <c r="A41">
        <v>20225439</v>
      </c>
      <c r="B41" t="s">
        <v>161</v>
      </c>
      <c r="C41" t="s">
        <v>26</v>
      </c>
      <c r="D41" t="s">
        <v>49</v>
      </c>
      <c r="E41" s="9" t="s">
        <v>162</v>
      </c>
      <c r="F41" s="1">
        <v>3</v>
      </c>
      <c r="G41" s="1">
        <v>1</v>
      </c>
      <c r="H41" s="7">
        <v>1</v>
      </c>
      <c r="I41" s="7">
        <v>2</v>
      </c>
      <c r="J41" s="7">
        <v>1</v>
      </c>
      <c r="K41" s="1">
        <f t="shared" si="0"/>
        <v>8</v>
      </c>
      <c r="L41" s="4">
        <v>10</v>
      </c>
      <c r="M41" s="1">
        <v>8</v>
      </c>
      <c r="N41" s="4">
        <f t="shared" si="1"/>
        <v>9</v>
      </c>
      <c r="O41" s="4">
        <v>9</v>
      </c>
      <c r="P41" s="4">
        <v>10</v>
      </c>
      <c r="Q41" s="1">
        <f t="shared" si="2"/>
        <v>9.5</v>
      </c>
      <c r="R41" s="4">
        <f t="shared" si="3"/>
        <v>9.15</v>
      </c>
    </row>
    <row r="42" spans="1:18" x14ac:dyDescent="0.25">
      <c r="A42">
        <v>20230085</v>
      </c>
      <c r="B42" t="s">
        <v>25</v>
      </c>
      <c r="C42" t="s">
        <v>26</v>
      </c>
      <c r="D42" t="s">
        <v>27</v>
      </c>
      <c r="E42" s="9" t="s">
        <v>28</v>
      </c>
      <c r="F42" s="1" t="s">
        <v>180</v>
      </c>
      <c r="G42" s="1" t="s">
        <v>180</v>
      </c>
      <c r="H42" s="7">
        <v>0.7</v>
      </c>
      <c r="I42" s="7">
        <v>1.5</v>
      </c>
      <c r="J42" s="7">
        <v>1</v>
      </c>
      <c r="K42" s="1">
        <f t="shared" si="0"/>
        <v>3.2</v>
      </c>
      <c r="L42" s="4">
        <v>4</v>
      </c>
      <c r="M42" s="1">
        <v>7.5</v>
      </c>
      <c r="N42" s="4">
        <f t="shared" si="1"/>
        <v>5.75</v>
      </c>
      <c r="O42" s="4">
        <v>8</v>
      </c>
      <c r="P42" s="4">
        <v>9</v>
      </c>
      <c r="Q42" s="1">
        <f t="shared" si="2"/>
        <v>8.5</v>
      </c>
      <c r="R42" s="4">
        <f t="shared" si="3"/>
        <v>6.5749999999999993</v>
      </c>
    </row>
    <row r="43" spans="1:18" x14ac:dyDescent="0.25">
      <c r="A43">
        <v>20228142</v>
      </c>
      <c r="B43" t="s">
        <v>158</v>
      </c>
      <c r="C43" t="s">
        <v>159</v>
      </c>
      <c r="D43" t="s">
        <v>102</v>
      </c>
      <c r="E43" s="9" t="s">
        <v>160</v>
      </c>
      <c r="F43" s="1">
        <v>2</v>
      </c>
      <c r="G43" s="1" t="s">
        <v>180</v>
      </c>
      <c r="H43" s="7">
        <v>1</v>
      </c>
      <c r="I43" s="7">
        <v>1</v>
      </c>
      <c r="J43" s="7">
        <v>1</v>
      </c>
      <c r="K43" s="1">
        <f t="shared" si="0"/>
        <v>5</v>
      </c>
      <c r="L43" s="4">
        <v>6.25</v>
      </c>
      <c r="M43" s="1">
        <v>5</v>
      </c>
      <c r="N43" s="4">
        <f t="shared" si="1"/>
        <v>5.625</v>
      </c>
      <c r="O43" s="4" t="s">
        <v>180</v>
      </c>
      <c r="P43" s="4" t="s">
        <v>180</v>
      </c>
      <c r="Q43" s="1">
        <f t="shared" si="2"/>
        <v>0</v>
      </c>
      <c r="R43" s="4">
        <f t="shared" si="3"/>
        <v>3.9374999999999996</v>
      </c>
    </row>
    <row r="44" spans="1:18" x14ac:dyDescent="0.25">
      <c r="A44">
        <v>20245173</v>
      </c>
      <c r="B44" t="s">
        <v>97</v>
      </c>
      <c r="C44" t="s">
        <v>98</v>
      </c>
      <c r="D44" t="s">
        <v>99</v>
      </c>
      <c r="E44" s="9" t="s">
        <v>100</v>
      </c>
      <c r="F44" s="1">
        <v>2.75</v>
      </c>
      <c r="G44" s="1">
        <v>0.95</v>
      </c>
      <c r="H44" s="7">
        <v>1</v>
      </c>
      <c r="I44" s="7">
        <v>1.2</v>
      </c>
      <c r="J44" s="7">
        <v>1</v>
      </c>
      <c r="K44" s="1">
        <f t="shared" si="0"/>
        <v>6.9</v>
      </c>
      <c r="L44" s="4">
        <v>8.625</v>
      </c>
      <c r="M44" s="1">
        <v>8.5</v>
      </c>
      <c r="N44" s="4">
        <f t="shared" si="1"/>
        <v>8.5625</v>
      </c>
      <c r="O44" s="4">
        <v>10</v>
      </c>
      <c r="P44" s="4">
        <v>9</v>
      </c>
      <c r="Q44" s="1">
        <f t="shared" si="2"/>
        <v>9.5</v>
      </c>
      <c r="R44" s="4">
        <f t="shared" si="3"/>
        <v>8.84375</v>
      </c>
    </row>
    <row r="45" spans="1:18" x14ac:dyDescent="0.25">
      <c r="A45">
        <v>20227614</v>
      </c>
      <c r="B45" t="s">
        <v>108</v>
      </c>
      <c r="C45" t="s">
        <v>109</v>
      </c>
      <c r="D45" t="s">
        <v>26</v>
      </c>
      <c r="E45" s="9" t="s">
        <v>110</v>
      </c>
      <c r="F45" s="1">
        <v>2.6</v>
      </c>
      <c r="G45" s="1">
        <v>1</v>
      </c>
      <c r="H45" s="7">
        <v>1</v>
      </c>
      <c r="I45" s="7">
        <v>1.4</v>
      </c>
      <c r="J45" s="7">
        <v>1</v>
      </c>
      <c r="K45" s="1">
        <f t="shared" si="0"/>
        <v>7</v>
      </c>
      <c r="L45" s="4">
        <v>8.75</v>
      </c>
      <c r="M45" s="1">
        <v>7.5</v>
      </c>
      <c r="N45" s="4">
        <f t="shared" si="1"/>
        <v>8.125</v>
      </c>
      <c r="O45" s="4">
        <v>9</v>
      </c>
      <c r="P45" s="4">
        <v>10</v>
      </c>
      <c r="Q45" s="1">
        <f t="shared" si="2"/>
        <v>9.5</v>
      </c>
      <c r="R45" s="4">
        <f t="shared" si="3"/>
        <v>8.5374999999999996</v>
      </c>
    </row>
    <row r="46" spans="1:18" x14ac:dyDescent="0.25">
      <c r="A46">
        <v>20231626</v>
      </c>
      <c r="B46" t="s">
        <v>29</v>
      </c>
      <c r="C46" t="s">
        <v>30</v>
      </c>
      <c r="D46" t="s">
        <v>31</v>
      </c>
      <c r="E46" s="9" t="s">
        <v>32</v>
      </c>
      <c r="F46" s="1">
        <v>2.6</v>
      </c>
      <c r="G46" s="1" t="s">
        <v>180</v>
      </c>
      <c r="H46" s="7">
        <v>1</v>
      </c>
      <c r="I46" s="7">
        <v>1.5</v>
      </c>
      <c r="J46" s="7">
        <v>1</v>
      </c>
      <c r="K46" s="1">
        <f t="shared" si="0"/>
        <v>6.1</v>
      </c>
      <c r="L46" s="4">
        <v>7.625</v>
      </c>
      <c r="M46" s="1">
        <v>7.5</v>
      </c>
      <c r="N46" s="4">
        <f t="shared" si="1"/>
        <v>7.5625</v>
      </c>
      <c r="O46" s="4">
        <v>9</v>
      </c>
      <c r="P46" s="4">
        <v>9</v>
      </c>
      <c r="Q46" s="1">
        <f t="shared" si="2"/>
        <v>9</v>
      </c>
      <c r="R46" s="4">
        <f t="shared" si="3"/>
        <v>7.9937499999999986</v>
      </c>
    </row>
    <row r="63" spans="15:15" x14ac:dyDescent="0.25">
      <c r="O63" s="8"/>
    </row>
    <row r="64" spans="15:15" x14ac:dyDescent="0.25">
      <c r="O64" s="8"/>
    </row>
    <row r="65" spans="15:15" x14ac:dyDescent="0.25">
      <c r="O65" s="8"/>
    </row>
  </sheetData>
  <autoFilter ref="B1:B65" xr:uid="{80B2B91C-01E5-4422-BE03-FAAEE490CD9B}"/>
  <sortState xmlns:xlrd2="http://schemas.microsoft.com/office/spreadsheetml/2017/richdata2" ref="B2:R46">
    <sortCondition ref="B2:B46"/>
  </sortState>
  <conditionalFormatting sqref="K2:K46">
    <cfRule type="cellIs" dxfId="5" priority="2" operator="greaterThan">
      <formula>4</formula>
    </cfRule>
    <cfRule type="cellIs" dxfId="4" priority="3" operator="between">
      <formula>3</formula>
      <formula>5</formula>
    </cfRule>
    <cfRule type="cellIs" dxfId="3" priority="4" operator="lessThan">
      <formula>3</formula>
    </cfRule>
  </conditionalFormatting>
  <conditionalFormatting sqref="M2:M11 L2:L46 N2:R46 M13:M29 M31 M33:M46">
    <cfRule type="cellIs" dxfId="2" priority="5" operator="lessThan">
      <formula>6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EC1-9D3A-41FD-95BA-E95F6BD0E5C0}">
  <dimension ref="A1:Q46"/>
  <sheetViews>
    <sheetView topLeftCell="C1" workbookViewId="0">
      <selection activeCell="Q2" sqref="Q2"/>
    </sheetView>
  </sheetViews>
  <sheetFormatPr baseColWidth="10" defaultRowHeight="15" x14ac:dyDescent="0.25"/>
  <cols>
    <col min="1" max="1" width="13.140625" style="1" bestFit="1" customWidth="1"/>
    <col min="2" max="2" width="11.42578125" style="1"/>
    <col min="13" max="13" width="11.42578125" style="1"/>
    <col min="14" max="14" width="11.85546875" style="1" bestFit="1" customWidth="1"/>
  </cols>
  <sheetData>
    <row r="1" spans="1:17" x14ac:dyDescent="0.25">
      <c r="A1" s="1" t="s">
        <v>181</v>
      </c>
      <c r="B1" s="1" t="s">
        <v>182</v>
      </c>
      <c r="M1" s="1" t="s">
        <v>166</v>
      </c>
    </row>
    <row r="2" spans="1:17" x14ac:dyDescent="0.25">
      <c r="A2" s="4">
        <v>4.82125</v>
      </c>
      <c r="B2" s="1">
        <f>IF(A2&lt;6,1, 2)</f>
        <v>1</v>
      </c>
      <c r="D2" t="s">
        <v>183</v>
      </c>
      <c r="E2">
        <f>COUNTIF(B2:B46,"=2")</f>
        <v>30</v>
      </c>
      <c r="M2" s="1">
        <v>6.5</v>
      </c>
      <c r="N2" s="1" t="str">
        <f>IF(AND(M2&gt;=6,M2&lt;7),"B",IF(AND(M2&gt;=7,M2&lt;8),"C",IF(AND(M2&gt;=8,M2&lt;9),"D",IF(AND(M2&gt;=9,M2&lt;=10),"E","A"))))</f>
        <v>B</v>
      </c>
      <c r="O2" s="1" t="s">
        <v>190</v>
      </c>
      <c r="P2" s="10" t="s">
        <v>186</v>
      </c>
      <c r="Q2" s="1">
        <f>COUNTIF(N2:N46,"=A")</f>
        <v>5</v>
      </c>
    </row>
    <row r="3" spans="1:17" x14ac:dyDescent="0.25">
      <c r="A3" s="4">
        <v>5.0562500000000004</v>
      </c>
      <c r="B3" s="1">
        <f t="shared" ref="B3:B46" si="0">IF(A3&lt;6,1, 2)</f>
        <v>1</v>
      </c>
      <c r="D3" t="s">
        <v>184</v>
      </c>
      <c r="E3">
        <f>COUNTIF(B2:B46,"=1")</f>
        <v>15</v>
      </c>
      <c r="M3" s="1">
        <v>7.5</v>
      </c>
      <c r="N3" s="1" t="str">
        <f t="shared" ref="N3:N46" si="1">IF(AND(M3&gt;=6,M3&lt;7),"B",IF(AND(M3&gt;=7,M3&lt;8),"C",IF(AND(M3&gt;=8,M3&lt;9),"D",IF(AND(M3&gt;=9,M3&lt;=10),"E","A"))))</f>
        <v>C</v>
      </c>
      <c r="O3" s="1" t="s">
        <v>191</v>
      </c>
      <c r="P3" s="10" t="s">
        <v>185</v>
      </c>
      <c r="Q3" s="1">
        <f>COUNTIF(N2:N46,"=B")</f>
        <v>9</v>
      </c>
    </row>
    <row r="4" spans="1:17" x14ac:dyDescent="0.25">
      <c r="A4" s="4">
        <v>7.8624999999999989</v>
      </c>
      <c r="B4" s="1">
        <f t="shared" si="0"/>
        <v>2</v>
      </c>
      <c r="M4" s="1">
        <v>7.5</v>
      </c>
      <c r="N4" s="1" t="str">
        <f t="shared" si="1"/>
        <v>C</v>
      </c>
      <c r="O4" s="1" t="s">
        <v>192</v>
      </c>
      <c r="P4" s="10" t="s">
        <v>187</v>
      </c>
      <c r="Q4" s="1">
        <f>COUNTIF(N2:N46,"=C")</f>
        <v>14</v>
      </c>
    </row>
    <row r="5" spans="1:17" x14ac:dyDescent="0.25">
      <c r="A5" s="4">
        <v>4.0906250000000002</v>
      </c>
      <c r="B5" s="1">
        <f t="shared" si="0"/>
        <v>1</v>
      </c>
      <c r="M5" s="1">
        <v>7.5</v>
      </c>
      <c r="N5" s="1" t="str">
        <f t="shared" si="1"/>
        <v>C</v>
      </c>
      <c r="O5" s="1" t="s">
        <v>193</v>
      </c>
      <c r="P5" s="10" t="s">
        <v>188</v>
      </c>
      <c r="Q5" s="1">
        <f>COUNTIF(N2:N46,"=D")</f>
        <v>13</v>
      </c>
    </row>
    <row r="6" spans="1:17" x14ac:dyDescent="0.25">
      <c r="A6" s="4">
        <v>4.9437499999999996</v>
      </c>
      <c r="B6" s="1">
        <f t="shared" si="0"/>
        <v>1</v>
      </c>
      <c r="M6" s="1">
        <v>6</v>
      </c>
      <c r="N6" s="1" t="str">
        <f t="shared" si="1"/>
        <v>B</v>
      </c>
      <c r="O6" s="1" t="s">
        <v>194</v>
      </c>
      <c r="P6" s="10" t="s">
        <v>189</v>
      </c>
      <c r="Q6" s="1">
        <f>COUNTIF(N2:N46,"=E")</f>
        <v>4</v>
      </c>
    </row>
    <row r="7" spans="1:17" x14ac:dyDescent="0.25">
      <c r="A7" s="4">
        <v>7.9937499999999986</v>
      </c>
      <c r="B7" s="1">
        <f t="shared" si="0"/>
        <v>2</v>
      </c>
      <c r="M7" s="1">
        <v>7.5</v>
      </c>
      <c r="N7" s="1" t="str">
        <f t="shared" si="1"/>
        <v>C</v>
      </c>
    </row>
    <row r="8" spans="1:17" x14ac:dyDescent="0.25">
      <c r="A8" s="4">
        <v>5.4031249999999993</v>
      </c>
      <c r="B8" s="1">
        <f t="shared" si="0"/>
        <v>1</v>
      </c>
      <c r="M8" s="1">
        <v>10</v>
      </c>
      <c r="N8" s="1" t="str">
        <f t="shared" si="1"/>
        <v>E</v>
      </c>
    </row>
    <row r="9" spans="1:17" x14ac:dyDescent="0.25">
      <c r="A9" s="4">
        <v>6.8593749999999991</v>
      </c>
      <c r="B9" s="1">
        <f t="shared" si="0"/>
        <v>2</v>
      </c>
      <c r="M9" s="1">
        <v>5</v>
      </c>
      <c r="N9" s="1" t="str">
        <f t="shared" si="1"/>
        <v>A</v>
      </c>
    </row>
    <row r="10" spans="1:17" x14ac:dyDescent="0.25">
      <c r="A10" s="4">
        <v>5.5187499999999998</v>
      </c>
      <c r="B10" s="1">
        <f t="shared" si="0"/>
        <v>1</v>
      </c>
      <c r="M10" s="1">
        <v>5</v>
      </c>
      <c r="N10" s="1" t="str">
        <f t="shared" si="1"/>
        <v>A</v>
      </c>
    </row>
    <row r="11" spans="1:17" x14ac:dyDescent="0.25">
      <c r="A11" s="4">
        <v>6.89</v>
      </c>
      <c r="B11" s="1">
        <f t="shared" si="0"/>
        <v>2</v>
      </c>
      <c r="M11" s="1">
        <v>7</v>
      </c>
      <c r="N11" s="1" t="str">
        <f t="shared" si="1"/>
        <v>C</v>
      </c>
    </row>
    <row r="12" spans="1:17" x14ac:dyDescent="0.25">
      <c r="A12" s="4">
        <v>7.7874999999999996</v>
      </c>
      <c r="B12" s="1">
        <f t="shared" si="0"/>
        <v>2</v>
      </c>
      <c r="M12" s="1">
        <v>7.5</v>
      </c>
      <c r="N12" s="1" t="str">
        <f t="shared" si="1"/>
        <v>C</v>
      </c>
    </row>
    <row r="13" spans="1:17" x14ac:dyDescent="0.25">
      <c r="A13" s="4">
        <v>6.4124999999999996</v>
      </c>
      <c r="B13" s="1">
        <f t="shared" si="0"/>
        <v>2</v>
      </c>
      <c r="M13" s="1">
        <v>6</v>
      </c>
      <c r="N13" s="1" t="str">
        <f t="shared" si="1"/>
        <v>B</v>
      </c>
    </row>
    <row r="14" spans="1:17" x14ac:dyDescent="0.25">
      <c r="A14" s="4">
        <v>7.078125</v>
      </c>
      <c r="B14" s="1">
        <f t="shared" si="0"/>
        <v>2</v>
      </c>
      <c r="M14" s="1">
        <v>8</v>
      </c>
      <c r="N14" s="1" t="str">
        <f t="shared" si="1"/>
        <v>D</v>
      </c>
    </row>
    <row r="15" spans="1:17" x14ac:dyDescent="0.25">
      <c r="A15" s="4">
        <v>2.7124999999999999</v>
      </c>
      <c r="B15" s="1">
        <f t="shared" si="0"/>
        <v>1</v>
      </c>
      <c r="M15" s="1">
        <v>6.5</v>
      </c>
      <c r="N15" s="1" t="str">
        <f t="shared" si="1"/>
        <v>B</v>
      </c>
    </row>
    <row r="16" spans="1:17" x14ac:dyDescent="0.25">
      <c r="A16" s="4">
        <v>7.859375</v>
      </c>
      <c r="B16" s="1">
        <f t="shared" si="0"/>
        <v>2</v>
      </c>
      <c r="M16" s="1">
        <v>6.5</v>
      </c>
      <c r="N16" s="1" t="str">
        <f t="shared" si="1"/>
        <v>B</v>
      </c>
    </row>
    <row r="17" spans="1:14" x14ac:dyDescent="0.25">
      <c r="A17" s="4">
        <v>5.3374999999999995</v>
      </c>
      <c r="B17" s="1">
        <f t="shared" si="0"/>
        <v>1</v>
      </c>
      <c r="M17" s="1">
        <v>6.5</v>
      </c>
      <c r="N17" s="1" t="str">
        <f t="shared" si="1"/>
        <v>B</v>
      </c>
    </row>
    <row r="18" spans="1:14" x14ac:dyDescent="0.25">
      <c r="A18" s="4">
        <v>2.9749999999999996</v>
      </c>
      <c r="B18" s="1">
        <f t="shared" si="0"/>
        <v>1</v>
      </c>
      <c r="M18" s="1">
        <v>8.5</v>
      </c>
      <c r="N18" s="1" t="str">
        <f t="shared" si="1"/>
        <v>D</v>
      </c>
    </row>
    <row r="19" spans="1:14" x14ac:dyDescent="0.25">
      <c r="A19" s="4">
        <v>7.2062499999999989</v>
      </c>
      <c r="B19" s="1">
        <f t="shared" si="0"/>
        <v>2</v>
      </c>
      <c r="M19" s="1">
        <v>7.5</v>
      </c>
      <c r="N19" s="1" t="str">
        <f t="shared" si="1"/>
        <v>C</v>
      </c>
    </row>
    <row r="20" spans="1:14" x14ac:dyDescent="0.25">
      <c r="A20" s="4">
        <v>7.0343749999999998</v>
      </c>
      <c r="B20" s="1">
        <f t="shared" si="0"/>
        <v>2</v>
      </c>
      <c r="M20" s="1">
        <v>7</v>
      </c>
      <c r="N20" s="1" t="str">
        <f t="shared" si="1"/>
        <v>C</v>
      </c>
    </row>
    <row r="21" spans="1:14" x14ac:dyDescent="0.25">
      <c r="A21" s="4">
        <v>6.3468749999999998</v>
      </c>
      <c r="B21" s="1">
        <f t="shared" si="0"/>
        <v>2</v>
      </c>
      <c r="M21" s="1">
        <v>6.5</v>
      </c>
      <c r="N21" s="1" t="str">
        <f t="shared" si="1"/>
        <v>B</v>
      </c>
    </row>
    <row r="22" spans="1:14" x14ac:dyDescent="0.25">
      <c r="A22" s="4">
        <v>6.2906249999999995</v>
      </c>
      <c r="B22" s="1">
        <f t="shared" si="0"/>
        <v>2</v>
      </c>
      <c r="M22" s="1">
        <v>6.5</v>
      </c>
      <c r="N22" s="1" t="str">
        <f t="shared" si="1"/>
        <v>B</v>
      </c>
    </row>
    <row r="23" spans="1:14" x14ac:dyDescent="0.25">
      <c r="A23" s="4">
        <v>8.7562499999999996</v>
      </c>
      <c r="B23" s="1">
        <f t="shared" si="0"/>
        <v>2</v>
      </c>
      <c r="M23" s="1">
        <v>7.5</v>
      </c>
      <c r="N23" s="1" t="str">
        <f t="shared" si="1"/>
        <v>C</v>
      </c>
    </row>
    <row r="24" spans="1:14" x14ac:dyDescent="0.25">
      <c r="A24" s="4">
        <v>5.4906249999999996</v>
      </c>
      <c r="B24" s="1">
        <f t="shared" si="0"/>
        <v>1</v>
      </c>
      <c r="M24" s="1">
        <v>8.5</v>
      </c>
      <c r="N24" s="1" t="str">
        <f t="shared" si="1"/>
        <v>D</v>
      </c>
    </row>
    <row r="25" spans="1:14" x14ac:dyDescent="0.25">
      <c r="A25" s="4">
        <v>8.515625</v>
      </c>
      <c r="B25" s="1">
        <f t="shared" si="0"/>
        <v>2</v>
      </c>
      <c r="M25" s="1">
        <v>8</v>
      </c>
      <c r="N25" s="1" t="str">
        <f t="shared" si="1"/>
        <v>D</v>
      </c>
    </row>
    <row r="26" spans="1:14" x14ac:dyDescent="0.25">
      <c r="A26" s="4">
        <v>2.9749999999999996</v>
      </c>
      <c r="B26" s="1">
        <f t="shared" si="0"/>
        <v>1</v>
      </c>
      <c r="M26" s="1">
        <v>8.5</v>
      </c>
      <c r="N26" s="1" t="str">
        <f t="shared" si="1"/>
        <v>D</v>
      </c>
    </row>
    <row r="27" spans="1:14" x14ac:dyDescent="0.25">
      <c r="A27" s="4">
        <v>8.7125000000000004</v>
      </c>
      <c r="B27" s="1">
        <f t="shared" si="0"/>
        <v>2</v>
      </c>
      <c r="M27" s="1">
        <v>8</v>
      </c>
      <c r="N27" s="1" t="str">
        <f t="shared" si="1"/>
        <v>D</v>
      </c>
    </row>
    <row r="28" spans="1:14" x14ac:dyDescent="0.25">
      <c r="A28" s="4">
        <v>8.1243749999999988</v>
      </c>
      <c r="B28" s="1">
        <f t="shared" si="0"/>
        <v>2</v>
      </c>
      <c r="M28" s="1">
        <v>8</v>
      </c>
      <c r="N28" s="1" t="str">
        <f t="shared" si="1"/>
        <v>D</v>
      </c>
    </row>
    <row r="29" spans="1:14" x14ac:dyDescent="0.25">
      <c r="A29" s="4">
        <v>8.3093749999999993</v>
      </c>
      <c r="B29" s="1">
        <f t="shared" si="0"/>
        <v>2</v>
      </c>
      <c r="M29" s="1">
        <v>9</v>
      </c>
      <c r="N29" s="1" t="str">
        <f t="shared" si="1"/>
        <v>E</v>
      </c>
    </row>
    <row r="30" spans="1:14" x14ac:dyDescent="0.25">
      <c r="A30" s="4">
        <v>7.96875</v>
      </c>
      <c r="B30" s="1">
        <f t="shared" si="0"/>
        <v>2</v>
      </c>
      <c r="M30" s="1">
        <v>5.5</v>
      </c>
      <c r="N30" s="1" t="str">
        <f t="shared" si="1"/>
        <v>A</v>
      </c>
    </row>
    <row r="31" spans="1:14" x14ac:dyDescent="0.25">
      <c r="A31" s="4">
        <v>8.8656249999999996</v>
      </c>
      <c r="B31" s="1">
        <f t="shared" si="0"/>
        <v>2</v>
      </c>
      <c r="M31" s="1">
        <v>8</v>
      </c>
      <c r="N31" s="1" t="str">
        <f t="shared" si="1"/>
        <v>D</v>
      </c>
    </row>
    <row r="32" spans="1:14" x14ac:dyDescent="0.25">
      <c r="A32" s="4">
        <v>4.7249999999999996</v>
      </c>
      <c r="B32" s="1">
        <f t="shared" si="0"/>
        <v>1</v>
      </c>
      <c r="M32" s="1">
        <v>8.5</v>
      </c>
      <c r="N32" s="1" t="str">
        <f t="shared" si="1"/>
        <v>D</v>
      </c>
    </row>
    <row r="33" spans="1:14" x14ac:dyDescent="0.25">
      <c r="A33" s="4">
        <v>6.1437499999999998</v>
      </c>
      <c r="B33" s="1">
        <f t="shared" si="0"/>
        <v>2</v>
      </c>
      <c r="M33" s="1">
        <v>7.5</v>
      </c>
      <c r="N33" s="1" t="str">
        <f t="shared" si="1"/>
        <v>C</v>
      </c>
    </row>
    <row r="34" spans="1:14" x14ac:dyDescent="0.25">
      <c r="A34" s="4">
        <v>7.3343749999999996</v>
      </c>
      <c r="B34" s="1">
        <f t="shared" si="0"/>
        <v>2</v>
      </c>
      <c r="M34" s="1">
        <v>6</v>
      </c>
      <c r="N34" s="1" t="str">
        <f t="shared" si="1"/>
        <v>B</v>
      </c>
    </row>
    <row r="35" spans="1:14" x14ac:dyDescent="0.25">
      <c r="A35" s="4">
        <v>8.5593749999999993</v>
      </c>
      <c r="B35" s="1">
        <f t="shared" si="0"/>
        <v>2</v>
      </c>
      <c r="M35" s="1">
        <v>7.5</v>
      </c>
      <c r="N35" s="1" t="str">
        <f t="shared" si="1"/>
        <v>C</v>
      </c>
    </row>
    <row r="36" spans="1:14" x14ac:dyDescent="0.25">
      <c r="A36" s="4">
        <v>9.0187499999999989</v>
      </c>
      <c r="B36" s="1">
        <f t="shared" si="0"/>
        <v>2</v>
      </c>
      <c r="M36" s="1">
        <v>8.5</v>
      </c>
      <c r="N36" s="1" t="str">
        <f t="shared" si="1"/>
        <v>D</v>
      </c>
    </row>
    <row r="37" spans="1:14" x14ac:dyDescent="0.25">
      <c r="A37" s="4">
        <v>7.6281249999999989</v>
      </c>
      <c r="B37" s="1">
        <f t="shared" si="0"/>
        <v>2</v>
      </c>
      <c r="M37" s="1">
        <v>9.5</v>
      </c>
      <c r="N37" s="1" t="str">
        <f t="shared" si="1"/>
        <v>E</v>
      </c>
    </row>
    <row r="38" spans="1:14" x14ac:dyDescent="0.25">
      <c r="A38" s="4">
        <v>3.15</v>
      </c>
      <c r="B38" s="1">
        <f t="shared" si="0"/>
        <v>1</v>
      </c>
      <c r="M38" s="1">
        <v>9</v>
      </c>
      <c r="N38" s="1" t="str">
        <f t="shared" si="1"/>
        <v>E</v>
      </c>
    </row>
    <row r="39" spans="1:14" x14ac:dyDescent="0.25">
      <c r="A39" s="4">
        <v>9.0843749999999996</v>
      </c>
      <c r="B39" s="1">
        <f t="shared" si="0"/>
        <v>2</v>
      </c>
      <c r="M39" s="1">
        <v>8.5</v>
      </c>
      <c r="N39" s="1" t="str">
        <f t="shared" si="1"/>
        <v>D</v>
      </c>
    </row>
    <row r="40" spans="1:14" x14ac:dyDescent="0.25">
      <c r="A40" s="4">
        <v>4.375</v>
      </c>
      <c r="B40" s="1">
        <f t="shared" si="0"/>
        <v>1</v>
      </c>
      <c r="M40" s="1">
        <v>5</v>
      </c>
      <c r="N40" s="1" t="str">
        <f t="shared" si="1"/>
        <v>A</v>
      </c>
    </row>
    <row r="41" spans="1:14" x14ac:dyDescent="0.25">
      <c r="A41" s="4">
        <v>9.15</v>
      </c>
      <c r="B41" s="1">
        <f t="shared" si="0"/>
        <v>2</v>
      </c>
      <c r="M41" s="1">
        <v>8</v>
      </c>
      <c r="N41" s="1" t="str">
        <f t="shared" si="1"/>
        <v>D</v>
      </c>
    </row>
    <row r="42" spans="1:14" x14ac:dyDescent="0.25">
      <c r="A42" s="4">
        <v>6.5749999999999993</v>
      </c>
      <c r="B42" s="1">
        <f t="shared" si="0"/>
        <v>2</v>
      </c>
      <c r="M42" s="1">
        <v>7.5</v>
      </c>
      <c r="N42" s="1" t="str">
        <f t="shared" si="1"/>
        <v>C</v>
      </c>
    </row>
    <row r="43" spans="1:14" x14ac:dyDescent="0.25">
      <c r="A43" s="4">
        <v>3.9374999999999996</v>
      </c>
      <c r="B43" s="1">
        <f t="shared" si="0"/>
        <v>1</v>
      </c>
      <c r="M43" s="1">
        <v>5</v>
      </c>
      <c r="N43" s="1" t="str">
        <f t="shared" si="1"/>
        <v>A</v>
      </c>
    </row>
    <row r="44" spans="1:14" x14ac:dyDescent="0.25">
      <c r="A44" s="4">
        <v>8.84375</v>
      </c>
      <c r="B44" s="1">
        <f t="shared" si="0"/>
        <v>2</v>
      </c>
      <c r="M44" s="1">
        <v>8.5</v>
      </c>
      <c r="N44" s="1" t="str">
        <f t="shared" si="1"/>
        <v>D</v>
      </c>
    </row>
    <row r="45" spans="1:14" x14ac:dyDescent="0.25">
      <c r="A45" s="4">
        <v>8.5374999999999996</v>
      </c>
      <c r="B45" s="1">
        <f t="shared" si="0"/>
        <v>2</v>
      </c>
      <c r="M45" s="1">
        <v>7.5</v>
      </c>
      <c r="N45" s="1" t="str">
        <f t="shared" si="1"/>
        <v>C</v>
      </c>
    </row>
    <row r="46" spans="1:14" x14ac:dyDescent="0.25">
      <c r="A46" s="4">
        <v>7.9937499999999986</v>
      </c>
      <c r="B46" s="1">
        <f t="shared" si="0"/>
        <v>2</v>
      </c>
      <c r="M46" s="1">
        <v>7.5</v>
      </c>
      <c r="N46" s="1" t="str">
        <f t="shared" si="1"/>
        <v>C</v>
      </c>
    </row>
  </sheetData>
  <conditionalFormatting sqref="N2:N46">
    <cfRule type="cellIs" dxfId="0" priority="2" operator="equal">
      <formula>"""B"""</formula>
    </cfRule>
    <cfRule type="cellIs" dxfId="1" priority="1" operator="equal">
      <formula>"""B"""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Primer_Examen</vt:lpstr>
      <vt:lpstr>Primer_Examen_Concentrado</vt:lpstr>
      <vt:lpstr>Análisis 1Parcial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Oso</dc:creator>
  <cp:lastModifiedBy>Gus Oso</cp:lastModifiedBy>
  <dcterms:created xsi:type="dcterms:W3CDTF">2023-06-19T16:38:12Z</dcterms:created>
  <dcterms:modified xsi:type="dcterms:W3CDTF">2023-06-30T17:58:39Z</dcterms:modified>
</cp:coreProperties>
</file>