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gustavo/Documents/Matematicas Avanzadas/"/>
    </mc:Choice>
  </mc:AlternateContent>
  <xr:revisionPtr revIDLastSave="0" documentId="8_{BDA3C9BF-8322-864C-BAD4-65898058BEDA}" xr6:coauthVersionLast="47" xr6:coauthVersionMax="47" xr10:uidLastSave="{00000000-0000-0000-0000-000000000000}"/>
  <bookViews>
    <workbookView xWindow="0" yWindow="500" windowWidth="38400" windowHeight="21100"/>
  </bookViews>
  <sheets>
    <sheet name="Listado de Inscripción " sheetId="1" r:id="rId1"/>
    <sheet name="tareas" sheetId="3" r:id="rId2"/>
    <sheet name="examenes" sheetId="4" r:id="rId3"/>
  </sheets>
  <definedNames>
    <definedName name="_xlnm.Print_Area" localSheetId="2">examenes!$A$1:$D$23</definedName>
    <definedName name="_xlnm.Print_Area" localSheetId="0">'Listado de Inscripción '!$A$1:$I$19</definedName>
    <definedName name="_xlnm.Print_Area" localSheetId="1">tareas!$A$1:$C$23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 i="1"/>
  <c r="O3" i="1"/>
  <c r="O4" i="1"/>
  <c r="O6" i="1"/>
  <c r="O7" i="1"/>
  <c r="O8" i="1"/>
  <c r="O10" i="1"/>
  <c r="O12" i="1"/>
  <c r="O14" i="1"/>
  <c r="O15" i="1"/>
  <c r="O16" i="1"/>
  <c r="O17" i="1"/>
  <c r="O18" i="1"/>
  <c r="O19" i="1"/>
  <c r="O2" i="1"/>
  <c r="P6" i="1"/>
  <c r="V6" i="1" s="1"/>
  <c r="T2" i="1"/>
  <c r="T3" i="1"/>
  <c r="T4" i="1"/>
  <c r="T5" i="1"/>
  <c r="T6" i="1"/>
  <c r="T7" i="1"/>
  <c r="T8" i="1"/>
  <c r="T9" i="1"/>
  <c r="T10" i="1"/>
  <c r="T11" i="1"/>
  <c r="T12" i="1"/>
  <c r="T13" i="1"/>
  <c r="T14" i="1"/>
  <c r="T15" i="1"/>
  <c r="T16" i="1"/>
  <c r="T17" i="1"/>
  <c r="T18" i="1"/>
  <c r="T19" i="1"/>
  <c r="P3" i="1"/>
  <c r="V3" i="1" s="1"/>
  <c r="P4" i="1"/>
  <c r="V4" i="1" s="1"/>
  <c r="V5" i="1"/>
  <c r="P7" i="1"/>
  <c r="V7" i="1" s="1"/>
  <c r="P8" i="1"/>
  <c r="V8" i="1" s="1"/>
  <c r="V9" i="1"/>
  <c r="P10" i="1"/>
  <c r="V10" i="1" s="1"/>
  <c r="V11" i="1"/>
  <c r="P12" i="1"/>
  <c r="V12" i="1" s="1"/>
  <c r="V13" i="1"/>
  <c r="P14" i="1"/>
  <c r="V14" i="1" s="1"/>
  <c r="P15" i="1"/>
  <c r="V15" i="1" s="1"/>
  <c r="P16" i="1"/>
  <c r="V16" i="1" s="1"/>
  <c r="P17" i="1"/>
  <c r="V17" i="1" s="1"/>
  <c r="P18" i="1"/>
  <c r="V18" i="1" s="1"/>
  <c r="P19" i="1"/>
  <c r="V19" i="1" s="1"/>
  <c r="P2" i="1"/>
  <c r="V2" i="1" s="1"/>
  <c r="Q7" i="1" l="1"/>
  <c r="Q18" i="1"/>
  <c r="Q14" i="1"/>
  <c r="Q17" i="1"/>
  <c r="Q12" i="1"/>
  <c r="Q6" i="1"/>
  <c r="Q2" i="1"/>
  <c r="Q16" i="1"/>
  <c r="Q10" i="1"/>
  <c r="Q4" i="1"/>
  <c r="Q19" i="1"/>
  <c r="Q15" i="1"/>
  <c r="Q8" i="1"/>
  <c r="Q3" i="1"/>
  <c r="V21" i="1"/>
  <c r="V22" i="1" s="1"/>
  <c r="W2" i="1" s="1"/>
  <c r="W3" i="1" l="1"/>
  <c r="W7" i="1"/>
  <c r="W11" i="1"/>
  <c r="W15" i="1"/>
  <c r="W19" i="1"/>
  <c r="W6" i="1"/>
  <c r="W14" i="1"/>
  <c r="W4" i="1"/>
  <c r="W8" i="1"/>
  <c r="W12" i="1"/>
  <c r="W16" i="1"/>
  <c r="W5" i="1"/>
  <c r="W9" i="1"/>
  <c r="W13" i="1"/>
  <c r="W17" i="1"/>
  <c r="W10" i="1"/>
  <c r="W18" i="1"/>
</calcChain>
</file>

<file path=xl/sharedStrings.xml><?xml version="1.0" encoding="utf-8"?>
<sst xmlns="http://schemas.openxmlformats.org/spreadsheetml/2006/main" count="299" uniqueCount="108">
  <si>
    <t>No</t>
  </si>
  <si>
    <t>Cuenta</t>
  </si>
  <si>
    <t>Apellido</t>
  </si>
  <si>
    <t>Apellido 2</t>
  </si>
  <si>
    <t>Nombre</t>
  </si>
  <si>
    <t>Carrera</t>
  </si>
  <si>
    <t>Gen</t>
  </si>
  <si>
    <t>Mod</t>
  </si>
  <si>
    <t>Correo</t>
  </si>
  <si>
    <t>Asturiano</t>
  </si>
  <si>
    <t>Peralta</t>
  </si>
  <si>
    <t>Eddy Emmanuel</t>
  </si>
  <si>
    <t>Física</t>
  </si>
  <si>
    <t>Ord</t>
  </si>
  <si>
    <t>easturiano@ciencias.unam.mx</t>
  </si>
  <si>
    <t>Becerril</t>
  </si>
  <si>
    <t>Hernández</t>
  </si>
  <si>
    <t>Gustavo</t>
  </si>
  <si>
    <t>gustavo.behe@gmail.com</t>
  </si>
  <si>
    <t>Calderón</t>
  </si>
  <si>
    <t>Huerta</t>
  </si>
  <si>
    <t>Emmanuel Alexandre</t>
  </si>
  <si>
    <t>emmanuelcalderon@ciencias.unam.mx</t>
  </si>
  <si>
    <t>Castelán</t>
  </si>
  <si>
    <t>Mijangos</t>
  </si>
  <si>
    <t>gustavo-531@ciencias.unam.mx</t>
  </si>
  <si>
    <t>García</t>
  </si>
  <si>
    <t>Rico</t>
  </si>
  <si>
    <t>José Luis</t>
  </si>
  <si>
    <t>luisgarciaric@ciencias.unam.mx</t>
  </si>
  <si>
    <t>Gutiérrez</t>
  </si>
  <si>
    <t>Rivas</t>
  </si>
  <si>
    <t>Erick Alberto</t>
  </si>
  <si>
    <t>erickGTR@ciencias.unam.mx</t>
  </si>
  <si>
    <t>Martínez</t>
  </si>
  <si>
    <t>Hinojosa</t>
  </si>
  <si>
    <t>Novales</t>
  </si>
  <si>
    <t>Hugo Alejandro</t>
  </si>
  <si>
    <t>hugocho14@ciencias.unam.mx</t>
  </si>
  <si>
    <t>López</t>
  </si>
  <si>
    <t>Manuel</t>
  </si>
  <si>
    <t>Exl</t>
  </si>
  <si>
    <t>manuelopez@ciencias.unam.mx</t>
  </si>
  <si>
    <t>Flores</t>
  </si>
  <si>
    <t>Emanuel</t>
  </si>
  <si>
    <t>astrologus@ciencias.unam.mx</t>
  </si>
  <si>
    <t>Sánchez</t>
  </si>
  <si>
    <t>Víctor Manuel</t>
  </si>
  <si>
    <t>amadeus_305@hotmail.com</t>
  </si>
  <si>
    <t>Molina</t>
  </si>
  <si>
    <t>Cristobal Rafael</t>
  </si>
  <si>
    <t>cristobalrafael@ciencias.unam.mx</t>
  </si>
  <si>
    <t>Morales</t>
  </si>
  <si>
    <t>Carreto</t>
  </si>
  <si>
    <t>Luis Fernando Erasmo</t>
  </si>
  <si>
    <t>FernandoMC@ciencias.unam.mx</t>
  </si>
  <si>
    <t>Almaguer</t>
  </si>
  <si>
    <t>Uriel Yafte</t>
  </si>
  <si>
    <t>yafte@ciencias.unam.mx</t>
  </si>
  <si>
    <t>Rodríguez</t>
  </si>
  <si>
    <t>Ana Paula</t>
  </si>
  <si>
    <t>apsanchezr@ciencias.unam.mx</t>
  </si>
  <si>
    <t>Uribe</t>
  </si>
  <si>
    <t>Jiménez</t>
  </si>
  <si>
    <t>Bruno Iakov</t>
  </si>
  <si>
    <t>bruno_uj@ciencias.unam.mx</t>
  </si>
  <si>
    <t>Vallejo</t>
  </si>
  <si>
    <t>Ramírez</t>
  </si>
  <si>
    <t>Alejandra</t>
  </si>
  <si>
    <t>alejandra.vallejo11@gmail.com</t>
  </si>
  <si>
    <t>Vázquez</t>
  </si>
  <si>
    <t>Leónardo</t>
  </si>
  <si>
    <t>Leonardo01@ciencias.unam.mx</t>
  </si>
  <si>
    <t>Velázquez</t>
  </si>
  <si>
    <t>Juárez</t>
  </si>
  <si>
    <t>Brian Alejandro</t>
  </si>
  <si>
    <t>brianvej@ciencias.unam.mx</t>
  </si>
  <si>
    <t>EXAMEN INTERMEDIO</t>
  </si>
  <si>
    <t>EXAMEN FINAL</t>
  </si>
  <si>
    <t>Tarea1</t>
  </si>
  <si>
    <t>Tarea2</t>
  </si>
  <si>
    <t>Tarea3</t>
  </si>
  <si>
    <t>Tarea4</t>
  </si>
  <si>
    <t>Tarea5</t>
  </si>
  <si>
    <t>np</t>
  </si>
  <si>
    <t>alumnos de los que no recibimos nada</t>
  </si>
  <si>
    <t>P_Tareas</t>
  </si>
  <si>
    <t>P_Examen</t>
  </si>
  <si>
    <t>Promedio</t>
  </si>
  <si>
    <t>Máx</t>
  </si>
  <si>
    <t>Campana</t>
  </si>
  <si>
    <t>Diferencia</t>
  </si>
  <si>
    <t>Final</t>
  </si>
  <si>
    <t>NP</t>
  </si>
  <si>
    <t>Comentarios</t>
  </si>
  <si>
    <t>De acuerdo a las reglas del curso que se presentaron al inicio del semestre, al tener el registro de una tarea o examen, contabiliza para la evaluación, por tanto, la calificación final del curso es la que se indica.</t>
  </si>
  <si>
    <t>Se aplicó un ajuste a la evaluación para todo el grupo, el no haber entregado la tarea 3, afectó el promedio, pero lograste una buena calificación en el curso.</t>
  </si>
  <si>
    <t>Se aplicó un ajuste a la evalución para todo el grupo, que te permitió obtener la califcación final. Felicidades.</t>
  </si>
  <si>
    <t>Suma_Tareas</t>
  </si>
  <si>
    <t>Ap_Tareas</t>
  </si>
  <si>
    <t>Ap_Examen</t>
  </si>
  <si>
    <t>Se aplicó un ajuste a la evaluación para todo el grupo, el no haber entregado las Tareas 3 y 5, afectó tu promediol, pero lograste una buena caificación en el curso.</t>
  </si>
  <si>
    <t>Se aplicó un ajuste a la evaluación para todo el grupo, el no haber entregado las Tareas 2, 4 y 5 afectó tu promedio, lograste una buena calificación en el curso.</t>
  </si>
  <si>
    <t>De acuerdo a las reglas del curso, se deberion de haber presentado los dos exámenes parciales para tener oportunidad de presentar el examen final, en tu caso, solo se tiene el registro de que entregaste el primer examen parcial, por lo que la calificación final es la que se indica.</t>
  </si>
  <si>
    <t>Felicidades! Obtuviste 10 (Diez) de calificación en el curso, le dedicaste esfuerzo y compromiso durante todo el semestre.</t>
  </si>
  <si>
    <t>Se aplicó un ajuste a la evaluación para todo el grupo, el no haber entregado las Tareas 4 y 5 afectó tu promedio, pero lograste una buena calificación en el curso.</t>
  </si>
  <si>
    <t>De acuerdo a las reglas del curso, se deberion de haber presentado los dos exámenes parciales para tener oportunidad de presentar el examen final, en tu caso, solo se tiene el registro de que entregaste el primer examen parcial, por lo que la calificación es la que se indica.</t>
  </si>
  <si>
    <t>Se aplicó un ajuste a la evaluación para todo el grupo, el no haber entregado la Tarea 3, afectó el promedio, pero lograste una buena calificación en el curso.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</si>
</sst>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b/>
      <sz val="10"/>
      <name val="Arial"/>
    </font>
    <font>
      <b/>
      <sz val="10"/>
      <name val="Arial"/>
      <family val="2"/>
    </font>
    <font>
      <sz val="10"/>
      <name val="Arial"/>
      <family val="2"/>
    </font>
    <font>
      <sz val="10"/>
      <color rgb="FFC00000"/>
      <name val="Arial"/>
      <family val="2"/>
    </font>
    <font>
      <sz val="10"/>
      <color theme="1"/>
      <name val="Arial"/>
      <family val="2"/>
    </font>
    <font>
      <b/>
      <sz val="10"/>
      <color theme="1"/>
      <name val="Arial"/>
      <family val="2"/>
    </font>
  </fonts>
  <fills count="3">
    <fill>
      <patternFill patternType="none"/>
    </fill>
    <fill>
      <patternFill patternType="gray125"/>
    </fill>
    <fill>
      <patternFill patternType="solid">
        <fgColor rgb="FFFF0000"/>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s>
  <cellStyleXfs count="1">
    <xf numFmtId="0" fontId="0" fillId="0" borderId="0"/>
  </cellStyleXfs>
  <cellXfs count="84">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xf>
    <xf numFmtId="0" fontId="2" fillId="0" borderId="0" xfId="0" applyFont="1" applyAlignment="1">
      <alignment horizontal="center" vertical="center"/>
    </xf>
    <xf numFmtId="0" fontId="2" fillId="0" borderId="1" xfId="0" applyFont="1" applyBorder="1" applyAlignment="1">
      <alignment horizontal="center" vertic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0" fillId="0" borderId="5" xfId="0" applyBorder="1"/>
    <xf numFmtId="0" fontId="0" fillId="2" borderId="5" xfId="0" applyFill="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9" xfId="0" applyFill="1" applyBorder="1"/>
    <xf numFmtId="0" fontId="0" fillId="2" borderId="10" xfId="0" applyFill="1" applyBorder="1"/>
    <xf numFmtId="0" fontId="0" fillId="0" borderId="11" xfId="0" applyBorder="1"/>
    <xf numFmtId="0" fontId="0" fillId="0" borderId="12" xfId="0" applyBorder="1"/>
    <xf numFmtId="0" fontId="0" fillId="0" borderId="13" xfId="0" applyBorder="1"/>
    <xf numFmtId="0" fontId="3" fillId="0" borderId="2" xfId="0" applyFont="1" applyBorder="1" applyAlignment="1">
      <alignment horizontal="center" vertical="center"/>
    </xf>
    <xf numFmtId="0" fontId="0" fillId="0" borderId="0" xfId="0"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xf>
    <xf numFmtId="0" fontId="0" fillId="2" borderId="15" xfId="0" applyFill="1" applyBorder="1" applyAlignment="1">
      <alignment horizontal="center"/>
    </xf>
    <xf numFmtId="0" fontId="0" fillId="0" borderId="15" xfId="0" applyFill="1" applyBorder="1" applyAlignment="1">
      <alignment horizontal="center"/>
    </xf>
    <xf numFmtId="0" fontId="0" fillId="2" borderId="17" xfId="0" applyFill="1" applyBorder="1" applyAlignment="1">
      <alignment horizontal="center"/>
    </xf>
    <xf numFmtId="0" fontId="0" fillId="0" borderId="17" xfId="0" applyFill="1" applyBorder="1" applyAlignment="1">
      <alignment horizontal="center"/>
    </xf>
    <xf numFmtId="0" fontId="0" fillId="0" borderId="9" xfId="0" applyFill="1" applyBorder="1"/>
    <xf numFmtId="0" fontId="0" fillId="0" borderId="5" xfId="0" applyFill="1" applyBorder="1"/>
    <xf numFmtId="0" fontId="0" fillId="0" borderId="10" xfId="0" applyFill="1" applyBorder="1"/>
    <xf numFmtId="0" fontId="0" fillId="0" borderId="18" xfId="0" applyFill="1" applyBorder="1" applyAlignment="1">
      <alignment horizontal="center" vertical="center"/>
    </xf>
    <xf numFmtId="0" fontId="0" fillId="0" borderId="14" xfId="0" applyFill="1" applyBorder="1" applyAlignment="1">
      <alignment horizontal="center" vertical="center"/>
    </xf>
    <xf numFmtId="0" fontId="0" fillId="0" borderId="16" xfId="0" applyFill="1" applyBorder="1" applyAlignment="1">
      <alignment horizontal="center"/>
    </xf>
    <xf numFmtId="0" fontId="0" fillId="0" borderId="15" xfId="0" applyFill="1" applyBorder="1" applyAlignment="1">
      <alignment horizontal="center" vertical="center"/>
    </xf>
    <xf numFmtId="0" fontId="0" fillId="0" borderId="17" xfId="0" applyFill="1" applyBorder="1" applyAlignment="1">
      <alignment horizontal="center" vertical="center"/>
    </xf>
    <xf numFmtId="0" fontId="0" fillId="0" borderId="0" xfId="0" applyFill="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19" xfId="0" applyFill="1" applyBorder="1" applyAlignment="1">
      <alignment horizontal="center"/>
    </xf>
    <xf numFmtId="0" fontId="0" fillId="0" borderId="21" xfId="0" applyFill="1" applyBorder="1" applyAlignment="1">
      <alignment horizontal="center"/>
    </xf>
    <xf numFmtId="0" fontId="4" fillId="2" borderId="15"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6" xfId="0" applyFont="1" applyFill="1" applyBorder="1" applyAlignment="1">
      <alignment horizontal="center"/>
    </xf>
    <xf numFmtId="0" fontId="4" fillId="2" borderId="15" xfId="0" applyFont="1" applyFill="1" applyBorder="1" applyAlignment="1">
      <alignment horizontal="center"/>
    </xf>
    <xf numFmtId="0" fontId="4" fillId="2" borderId="17" xfId="0" applyFont="1" applyFill="1" applyBorder="1" applyAlignment="1">
      <alignment horizontal="center"/>
    </xf>
    <xf numFmtId="0" fontId="0" fillId="2" borderId="0" xfId="0" applyFill="1"/>
    <xf numFmtId="0" fontId="0" fillId="0" borderId="0" xfId="0" applyFill="1"/>
    <xf numFmtId="0" fontId="2" fillId="0" borderId="15" xfId="0" applyFont="1" applyFill="1" applyBorder="1" applyAlignment="1">
      <alignment horizontal="center" vertical="center"/>
    </xf>
    <xf numFmtId="0" fontId="2" fillId="0" borderId="19" xfId="0" applyFont="1" applyFill="1" applyBorder="1" applyAlignment="1">
      <alignment horizontal="center" vertical="center"/>
    </xf>
    <xf numFmtId="0" fontId="5" fillId="2" borderId="0" xfId="0" applyFont="1" applyFill="1"/>
    <xf numFmtId="0" fontId="6" fillId="2" borderId="15" xfId="0" applyFont="1" applyFill="1" applyBorder="1" applyAlignment="1">
      <alignment horizontal="center" vertical="center"/>
    </xf>
    <xf numFmtId="0" fontId="2" fillId="2" borderId="15" xfId="0" applyFont="1" applyFill="1" applyBorder="1" applyAlignment="1">
      <alignment horizontal="center" vertical="center"/>
    </xf>
    <xf numFmtId="0" fontId="3" fillId="0" borderId="0" xfId="0" applyFont="1" applyAlignment="1"/>
    <xf numFmtId="0" fontId="0" fillId="0" borderId="0" xfId="0" applyAlignment="1"/>
    <xf numFmtId="0" fontId="0" fillId="0" borderId="0" xfId="0"/>
    <xf numFmtId="0" fontId="0" fillId="0" borderId="0" xfId="0" applyAlignment="1">
      <alignment horizontal="center"/>
    </xf>
    <xf numFmtId="0" fontId="3" fillId="0" borderId="0" xfId="0" applyFont="1" applyAlignment="1">
      <alignment horizontal="center"/>
    </xf>
    <xf numFmtId="2" fontId="0" fillId="0" borderId="0" xfId="0" applyNumberFormat="1" applyAlignment="1">
      <alignment horizontal="center"/>
    </xf>
    <xf numFmtId="0" fontId="2" fillId="0" borderId="22" xfId="0" applyFont="1" applyBorder="1" applyAlignment="1">
      <alignment horizontal="center" vertical="center"/>
    </xf>
    <xf numFmtId="0" fontId="2" fillId="0" borderId="16" xfId="0" applyFont="1" applyFill="1" applyBorder="1" applyAlignment="1">
      <alignment horizontal="center" vertical="center"/>
    </xf>
    <xf numFmtId="0" fontId="2" fillId="2" borderId="16" xfId="0" applyFont="1" applyFill="1" applyBorder="1" applyAlignment="1">
      <alignment horizontal="center" vertical="center"/>
    </xf>
    <xf numFmtId="0" fontId="6" fillId="2" borderId="16" xfId="0" applyFont="1" applyFill="1" applyBorder="1" applyAlignment="1">
      <alignment horizontal="center" vertical="center"/>
    </xf>
    <xf numFmtId="0" fontId="2" fillId="0" borderId="23" xfId="0" applyFont="1" applyFill="1" applyBorder="1" applyAlignment="1">
      <alignment horizontal="center" vertical="center"/>
    </xf>
    <xf numFmtId="0" fontId="3" fillId="0" borderId="5" xfId="0" applyFont="1" applyFill="1" applyBorder="1" applyAlignment="1">
      <alignment horizontal="center"/>
    </xf>
    <xf numFmtId="2" fontId="0" fillId="0" borderId="5" xfId="0" applyNumberFormat="1" applyBorder="1" applyAlignment="1">
      <alignment horizontal="center"/>
    </xf>
    <xf numFmtId="0" fontId="0" fillId="0" borderId="5" xfId="0" applyBorder="1" applyAlignment="1">
      <alignment horizontal="center"/>
    </xf>
    <xf numFmtId="0" fontId="3" fillId="0" borderId="24" xfId="0" applyFont="1" applyFill="1" applyBorder="1" applyAlignment="1">
      <alignment horizontal="center"/>
    </xf>
    <xf numFmtId="0" fontId="3" fillId="0" borderId="25" xfId="0" applyFont="1" applyBorder="1" applyAlignment="1">
      <alignment horizontal="center"/>
    </xf>
    <xf numFmtId="0" fontId="0" fillId="0" borderId="14" xfId="0" applyFill="1" applyBorder="1" applyAlignment="1">
      <alignment horizontal="center"/>
    </xf>
    <xf numFmtId="0" fontId="4" fillId="2" borderId="14" xfId="0" applyFont="1" applyFill="1" applyBorder="1" applyAlignment="1">
      <alignment horizontal="center"/>
    </xf>
    <xf numFmtId="0" fontId="0" fillId="2" borderId="14" xfId="0" applyFill="1" applyBorder="1" applyAlignment="1">
      <alignment horizontal="center"/>
    </xf>
    <xf numFmtId="0" fontId="0" fillId="0" borderId="20" xfId="0" applyFill="1" applyBorder="1" applyAlignment="1">
      <alignment horizontal="center"/>
    </xf>
    <xf numFmtId="0" fontId="2" fillId="0" borderId="17" xfId="0" applyFont="1" applyFill="1" applyBorder="1" applyAlignment="1">
      <alignment horizontal="center" vertical="center"/>
    </xf>
    <xf numFmtId="0" fontId="2" fillId="2" borderId="17" xfId="0" applyFont="1" applyFill="1" applyBorder="1" applyAlignment="1">
      <alignment horizontal="center" vertical="center"/>
    </xf>
    <xf numFmtId="0" fontId="6" fillId="2" borderId="17" xfId="0" applyFont="1" applyFill="1" applyBorder="1" applyAlignment="1">
      <alignment horizontal="center" vertical="center"/>
    </xf>
    <xf numFmtId="0" fontId="2" fillId="0" borderId="21" xfId="0" applyFont="1" applyFill="1" applyBorder="1" applyAlignment="1">
      <alignment horizontal="center" vertical="center"/>
    </xf>
    <xf numFmtId="2" fontId="0" fillId="0" borderId="5" xfId="0" applyNumberFormat="1" applyFill="1" applyBorder="1" applyAlignment="1">
      <alignment horizontal="center"/>
    </xf>
    <xf numFmtId="2" fontId="0" fillId="2" borderId="5" xfId="0" applyNumberFormat="1" applyFill="1" applyBorder="1" applyAlignment="1">
      <alignment horizontal="center"/>
    </xf>
    <xf numFmtId="2" fontId="0" fillId="2" borderId="14" xfId="0" applyNumberFormat="1" applyFill="1" applyBorder="1" applyAlignment="1">
      <alignment horizontal="center"/>
    </xf>
    <xf numFmtId="0" fontId="3" fillId="0" borderId="0" xfId="0" applyFont="1" applyFill="1" applyBorder="1" applyAlignment="1">
      <alignment horizontal="center"/>
    </xf>
    <xf numFmtId="2" fontId="0" fillId="0" borderId="14" xfId="0" applyNumberFormat="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tabSelected="1" topLeftCell="I1" zoomScale="150" zoomScaleNormal="150" workbookViewId="0">
      <selection activeCell="Y2" sqref="Y2"/>
    </sheetView>
  </sheetViews>
  <sheetFormatPr baseColWidth="10" defaultColWidth="8.83203125" defaultRowHeight="13" x14ac:dyDescent="0.15"/>
  <cols>
    <col min="1" max="1" width="6" customWidth="1"/>
    <col min="2" max="4" width="12" customWidth="1"/>
    <col min="5" max="5" width="20" customWidth="1"/>
    <col min="6" max="6" width="12" hidden="1" customWidth="1"/>
    <col min="7" max="7" width="5" hidden="1" customWidth="1"/>
    <col min="8" max="8" width="8" hidden="1" customWidth="1"/>
    <col min="9" max="9" width="30.5" customWidth="1"/>
    <col min="10" max="14" width="6.6640625" bestFit="1" customWidth="1"/>
    <col min="15" max="15" width="12" bestFit="1" customWidth="1"/>
    <col min="18" max="18" width="19.5" bestFit="1" customWidth="1"/>
    <col min="19" max="19" width="13.6640625" bestFit="1" customWidth="1"/>
    <col min="21" max="21" width="10.6640625" bestFit="1" customWidth="1"/>
    <col min="25" max="25" width="10.83203125" bestFit="1" customWidth="1"/>
  </cols>
  <sheetData>
    <row r="1" spans="1:25" ht="14" thickBot="1" x14ac:dyDescent="0.2">
      <c r="A1" s="1" t="s">
        <v>0</v>
      </c>
      <c r="B1" s="1" t="s">
        <v>1</v>
      </c>
      <c r="C1" s="1" t="s">
        <v>2</v>
      </c>
      <c r="D1" s="1" t="s">
        <v>3</v>
      </c>
      <c r="E1" s="1" t="s">
        <v>4</v>
      </c>
      <c r="F1" s="1" t="s">
        <v>5</v>
      </c>
      <c r="G1" s="1" t="s">
        <v>6</v>
      </c>
      <c r="H1" s="1" t="s">
        <v>7</v>
      </c>
      <c r="I1" s="1" t="s">
        <v>8</v>
      </c>
      <c r="J1" s="21" t="s">
        <v>79</v>
      </c>
      <c r="K1" s="21" t="s">
        <v>80</v>
      </c>
      <c r="L1" s="6" t="s">
        <v>81</v>
      </c>
      <c r="M1" s="7" t="s">
        <v>82</v>
      </c>
      <c r="N1" s="8" t="s">
        <v>83</v>
      </c>
      <c r="O1" s="70" t="s">
        <v>98</v>
      </c>
      <c r="P1" s="66" t="s">
        <v>86</v>
      </c>
      <c r="Q1" s="82" t="s">
        <v>99</v>
      </c>
      <c r="R1" s="5" t="s">
        <v>77</v>
      </c>
      <c r="S1" s="61" t="s">
        <v>78</v>
      </c>
      <c r="T1" s="66" t="s">
        <v>87</v>
      </c>
      <c r="U1" s="66" t="s">
        <v>100</v>
      </c>
      <c r="V1" s="66" t="s">
        <v>88</v>
      </c>
      <c r="W1" s="66" t="s">
        <v>90</v>
      </c>
      <c r="X1" s="66" t="s">
        <v>92</v>
      </c>
      <c r="Y1" s="69" t="s">
        <v>94</v>
      </c>
    </row>
    <row r="2" spans="1:25" x14ac:dyDescent="0.15">
      <c r="A2">
        <v>1</v>
      </c>
      <c r="B2">
        <v>316315601</v>
      </c>
      <c r="C2" t="s">
        <v>9</v>
      </c>
      <c r="D2" t="s">
        <v>10</v>
      </c>
      <c r="E2" t="s">
        <v>11</v>
      </c>
      <c r="F2" t="s">
        <v>12</v>
      </c>
      <c r="G2">
        <v>2019</v>
      </c>
      <c r="H2" t="s">
        <v>13</v>
      </c>
      <c r="I2" t="s">
        <v>14</v>
      </c>
      <c r="J2" s="33">
        <v>0</v>
      </c>
      <c r="K2" s="34">
        <v>7.5</v>
      </c>
      <c r="L2" s="35">
        <v>0</v>
      </c>
      <c r="M2" s="27">
        <v>0</v>
      </c>
      <c r="N2" s="71">
        <v>0</v>
      </c>
      <c r="O2" s="79">
        <f>SUM(J2:N2)</f>
        <v>7.5</v>
      </c>
      <c r="P2" s="67">
        <f>SUM(J2:N2)/5</f>
        <v>1.5</v>
      </c>
      <c r="Q2" s="83">
        <f>P2*0.2</f>
        <v>0.30000000000000004</v>
      </c>
      <c r="R2" s="75">
        <v>0.55000000000000004</v>
      </c>
      <c r="S2" s="62">
        <v>0</v>
      </c>
      <c r="T2" s="67">
        <f>SUM(R2:S2)/2</f>
        <v>0.27500000000000002</v>
      </c>
      <c r="U2" s="67">
        <f>T2*0.8</f>
        <v>0.22000000000000003</v>
      </c>
      <c r="V2" s="67">
        <f>(P2*0.2)+(S2*0.8)</f>
        <v>0.30000000000000004</v>
      </c>
      <c r="W2" s="67">
        <f>V2+$V$22</f>
        <v>0.74799999999999867</v>
      </c>
      <c r="X2" s="68">
        <v>5</v>
      </c>
      <c r="Y2" t="s">
        <v>95</v>
      </c>
    </row>
    <row r="3" spans="1:25" x14ac:dyDescent="0.15">
      <c r="A3">
        <v>2</v>
      </c>
      <c r="B3">
        <v>419002880</v>
      </c>
      <c r="C3" t="s">
        <v>15</v>
      </c>
      <c r="D3" t="s">
        <v>16</v>
      </c>
      <c r="E3" t="s">
        <v>17</v>
      </c>
      <c r="F3" t="s">
        <v>12</v>
      </c>
      <c r="G3">
        <v>2019</v>
      </c>
      <c r="H3" t="s">
        <v>13</v>
      </c>
      <c r="I3" t="s">
        <v>18</v>
      </c>
      <c r="J3" s="36">
        <v>6.88</v>
      </c>
      <c r="K3" s="34">
        <v>3.75</v>
      </c>
      <c r="L3" s="35">
        <v>0</v>
      </c>
      <c r="M3" s="27">
        <v>9.8000000000000007</v>
      </c>
      <c r="N3" s="71">
        <v>5.4</v>
      </c>
      <c r="O3" s="79">
        <f t="shared" ref="O3:O19" si="0">SUM(J3:N3)</f>
        <v>25.83</v>
      </c>
      <c r="P3" s="67">
        <f>SUM(J3:N3)/5</f>
        <v>5.1659999999999995</v>
      </c>
      <c r="Q3" s="83">
        <f t="shared" ref="Q3:Q19" si="1">P3*0.2</f>
        <v>1.0331999999999999</v>
      </c>
      <c r="R3" s="75">
        <v>7.66</v>
      </c>
      <c r="S3" s="62">
        <v>9.77</v>
      </c>
      <c r="T3" s="67">
        <f>SUM(R3:S3)/2</f>
        <v>8.7149999999999999</v>
      </c>
      <c r="U3" s="67">
        <f t="shared" ref="U3:U19" si="2">T3*0.8</f>
        <v>6.9720000000000004</v>
      </c>
      <c r="V3" s="67">
        <f>(P3*0.2)+(S3*0.8)</f>
        <v>8.8491999999999997</v>
      </c>
      <c r="W3" s="67">
        <f t="shared" ref="W3:W19" si="3">V3+$V$22</f>
        <v>9.2971999999999984</v>
      </c>
      <c r="X3" s="68">
        <v>9</v>
      </c>
      <c r="Y3" t="s">
        <v>107</v>
      </c>
    </row>
    <row r="4" spans="1:25" x14ac:dyDescent="0.15">
      <c r="A4">
        <v>3</v>
      </c>
      <c r="B4">
        <v>317602319</v>
      </c>
      <c r="C4" t="s">
        <v>19</v>
      </c>
      <c r="D4" t="s">
        <v>20</v>
      </c>
      <c r="E4" t="s">
        <v>21</v>
      </c>
      <c r="F4" t="s">
        <v>12</v>
      </c>
      <c r="G4">
        <v>2020</v>
      </c>
      <c r="H4" t="s">
        <v>13</v>
      </c>
      <c r="I4" t="s">
        <v>22</v>
      </c>
      <c r="J4" s="36">
        <v>9.6999999999999993</v>
      </c>
      <c r="K4" s="34">
        <v>10</v>
      </c>
      <c r="L4" s="35">
        <v>2</v>
      </c>
      <c r="M4" s="27">
        <v>6</v>
      </c>
      <c r="N4" s="71">
        <v>10</v>
      </c>
      <c r="O4" s="79">
        <f t="shared" si="0"/>
        <v>37.700000000000003</v>
      </c>
      <c r="P4" s="67">
        <f>SUM(J4:N4)/5</f>
        <v>7.5400000000000009</v>
      </c>
      <c r="Q4" s="83">
        <f t="shared" si="1"/>
        <v>1.5080000000000002</v>
      </c>
      <c r="R4" s="75">
        <v>10</v>
      </c>
      <c r="S4" s="62">
        <v>10</v>
      </c>
      <c r="T4" s="67">
        <f>SUM(R4:S4)/2</f>
        <v>10</v>
      </c>
      <c r="U4" s="67">
        <f t="shared" si="2"/>
        <v>8</v>
      </c>
      <c r="V4" s="67">
        <f>(P4*0.2)+(S4*0.8)</f>
        <v>9.5080000000000009</v>
      </c>
      <c r="W4" s="67">
        <f t="shared" si="3"/>
        <v>9.9559999999999995</v>
      </c>
      <c r="X4" s="68">
        <v>10</v>
      </c>
      <c r="Y4" t="s">
        <v>97</v>
      </c>
    </row>
    <row r="5" spans="1:25" x14ac:dyDescent="0.15">
      <c r="A5">
        <v>4</v>
      </c>
      <c r="B5">
        <v>315261660</v>
      </c>
      <c r="C5" t="s">
        <v>23</v>
      </c>
      <c r="D5" t="s">
        <v>24</v>
      </c>
      <c r="E5" t="s">
        <v>17</v>
      </c>
      <c r="F5" t="s">
        <v>12</v>
      </c>
      <c r="G5">
        <v>2018</v>
      </c>
      <c r="H5" t="s">
        <v>13</v>
      </c>
      <c r="I5" t="s">
        <v>25</v>
      </c>
      <c r="J5" s="43"/>
      <c r="K5" s="44"/>
      <c r="L5" s="45"/>
      <c r="M5" s="46"/>
      <c r="N5" s="72"/>
      <c r="O5" s="80"/>
      <c r="P5" s="80"/>
      <c r="Q5" s="81"/>
      <c r="R5" s="76"/>
      <c r="S5" s="63"/>
      <c r="T5" s="67">
        <f>SUM(R5:S5)/2</f>
        <v>0</v>
      </c>
      <c r="U5" s="67">
        <f t="shared" si="2"/>
        <v>0</v>
      </c>
      <c r="V5" s="67">
        <f>(P5*0.2)+(S5*0.8)</f>
        <v>0</v>
      </c>
      <c r="W5" s="67">
        <f t="shared" si="3"/>
        <v>0.44799999999999862</v>
      </c>
      <c r="X5" s="68" t="s">
        <v>93</v>
      </c>
    </row>
    <row r="6" spans="1:25" x14ac:dyDescent="0.15">
      <c r="A6">
        <v>5</v>
      </c>
      <c r="B6">
        <v>316213837</v>
      </c>
      <c r="C6" t="s">
        <v>26</v>
      </c>
      <c r="D6" t="s">
        <v>27</v>
      </c>
      <c r="E6" t="s">
        <v>28</v>
      </c>
      <c r="F6" t="s">
        <v>12</v>
      </c>
      <c r="G6">
        <v>2019</v>
      </c>
      <c r="H6" t="s">
        <v>13</v>
      </c>
      <c r="I6" t="s">
        <v>29</v>
      </c>
      <c r="J6" s="36">
        <v>2</v>
      </c>
      <c r="K6" s="34">
        <v>6.25</v>
      </c>
      <c r="L6" s="35">
        <v>0</v>
      </c>
      <c r="M6" s="27">
        <v>8.3000000000000007</v>
      </c>
      <c r="N6" s="34">
        <v>1</v>
      </c>
      <c r="O6" s="79">
        <f t="shared" si="0"/>
        <v>17.55</v>
      </c>
      <c r="P6" s="67">
        <f>SUM(J6:N6)/5</f>
        <v>3.5100000000000002</v>
      </c>
      <c r="Q6" s="83">
        <f t="shared" si="1"/>
        <v>0.70200000000000007</v>
      </c>
      <c r="R6" s="75">
        <v>6.94</v>
      </c>
      <c r="S6" s="62">
        <v>9.61</v>
      </c>
      <c r="T6" s="67">
        <f>SUM(R6:S6)/2</f>
        <v>8.2750000000000004</v>
      </c>
      <c r="U6" s="67">
        <f t="shared" si="2"/>
        <v>6.620000000000001</v>
      </c>
      <c r="V6" s="67">
        <f>(P6*0.2)+(S6*0.8)</f>
        <v>8.39</v>
      </c>
      <c r="W6" s="67">
        <f t="shared" si="3"/>
        <v>8.8379999999999992</v>
      </c>
      <c r="X6" s="68">
        <v>9</v>
      </c>
      <c r="Y6" t="s">
        <v>107</v>
      </c>
    </row>
    <row r="7" spans="1:25" x14ac:dyDescent="0.15">
      <c r="A7">
        <v>6</v>
      </c>
      <c r="B7">
        <v>317031986</v>
      </c>
      <c r="C7" t="s">
        <v>30</v>
      </c>
      <c r="D7" t="s">
        <v>31</v>
      </c>
      <c r="E7" t="s">
        <v>32</v>
      </c>
      <c r="F7" t="s">
        <v>12</v>
      </c>
      <c r="G7">
        <v>2020</v>
      </c>
      <c r="H7" t="s">
        <v>13</v>
      </c>
      <c r="I7" t="s">
        <v>33</v>
      </c>
      <c r="J7" s="36">
        <v>6</v>
      </c>
      <c r="K7" s="34">
        <v>10</v>
      </c>
      <c r="L7" s="35">
        <v>0</v>
      </c>
      <c r="M7" s="27">
        <v>7.4</v>
      </c>
      <c r="N7" s="71">
        <v>0</v>
      </c>
      <c r="O7" s="79">
        <f t="shared" si="0"/>
        <v>23.4</v>
      </c>
      <c r="P7" s="67">
        <f>SUM(J7:N7)/5</f>
        <v>4.68</v>
      </c>
      <c r="Q7" s="83">
        <f t="shared" si="1"/>
        <v>0.93599999999999994</v>
      </c>
      <c r="R7" s="75">
        <v>8.16</v>
      </c>
      <c r="S7" s="62">
        <v>9.8800000000000008</v>
      </c>
      <c r="T7" s="67">
        <f>SUM(R7:S7)/2</f>
        <v>9.02</v>
      </c>
      <c r="U7" s="67">
        <f t="shared" si="2"/>
        <v>7.2160000000000002</v>
      </c>
      <c r="V7" s="67">
        <f>(P7*0.2)+(S7*0.8)</f>
        <v>8.84</v>
      </c>
      <c r="W7" s="67">
        <f t="shared" si="3"/>
        <v>9.2879999999999985</v>
      </c>
      <c r="X7" s="68">
        <v>9</v>
      </c>
      <c r="Y7" t="s">
        <v>101</v>
      </c>
    </row>
    <row r="8" spans="1:25" x14ac:dyDescent="0.15">
      <c r="A8">
        <v>7</v>
      </c>
      <c r="B8">
        <v>317341526</v>
      </c>
      <c r="C8" t="s">
        <v>35</v>
      </c>
      <c r="D8" t="s">
        <v>36</v>
      </c>
      <c r="E8" t="s">
        <v>37</v>
      </c>
      <c r="F8" t="s">
        <v>12</v>
      </c>
      <c r="G8">
        <v>2020</v>
      </c>
      <c r="H8" t="s">
        <v>13</v>
      </c>
      <c r="I8" t="s">
        <v>38</v>
      </c>
      <c r="J8" s="36">
        <v>7.2</v>
      </c>
      <c r="K8" s="34">
        <v>0</v>
      </c>
      <c r="L8" s="35">
        <v>2</v>
      </c>
      <c r="M8" s="27">
        <v>0</v>
      </c>
      <c r="N8" s="71">
        <v>0</v>
      </c>
      <c r="O8" s="79">
        <f t="shared" si="0"/>
        <v>9.1999999999999993</v>
      </c>
      <c r="P8" s="67">
        <f>SUM(J8:N8)/5</f>
        <v>1.8399999999999999</v>
      </c>
      <c r="Q8" s="83">
        <f t="shared" si="1"/>
        <v>0.36799999999999999</v>
      </c>
      <c r="R8" s="75">
        <v>5.5</v>
      </c>
      <c r="S8" s="62">
        <v>8.1</v>
      </c>
      <c r="T8" s="67">
        <f>SUM(R8:S8)/2</f>
        <v>6.8</v>
      </c>
      <c r="U8" s="67">
        <f t="shared" si="2"/>
        <v>5.44</v>
      </c>
      <c r="V8" s="67">
        <f>(P8*0.2)+(S8*0.8)</f>
        <v>6.8480000000000008</v>
      </c>
      <c r="W8" s="67">
        <f t="shared" si="3"/>
        <v>7.2959999999999994</v>
      </c>
      <c r="X8" s="68">
        <v>7</v>
      </c>
      <c r="Y8" t="s">
        <v>102</v>
      </c>
    </row>
    <row r="9" spans="1:25" x14ac:dyDescent="0.15">
      <c r="A9">
        <v>8</v>
      </c>
      <c r="B9">
        <v>306253540</v>
      </c>
      <c r="C9" t="s">
        <v>39</v>
      </c>
      <c r="D9" t="s">
        <v>26</v>
      </c>
      <c r="E9" t="s">
        <v>40</v>
      </c>
      <c r="F9" t="s">
        <v>12</v>
      </c>
      <c r="G9">
        <v>2011</v>
      </c>
      <c r="H9" t="s">
        <v>41</v>
      </c>
      <c r="I9" t="s">
        <v>42</v>
      </c>
      <c r="J9" s="24"/>
      <c r="K9" s="23"/>
      <c r="L9" s="25"/>
      <c r="M9" s="26"/>
      <c r="N9" s="73"/>
      <c r="O9" s="80"/>
      <c r="P9" s="80"/>
      <c r="Q9" s="81"/>
      <c r="R9" s="77"/>
      <c r="S9" s="64"/>
      <c r="T9" s="67">
        <f>SUM(R9:S9)/2</f>
        <v>0</v>
      </c>
      <c r="U9" s="67">
        <f t="shared" si="2"/>
        <v>0</v>
      </c>
      <c r="V9" s="67">
        <f>(P9*0.2)+(S9*0.8)</f>
        <v>0</v>
      </c>
      <c r="W9" s="67">
        <f t="shared" si="3"/>
        <v>0.44799999999999862</v>
      </c>
      <c r="X9" s="68" t="s">
        <v>93</v>
      </c>
    </row>
    <row r="10" spans="1:25" x14ac:dyDescent="0.15">
      <c r="A10">
        <v>9</v>
      </c>
      <c r="B10">
        <v>312008118</v>
      </c>
      <c r="C10" t="s">
        <v>34</v>
      </c>
      <c r="D10" t="s">
        <v>43</v>
      </c>
      <c r="E10" t="s">
        <v>44</v>
      </c>
      <c r="F10" t="s">
        <v>12</v>
      </c>
      <c r="G10">
        <v>2015</v>
      </c>
      <c r="H10" t="s">
        <v>13</v>
      </c>
      <c r="I10" t="s">
        <v>45</v>
      </c>
      <c r="J10" s="36">
        <v>4.3</v>
      </c>
      <c r="K10" s="34">
        <v>6</v>
      </c>
      <c r="L10" s="35">
        <v>0</v>
      </c>
      <c r="M10" s="27">
        <v>7</v>
      </c>
      <c r="N10" s="71">
        <v>6</v>
      </c>
      <c r="O10" s="79">
        <f t="shared" si="0"/>
        <v>23.3</v>
      </c>
      <c r="P10" s="67">
        <f>SUM(J10:N10)/5</f>
        <v>4.66</v>
      </c>
      <c r="Q10" s="83">
        <f t="shared" si="1"/>
        <v>0.93200000000000005</v>
      </c>
      <c r="R10" s="75">
        <v>7.96</v>
      </c>
      <c r="S10" s="62">
        <v>8.2200000000000006</v>
      </c>
      <c r="T10" s="67">
        <f>SUM(R10:S10)/2</f>
        <v>8.09</v>
      </c>
      <c r="U10" s="67">
        <f t="shared" si="2"/>
        <v>6.4720000000000004</v>
      </c>
      <c r="V10" s="67">
        <f>(P10*0.2)+(S10*0.8)</f>
        <v>7.5080000000000009</v>
      </c>
      <c r="W10" s="67">
        <f t="shared" si="3"/>
        <v>7.9559999999999995</v>
      </c>
      <c r="X10" s="68">
        <v>8</v>
      </c>
      <c r="Y10" t="s">
        <v>96</v>
      </c>
    </row>
    <row r="11" spans="1:25" x14ac:dyDescent="0.15">
      <c r="A11">
        <v>10</v>
      </c>
      <c r="B11">
        <v>303222404</v>
      </c>
      <c r="C11" t="s">
        <v>34</v>
      </c>
      <c r="D11" t="s">
        <v>46</v>
      </c>
      <c r="E11" t="s">
        <v>47</v>
      </c>
      <c r="F11" t="s">
        <v>12</v>
      </c>
      <c r="G11">
        <v>2017</v>
      </c>
      <c r="H11" t="s">
        <v>13</v>
      </c>
      <c r="I11" t="s">
        <v>48</v>
      </c>
      <c r="J11" s="24"/>
      <c r="K11" s="23"/>
      <c r="L11" s="25"/>
      <c r="M11" s="26"/>
      <c r="N11" s="73"/>
      <c r="O11" s="80"/>
      <c r="P11" s="80"/>
      <c r="Q11" s="81"/>
      <c r="R11" s="76"/>
      <c r="S11" s="63"/>
      <c r="T11" s="67">
        <f>SUM(R11:S11)/2</f>
        <v>0</v>
      </c>
      <c r="U11" s="67">
        <f t="shared" si="2"/>
        <v>0</v>
      </c>
      <c r="V11" s="67">
        <f>(P11*0.2)+(S11*0.8)</f>
        <v>0</v>
      </c>
      <c r="W11" s="67">
        <f t="shared" si="3"/>
        <v>0.44799999999999862</v>
      </c>
      <c r="X11" s="68" t="s">
        <v>93</v>
      </c>
    </row>
    <row r="12" spans="1:25" x14ac:dyDescent="0.15">
      <c r="A12">
        <v>11</v>
      </c>
      <c r="B12">
        <v>315116371</v>
      </c>
      <c r="C12" t="s">
        <v>49</v>
      </c>
      <c r="D12" t="s">
        <v>43</v>
      </c>
      <c r="E12" t="s">
        <v>50</v>
      </c>
      <c r="F12" t="s">
        <v>12</v>
      </c>
      <c r="G12">
        <v>2018</v>
      </c>
      <c r="H12" t="s">
        <v>13</v>
      </c>
      <c r="I12" t="s">
        <v>51</v>
      </c>
      <c r="J12" s="36">
        <v>2.7</v>
      </c>
      <c r="K12" s="34">
        <v>3.1</v>
      </c>
      <c r="L12" s="35">
        <v>0</v>
      </c>
      <c r="M12" s="27">
        <v>0</v>
      </c>
      <c r="N12" s="71">
        <v>0</v>
      </c>
      <c r="O12" s="79">
        <f t="shared" si="0"/>
        <v>5.8000000000000007</v>
      </c>
      <c r="P12" s="67">
        <f>SUM(J12:N12)/5</f>
        <v>1.1600000000000001</v>
      </c>
      <c r="Q12" s="83">
        <f t="shared" si="1"/>
        <v>0.23200000000000004</v>
      </c>
      <c r="R12" s="75">
        <v>2.27</v>
      </c>
      <c r="S12" s="62">
        <v>0</v>
      </c>
      <c r="T12" s="67">
        <f>SUM(R12:S12)/2</f>
        <v>1.135</v>
      </c>
      <c r="U12" s="67">
        <f t="shared" si="2"/>
        <v>0.90800000000000003</v>
      </c>
      <c r="V12" s="67">
        <f>(P12*0.2)+(S12*0.8)</f>
        <v>0.23200000000000004</v>
      </c>
      <c r="W12" s="67">
        <f t="shared" si="3"/>
        <v>0.67999999999999861</v>
      </c>
      <c r="X12" s="68">
        <v>5</v>
      </c>
      <c r="Y12" t="s">
        <v>103</v>
      </c>
    </row>
    <row r="13" spans="1:25" x14ac:dyDescent="0.15">
      <c r="A13">
        <v>12</v>
      </c>
      <c r="B13">
        <v>420004176</v>
      </c>
      <c r="C13" t="s">
        <v>52</v>
      </c>
      <c r="D13" t="s">
        <v>53</v>
      </c>
      <c r="E13" t="s">
        <v>54</v>
      </c>
      <c r="F13" t="s">
        <v>12</v>
      </c>
      <c r="G13">
        <v>2020</v>
      </c>
      <c r="H13" t="s">
        <v>13</v>
      </c>
      <c r="I13" t="s">
        <v>55</v>
      </c>
      <c r="J13" s="24"/>
      <c r="K13" s="23"/>
      <c r="L13" s="25"/>
      <c r="M13" s="26"/>
      <c r="N13" s="73"/>
      <c r="O13" s="80"/>
      <c r="P13" s="80"/>
      <c r="Q13" s="81"/>
      <c r="R13" s="76"/>
      <c r="S13" s="63"/>
      <c r="T13" s="67">
        <f>SUM(R13:S13)/2</f>
        <v>0</v>
      </c>
      <c r="U13" s="67">
        <f t="shared" si="2"/>
        <v>0</v>
      </c>
      <c r="V13" s="67">
        <f>(P13*0.2)+(S13*0.8)</f>
        <v>0</v>
      </c>
      <c r="W13" s="67">
        <f t="shared" si="3"/>
        <v>0.44799999999999862</v>
      </c>
      <c r="X13" s="68">
        <v>0</v>
      </c>
    </row>
    <row r="14" spans="1:25" x14ac:dyDescent="0.15">
      <c r="A14">
        <v>13</v>
      </c>
      <c r="B14">
        <v>317086285</v>
      </c>
      <c r="C14" t="s">
        <v>46</v>
      </c>
      <c r="D14" t="s">
        <v>56</v>
      </c>
      <c r="E14" t="s">
        <v>57</v>
      </c>
      <c r="F14" t="s">
        <v>12</v>
      </c>
      <c r="G14">
        <v>2020</v>
      </c>
      <c r="H14" t="s">
        <v>13</v>
      </c>
      <c r="I14" t="s">
        <v>58</v>
      </c>
      <c r="J14" s="36">
        <v>8.4</v>
      </c>
      <c r="K14" s="38">
        <v>9.375</v>
      </c>
      <c r="L14" s="35">
        <v>10</v>
      </c>
      <c r="M14" s="27">
        <v>10</v>
      </c>
      <c r="N14" s="71">
        <v>8.5</v>
      </c>
      <c r="O14" s="79">
        <f t="shared" si="0"/>
        <v>46.274999999999999</v>
      </c>
      <c r="P14" s="67">
        <f>SUM(J14:N14)/5</f>
        <v>9.254999999999999</v>
      </c>
      <c r="Q14" s="83">
        <f t="shared" si="1"/>
        <v>1.851</v>
      </c>
      <c r="R14" s="75">
        <v>9.9</v>
      </c>
      <c r="S14" s="62">
        <v>9.1</v>
      </c>
      <c r="T14" s="67">
        <f>SUM(R14:S14)/2</f>
        <v>9.5</v>
      </c>
      <c r="U14" s="67">
        <f t="shared" si="2"/>
        <v>7.6000000000000005</v>
      </c>
      <c r="V14" s="67">
        <f>(P14*0.2)+(S14*0.8)</f>
        <v>9.1310000000000002</v>
      </c>
      <c r="W14" s="67">
        <f t="shared" si="3"/>
        <v>9.5789999999999988</v>
      </c>
      <c r="X14" s="68">
        <v>10</v>
      </c>
      <c r="Y14" t="s">
        <v>104</v>
      </c>
    </row>
    <row r="15" spans="1:25" x14ac:dyDescent="0.15">
      <c r="A15">
        <v>14</v>
      </c>
      <c r="B15">
        <v>420004420</v>
      </c>
      <c r="C15" t="s">
        <v>46</v>
      </c>
      <c r="D15" t="s">
        <v>59</v>
      </c>
      <c r="E15" t="s">
        <v>60</v>
      </c>
      <c r="F15" t="s">
        <v>12</v>
      </c>
      <c r="G15">
        <v>2020</v>
      </c>
      <c r="H15" t="s">
        <v>13</v>
      </c>
      <c r="I15" t="s">
        <v>61</v>
      </c>
      <c r="J15" s="36">
        <v>7.0000000000000007E-2</v>
      </c>
      <c r="K15" s="34">
        <v>3.75</v>
      </c>
      <c r="L15" s="35">
        <v>2</v>
      </c>
      <c r="M15" s="27">
        <v>0</v>
      </c>
      <c r="N15" s="71">
        <v>0</v>
      </c>
      <c r="O15" s="79">
        <f t="shared" si="0"/>
        <v>5.82</v>
      </c>
      <c r="P15" s="67">
        <f>SUM(J15:N15)/5</f>
        <v>1.1640000000000001</v>
      </c>
      <c r="Q15" s="83">
        <f t="shared" si="1"/>
        <v>0.23280000000000003</v>
      </c>
      <c r="R15" s="75">
        <v>5.73</v>
      </c>
      <c r="S15" s="62">
        <v>0</v>
      </c>
      <c r="T15" s="67">
        <f>SUM(R15:S15)/2</f>
        <v>2.8650000000000002</v>
      </c>
      <c r="U15" s="67">
        <f t="shared" si="2"/>
        <v>2.2920000000000003</v>
      </c>
      <c r="V15" s="67">
        <f>(P15*0.2)+(S15*0.8)</f>
        <v>0.23280000000000003</v>
      </c>
      <c r="W15" s="67">
        <f t="shared" si="3"/>
        <v>0.68079999999999863</v>
      </c>
      <c r="X15" s="68">
        <v>5</v>
      </c>
      <c r="Y15" t="s">
        <v>106</v>
      </c>
    </row>
    <row r="16" spans="1:25" x14ac:dyDescent="0.15">
      <c r="A16">
        <v>15</v>
      </c>
      <c r="B16">
        <v>317073030</v>
      </c>
      <c r="C16" t="s">
        <v>62</v>
      </c>
      <c r="D16" t="s">
        <v>63</v>
      </c>
      <c r="E16" t="s">
        <v>64</v>
      </c>
      <c r="F16" t="s">
        <v>12</v>
      </c>
      <c r="G16">
        <v>2020</v>
      </c>
      <c r="H16" t="s">
        <v>13</v>
      </c>
      <c r="I16" t="s">
        <v>65</v>
      </c>
      <c r="J16" s="36">
        <v>8.6999999999999993</v>
      </c>
      <c r="K16" s="34">
        <v>10</v>
      </c>
      <c r="L16" s="35">
        <v>10</v>
      </c>
      <c r="M16" s="27">
        <v>10</v>
      </c>
      <c r="N16" s="71">
        <v>6.9</v>
      </c>
      <c r="O16" s="79">
        <f t="shared" si="0"/>
        <v>45.6</v>
      </c>
      <c r="P16" s="67">
        <f>SUM(J16:N16)/5</f>
        <v>9.120000000000001</v>
      </c>
      <c r="Q16" s="83">
        <f t="shared" si="1"/>
        <v>1.8240000000000003</v>
      </c>
      <c r="R16" s="75">
        <v>9.33</v>
      </c>
      <c r="S16" s="62">
        <v>9.66</v>
      </c>
      <c r="T16" s="67">
        <f>SUM(R16:S16)/2</f>
        <v>9.495000000000001</v>
      </c>
      <c r="U16" s="67">
        <f t="shared" si="2"/>
        <v>7.596000000000001</v>
      </c>
      <c r="V16" s="67">
        <f>(P16*0.2)+(S16*0.8)</f>
        <v>9.5520000000000014</v>
      </c>
      <c r="W16" s="67">
        <f t="shared" si="3"/>
        <v>10</v>
      </c>
      <c r="X16" s="68">
        <v>10</v>
      </c>
      <c r="Y16" t="s">
        <v>104</v>
      </c>
    </row>
    <row r="17" spans="1:25" x14ac:dyDescent="0.15">
      <c r="A17">
        <v>16</v>
      </c>
      <c r="B17">
        <v>316025256</v>
      </c>
      <c r="C17" t="s">
        <v>66</v>
      </c>
      <c r="D17" t="s">
        <v>67</v>
      </c>
      <c r="E17" t="s">
        <v>68</v>
      </c>
      <c r="F17" t="s">
        <v>12</v>
      </c>
      <c r="G17">
        <v>2019</v>
      </c>
      <c r="H17" t="s">
        <v>13</v>
      </c>
      <c r="I17" t="s">
        <v>69</v>
      </c>
      <c r="J17" s="36">
        <v>0</v>
      </c>
      <c r="K17" s="34">
        <v>3.75</v>
      </c>
      <c r="L17" s="35">
        <v>0</v>
      </c>
      <c r="M17" s="27">
        <v>9.5</v>
      </c>
      <c r="N17" s="71">
        <v>0</v>
      </c>
      <c r="O17" s="79">
        <f t="shared" si="0"/>
        <v>13.25</v>
      </c>
      <c r="P17" s="67">
        <f>SUM(J17:N17)/5</f>
        <v>2.65</v>
      </c>
      <c r="Q17" s="83">
        <f t="shared" si="1"/>
        <v>0.53</v>
      </c>
      <c r="R17" s="75">
        <v>4.0199999999999996</v>
      </c>
      <c r="S17" s="62">
        <v>0</v>
      </c>
      <c r="T17" s="67">
        <f>SUM(R17:S17)/2</f>
        <v>2.0099999999999998</v>
      </c>
      <c r="U17" s="67">
        <f t="shared" si="2"/>
        <v>1.6079999999999999</v>
      </c>
      <c r="V17" s="67">
        <f>(P17*0.2)+(S17*0.8)</f>
        <v>0.53</v>
      </c>
      <c r="W17" s="67">
        <f t="shared" si="3"/>
        <v>0.97799999999999865</v>
      </c>
      <c r="X17" s="68">
        <v>5</v>
      </c>
      <c r="Y17" t="s">
        <v>106</v>
      </c>
    </row>
    <row r="18" spans="1:25" x14ac:dyDescent="0.15">
      <c r="A18">
        <v>17</v>
      </c>
      <c r="B18">
        <v>316253080</v>
      </c>
      <c r="C18" t="s">
        <v>70</v>
      </c>
      <c r="D18" t="s">
        <v>59</v>
      </c>
      <c r="E18" t="s">
        <v>71</v>
      </c>
      <c r="F18" t="s">
        <v>12</v>
      </c>
      <c r="G18">
        <v>2019</v>
      </c>
      <c r="H18" t="s">
        <v>13</v>
      </c>
      <c r="I18" t="s">
        <v>72</v>
      </c>
      <c r="J18" s="36">
        <v>6</v>
      </c>
      <c r="K18" s="34">
        <v>5</v>
      </c>
      <c r="L18" s="35">
        <v>2</v>
      </c>
      <c r="M18" s="27">
        <v>0</v>
      </c>
      <c r="N18" s="71">
        <v>0</v>
      </c>
      <c r="O18" s="79">
        <f t="shared" si="0"/>
        <v>13</v>
      </c>
      <c r="P18" s="67">
        <f>SUM(J18:N18)/5</f>
        <v>2.6</v>
      </c>
      <c r="Q18" s="83">
        <f t="shared" si="1"/>
        <v>0.52</v>
      </c>
      <c r="R18" s="75">
        <v>9.8800000000000008</v>
      </c>
      <c r="S18" s="62">
        <v>9.8800000000000008</v>
      </c>
      <c r="T18" s="67">
        <f>SUM(R18:S18)/2</f>
        <v>9.8800000000000008</v>
      </c>
      <c r="U18" s="67">
        <f t="shared" si="2"/>
        <v>7.9040000000000008</v>
      </c>
      <c r="V18" s="67">
        <f>(P18*0.2)+(S18*0.8)</f>
        <v>8.4240000000000013</v>
      </c>
      <c r="W18" s="67">
        <f t="shared" si="3"/>
        <v>8.8719999999999999</v>
      </c>
      <c r="X18" s="68">
        <v>9</v>
      </c>
      <c r="Y18" t="s">
        <v>105</v>
      </c>
    </row>
    <row r="19" spans="1:25" ht="14" thickBot="1" x14ac:dyDescent="0.2">
      <c r="A19">
        <v>18</v>
      </c>
      <c r="B19">
        <v>316252478</v>
      </c>
      <c r="C19" t="s">
        <v>73</v>
      </c>
      <c r="D19" t="s">
        <v>74</v>
      </c>
      <c r="E19" t="s">
        <v>75</v>
      </c>
      <c r="F19" t="s">
        <v>12</v>
      </c>
      <c r="G19">
        <v>2019</v>
      </c>
      <c r="H19" t="s">
        <v>13</v>
      </c>
      <c r="I19" t="s">
        <v>76</v>
      </c>
      <c r="J19" s="39">
        <v>9.6999999999999993</v>
      </c>
      <c r="K19" s="40">
        <v>4.375</v>
      </c>
      <c r="L19" s="35">
        <v>0</v>
      </c>
      <c r="M19" s="41">
        <v>0</v>
      </c>
      <c r="N19" s="74">
        <v>0</v>
      </c>
      <c r="O19" s="79">
        <f t="shared" si="0"/>
        <v>14.074999999999999</v>
      </c>
      <c r="P19" s="67">
        <f>SUM(J19:N19)/5</f>
        <v>2.8149999999999999</v>
      </c>
      <c r="Q19" s="83">
        <f t="shared" si="1"/>
        <v>0.56300000000000006</v>
      </c>
      <c r="R19" s="78">
        <v>8.8000000000000007</v>
      </c>
      <c r="S19" s="65">
        <v>0</v>
      </c>
      <c r="T19" s="67">
        <f>SUM(R19:S19)/2</f>
        <v>4.4000000000000004</v>
      </c>
      <c r="U19" s="67">
        <f t="shared" si="2"/>
        <v>3.5200000000000005</v>
      </c>
      <c r="V19" s="67">
        <f>(P19*0.2)+(S19*0.8)</f>
        <v>0.56300000000000006</v>
      </c>
      <c r="W19" s="67">
        <f t="shared" si="3"/>
        <v>1.0109999999999988</v>
      </c>
      <c r="X19" s="68">
        <v>5</v>
      </c>
      <c r="Y19" t="s">
        <v>106</v>
      </c>
    </row>
    <row r="21" spans="1:25" x14ac:dyDescent="0.15">
      <c r="U21" s="3" t="s">
        <v>89</v>
      </c>
      <c r="V21" s="60">
        <f>MAX(V2:V19)</f>
        <v>9.5520000000000014</v>
      </c>
    </row>
    <row r="22" spans="1:25" x14ac:dyDescent="0.15">
      <c r="U22" t="s">
        <v>91</v>
      </c>
      <c r="V22" s="60">
        <f>10-V21</f>
        <v>0.44799999999999862</v>
      </c>
    </row>
  </sheetData>
  <conditionalFormatting sqref="V2:V19">
    <cfRule type="cellIs" dxfId="1" priority="2" stopIfTrue="1" operator="lessThan">
      <formula>6</formula>
    </cfRule>
  </conditionalFormatting>
  <conditionalFormatting sqref="W2:W19">
    <cfRule type="cellIs" dxfId="0" priority="1" stopIfTrue="1" operator="lessThan">
      <formula>6</formula>
    </cfRule>
  </conditionalFormatting>
  <pageMargins left="0.75" right="0.75" top="1" bottom="1" header="0.5" footer="0.5"/>
  <pageSetup orientation="portrait" horizontalDpi="300" verticalDpi="300"/>
  <headerFooter alignWithMargins="0"/>
  <ignoredErrors>
    <ignoredError sqref="T2:T4 T6:T8 T10 T12:T19"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zoomScaleNormal="100" workbookViewId="0">
      <selection activeCell="D5" sqref="D5:H23"/>
    </sheetView>
  </sheetViews>
  <sheetFormatPr baseColWidth="10" defaultColWidth="8.83203125" defaultRowHeight="13" x14ac:dyDescent="0.15"/>
  <cols>
    <col min="1" max="2" width="12" customWidth="1"/>
    <col min="3" max="3" width="20" customWidth="1"/>
    <col min="4" max="5" width="8.83203125" style="22"/>
    <col min="6" max="8" width="8.83203125" style="2"/>
  </cols>
  <sheetData>
    <row r="1" spans="1:15" x14ac:dyDescent="0.15">
      <c r="A1" s="57"/>
      <c r="B1" s="57"/>
      <c r="C1" s="57"/>
    </row>
    <row r="3" spans="1:15" x14ac:dyDescent="0.15">
      <c r="A3" s="57"/>
      <c r="B3" s="57"/>
      <c r="C3" s="57"/>
    </row>
    <row r="4" spans="1:15" ht="14" thickBot="1" x14ac:dyDescent="0.2">
      <c r="A4" s="57"/>
      <c r="B4" s="57"/>
      <c r="C4" s="57"/>
    </row>
    <row r="5" spans="1:15" ht="14" thickBot="1" x14ac:dyDescent="0.2">
      <c r="D5" s="21" t="s">
        <v>79</v>
      </c>
      <c r="E5" s="21" t="s">
        <v>80</v>
      </c>
      <c r="F5" s="6" t="s">
        <v>81</v>
      </c>
      <c r="G5" s="7" t="s">
        <v>82</v>
      </c>
      <c r="H5" s="8" t="s">
        <v>83</v>
      </c>
    </row>
    <row r="6" spans="1:15" x14ac:dyDescent="0.15">
      <c r="A6" s="11" t="s">
        <v>9</v>
      </c>
      <c r="B6" s="12" t="s">
        <v>10</v>
      </c>
      <c r="C6" s="13" t="s">
        <v>11</v>
      </c>
      <c r="D6" s="33" t="s">
        <v>84</v>
      </c>
      <c r="E6" s="34">
        <v>7.5</v>
      </c>
      <c r="F6" s="35" t="s">
        <v>84</v>
      </c>
      <c r="G6" s="27" t="s">
        <v>84</v>
      </c>
      <c r="H6" s="29" t="s">
        <v>84</v>
      </c>
      <c r="J6" s="48"/>
      <c r="L6" s="59" t="s">
        <v>85</v>
      </c>
      <c r="M6" s="58"/>
      <c r="N6" s="58"/>
      <c r="O6" s="58"/>
    </row>
    <row r="7" spans="1:15" x14ac:dyDescent="0.15">
      <c r="A7" s="14" t="s">
        <v>15</v>
      </c>
      <c r="B7" s="9" t="s">
        <v>16</v>
      </c>
      <c r="C7" s="15" t="s">
        <v>17</v>
      </c>
      <c r="D7" s="36">
        <v>6.88</v>
      </c>
      <c r="E7" s="34">
        <v>3.75</v>
      </c>
      <c r="F7" s="35" t="s">
        <v>84</v>
      </c>
      <c r="G7" s="27">
        <v>9.8000000000000007</v>
      </c>
      <c r="H7" s="29">
        <v>5.4</v>
      </c>
    </row>
    <row r="8" spans="1:15" x14ac:dyDescent="0.15">
      <c r="A8" s="14" t="s">
        <v>19</v>
      </c>
      <c r="B8" s="9" t="s">
        <v>20</v>
      </c>
      <c r="C8" s="15" t="s">
        <v>21</v>
      </c>
      <c r="D8" s="36">
        <v>9.6999999999999993</v>
      </c>
      <c r="E8" s="34">
        <v>10</v>
      </c>
      <c r="F8" s="35">
        <v>2</v>
      </c>
      <c r="G8" s="27">
        <v>6</v>
      </c>
      <c r="H8" s="29">
        <v>10</v>
      </c>
    </row>
    <row r="9" spans="1:15" x14ac:dyDescent="0.15">
      <c r="A9" s="16" t="s">
        <v>23</v>
      </c>
      <c r="B9" s="10" t="s">
        <v>24</v>
      </c>
      <c r="C9" s="17" t="s">
        <v>17</v>
      </c>
      <c r="D9" s="43"/>
      <c r="E9" s="44"/>
      <c r="F9" s="45"/>
      <c r="G9" s="46"/>
      <c r="H9" s="47"/>
    </row>
    <row r="10" spans="1:15" x14ac:dyDescent="0.15">
      <c r="A10" s="14" t="s">
        <v>26</v>
      </c>
      <c r="B10" s="9" t="s">
        <v>27</v>
      </c>
      <c r="C10" s="15" t="s">
        <v>28</v>
      </c>
      <c r="D10" s="36">
        <v>2</v>
      </c>
      <c r="E10" s="34">
        <v>6.25</v>
      </c>
      <c r="F10" s="35" t="s">
        <v>84</v>
      </c>
      <c r="G10" s="27">
        <v>8.3000000000000007</v>
      </c>
      <c r="H10" s="37">
        <v>1</v>
      </c>
    </row>
    <row r="11" spans="1:15" x14ac:dyDescent="0.15">
      <c r="A11" s="14" t="s">
        <v>30</v>
      </c>
      <c r="B11" s="9" t="s">
        <v>31</v>
      </c>
      <c r="C11" s="15" t="s">
        <v>32</v>
      </c>
      <c r="D11" s="36">
        <v>6</v>
      </c>
      <c r="E11" s="34">
        <v>10</v>
      </c>
      <c r="F11" s="35" t="s">
        <v>84</v>
      </c>
      <c r="G11" s="27">
        <v>7.4</v>
      </c>
      <c r="H11" s="29" t="s">
        <v>84</v>
      </c>
    </row>
    <row r="12" spans="1:15" x14ac:dyDescent="0.15">
      <c r="A12" s="30" t="s">
        <v>35</v>
      </c>
      <c r="B12" s="31" t="s">
        <v>36</v>
      </c>
      <c r="C12" s="32" t="s">
        <v>37</v>
      </c>
      <c r="D12" s="36">
        <v>7.2</v>
      </c>
      <c r="E12" s="34" t="s">
        <v>84</v>
      </c>
      <c r="F12" s="35">
        <v>2</v>
      </c>
      <c r="G12" s="27" t="s">
        <v>84</v>
      </c>
      <c r="H12" s="29" t="s">
        <v>84</v>
      </c>
    </row>
    <row r="13" spans="1:15" x14ac:dyDescent="0.15">
      <c r="A13" s="16" t="s">
        <v>39</v>
      </c>
      <c r="B13" s="10" t="s">
        <v>26</v>
      </c>
      <c r="C13" s="17" t="s">
        <v>40</v>
      </c>
      <c r="D13" s="24"/>
      <c r="E13" s="23"/>
      <c r="F13" s="25"/>
      <c r="G13" s="26"/>
      <c r="H13" s="28"/>
    </row>
    <row r="14" spans="1:15" x14ac:dyDescent="0.15">
      <c r="A14" s="14" t="s">
        <v>34</v>
      </c>
      <c r="B14" s="9" t="s">
        <v>43</v>
      </c>
      <c r="C14" s="15" t="s">
        <v>44</v>
      </c>
      <c r="D14" s="36">
        <v>4.3</v>
      </c>
      <c r="E14" s="34">
        <v>6</v>
      </c>
      <c r="F14" s="35" t="s">
        <v>84</v>
      </c>
      <c r="G14" s="27">
        <v>7</v>
      </c>
      <c r="H14" s="29">
        <v>6</v>
      </c>
    </row>
    <row r="15" spans="1:15" x14ac:dyDescent="0.15">
      <c r="A15" s="16" t="s">
        <v>34</v>
      </c>
      <c r="B15" s="10" t="s">
        <v>46</v>
      </c>
      <c r="C15" s="17" t="s">
        <v>47</v>
      </c>
      <c r="D15" s="24"/>
      <c r="E15" s="23"/>
      <c r="F15" s="25"/>
      <c r="G15" s="26"/>
      <c r="H15" s="28"/>
    </row>
    <row r="16" spans="1:15" x14ac:dyDescent="0.15">
      <c r="A16" s="14" t="s">
        <v>49</v>
      </c>
      <c r="B16" s="9" t="s">
        <v>43</v>
      </c>
      <c r="C16" s="15" t="s">
        <v>50</v>
      </c>
      <c r="D16" s="36">
        <v>2.7</v>
      </c>
      <c r="E16" s="34">
        <v>3.1</v>
      </c>
      <c r="F16" s="35" t="s">
        <v>84</v>
      </c>
      <c r="G16" s="27" t="s">
        <v>84</v>
      </c>
      <c r="H16" s="29" t="s">
        <v>84</v>
      </c>
    </row>
    <row r="17" spans="1:8" x14ac:dyDescent="0.15">
      <c r="A17" s="16" t="s">
        <v>52</v>
      </c>
      <c r="B17" s="10" t="s">
        <v>53</v>
      </c>
      <c r="C17" s="17" t="s">
        <v>54</v>
      </c>
      <c r="D17" s="24"/>
      <c r="E17" s="23"/>
      <c r="F17" s="25"/>
      <c r="G17" s="26"/>
      <c r="H17" s="28"/>
    </row>
    <row r="18" spans="1:8" x14ac:dyDescent="0.15">
      <c r="A18" s="14" t="s">
        <v>46</v>
      </c>
      <c r="B18" s="9" t="s">
        <v>56</v>
      </c>
      <c r="C18" s="15" t="s">
        <v>57</v>
      </c>
      <c r="D18" s="36">
        <v>8.4</v>
      </c>
      <c r="E18" s="38">
        <v>9.375</v>
      </c>
      <c r="F18" s="35">
        <v>10</v>
      </c>
      <c r="G18" s="27">
        <v>10</v>
      </c>
      <c r="H18" s="29">
        <v>8.5</v>
      </c>
    </row>
    <row r="19" spans="1:8" x14ac:dyDescent="0.15">
      <c r="A19" s="14" t="s">
        <v>46</v>
      </c>
      <c r="B19" s="9" t="s">
        <v>59</v>
      </c>
      <c r="C19" s="15" t="s">
        <v>60</v>
      </c>
      <c r="D19" s="36">
        <v>7.0000000000000007E-2</v>
      </c>
      <c r="E19" s="34">
        <v>3.75</v>
      </c>
      <c r="F19" s="35">
        <v>2</v>
      </c>
      <c r="G19" s="27" t="s">
        <v>84</v>
      </c>
      <c r="H19" s="29" t="s">
        <v>84</v>
      </c>
    </row>
    <row r="20" spans="1:8" x14ac:dyDescent="0.15">
      <c r="A20" s="14" t="s">
        <v>62</v>
      </c>
      <c r="B20" s="9" t="s">
        <v>63</v>
      </c>
      <c r="C20" s="15" t="s">
        <v>64</v>
      </c>
      <c r="D20" s="36">
        <v>8.6999999999999993</v>
      </c>
      <c r="E20" s="34">
        <v>10</v>
      </c>
      <c r="F20" s="35">
        <v>10</v>
      </c>
      <c r="G20" s="27">
        <v>10</v>
      </c>
      <c r="H20" s="29">
        <v>6.9</v>
      </c>
    </row>
    <row r="21" spans="1:8" x14ac:dyDescent="0.15">
      <c r="A21" s="14" t="s">
        <v>66</v>
      </c>
      <c r="B21" s="9" t="s">
        <v>67</v>
      </c>
      <c r="C21" s="15" t="s">
        <v>68</v>
      </c>
      <c r="D21" s="36" t="s">
        <v>84</v>
      </c>
      <c r="E21" s="34">
        <v>3.75</v>
      </c>
      <c r="F21" s="35" t="s">
        <v>84</v>
      </c>
      <c r="G21" s="27">
        <v>9.5</v>
      </c>
      <c r="H21" s="29" t="s">
        <v>84</v>
      </c>
    </row>
    <row r="22" spans="1:8" x14ac:dyDescent="0.15">
      <c r="A22" s="14" t="s">
        <v>70</v>
      </c>
      <c r="B22" s="9" t="s">
        <v>59</v>
      </c>
      <c r="C22" s="15" t="s">
        <v>71</v>
      </c>
      <c r="D22" s="36">
        <v>6</v>
      </c>
      <c r="E22" s="34">
        <v>5</v>
      </c>
      <c r="F22" s="35">
        <v>2</v>
      </c>
      <c r="G22" s="27" t="s">
        <v>84</v>
      </c>
      <c r="H22" s="29" t="s">
        <v>84</v>
      </c>
    </row>
    <row r="23" spans="1:8" ht="14" thickBot="1" x14ac:dyDescent="0.2">
      <c r="A23" s="18" t="s">
        <v>73</v>
      </c>
      <c r="B23" s="19" t="s">
        <v>74</v>
      </c>
      <c r="C23" s="20" t="s">
        <v>75</v>
      </c>
      <c r="D23" s="39">
        <v>9.6999999999999993</v>
      </c>
      <c r="E23" s="40">
        <v>4.375</v>
      </c>
      <c r="F23" s="35" t="s">
        <v>84</v>
      </c>
      <c r="G23" s="41" t="s">
        <v>84</v>
      </c>
      <c r="H23" s="42" t="s">
        <v>84</v>
      </c>
    </row>
  </sheetData>
  <mergeCells count="4">
    <mergeCell ref="A1:C1"/>
    <mergeCell ref="A3:C3"/>
    <mergeCell ref="A4:C4"/>
    <mergeCell ref="L6:O6"/>
  </mergeCell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E5" sqref="E5:F23"/>
    </sheetView>
  </sheetViews>
  <sheetFormatPr baseColWidth="10" defaultColWidth="8.83203125" defaultRowHeight="13" x14ac:dyDescent="0.15"/>
  <cols>
    <col min="1" max="1" width="6" customWidth="1"/>
    <col min="2" max="3" width="12" customWidth="1"/>
    <col min="4" max="4" width="20" customWidth="1"/>
    <col min="5" max="6" width="26.83203125" style="4" customWidth="1"/>
  </cols>
  <sheetData>
    <row r="1" spans="1:12" x14ac:dyDescent="0.15">
      <c r="A1" s="1"/>
      <c r="B1" s="57"/>
      <c r="C1" s="57"/>
      <c r="D1" s="57"/>
    </row>
    <row r="2" spans="1:12" ht="14.5" customHeight="1" x14ac:dyDescent="0.15">
      <c r="A2" s="2"/>
      <c r="B2" s="57"/>
      <c r="C2" s="57"/>
      <c r="D2" s="57"/>
    </row>
    <row r="3" spans="1:12" ht="15" customHeight="1" x14ac:dyDescent="0.15">
      <c r="A3" s="3"/>
      <c r="B3" s="57"/>
      <c r="C3" s="57"/>
      <c r="D3" s="57"/>
    </row>
    <row r="4" spans="1:12" ht="15.5" customHeight="1" thickBot="1" x14ac:dyDescent="0.2">
      <c r="A4" s="3"/>
      <c r="B4" s="57"/>
      <c r="C4" s="57"/>
      <c r="D4" s="57"/>
    </row>
    <row r="5" spans="1:12" x14ac:dyDescent="0.15">
      <c r="E5" s="5" t="s">
        <v>77</v>
      </c>
      <c r="F5" s="5" t="s">
        <v>78</v>
      </c>
    </row>
    <row r="6" spans="1:12" x14ac:dyDescent="0.15">
      <c r="A6" s="49">
        <v>1</v>
      </c>
      <c r="B6" s="49" t="s">
        <v>9</v>
      </c>
      <c r="C6" s="49" t="s">
        <v>10</v>
      </c>
      <c r="D6" s="49" t="s">
        <v>11</v>
      </c>
      <c r="E6" s="50">
        <v>0.55000000000000004</v>
      </c>
      <c r="F6" s="50" t="s">
        <v>84</v>
      </c>
      <c r="G6" s="49"/>
    </row>
    <row r="7" spans="1:12" x14ac:dyDescent="0.15">
      <c r="A7" s="49">
        <v>2</v>
      </c>
      <c r="B7" s="49" t="s">
        <v>15</v>
      </c>
      <c r="C7" s="49" t="s">
        <v>16</v>
      </c>
      <c r="D7" s="49" t="s">
        <v>17</v>
      </c>
      <c r="E7" s="50">
        <v>7.66</v>
      </c>
      <c r="F7" s="50">
        <v>9.77</v>
      </c>
      <c r="G7" s="49"/>
    </row>
    <row r="8" spans="1:12" x14ac:dyDescent="0.15">
      <c r="A8" s="49">
        <v>3</v>
      </c>
      <c r="B8" s="49" t="s">
        <v>19</v>
      </c>
      <c r="C8" s="49" t="s">
        <v>20</v>
      </c>
      <c r="D8" s="49" t="s">
        <v>21</v>
      </c>
      <c r="E8" s="50">
        <v>10</v>
      </c>
      <c r="F8" s="50">
        <v>10</v>
      </c>
      <c r="G8" s="49"/>
    </row>
    <row r="9" spans="1:12" x14ac:dyDescent="0.15">
      <c r="A9" s="49">
        <v>4</v>
      </c>
      <c r="B9" s="48" t="s">
        <v>23</v>
      </c>
      <c r="C9" s="48" t="s">
        <v>24</v>
      </c>
      <c r="D9" s="48" t="s">
        <v>17</v>
      </c>
      <c r="E9" s="54"/>
      <c r="F9" s="54"/>
      <c r="G9" s="49"/>
      <c r="H9" s="48"/>
      <c r="J9" s="55" t="s">
        <v>85</v>
      </c>
      <c r="K9" s="56"/>
      <c r="L9" s="56"/>
    </row>
    <row r="10" spans="1:12" x14ac:dyDescent="0.15">
      <c r="A10" s="49">
        <v>5</v>
      </c>
      <c r="B10" s="49" t="s">
        <v>26</v>
      </c>
      <c r="C10" s="49" t="s">
        <v>27</v>
      </c>
      <c r="D10" s="49" t="s">
        <v>28</v>
      </c>
      <c r="E10" s="50">
        <v>6.94</v>
      </c>
      <c r="F10" s="50">
        <v>9.61</v>
      </c>
      <c r="G10" s="49"/>
    </row>
    <row r="11" spans="1:12" x14ac:dyDescent="0.15">
      <c r="A11" s="49">
        <v>6</v>
      </c>
      <c r="B11" s="49" t="s">
        <v>30</v>
      </c>
      <c r="C11" s="49" t="s">
        <v>31</v>
      </c>
      <c r="D11" s="49" t="s">
        <v>32</v>
      </c>
      <c r="E11" s="50">
        <v>8.16</v>
      </c>
      <c r="F11" s="50">
        <v>9.8800000000000008</v>
      </c>
      <c r="G11" s="49"/>
    </row>
    <row r="12" spans="1:12" x14ac:dyDescent="0.15">
      <c r="A12" s="49">
        <v>8</v>
      </c>
      <c r="B12" s="49" t="s">
        <v>35</v>
      </c>
      <c r="C12" s="49" t="s">
        <v>36</v>
      </c>
      <c r="D12" s="49" t="s">
        <v>37</v>
      </c>
      <c r="E12" s="50">
        <v>5.5</v>
      </c>
      <c r="F12" s="50">
        <v>8.1</v>
      </c>
      <c r="G12" s="49"/>
    </row>
    <row r="13" spans="1:12" x14ac:dyDescent="0.15">
      <c r="A13" s="49">
        <v>9</v>
      </c>
      <c r="B13" s="52" t="s">
        <v>39</v>
      </c>
      <c r="C13" s="52" t="s">
        <v>26</v>
      </c>
      <c r="D13" s="52" t="s">
        <v>40</v>
      </c>
      <c r="E13" s="53"/>
      <c r="F13" s="53"/>
      <c r="G13" s="49"/>
    </row>
    <row r="14" spans="1:12" x14ac:dyDescent="0.15">
      <c r="A14" s="49">
        <v>10</v>
      </c>
      <c r="B14" s="49" t="s">
        <v>34</v>
      </c>
      <c r="C14" s="49" t="s">
        <v>43</v>
      </c>
      <c r="D14" s="49" t="s">
        <v>44</v>
      </c>
      <c r="E14" s="50">
        <v>7.96</v>
      </c>
      <c r="F14" s="50">
        <v>8.2200000000000006</v>
      </c>
      <c r="G14" s="49"/>
    </row>
    <row r="15" spans="1:12" x14ac:dyDescent="0.15">
      <c r="A15" s="49">
        <v>11</v>
      </c>
      <c r="B15" s="48" t="s">
        <v>34</v>
      </c>
      <c r="C15" s="48" t="s">
        <v>46</v>
      </c>
      <c r="D15" s="48" t="s">
        <v>47</v>
      </c>
      <c r="E15" s="54"/>
      <c r="F15" s="54"/>
      <c r="G15" s="49"/>
    </row>
    <row r="16" spans="1:12" x14ac:dyDescent="0.15">
      <c r="A16" s="49">
        <v>12</v>
      </c>
      <c r="B16" s="49" t="s">
        <v>49</v>
      </c>
      <c r="C16" s="49" t="s">
        <v>43</v>
      </c>
      <c r="D16" s="49" t="s">
        <v>50</v>
      </c>
      <c r="E16" s="50">
        <v>2.27</v>
      </c>
      <c r="F16" s="50" t="s">
        <v>84</v>
      </c>
      <c r="G16" s="49"/>
    </row>
    <row r="17" spans="1:7" x14ac:dyDescent="0.15">
      <c r="A17" s="49">
        <v>14</v>
      </c>
      <c r="B17" s="48" t="s">
        <v>52</v>
      </c>
      <c r="C17" s="48" t="s">
        <v>53</v>
      </c>
      <c r="D17" s="48" t="s">
        <v>54</v>
      </c>
      <c r="E17" s="54"/>
      <c r="F17" s="54"/>
      <c r="G17" s="49"/>
    </row>
    <row r="18" spans="1:7" x14ac:dyDescent="0.15">
      <c r="A18" s="49">
        <v>15</v>
      </c>
      <c r="B18" s="49" t="s">
        <v>46</v>
      </c>
      <c r="C18" s="49" t="s">
        <v>56</v>
      </c>
      <c r="D18" s="49" t="s">
        <v>57</v>
      </c>
      <c r="E18" s="50">
        <v>9.9</v>
      </c>
      <c r="F18" s="50">
        <v>9.1</v>
      </c>
      <c r="G18" s="49"/>
    </row>
    <row r="19" spans="1:7" x14ac:dyDescent="0.15">
      <c r="A19" s="49">
        <v>16</v>
      </c>
      <c r="B19" s="49" t="s">
        <v>46</v>
      </c>
      <c r="C19" s="49" t="s">
        <v>59</v>
      </c>
      <c r="D19" s="49" t="s">
        <v>60</v>
      </c>
      <c r="E19" s="50">
        <v>5.73</v>
      </c>
      <c r="F19" s="50" t="s">
        <v>84</v>
      </c>
      <c r="G19" s="49"/>
    </row>
    <row r="20" spans="1:7" x14ac:dyDescent="0.15">
      <c r="A20" s="49">
        <v>17</v>
      </c>
      <c r="B20" s="49" t="s">
        <v>62</v>
      </c>
      <c r="C20" s="49" t="s">
        <v>63</v>
      </c>
      <c r="D20" s="49" t="s">
        <v>64</v>
      </c>
      <c r="E20" s="50">
        <v>9.33</v>
      </c>
      <c r="F20" s="50">
        <v>9.66</v>
      </c>
      <c r="G20" s="49"/>
    </row>
    <row r="21" spans="1:7" x14ac:dyDescent="0.15">
      <c r="A21" s="49">
        <v>18</v>
      </c>
      <c r="B21" s="49" t="s">
        <v>66</v>
      </c>
      <c r="C21" s="49" t="s">
        <v>67</v>
      </c>
      <c r="D21" s="49" t="s">
        <v>68</v>
      </c>
      <c r="E21" s="50">
        <v>4.0199999999999996</v>
      </c>
      <c r="F21" s="50" t="s">
        <v>84</v>
      </c>
      <c r="G21" s="49"/>
    </row>
    <row r="22" spans="1:7" x14ac:dyDescent="0.15">
      <c r="A22" s="49">
        <v>19</v>
      </c>
      <c r="B22" s="49" t="s">
        <v>70</v>
      </c>
      <c r="C22" s="49" t="s">
        <v>59</v>
      </c>
      <c r="D22" s="49" t="s">
        <v>71</v>
      </c>
      <c r="E22" s="50">
        <v>9.8800000000000008</v>
      </c>
      <c r="F22" s="50">
        <v>9.8800000000000008</v>
      </c>
      <c r="G22" s="49"/>
    </row>
    <row r="23" spans="1:7" ht="14" thickBot="1" x14ac:dyDescent="0.2">
      <c r="A23" s="49">
        <v>20</v>
      </c>
      <c r="B23" s="49" t="s">
        <v>73</v>
      </c>
      <c r="C23" s="49" t="s">
        <v>74</v>
      </c>
      <c r="D23" s="49" t="s">
        <v>75</v>
      </c>
      <c r="E23" s="51">
        <v>8.8000000000000007</v>
      </c>
      <c r="F23" s="51" t="s">
        <v>84</v>
      </c>
      <c r="G23" s="49"/>
    </row>
  </sheetData>
  <mergeCells count="4">
    <mergeCell ref="B4:D4"/>
    <mergeCell ref="B1:D1"/>
    <mergeCell ref="B2:D2"/>
    <mergeCell ref="B3:D3"/>
  </mergeCell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Listado de Inscripción </vt:lpstr>
      <vt:lpstr>tareas</vt:lpstr>
      <vt:lpstr>examenes</vt:lpstr>
      <vt:lpstr>examenes!Área_de_impresión</vt:lpstr>
      <vt:lpstr>'Listado de Inscripción '!Área_de_impresión</vt:lpstr>
      <vt:lpstr>tareas!Área_de_impresión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Contreras</cp:lastModifiedBy>
  <dcterms:created xsi:type="dcterms:W3CDTF">2022-06-14T16:54:46Z</dcterms:created>
  <dcterms:modified xsi:type="dcterms:W3CDTF">2022-06-14T16:54:47Z</dcterms:modified>
</cp:coreProperties>
</file>