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MAF2019\"/>
    </mc:Choice>
  </mc:AlternateContent>
  <xr:revisionPtr revIDLastSave="0" documentId="13_ncr:1_{94148200-9F43-4A13-A8D4-60F077D1637B}" xr6:coauthVersionLast="47" xr6:coauthVersionMax="47" xr10:uidLastSave="{00000000-0000-0000-0000-000000000000}"/>
  <bookViews>
    <workbookView xWindow="-120" yWindow="-120" windowWidth="20730" windowHeight="11160" activeTab="1" xr2:uid="{8C53D85E-2F12-4C47-A337-85EAA7D87D6F}"/>
  </bookViews>
  <sheets>
    <sheet name="Listado de Inscripción " sheetId="1" r:id="rId1"/>
    <sheet name="tareas" sheetId="2" r:id="rId2"/>
    <sheet name="Combinacion" sheetId="3" r:id="rId3"/>
  </sheets>
  <definedNames>
    <definedName name="_xlnm.Print_Area" localSheetId="0">'Listado de Inscripción '!$A$1:$L$36</definedName>
    <definedName name="_xlnm.Print_Area" localSheetId="1">tareas!$A$1:$D$29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2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N25" i="2"/>
  <c r="N17" i="2"/>
  <c r="N13" i="2"/>
  <c r="N10" i="2"/>
  <c r="O9" i="2"/>
  <c r="N3" i="2"/>
  <c r="N4" i="2"/>
  <c r="N5" i="2"/>
  <c r="N6" i="2"/>
  <c r="N7" i="2"/>
  <c r="N8" i="2"/>
  <c r="N9" i="2"/>
  <c r="N11" i="2"/>
  <c r="N12" i="2"/>
  <c r="N14" i="2"/>
  <c r="N15" i="2"/>
  <c r="N16" i="2"/>
  <c r="N18" i="2"/>
  <c r="N19" i="2"/>
  <c r="N20" i="2"/>
  <c r="N21" i="2"/>
  <c r="N22" i="2"/>
  <c r="N23" i="2"/>
  <c r="N24" i="2"/>
  <c r="N26" i="2"/>
  <c r="N27" i="2"/>
  <c r="N28" i="2"/>
  <c r="N29" i="2"/>
  <c r="N30" i="2"/>
  <c r="M5" i="2"/>
  <c r="M6" i="2"/>
  <c r="O6" i="2" s="1"/>
  <c r="M7" i="2"/>
  <c r="M8" i="2"/>
  <c r="M9" i="2"/>
  <c r="M10" i="2"/>
  <c r="M11" i="2"/>
  <c r="O11" i="2" s="1"/>
  <c r="M12" i="2"/>
  <c r="M13" i="2"/>
  <c r="M14" i="2"/>
  <c r="O14" i="2" s="1"/>
  <c r="M15" i="2"/>
  <c r="M16" i="2"/>
  <c r="M17" i="2"/>
  <c r="M18" i="2"/>
  <c r="M19" i="2"/>
  <c r="O19" i="2" s="1"/>
  <c r="M20" i="2"/>
  <c r="O20" i="2" s="1"/>
  <c r="M21" i="2"/>
  <c r="M22" i="2"/>
  <c r="O22" i="2" s="1"/>
  <c r="M23" i="2"/>
  <c r="O23" i="2" s="1"/>
  <c r="M24" i="2"/>
  <c r="O24" i="2" s="1"/>
  <c r="M25" i="2"/>
  <c r="M26" i="2"/>
  <c r="M27" i="2"/>
  <c r="O27" i="2" s="1"/>
  <c r="M28" i="2"/>
  <c r="M29" i="2"/>
  <c r="M30" i="2"/>
  <c r="O30" i="2" s="1"/>
  <c r="M3" i="2"/>
  <c r="M4" i="2"/>
  <c r="O4" i="2" s="1"/>
  <c r="O25" i="2" l="1"/>
  <c r="O17" i="2"/>
  <c r="O10" i="2"/>
  <c r="O13" i="2"/>
  <c r="T2" i="2" s="1"/>
  <c r="T3" i="2" s="1"/>
  <c r="P19" i="2" l="1"/>
  <c r="P14" i="2"/>
  <c r="P24" i="2"/>
  <c r="P22" i="2"/>
  <c r="P13" i="2"/>
  <c r="P10" i="2"/>
  <c r="P4" i="2"/>
  <c r="P20" i="2"/>
  <c r="P17" i="2"/>
  <c r="P25" i="2"/>
  <c r="P27" i="2"/>
  <c r="P23" i="2"/>
  <c r="P6" i="2"/>
  <c r="P9" i="2"/>
  <c r="P11" i="2"/>
</calcChain>
</file>

<file path=xl/sharedStrings.xml><?xml version="1.0" encoding="utf-8"?>
<sst xmlns="http://schemas.openxmlformats.org/spreadsheetml/2006/main" count="447" uniqueCount="160">
  <si>
    <t>Facultad de Ciencias</t>
  </si>
  <si>
    <t xml:space="preserve">Listado de Inscripción </t>
  </si>
  <si>
    <t>Clave</t>
  </si>
  <si>
    <t>Asignatura</t>
  </si>
  <si>
    <t>Grupo</t>
  </si>
  <si>
    <t>0610</t>
  </si>
  <si>
    <t>Matemáticas Avanzadas de la Física</t>
  </si>
  <si>
    <t>8208</t>
  </si>
  <si>
    <t>Profesor</t>
  </si>
  <si>
    <t>Ramón Gustavo Contreras Mayen</t>
  </si>
  <si>
    <t>Ayudante</t>
  </si>
  <si>
    <t>Abraham Lima Buendia</t>
  </si>
  <si>
    <t>No</t>
  </si>
  <si>
    <t>Cuenta</t>
  </si>
  <si>
    <t>Apellido</t>
  </si>
  <si>
    <t>Apellido 2</t>
  </si>
  <si>
    <t>Nombre legal</t>
  </si>
  <si>
    <t>Nombre social</t>
  </si>
  <si>
    <t>Pronombre</t>
  </si>
  <si>
    <t>Carrera</t>
  </si>
  <si>
    <t>Gen</t>
  </si>
  <si>
    <t>Mod</t>
  </si>
  <si>
    <t>Calif</t>
  </si>
  <si>
    <t>Correo</t>
  </si>
  <si>
    <t>Acosta</t>
  </si>
  <si>
    <t>García</t>
  </si>
  <si>
    <t>Rafael</t>
  </si>
  <si>
    <t>Física</t>
  </si>
  <si>
    <t>Exl</t>
  </si>
  <si>
    <t>rafael.ag@ciencias.unam.mx</t>
  </si>
  <si>
    <t>Aguilar</t>
  </si>
  <si>
    <t>Ortega</t>
  </si>
  <si>
    <t>Elizabeth</t>
  </si>
  <si>
    <t>Elizabeth Aguilar Ortega</t>
  </si>
  <si>
    <t>ella/la</t>
  </si>
  <si>
    <t>prometeus@ciencias.unam.mx</t>
  </si>
  <si>
    <t>Ardavin</t>
  </si>
  <si>
    <t>Castro</t>
  </si>
  <si>
    <t>Iñigo</t>
  </si>
  <si>
    <t>Ord</t>
  </si>
  <si>
    <t>inigoac@ciencias.unam.mx</t>
  </si>
  <si>
    <t>Arenas</t>
  </si>
  <si>
    <t>de la Cruz</t>
  </si>
  <si>
    <t>Neider</t>
  </si>
  <si>
    <t>neider-arenas@ciencias.unam.mx</t>
  </si>
  <si>
    <t>Carrillo</t>
  </si>
  <si>
    <t>Muñoz</t>
  </si>
  <si>
    <t>Steve</t>
  </si>
  <si>
    <t>415027377@ciencias.unam.mx</t>
  </si>
  <si>
    <t>Cedillo</t>
  </si>
  <si>
    <t>José Eduardo</t>
  </si>
  <si>
    <t>jecg@ciencias.unam.mx</t>
  </si>
  <si>
    <t>Chávez</t>
  </si>
  <si>
    <t>Montejano</t>
  </si>
  <si>
    <t>Amy Megan</t>
  </si>
  <si>
    <t>amymontejano@ciencias.unam.mx</t>
  </si>
  <si>
    <t>Claro</t>
  </si>
  <si>
    <t>Mendoza</t>
  </si>
  <si>
    <t>Luz Anette</t>
  </si>
  <si>
    <t>anette.cm@ciencias.unam.mx</t>
  </si>
  <si>
    <t>Covarrubias</t>
  </si>
  <si>
    <t>Domínguez</t>
  </si>
  <si>
    <t>Jesús Uriel</t>
  </si>
  <si>
    <t>covarrubias_uriel@ciencias.unam.mx</t>
  </si>
  <si>
    <t>Díaz</t>
  </si>
  <si>
    <t>Cano</t>
  </si>
  <si>
    <t>Braulio</t>
  </si>
  <si>
    <t>él/lo</t>
  </si>
  <si>
    <t>brauliodc@ciencias.unam.mx</t>
  </si>
  <si>
    <t>Estrada</t>
  </si>
  <si>
    <t>Bautista</t>
  </si>
  <si>
    <t>John Axel</t>
  </si>
  <si>
    <t>johnaxel@ciencias.unam.mx</t>
  </si>
  <si>
    <t>Flores</t>
  </si>
  <si>
    <t>Quiroga</t>
  </si>
  <si>
    <t>Karina Marisol</t>
  </si>
  <si>
    <t>karina_flores@ciencias.unam.mx</t>
  </si>
  <si>
    <t>Gamboa</t>
  </si>
  <si>
    <t>Zamorano</t>
  </si>
  <si>
    <t>Giovanni Yireh</t>
  </si>
  <si>
    <t>gio.gamza@ciencias.unam.mx</t>
  </si>
  <si>
    <t>Gerardo</t>
  </si>
  <si>
    <t>gerardogm@ciencias.unam.mx</t>
  </si>
  <si>
    <t>Garzón</t>
  </si>
  <si>
    <t>Yoeli</t>
  </si>
  <si>
    <t>yougarzon@ciencias.unam.mx</t>
  </si>
  <si>
    <t>Gónzalez</t>
  </si>
  <si>
    <t>Velázquez</t>
  </si>
  <si>
    <t>Julián</t>
  </si>
  <si>
    <t>julian@ciencias.unam.mx</t>
  </si>
  <si>
    <t>Hérnandez</t>
  </si>
  <si>
    <t>Lara</t>
  </si>
  <si>
    <t>Abraham Heli</t>
  </si>
  <si>
    <t>abraher97@ciencias.unam.mx</t>
  </si>
  <si>
    <t>Inocente</t>
  </si>
  <si>
    <t>Diego Israel</t>
  </si>
  <si>
    <t>Diego23@ciencias.unam.mx</t>
  </si>
  <si>
    <t>Jaimes</t>
  </si>
  <si>
    <t>Ramírez</t>
  </si>
  <si>
    <t>Hugo Emmanuel</t>
  </si>
  <si>
    <t>hugoyar@ciencias.unam.mx</t>
  </si>
  <si>
    <t>Lozano</t>
  </si>
  <si>
    <t>Álvarez</t>
  </si>
  <si>
    <t>Karen Jazmín</t>
  </si>
  <si>
    <t>karenlozano19@ciencias.unam.mx</t>
  </si>
  <si>
    <t>Morales</t>
  </si>
  <si>
    <t>Fabián Saúl</t>
  </si>
  <si>
    <t>Fabián Saúl Morales Aguilar</t>
  </si>
  <si>
    <t>saulmoaf@ciencias.unam.mx</t>
  </si>
  <si>
    <t>Bravo</t>
  </si>
  <si>
    <t>Bryan Daniel</t>
  </si>
  <si>
    <t>daniel_munoz_bravo@ciencias.unam.mx</t>
  </si>
  <si>
    <t>Rivera</t>
  </si>
  <si>
    <t>Torres</t>
  </si>
  <si>
    <t>Jafet Alani</t>
  </si>
  <si>
    <t>MAyo</t>
  </si>
  <si>
    <t>jafetmayo@ciencias.unam.mx</t>
  </si>
  <si>
    <t>Rodríguez</t>
  </si>
  <si>
    <t>Ricardo Francisco</t>
  </si>
  <si>
    <t>rick98@ciencias.unam.mx</t>
  </si>
  <si>
    <t>Ruíz</t>
  </si>
  <si>
    <t>Martínez</t>
  </si>
  <si>
    <t>Víctor Hugo</t>
  </si>
  <si>
    <t>victorruiz@ciencias.unam.mx</t>
  </si>
  <si>
    <t>Sánchez</t>
  </si>
  <si>
    <t>Ledezma</t>
  </si>
  <si>
    <t>Ramsés Ricardo</t>
  </si>
  <si>
    <t>ramsan@ciencias.unam.mx</t>
  </si>
  <si>
    <t>Trejo</t>
  </si>
  <si>
    <t>Sandoval</t>
  </si>
  <si>
    <t>José Alejandro</t>
  </si>
  <si>
    <t>jats9817@ciencias.unam.mx</t>
  </si>
  <si>
    <t xml:space="preserve">loza </t>
  </si>
  <si>
    <t>camacho</t>
  </si>
  <si>
    <t>Jasiel Rene</t>
  </si>
  <si>
    <t>tarea 1</t>
  </si>
  <si>
    <t>tarea 2</t>
  </si>
  <si>
    <t>np</t>
  </si>
  <si>
    <t>examen1</t>
  </si>
  <si>
    <t>tarea 3</t>
  </si>
  <si>
    <t>examen 2</t>
  </si>
  <si>
    <t>examen 3</t>
  </si>
  <si>
    <t>Puntos_Extra</t>
  </si>
  <si>
    <t>Promedios</t>
  </si>
  <si>
    <t>Tareas</t>
  </si>
  <si>
    <t>Exámenes</t>
  </si>
  <si>
    <t>Final</t>
  </si>
  <si>
    <t>Acta</t>
  </si>
  <si>
    <t>NP</t>
  </si>
  <si>
    <t>Ajuste</t>
  </si>
  <si>
    <t>Diferencia</t>
  </si>
  <si>
    <t>Máximo</t>
  </si>
  <si>
    <t>Alumno</t>
  </si>
  <si>
    <t>Examenes</t>
  </si>
  <si>
    <t>Promedio</t>
  </si>
  <si>
    <t>Calificacion_Acta</t>
  </si>
  <si>
    <t xml:space="preserve">Loza </t>
  </si>
  <si>
    <t>Camacho</t>
  </si>
  <si>
    <t>Jasiel René</t>
  </si>
  <si>
    <t>Calificacion_Ajuste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</si>
</sst>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</font>
    <font>
      <b/>
      <sz val="16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6" borderId="0" xfId="0" applyFont="1" applyFill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4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F5D0-EC06-46F1-8F83-1CC39205464E}">
  <dimension ref="A1:L37"/>
  <sheetViews>
    <sheetView topLeftCell="A15" workbookViewId="0">
      <selection activeCell="B34" sqref="B34"/>
    </sheetView>
  </sheetViews>
  <sheetFormatPr baseColWidth="10" defaultColWidth="8.85546875" defaultRowHeight="12.75" x14ac:dyDescent="0.2"/>
  <cols>
    <col min="1" max="1" width="6" customWidth="1"/>
    <col min="2" max="4" width="12" customWidth="1"/>
    <col min="5" max="6" width="20" customWidth="1"/>
    <col min="7" max="8" width="12" customWidth="1"/>
    <col min="9" max="9" width="5" customWidth="1"/>
    <col min="10" max="10" width="8" customWidth="1"/>
    <col min="11" max="11" width="6" customWidth="1"/>
    <col min="12" max="12" width="40" customWidth="1"/>
  </cols>
  <sheetData>
    <row r="1" spans="1:12" ht="20.25" x14ac:dyDescent="0.3">
      <c r="A1" s="44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20.25" x14ac:dyDescent="0.3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4" spans="1:12" x14ac:dyDescent="0.2">
      <c r="A4" s="1" t="s">
        <v>2</v>
      </c>
      <c r="B4" s="45" t="s">
        <v>3</v>
      </c>
      <c r="C4" s="43"/>
      <c r="D4" s="43"/>
      <c r="E4" s="43"/>
      <c r="F4" s="43"/>
      <c r="G4" s="43"/>
      <c r="H4" s="43"/>
      <c r="I4" s="43"/>
      <c r="J4" s="1" t="s">
        <v>4</v>
      </c>
    </row>
    <row r="5" spans="1:12" x14ac:dyDescent="0.2">
      <c r="A5" s="2" t="s">
        <v>5</v>
      </c>
      <c r="B5" s="46" t="s">
        <v>6</v>
      </c>
      <c r="C5" s="43"/>
      <c r="D5" s="43"/>
      <c r="E5" s="43"/>
      <c r="F5" s="43"/>
      <c r="G5" s="43"/>
      <c r="H5" s="43"/>
      <c r="I5" s="43"/>
      <c r="J5" s="2" t="s">
        <v>7</v>
      </c>
    </row>
    <row r="6" spans="1:12" x14ac:dyDescent="0.2">
      <c r="A6" s="42" t="s">
        <v>8</v>
      </c>
      <c r="B6" s="43"/>
      <c r="C6" s="43" t="s">
        <v>9</v>
      </c>
      <c r="D6" s="43"/>
      <c r="E6" s="43"/>
      <c r="F6" s="43"/>
      <c r="G6" s="43"/>
      <c r="H6" s="43"/>
      <c r="I6" s="43"/>
    </row>
    <row r="7" spans="1:12" x14ac:dyDescent="0.2">
      <c r="A7" s="42" t="s">
        <v>10</v>
      </c>
      <c r="B7" s="43"/>
      <c r="C7" s="43" t="s">
        <v>11</v>
      </c>
      <c r="D7" s="43"/>
      <c r="E7" s="43"/>
      <c r="F7" s="43"/>
      <c r="G7" s="43"/>
      <c r="H7" s="43"/>
      <c r="I7" s="43"/>
    </row>
    <row r="9" spans="1:12" x14ac:dyDescent="0.2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23</v>
      </c>
    </row>
    <row r="10" spans="1:12" x14ac:dyDescent="0.2">
      <c r="A10">
        <v>1</v>
      </c>
      <c r="B10">
        <v>417020408</v>
      </c>
      <c r="C10" t="s">
        <v>24</v>
      </c>
      <c r="D10" t="s">
        <v>25</v>
      </c>
      <c r="E10" t="s">
        <v>26</v>
      </c>
      <c r="H10" t="s">
        <v>27</v>
      </c>
      <c r="I10">
        <v>2017</v>
      </c>
      <c r="J10" t="s">
        <v>28</v>
      </c>
      <c r="K10" s="2"/>
      <c r="L10" t="s">
        <v>29</v>
      </c>
    </row>
    <row r="11" spans="1:12" x14ac:dyDescent="0.2">
      <c r="A11">
        <v>2</v>
      </c>
      <c r="B11">
        <v>303295781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 t="s">
        <v>27</v>
      </c>
      <c r="I11">
        <v>2007</v>
      </c>
      <c r="J11" t="s">
        <v>28</v>
      </c>
      <c r="K11" s="2"/>
      <c r="L11" t="s">
        <v>35</v>
      </c>
    </row>
    <row r="12" spans="1:12" x14ac:dyDescent="0.2">
      <c r="A12">
        <v>3</v>
      </c>
      <c r="B12">
        <v>319689064</v>
      </c>
      <c r="C12" t="s">
        <v>36</v>
      </c>
      <c r="D12" t="s">
        <v>37</v>
      </c>
      <c r="E12" t="s">
        <v>38</v>
      </c>
      <c r="H12" t="s">
        <v>27</v>
      </c>
      <c r="I12">
        <v>2021</v>
      </c>
      <c r="J12" t="s">
        <v>39</v>
      </c>
      <c r="K12" s="2"/>
      <c r="L12" t="s">
        <v>40</v>
      </c>
    </row>
    <row r="13" spans="1:12" x14ac:dyDescent="0.2">
      <c r="A13">
        <v>4</v>
      </c>
      <c r="B13">
        <v>316283670</v>
      </c>
      <c r="C13" t="s">
        <v>41</v>
      </c>
      <c r="D13" t="s">
        <v>42</v>
      </c>
      <c r="E13" t="s">
        <v>43</v>
      </c>
      <c r="H13" t="s">
        <v>27</v>
      </c>
      <c r="I13">
        <v>2019</v>
      </c>
      <c r="J13" t="s">
        <v>28</v>
      </c>
      <c r="K13" s="2"/>
      <c r="L13" t="s">
        <v>44</v>
      </c>
    </row>
    <row r="14" spans="1:12" x14ac:dyDescent="0.2">
      <c r="A14">
        <v>5</v>
      </c>
      <c r="B14">
        <v>415027377</v>
      </c>
      <c r="C14" t="s">
        <v>45</v>
      </c>
      <c r="D14" t="s">
        <v>46</v>
      </c>
      <c r="E14" t="s">
        <v>47</v>
      </c>
      <c r="H14" t="s">
        <v>27</v>
      </c>
      <c r="I14">
        <v>2015</v>
      </c>
      <c r="J14" t="s">
        <v>28</v>
      </c>
      <c r="K14" s="2"/>
      <c r="L14" t="s">
        <v>48</v>
      </c>
    </row>
    <row r="15" spans="1:12" x14ac:dyDescent="0.2">
      <c r="A15">
        <v>6</v>
      </c>
      <c r="B15">
        <v>315073319</v>
      </c>
      <c r="C15" t="s">
        <v>49</v>
      </c>
      <c r="D15" t="s">
        <v>25</v>
      </c>
      <c r="E15" t="s">
        <v>50</v>
      </c>
      <c r="H15" t="s">
        <v>27</v>
      </c>
      <c r="I15">
        <v>2018</v>
      </c>
      <c r="J15" t="s">
        <v>28</v>
      </c>
      <c r="K15" s="2"/>
      <c r="L15" t="s">
        <v>51</v>
      </c>
    </row>
    <row r="16" spans="1:12" x14ac:dyDescent="0.2">
      <c r="A16">
        <v>7</v>
      </c>
      <c r="B16">
        <v>318181651</v>
      </c>
      <c r="C16" t="s">
        <v>52</v>
      </c>
      <c r="D16" t="s">
        <v>53</v>
      </c>
      <c r="E16" t="s">
        <v>54</v>
      </c>
      <c r="F16" t="s">
        <v>54</v>
      </c>
      <c r="H16" t="s">
        <v>27</v>
      </c>
      <c r="I16">
        <v>2021</v>
      </c>
      <c r="J16" t="s">
        <v>39</v>
      </c>
      <c r="K16" s="2"/>
      <c r="L16" t="s">
        <v>55</v>
      </c>
    </row>
    <row r="17" spans="1:12" x14ac:dyDescent="0.2">
      <c r="A17">
        <v>8</v>
      </c>
      <c r="B17">
        <v>318258160</v>
      </c>
      <c r="C17" t="s">
        <v>56</v>
      </c>
      <c r="D17" t="s">
        <v>57</v>
      </c>
      <c r="E17" t="s">
        <v>58</v>
      </c>
      <c r="F17" t="s">
        <v>58</v>
      </c>
      <c r="G17" t="s">
        <v>34</v>
      </c>
      <c r="H17" t="s">
        <v>27</v>
      </c>
      <c r="I17">
        <v>2021</v>
      </c>
      <c r="J17" t="s">
        <v>39</v>
      </c>
      <c r="K17" s="2"/>
      <c r="L17" t="s">
        <v>59</v>
      </c>
    </row>
    <row r="18" spans="1:12" x14ac:dyDescent="0.2">
      <c r="A18">
        <v>9</v>
      </c>
      <c r="B18">
        <v>318035767</v>
      </c>
      <c r="C18" t="s">
        <v>60</v>
      </c>
      <c r="D18" t="s">
        <v>61</v>
      </c>
      <c r="E18" t="s">
        <v>62</v>
      </c>
      <c r="H18" t="s">
        <v>27</v>
      </c>
      <c r="I18">
        <v>2021</v>
      </c>
      <c r="J18" t="s">
        <v>39</v>
      </c>
      <c r="K18" s="2"/>
      <c r="L18" t="s">
        <v>63</v>
      </c>
    </row>
    <row r="19" spans="1:12" x14ac:dyDescent="0.2">
      <c r="A19">
        <v>10</v>
      </c>
      <c r="B19">
        <v>314300164</v>
      </c>
      <c r="C19" t="s">
        <v>64</v>
      </c>
      <c r="D19" t="s">
        <v>65</v>
      </c>
      <c r="E19" t="s">
        <v>66</v>
      </c>
      <c r="F19" t="s">
        <v>66</v>
      </c>
      <c r="G19" t="s">
        <v>67</v>
      </c>
      <c r="H19" t="s">
        <v>27</v>
      </c>
      <c r="I19">
        <v>2017</v>
      </c>
      <c r="J19" t="s">
        <v>39</v>
      </c>
      <c r="K19" s="2"/>
      <c r="L19" t="s">
        <v>68</v>
      </c>
    </row>
    <row r="20" spans="1:12" x14ac:dyDescent="0.2">
      <c r="A20">
        <v>11</v>
      </c>
      <c r="B20">
        <v>315028539</v>
      </c>
      <c r="C20" t="s">
        <v>69</v>
      </c>
      <c r="D20" t="s">
        <v>70</v>
      </c>
      <c r="E20" t="s">
        <v>71</v>
      </c>
      <c r="H20" t="s">
        <v>27</v>
      </c>
      <c r="I20">
        <v>2018</v>
      </c>
      <c r="J20" t="s">
        <v>28</v>
      </c>
      <c r="K20" s="2"/>
      <c r="L20" t="s">
        <v>72</v>
      </c>
    </row>
    <row r="21" spans="1:12" x14ac:dyDescent="0.2">
      <c r="A21">
        <v>12</v>
      </c>
      <c r="B21">
        <v>317005875</v>
      </c>
      <c r="C21" t="s">
        <v>73</v>
      </c>
      <c r="D21" t="s">
        <v>74</v>
      </c>
      <c r="E21" t="s">
        <v>75</v>
      </c>
      <c r="F21" t="s">
        <v>75</v>
      </c>
      <c r="G21" t="s">
        <v>34</v>
      </c>
      <c r="H21" t="s">
        <v>27</v>
      </c>
      <c r="I21">
        <v>2020</v>
      </c>
      <c r="J21" t="s">
        <v>28</v>
      </c>
      <c r="K21" s="2"/>
      <c r="L21" t="s">
        <v>76</v>
      </c>
    </row>
    <row r="22" spans="1:12" x14ac:dyDescent="0.2">
      <c r="A22">
        <v>13</v>
      </c>
      <c r="B22">
        <v>318333269</v>
      </c>
      <c r="C22" t="s">
        <v>77</v>
      </c>
      <c r="D22" t="s">
        <v>78</v>
      </c>
      <c r="E22" t="s">
        <v>79</v>
      </c>
      <c r="H22" t="s">
        <v>27</v>
      </c>
      <c r="I22">
        <v>2021</v>
      </c>
      <c r="J22" t="s">
        <v>39</v>
      </c>
      <c r="K22" s="2"/>
      <c r="L22" t="s">
        <v>80</v>
      </c>
    </row>
    <row r="23" spans="1:12" x14ac:dyDescent="0.2">
      <c r="A23">
        <v>14</v>
      </c>
      <c r="B23">
        <v>315109568</v>
      </c>
      <c r="C23" t="s">
        <v>25</v>
      </c>
      <c r="D23" t="s">
        <v>46</v>
      </c>
      <c r="E23" t="s">
        <v>81</v>
      </c>
      <c r="H23" t="s">
        <v>27</v>
      </c>
      <c r="I23">
        <v>2018</v>
      </c>
      <c r="J23" t="s">
        <v>28</v>
      </c>
      <c r="K23" s="2"/>
      <c r="L23" t="s">
        <v>82</v>
      </c>
    </row>
    <row r="24" spans="1:12" x14ac:dyDescent="0.2">
      <c r="A24">
        <v>15</v>
      </c>
      <c r="B24">
        <v>316038315</v>
      </c>
      <c r="C24" t="s">
        <v>83</v>
      </c>
      <c r="D24" t="s">
        <v>25</v>
      </c>
      <c r="E24" t="s">
        <v>84</v>
      </c>
      <c r="H24" t="s">
        <v>27</v>
      </c>
      <c r="I24">
        <v>2020</v>
      </c>
      <c r="J24" t="s">
        <v>28</v>
      </c>
      <c r="K24" s="2"/>
      <c r="L24" t="s">
        <v>85</v>
      </c>
    </row>
    <row r="25" spans="1:12" x14ac:dyDescent="0.2">
      <c r="A25">
        <v>16</v>
      </c>
      <c r="B25">
        <v>316272845</v>
      </c>
      <c r="C25" t="s">
        <v>86</v>
      </c>
      <c r="D25" t="s">
        <v>87</v>
      </c>
      <c r="E25" t="s">
        <v>88</v>
      </c>
      <c r="H25" t="s">
        <v>27</v>
      </c>
      <c r="I25">
        <v>2019</v>
      </c>
      <c r="J25" t="s">
        <v>28</v>
      </c>
      <c r="K25" s="2"/>
      <c r="L25" t="s">
        <v>89</v>
      </c>
    </row>
    <row r="26" spans="1:12" x14ac:dyDescent="0.2">
      <c r="A26">
        <v>17</v>
      </c>
      <c r="B26">
        <v>314009654</v>
      </c>
      <c r="C26" t="s">
        <v>90</v>
      </c>
      <c r="D26" t="s">
        <v>91</v>
      </c>
      <c r="E26" t="s">
        <v>92</v>
      </c>
      <c r="H26" t="s">
        <v>27</v>
      </c>
      <c r="I26">
        <v>2017</v>
      </c>
      <c r="J26" t="s">
        <v>28</v>
      </c>
      <c r="K26" s="2"/>
      <c r="L26" t="s">
        <v>93</v>
      </c>
    </row>
    <row r="27" spans="1:12" x14ac:dyDescent="0.2">
      <c r="A27">
        <v>18</v>
      </c>
      <c r="B27">
        <v>421083107</v>
      </c>
      <c r="C27" t="s">
        <v>94</v>
      </c>
      <c r="D27" t="s">
        <v>77</v>
      </c>
      <c r="E27" t="s">
        <v>95</v>
      </c>
      <c r="H27" t="s">
        <v>27</v>
      </c>
      <c r="I27">
        <v>2021</v>
      </c>
      <c r="J27" t="s">
        <v>39</v>
      </c>
      <c r="K27" s="2"/>
      <c r="L27" t="s">
        <v>96</v>
      </c>
    </row>
    <row r="28" spans="1:12" x14ac:dyDescent="0.2">
      <c r="A28">
        <v>19</v>
      </c>
      <c r="B28">
        <v>420004781</v>
      </c>
      <c r="C28" t="s">
        <v>97</v>
      </c>
      <c r="D28" t="s">
        <v>98</v>
      </c>
      <c r="E28" t="s">
        <v>99</v>
      </c>
      <c r="H28" t="s">
        <v>27</v>
      </c>
      <c r="I28">
        <v>2020</v>
      </c>
      <c r="J28" t="s">
        <v>39</v>
      </c>
      <c r="K28" s="2"/>
      <c r="L28" t="s">
        <v>100</v>
      </c>
    </row>
    <row r="29" spans="1:12" x14ac:dyDescent="0.2">
      <c r="A29">
        <v>20</v>
      </c>
      <c r="B29">
        <v>317223747</v>
      </c>
      <c r="C29" t="s">
        <v>101</v>
      </c>
      <c r="D29" t="s">
        <v>102</v>
      </c>
      <c r="E29" t="s">
        <v>103</v>
      </c>
      <c r="H29" t="s">
        <v>27</v>
      </c>
      <c r="I29">
        <v>2020</v>
      </c>
      <c r="J29" t="s">
        <v>39</v>
      </c>
      <c r="K29" s="2"/>
      <c r="L29" t="s">
        <v>104</v>
      </c>
    </row>
    <row r="30" spans="1:12" x14ac:dyDescent="0.2">
      <c r="A30">
        <v>21</v>
      </c>
      <c r="B30">
        <v>414009224</v>
      </c>
      <c r="C30" t="s">
        <v>105</v>
      </c>
      <c r="D30" t="s">
        <v>30</v>
      </c>
      <c r="E30" t="s">
        <v>106</v>
      </c>
      <c r="F30" t="s">
        <v>107</v>
      </c>
      <c r="G30" t="s">
        <v>67</v>
      </c>
      <c r="H30" t="s">
        <v>27</v>
      </c>
      <c r="I30">
        <v>2014</v>
      </c>
      <c r="J30" t="s">
        <v>28</v>
      </c>
      <c r="K30" s="2"/>
      <c r="L30" t="s">
        <v>108</v>
      </c>
    </row>
    <row r="31" spans="1:12" x14ac:dyDescent="0.2">
      <c r="A31">
        <v>22</v>
      </c>
      <c r="B31">
        <v>314075619</v>
      </c>
      <c r="C31" t="s">
        <v>46</v>
      </c>
      <c r="D31" t="s">
        <v>109</v>
      </c>
      <c r="E31" t="s">
        <v>110</v>
      </c>
      <c r="H31" t="s">
        <v>27</v>
      </c>
      <c r="I31">
        <v>2017</v>
      </c>
      <c r="J31" t="s">
        <v>28</v>
      </c>
      <c r="K31" s="2"/>
      <c r="L31" t="s">
        <v>111</v>
      </c>
    </row>
    <row r="32" spans="1:12" x14ac:dyDescent="0.2">
      <c r="A32">
        <v>23</v>
      </c>
      <c r="B32">
        <v>317178984</v>
      </c>
      <c r="C32" t="s">
        <v>112</v>
      </c>
      <c r="D32" t="s">
        <v>113</v>
      </c>
      <c r="E32" t="s">
        <v>114</v>
      </c>
      <c r="F32" t="s">
        <v>115</v>
      </c>
      <c r="G32" t="s">
        <v>67</v>
      </c>
      <c r="H32" t="s">
        <v>27</v>
      </c>
      <c r="I32">
        <v>2020</v>
      </c>
      <c r="J32" t="s">
        <v>28</v>
      </c>
      <c r="K32" s="2"/>
      <c r="L32" t="s">
        <v>116</v>
      </c>
    </row>
    <row r="33" spans="1:12" x14ac:dyDescent="0.2">
      <c r="A33">
        <v>24</v>
      </c>
      <c r="B33">
        <v>315526671</v>
      </c>
      <c r="C33" t="s">
        <v>117</v>
      </c>
      <c r="D33" t="s">
        <v>98</v>
      </c>
      <c r="E33" t="s">
        <v>118</v>
      </c>
      <c r="H33" t="s">
        <v>27</v>
      </c>
      <c r="I33">
        <v>2021</v>
      </c>
      <c r="J33" t="s">
        <v>28</v>
      </c>
      <c r="K33" s="2"/>
      <c r="L33" t="s">
        <v>119</v>
      </c>
    </row>
    <row r="34" spans="1:12" x14ac:dyDescent="0.2">
      <c r="A34">
        <v>25</v>
      </c>
      <c r="B34">
        <v>318353148</v>
      </c>
      <c r="C34" t="s">
        <v>120</v>
      </c>
      <c r="D34" t="s">
        <v>121</v>
      </c>
      <c r="E34" t="s">
        <v>122</v>
      </c>
      <c r="F34" t="s">
        <v>122</v>
      </c>
      <c r="G34" t="s">
        <v>67</v>
      </c>
      <c r="H34" t="s">
        <v>27</v>
      </c>
      <c r="I34">
        <v>2021</v>
      </c>
      <c r="J34" t="s">
        <v>39</v>
      </c>
      <c r="K34" s="2"/>
      <c r="L34" t="s">
        <v>123</v>
      </c>
    </row>
    <row r="35" spans="1:12" x14ac:dyDescent="0.2">
      <c r="A35">
        <v>26</v>
      </c>
      <c r="B35">
        <v>318028253</v>
      </c>
      <c r="C35" t="s">
        <v>124</v>
      </c>
      <c r="D35" t="s">
        <v>125</v>
      </c>
      <c r="E35" t="s">
        <v>126</v>
      </c>
      <c r="H35" t="s">
        <v>27</v>
      </c>
      <c r="I35">
        <v>2021</v>
      </c>
      <c r="J35" t="s">
        <v>39</v>
      </c>
      <c r="K35" s="2"/>
      <c r="L35" t="s">
        <v>127</v>
      </c>
    </row>
    <row r="36" spans="1:12" x14ac:dyDescent="0.2">
      <c r="A36">
        <v>27</v>
      </c>
      <c r="B36">
        <v>315304330</v>
      </c>
      <c r="C36" t="s">
        <v>128</v>
      </c>
      <c r="D36" t="s">
        <v>129</v>
      </c>
      <c r="E36" t="s">
        <v>130</v>
      </c>
      <c r="H36" t="s">
        <v>27</v>
      </c>
      <c r="I36">
        <v>2018</v>
      </c>
      <c r="J36" t="s">
        <v>28</v>
      </c>
      <c r="K36" s="2"/>
      <c r="L36" t="s">
        <v>131</v>
      </c>
    </row>
    <row r="37" spans="1:12" x14ac:dyDescent="0.2">
      <c r="C37" t="s">
        <v>132</v>
      </c>
      <c r="D37" t="s">
        <v>133</v>
      </c>
      <c r="E37" t="s">
        <v>134</v>
      </c>
    </row>
  </sheetData>
  <mergeCells count="8">
    <mergeCell ref="A7:B7"/>
    <mergeCell ref="C7:I7"/>
    <mergeCell ref="A1:L1"/>
    <mergeCell ref="A2:L2"/>
    <mergeCell ref="B4:I4"/>
    <mergeCell ref="B5:I5"/>
    <mergeCell ref="A6:B6"/>
    <mergeCell ref="C6:I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5EB0-DB89-4417-B0E8-91D6E1D3AA60}">
  <dimension ref="A1:T30"/>
  <sheetViews>
    <sheetView tabSelected="1" workbookViewId="0">
      <selection activeCell="P30" sqref="P30"/>
    </sheetView>
  </sheetViews>
  <sheetFormatPr baseColWidth="10" defaultColWidth="8.85546875" defaultRowHeight="12.75" x14ac:dyDescent="0.2"/>
  <cols>
    <col min="1" max="1" width="6" customWidth="1"/>
    <col min="2" max="3" width="12" customWidth="1"/>
    <col min="4" max="4" width="20" customWidth="1"/>
    <col min="5" max="5" width="8.85546875" style="5" customWidth="1"/>
    <col min="6" max="6" width="8.85546875" style="5"/>
    <col min="7" max="7" width="8.85546875" style="2"/>
    <col min="8" max="8" width="8.85546875" style="5"/>
    <col min="9" max="9" width="10" style="5" bestFit="1" customWidth="1"/>
    <col min="11" max="11" width="10" style="2" bestFit="1" customWidth="1"/>
    <col min="12" max="12" width="12.28515625" style="2" bestFit="1" customWidth="1"/>
    <col min="13" max="13" width="8.85546875" style="2"/>
    <col min="14" max="14" width="9.85546875" style="2" bestFit="1" customWidth="1"/>
    <col min="15" max="17" width="8.85546875" style="2"/>
    <col min="20" max="20" width="8.85546875" style="2"/>
  </cols>
  <sheetData>
    <row r="1" spans="1:20" ht="13.5" thickBot="1" x14ac:dyDescent="0.25">
      <c r="M1" s="47" t="s">
        <v>143</v>
      </c>
      <c r="N1" s="47"/>
    </row>
    <row r="2" spans="1:20" ht="13.5" thickBot="1" x14ac:dyDescent="0.25">
      <c r="A2" s="1" t="s">
        <v>12</v>
      </c>
      <c r="B2" s="45" t="s">
        <v>16</v>
      </c>
      <c r="C2" s="45"/>
      <c r="D2" s="45"/>
      <c r="E2" s="8" t="s">
        <v>135</v>
      </c>
      <c r="F2" s="9" t="s">
        <v>136</v>
      </c>
      <c r="G2" s="11" t="s">
        <v>138</v>
      </c>
      <c r="H2" s="8" t="s">
        <v>139</v>
      </c>
      <c r="I2" s="34" t="s">
        <v>140</v>
      </c>
      <c r="K2" s="36" t="s">
        <v>141</v>
      </c>
      <c r="L2" s="2" t="s">
        <v>142</v>
      </c>
      <c r="M2" s="38" t="s">
        <v>144</v>
      </c>
      <c r="N2" s="38" t="s">
        <v>145</v>
      </c>
      <c r="O2" s="48" t="s">
        <v>146</v>
      </c>
      <c r="P2" s="48" t="s">
        <v>149</v>
      </c>
      <c r="Q2" s="48" t="s">
        <v>147</v>
      </c>
      <c r="S2" s="48" t="s">
        <v>151</v>
      </c>
      <c r="T2" s="2">
        <f>MAX(O3:O30)</f>
        <v>9.2399999999999984</v>
      </c>
    </row>
    <row r="3" spans="1:20" x14ac:dyDescent="0.2">
      <c r="A3" s="21">
        <v>1</v>
      </c>
      <c r="B3" s="22" t="s">
        <v>24</v>
      </c>
      <c r="C3" s="22" t="s">
        <v>25</v>
      </c>
      <c r="D3" s="23" t="s">
        <v>26</v>
      </c>
      <c r="E3" s="24" t="s">
        <v>137</v>
      </c>
      <c r="F3" s="25" t="s">
        <v>137</v>
      </c>
      <c r="G3" s="26" t="s">
        <v>137</v>
      </c>
      <c r="H3" s="32" t="s">
        <v>137</v>
      </c>
      <c r="I3" s="32" t="s">
        <v>137</v>
      </c>
      <c r="J3" s="22"/>
      <c r="K3" s="37"/>
      <c r="L3" s="35"/>
      <c r="M3" s="35">
        <f>(SUM(E3:F3,H3)/3)</f>
        <v>0</v>
      </c>
      <c r="N3" s="40">
        <f t="shared" ref="N3:N29" si="0">SUM(G3,I3,K3)/3</f>
        <v>0</v>
      </c>
      <c r="O3" s="2" t="s">
        <v>148</v>
      </c>
      <c r="P3" s="2" t="s">
        <v>148</v>
      </c>
      <c r="Q3" s="2" t="s">
        <v>148</v>
      </c>
      <c r="S3" t="s">
        <v>150</v>
      </c>
      <c r="T3" s="2">
        <f>10-T2</f>
        <v>0.76000000000000156</v>
      </c>
    </row>
    <row r="4" spans="1:20" x14ac:dyDescent="0.2">
      <c r="A4">
        <v>2</v>
      </c>
      <c r="B4" s="3" t="s">
        <v>30</v>
      </c>
      <c r="C4" s="3" t="s">
        <v>31</v>
      </c>
      <c r="D4" s="4" t="s">
        <v>32</v>
      </c>
      <c r="E4" s="6">
        <v>9.16</v>
      </c>
      <c r="F4" s="10">
        <v>9.75</v>
      </c>
      <c r="G4" s="12">
        <v>7.92</v>
      </c>
      <c r="H4" s="30">
        <v>8</v>
      </c>
      <c r="I4" s="33">
        <v>5.41</v>
      </c>
      <c r="J4" s="3"/>
      <c r="K4" s="13">
        <v>0</v>
      </c>
      <c r="L4" s="38"/>
      <c r="M4" s="39">
        <f>(SUM(E4:F4,H4)/3)</f>
        <v>8.9700000000000006</v>
      </c>
      <c r="N4" s="39">
        <f t="shared" si="0"/>
        <v>4.4433333333333334</v>
      </c>
      <c r="O4" s="51">
        <f>(M4*0.4)+(N4*0.6)</f>
        <v>6.2540000000000004</v>
      </c>
      <c r="P4" s="51">
        <f>O4+$T$3</f>
        <v>7.014000000000002</v>
      </c>
      <c r="Q4" s="2">
        <v>7</v>
      </c>
    </row>
    <row r="5" spans="1:20" x14ac:dyDescent="0.2">
      <c r="A5" s="21">
        <v>3</v>
      </c>
      <c r="B5" s="22" t="s">
        <v>36</v>
      </c>
      <c r="C5" s="22" t="s">
        <v>37</v>
      </c>
      <c r="D5" s="23" t="s">
        <v>38</v>
      </c>
      <c r="E5" s="28">
        <v>7.25</v>
      </c>
      <c r="F5" s="27">
        <v>10</v>
      </c>
      <c r="G5" s="20" t="s">
        <v>137</v>
      </c>
      <c r="H5" s="31">
        <v>7</v>
      </c>
      <c r="I5" s="31" t="s">
        <v>137</v>
      </c>
      <c r="J5" s="22"/>
      <c r="K5" s="20" t="s">
        <v>137</v>
      </c>
      <c r="L5" s="35"/>
      <c r="M5" s="40">
        <f t="shared" ref="M5:M30" si="1">(SUM(E5:F5,H5)/3)</f>
        <v>8.0833333333333339</v>
      </c>
      <c r="N5" s="40">
        <f t="shared" si="0"/>
        <v>0</v>
      </c>
      <c r="O5" s="2" t="s">
        <v>148</v>
      </c>
      <c r="P5" s="2" t="s">
        <v>148</v>
      </c>
      <c r="Q5" s="2" t="s">
        <v>148</v>
      </c>
    </row>
    <row r="6" spans="1:20" x14ac:dyDescent="0.2">
      <c r="A6">
        <v>4</v>
      </c>
      <c r="B6" s="3" t="s">
        <v>41</v>
      </c>
      <c r="C6" s="3" t="s">
        <v>42</v>
      </c>
      <c r="D6" s="4" t="s">
        <v>43</v>
      </c>
      <c r="E6" s="6">
        <v>9.75</v>
      </c>
      <c r="F6" s="10">
        <v>10</v>
      </c>
      <c r="G6" s="12">
        <v>7.28</v>
      </c>
      <c r="H6" s="30">
        <v>0</v>
      </c>
      <c r="I6" s="33">
        <v>7.66</v>
      </c>
      <c r="J6" s="3"/>
      <c r="K6" s="12">
        <v>5.83</v>
      </c>
      <c r="L6" s="38"/>
      <c r="M6" s="39">
        <f t="shared" si="1"/>
        <v>6.583333333333333</v>
      </c>
      <c r="N6" s="39">
        <f>SUM(G6,I6,K6)/3</f>
        <v>6.9233333333333347</v>
      </c>
      <c r="O6" s="51">
        <f>(M6*0.4)+(N6*0.6)</f>
        <v>6.7873333333333346</v>
      </c>
      <c r="P6" s="51">
        <f>O6+$T$3</f>
        <v>7.5473333333333361</v>
      </c>
      <c r="Q6" s="2">
        <v>8</v>
      </c>
    </row>
    <row r="7" spans="1:20" x14ac:dyDescent="0.2">
      <c r="A7" s="21">
        <v>5</v>
      </c>
      <c r="B7" s="22" t="s">
        <v>45</v>
      </c>
      <c r="C7" s="22" t="s">
        <v>46</v>
      </c>
      <c r="D7" s="23" t="s">
        <v>47</v>
      </c>
      <c r="E7" s="28">
        <v>6.26</v>
      </c>
      <c r="F7" s="27" t="s">
        <v>137</v>
      </c>
      <c r="G7" s="20" t="s">
        <v>137</v>
      </c>
      <c r="H7" s="31" t="s">
        <v>137</v>
      </c>
      <c r="I7" s="29" t="s">
        <v>137</v>
      </c>
      <c r="J7" s="22"/>
      <c r="K7" s="20" t="s">
        <v>137</v>
      </c>
      <c r="L7" s="35"/>
      <c r="M7" s="40">
        <f t="shared" si="1"/>
        <v>2.0866666666666664</v>
      </c>
      <c r="N7" s="40">
        <f t="shared" si="0"/>
        <v>0</v>
      </c>
      <c r="O7" s="2" t="s">
        <v>148</v>
      </c>
      <c r="P7" s="2" t="s">
        <v>148</v>
      </c>
      <c r="Q7" s="2" t="s">
        <v>148</v>
      </c>
    </row>
    <row r="8" spans="1:20" x14ac:dyDescent="0.2">
      <c r="A8" s="21">
        <v>6</v>
      </c>
      <c r="B8" s="22" t="s">
        <v>49</v>
      </c>
      <c r="C8" s="22" t="s">
        <v>25</v>
      </c>
      <c r="D8" s="23" t="s">
        <v>50</v>
      </c>
      <c r="E8" s="28">
        <v>5.83</v>
      </c>
      <c r="F8" s="27">
        <v>3.75</v>
      </c>
      <c r="G8" s="20" t="s">
        <v>137</v>
      </c>
      <c r="H8" s="31" t="s">
        <v>137</v>
      </c>
      <c r="I8" s="29" t="s">
        <v>137</v>
      </c>
      <c r="J8" s="22"/>
      <c r="K8" s="20" t="s">
        <v>137</v>
      </c>
      <c r="L8" s="35"/>
      <c r="M8" s="40">
        <f t="shared" si="1"/>
        <v>3.1933333333333334</v>
      </c>
      <c r="N8" s="40">
        <f t="shared" si="0"/>
        <v>0</v>
      </c>
      <c r="O8" s="2" t="s">
        <v>148</v>
      </c>
      <c r="P8" s="2" t="s">
        <v>148</v>
      </c>
      <c r="Q8" s="2" t="s">
        <v>148</v>
      </c>
    </row>
    <row r="9" spans="1:20" x14ac:dyDescent="0.2">
      <c r="A9">
        <v>7</v>
      </c>
      <c r="B9" s="3" t="s">
        <v>52</v>
      </c>
      <c r="C9" s="3" t="s">
        <v>53</v>
      </c>
      <c r="D9" s="4" t="s">
        <v>54</v>
      </c>
      <c r="E9" s="6">
        <v>10</v>
      </c>
      <c r="F9" s="10">
        <v>9.8699999999999992</v>
      </c>
      <c r="G9" s="12">
        <v>8.85</v>
      </c>
      <c r="H9" s="30">
        <v>10</v>
      </c>
      <c r="I9" s="33">
        <v>7.9</v>
      </c>
      <c r="J9" s="3"/>
      <c r="K9" s="12">
        <v>7.75</v>
      </c>
      <c r="L9" s="38"/>
      <c r="M9" s="39">
        <f t="shared" si="1"/>
        <v>9.9566666666666652</v>
      </c>
      <c r="N9" s="39">
        <f t="shared" si="0"/>
        <v>8.1666666666666661</v>
      </c>
      <c r="O9" s="51">
        <f t="shared" ref="O9:O11" si="2">(M9*0.4)+(N9*0.6)</f>
        <v>8.8826666666666654</v>
      </c>
      <c r="P9" s="51">
        <f t="shared" ref="P9:P11" si="3">O9+$T$3</f>
        <v>9.6426666666666669</v>
      </c>
      <c r="Q9" s="2">
        <v>10</v>
      </c>
    </row>
    <row r="10" spans="1:20" x14ac:dyDescent="0.2">
      <c r="A10">
        <v>8</v>
      </c>
      <c r="B10" s="3" t="s">
        <v>56</v>
      </c>
      <c r="C10" s="3" t="s">
        <v>57</v>
      </c>
      <c r="D10" s="4" t="s">
        <v>58</v>
      </c>
      <c r="E10" s="6">
        <v>8</v>
      </c>
      <c r="F10" s="10">
        <v>4.37</v>
      </c>
      <c r="G10" s="12">
        <v>9.42</v>
      </c>
      <c r="H10" s="30">
        <v>10</v>
      </c>
      <c r="I10" s="33">
        <v>4.0999999999999996</v>
      </c>
      <c r="J10" s="3"/>
      <c r="K10" s="13">
        <v>0</v>
      </c>
      <c r="L10" s="38">
        <v>1.5</v>
      </c>
      <c r="M10" s="39">
        <f t="shared" si="1"/>
        <v>7.456666666666667</v>
      </c>
      <c r="N10" s="39">
        <f>SUM(G10,I10,K10+L10)/3</f>
        <v>5.0066666666666668</v>
      </c>
      <c r="O10" s="51">
        <f t="shared" si="2"/>
        <v>5.9866666666666664</v>
      </c>
      <c r="P10" s="51">
        <f t="shared" si="3"/>
        <v>6.7466666666666679</v>
      </c>
    </row>
    <row r="11" spans="1:20" x14ac:dyDescent="0.2">
      <c r="A11">
        <v>9</v>
      </c>
      <c r="B11" s="3" t="s">
        <v>60</v>
      </c>
      <c r="C11" s="3" t="s">
        <v>61</v>
      </c>
      <c r="D11" s="4" t="s">
        <v>62</v>
      </c>
      <c r="E11" s="6">
        <v>9.16</v>
      </c>
      <c r="F11" s="10" t="s">
        <v>137</v>
      </c>
      <c r="G11" s="12">
        <v>6.57</v>
      </c>
      <c r="H11" s="30">
        <v>6.4</v>
      </c>
      <c r="I11" s="33">
        <v>7.5</v>
      </c>
      <c r="J11" s="3"/>
      <c r="K11" s="12">
        <v>7.16</v>
      </c>
      <c r="L11" s="38"/>
      <c r="M11" s="39">
        <f t="shared" si="1"/>
        <v>5.1866666666666665</v>
      </c>
      <c r="N11" s="39">
        <f t="shared" si="0"/>
        <v>7.0766666666666671</v>
      </c>
      <c r="O11" s="51">
        <f t="shared" si="2"/>
        <v>6.3206666666666678</v>
      </c>
      <c r="P11" s="51">
        <f t="shared" si="3"/>
        <v>7.0806666666666693</v>
      </c>
      <c r="Q11" s="2">
        <v>7</v>
      </c>
    </row>
    <row r="12" spans="1:20" x14ac:dyDescent="0.2">
      <c r="A12" s="21">
        <v>10</v>
      </c>
      <c r="B12" s="22" t="s">
        <v>64</v>
      </c>
      <c r="C12" s="22" t="s">
        <v>65</v>
      </c>
      <c r="D12" s="23" t="s">
        <v>66</v>
      </c>
      <c r="E12" s="28">
        <v>6.58</v>
      </c>
      <c r="F12" s="27" t="s">
        <v>137</v>
      </c>
      <c r="G12" s="20" t="s">
        <v>137</v>
      </c>
      <c r="H12" s="31" t="s">
        <v>137</v>
      </c>
      <c r="I12" s="29" t="s">
        <v>137</v>
      </c>
      <c r="J12" s="22"/>
      <c r="K12" s="20" t="s">
        <v>137</v>
      </c>
      <c r="L12" s="35"/>
      <c r="M12" s="40">
        <f t="shared" si="1"/>
        <v>2.1933333333333334</v>
      </c>
      <c r="N12" s="40">
        <f t="shared" si="0"/>
        <v>0</v>
      </c>
      <c r="O12" s="2" t="s">
        <v>148</v>
      </c>
      <c r="P12" s="2" t="s">
        <v>148</v>
      </c>
      <c r="Q12" s="2" t="s">
        <v>148</v>
      </c>
    </row>
    <row r="13" spans="1:20" x14ac:dyDescent="0.2">
      <c r="A13">
        <v>11</v>
      </c>
      <c r="B13" s="3" t="s">
        <v>69</v>
      </c>
      <c r="C13" s="3" t="s">
        <v>70</v>
      </c>
      <c r="D13" s="4" t="s">
        <v>71</v>
      </c>
      <c r="E13" s="6">
        <v>7.75</v>
      </c>
      <c r="F13" s="10">
        <v>4.37</v>
      </c>
      <c r="G13" s="12">
        <v>7.71</v>
      </c>
      <c r="H13" s="30">
        <v>0</v>
      </c>
      <c r="I13" s="33">
        <v>5</v>
      </c>
      <c r="J13" s="3"/>
      <c r="K13" s="13">
        <v>8</v>
      </c>
      <c r="L13" s="38">
        <v>1.5</v>
      </c>
      <c r="M13" s="39">
        <f t="shared" si="1"/>
        <v>4.04</v>
      </c>
      <c r="N13" s="39">
        <f>SUM(G13,I13,K13+L13)/3</f>
        <v>7.4033333333333333</v>
      </c>
      <c r="O13" s="51">
        <f t="shared" ref="O13:O14" si="4">(M13*0.4)+(N13*0.6)</f>
        <v>6.0579999999999998</v>
      </c>
      <c r="P13" s="51">
        <f t="shared" ref="P13:P14" si="5">O13+$T$3</f>
        <v>6.8180000000000014</v>
      </c>
      <c r="Q13" s="2">
        <v>7</v>
      </c>
    </row>
    <row r="14" spans="1:20" x14ac:dyDescent="0.2">
      <c r="A14">
        <v>12</v>
      </c>
      <c r="B14" s="3" t="s">
        <v>73</v>
      </c>
      <c r="C14" s="3" t="s">
        <v>74</v>
      </c>
      <c r="D14" s="4" t="s">
        <v>75</v>
      </c>
      <c r="E14" s="6">
        <v>9.41</v>
      </c>
      <c r="F14" s="10">
        <v>10</v>
      </c>
      <c r="G14" s="12">
        <v>9.42</v>
      </c>
      <c r="H14" s="30">
        <v>9.6</v>
      </c>
      <c r="I14" s="33">
        <v>7.66</v>
      </c>
      <c r="J14" s="3"/>
      <c r="K14" s="12">
        <v>7.5</v>
      </c>
      <c r="L14" s="38"/>
      <c r="M14" s="39">
        <f t="shared" si="1"/>
        <v>9.67</v>
      </c>
      <c r="N14" s="39">
        <f t="shared" si="0"/>
        <v>8.1933333333333334</v>
      </c>
      <c r="O14" s="51">
        <f t="shared" si="4"/>
        <v>8.7839999999999989</v>
      </c>
      <c r="P14" s="51">
        <f t="shared" si="5"/>
        <v>9.5440000000000005</v>
      </c>
      <c r="Q14" s="2">
        <v>10</v>
      </c>
    </row>
    <row r="15" spans="1:20" x14ac:dyDescent="0.2">
      <c r="A15" s="21">
        <v>13</v>
      </c>
      <c r="B15" s="22" t="s">
        <v>77</v>
      </c>
      <c r="C15" s="22" t="s">
        <v>78</v>
      </c>
      <c r="D15" s="23" t="s">
        <v>79</v>
      </c>
      <c r="E15" s="18" t="s">
        <v>137</v>
      </c>
      <c r="F15" s="27" t="s">
        <v>137</v>
      </c>
      <c r="G15" s="20" t="s">
        <v>137</v>
      </c>
      <c r="H15" s="29" t="s">
        <v>137</v>
      </c>
      <c r="I15" s="29" t="s">
        <v>137</v>
      </c>
      <c r="J15" s="22"/>
      <c r="K15" s="20" t="s">
        <v>137</v>
      </c>
      <c r="L15" s="35"/>
      <c r="M15" s="40">
        <f t="shared" si="1"/>
        <v>0</v>
      </c>
      <c r="N15" s="40">
        <f t="shared" si="0"/>
        <v>0</v>
      </c>
      <c r="O15" s="2" t="s">
        <v>148</v>
      </c>
      <c r="P15" s="2" t="s">
        <v>148</v>
      </c>
      <c r="Q15" s="2" t="s">
        <v>148</v>
      </c>
    </row>
    <row r="16" spans="1:20" x14ac:dyDescent="0.2">
      <c r="A16" s="21">
        <v>14</v>
      </c>
      <c r="B16" s="22" t="s">
        <v>25</v>
      </c>
      <c r="C16" s="22" t="s">
        <v>46</v>
      </c>
      <c r="D16" s="23" t="s">
        <v>81</v>
      </c>
      <c r="E16" s="18" t="s">
        <v>137</v>
      </c>
      <c r="F16" s="27" t="s">
        <v>137</v>
      </c>
      <c r="G16" s="20" t="s">
        <v>137</v>
      </c>
      <c r="H16" s="29" t="s">
        <v>137</v>
      </c>
      <c r="I16" s="29" t="s">
        <v>137</v>
      </c>
      <c r="J16" s="22"/>
      <c r="K16" s="20" t="s">
        <v>137</v>
      </c>
      <c r="L16" s="35"/>
      <c r="M16" s="40">
        <f t="shared" si="1"/>
        <v>0</v>
      </c>
      <c r="N16" s="40">
        <f t="shared" si="0"/>
        <v>0</v>
      </c>
      <c r="O16" s="2" t="s">
        <v>148</v>
      </c>
      <c r="P16" s="2" t="s">
        <v>148</v>
      </c>
      <c r="Q16" s="2" t="s">
        <v>148</v>
      </c>
    </row>
    <row r="17" spans="1:20" x14ac:dyDescent="0.2">
      <c r="A17">
        <v>15</v>
      </c>
      <c r="B17" s="3" t="s">
        <v>83</v>
      </c>
      <c r="C17" s="3" t="s">
        <v>25</v>
      </c>
      <c r="D17" s="4" t="s">
        <v>84</v>
      </c>
      <c r="E17" s="6">
        <v>6.66</v>
      </c>
      <c r="F17" s="10">
        <v>8.43</v>
      </c>
      <c r="G17" s="12">
        <v>6.57</v>
      </c>
      <c r="H17" s="30">
        <v>8</v>
      </c>
      <c r="I17" s="33">
        <v>5.4</v>
      </c>
      <c r="J17" s="3"/>
      <c r="K17" s="12">
        <v>9.16</v>
      </c>
      <c r="L17" s="38">
        <v>1.5</v>
      </c>
      <c r="M17" s="39">
        <f t="shared" si="1"/>
        <v>7.6966666666666663</v>
      </c>
      <c r="N17" s="39">
        <f>SUM(G17,I17,K17+L17)/3</f>
        <v>7.5433333333333339</v>
      </c>
      <c r="O17" s="51">
        <f>(M17*0.4)+(N17*0.6)</f>
        <v>7.6046666666666667</v>
      </c>
      <c r="P17" s="51">
        <f>O17+$T$3</f>
        <v>8.3646666666666682</v>
      </c>
      <c r="Q17" s="2">
        <v>8</v>
      </c>
    </row>
    <row r="18" spans="1:20" x14ac:dyDescent="0.2">
      <c r="A18" s="21">
        <v>16</v>
      </c>
      <c r="B18" s="22" t="s">
        <v>86</v>
      </c>
      <c r="C18" s="22" t="s">
        <v>87</v>
      </c>
      <c r="D18" s="23" t="s">
        <v>88</v>
      </c>
      <c r="E18" s="18" t="s">
        <v>137</v>
      </c>
      <c r="F18" s="27" t="s">
        <v>137</v>
      </c>
      <c r="G18" s="35">
        <v>1.42</v>
      </c>
      <c r="H18" s="31" t="s">
        <v>137</v>
      </c>
      <c r="I18" s="29" t="s">
        <v>137</v>
      </c>
      <c r="J18" s="22"/>
      <c r="K18" s="20" t="s">
        <v>137</v>
      </c>
      <c r="L18" s="35"/>
      <c r="M18" s="40">
        <f t="shared" si="1"/>
        <v>0</v>
      </c>
      <c r="N18" s="40">
        <f t="shared" si="0"/>
        <v>0.47333333333333333</v>
      </c>
      <c r="O18" s="2" t="s">
        <v>148</v>
      </c>
      <c r="P18" s="2" t="s">
        <v>148</v>
      </c>
      <c r="Q18" s="2" t="s">
        <v>148</v>
      </c>
    </row>
    <row r="19" spans="1:20" x14ac:dyDescent="0.2">
      <c r="A19">
        <v>17</v>
      </c>
      <c r="B19" s="3" t="s">
        <v>90</v>
      </c>
      <c r="C19" s="3" t="s">
        <v>91</v>
      </c>
      <c r="D19" s="4" t="s">
        <v>92</v>
      </c>
      <c r="E19" s="6">
        <v>9.83</v>
      </c>
      <c r="F19" s="10">
        <v>10</v>
      </c>
      <c r="G19" s="12">
        <v>8.1999999999999993</v>
      </c>
      <c r="H19" s="30">
        <v>0</v>
      </c>
      <c r="I19" s="33">
        <v>7.5</v>
      </c>
      <c r="J19" s="3"/>
      <c r="K19" s="12">
        <v>7.5</v>
      </c>
      <c r="L19" s="38"/>
      <c r="M19" s="39">
        <f t="shared" si="1"/>
        <v>6.6099999999999994</v>
      </c>
      <c r="N19" s="39">
        <f t="shared" si="0"/>
        <v>7.7333333333333334</v>
      </c>
      <c r="O19" s="51">
        <f t="shared" ref="O19:O20" si="6">(M19*0.4)+(N19*0.6)</f>
        <v>7.2839999999999998</v>
      </c>
      <c r="P19" s="51">
        <f t="shared" ref="P19:P20" si="7">O19+$T$3</f>
        <v>8.0440000000000005</v>
      </c>
      <c r="Q19" s="2">
        <v>8</v>
      </c>
    </row>
    <row r="20" spans="1:20" x14ac:dyDescent="0.2">
      <c r="A20">
        <v>18</v>
      </c>
      <c r="B20" s="3" t="s">
        <v>94</v>
      </c>
      <c r="C20" s="3" t="s">
        <v>77</v>
      </c>
      <c r="D20" s="4" t="s">
        <v>95</v>
      </c>
      <c r="E20" s="6">
        <v>10</v>
      </c>
      <c r="F20" s="14">
        <v>8.75</v>
      </c>
      <c r="G20" s="12">
        <v>6.57</v>
      </c>
      <c r="H20" s="30">
        <v>0</v>
      </c>
      <c r="I20" s="33">
        <v>8</v>
      </c>
      <c r="J20" s="3"/>
      <c r="K20" s="12">
        <v>7.33</v>
      </c>
      <c r="L20" s="38"/>
      <c r="M20" s="39">
        <f t="shared" si="1"/>
        <v>6.25</v>
      </c>
      <c r="N20" s="39">
        <f t="shared" si="0"/>
        <v>7.3</v>
      </c>
      <c r="O20" s="51">
        <f t="shared" si="6"/>
        <v>6.88</v>
      </c>
      <c r="P20" s="51">
        <f t="shared" si="7"/>
        <v>7.6400000000000015</v>
      </c>
      <c r="Q20" s="2">
        <v>8</v>
      </c>
    </row>
    <row r="21" spans="1:20" x14ac:dyDescent="0.2">
      <c r="A21" s="21">
        <v>19</v>
      </c>
      <c r="B21" s="22" t="s">
        <v>97</v>
      </c>
      <c r="C21" s="22" t="s">
        <v>98</v>
      </c>
      <c r="D21" s="23" t="s">
        <v>99</v>
      </c>
      <c r="E21" s="28">
        <v>8</v>
      </c>
      <c r="F21" s="27">
        <v>3.75</v>
      </c>
      <c r="G21" s="35">
        <v>5</v>
      </c>
      <c r="H21" s="31">
        <v>0</v>
      </c>
      <c r="I21" s="29">
        <v>0</v>
      </c>
      <c r="J21" s="22"/>
      <c r="K21" s="20">
        <v>0</v>
      </c>
      <c r="L21" s="35"/>
      <c r="M21" s="40">
        <f t="shared" si="1"/>
        <v>3.9166666666666665</v>
      </c>
      <c r="N21" s="40">
        <f t="shared" si="0"/>
        <v>1.6666666666666667</v>
      </c>
      <c r="O21" s="2" t="s">
        <v>148</v>
      </c>
      <c r="P21" s="2" t="s">
        <v>148</v>
      </c>
      <c r="Q21" s="2" t="s">
        <v>148</v>
      </c>
    </row>
    <row r="22" spans="1:20" x14ac:dyDescent="0.2">
      <c r="A22">
        <v>20</v>
      </c>
      <c r="B22" s="3" t="s">
        <v>101</v>
      </c>
      <c r="C22" s="3" t="s">
        <v>102</v>
      </c>
      <c r="D22" s="4" t="s">
        <v>103</v>
      </c>
      <c r="E22" s="6">
        <v>6.66</v>
      </c>
      <c r="F22" s="10">
        <v>8.75</v>
      </c>
      <c r="G22" s="12">
        <v>8</v>
      </c>
      <c r="H22" s="30">
        <v>10</v>
      </c>
      <c r="I22" s="33">
        <v>5</v>
      </c>
      <c r="J22" s="3"/>
      <c r="K22" s="12">
        <v>7.5</v>
      </c>
      <c r="L22" s="38"/>
      <c r="M22" s="39">
        <f t="shared" si="1"/>
        <v>8.4700000000000006</v>
      </c>
      <c r="N22" s="39">
        <f t="shared" si="0"/>
        <v>6.833333333333333</v>
      </c>
      <c r="O22" s="51">
        <f t="shared" ref="O22:O25" si="8">(M22*0.4)+(N22*0.6)</f>
        <v>7.4879999999999995</v>
      </c>
      <c r="P22" s="51">
        <f t="shared" ref="P22:P25" si="9">O22+$T$3</f>
        <v>8.2480000000000011</v>
      </c>
      <c r="Q22" s="2">
        <v>8</v>
      </c>
    </row>
    <row r="23" spans="1:20" x14ac:dyDescent="0.2">
      <c r="A23">
        <v>21</v>
      </c>
      <c r="B23" s="3" t="s">
        <v>105</v>
      </c>
      <c r="C23" s="3" t="s">
        <v>30</v>
      </c>
      <c r="D23" s="4" t="s">
        <v>106</v>
      </c>
      <c r="E23" s="6">
        <v>5.66</v>
      </c>
      <c r="F23" s="10">
        <v>10</v>
      </c>
      <c r="G23" s="12">
        <v>8.57</v>
      </c>
      <c r="H23" s="30">
        <v>8</v>
      </c>
      <c r="I23" s="33">
        <v>6.66</v>
      </c>
      <c r="J23" s="3"/>
      <c r="K23" s="12">
        <v>9</v>
      </c>
      <c r="L23" s="38"/>
      <c r="M23" s="39">
        <f t="shared" si="1"/>
        <v>7.8866666666666667</v>
      </c>
      <c r="N23" s="39">
        <f t="shared" si="0"/>
        <v>8.0766666666666662</v>
      </c>
      <c r="O23" s="51">
        <f t="shared" si="8"/>
        <v>8.0006666666666657</v>
      </c>
      <c r="P23" s="51">
        <f t="shared" si="9"/>
        <v>8.7606666666666673</v>
      </c>
      <c r="Q23" s="2">
        <v>9</v>
      </c>
    </row>
    <row r="24" spans="1:20" x14ac:dyDescent="0.2">
      <c r="A24">
        <v>22</v>
      </c>
      <c r="B24" s="3" t="s">
        <v>46</v>
      </c>
      <c r="C24" s="3" t="s">
        <v>109</v>
      </c>
      <c r="D24" s="4" t="s">
        <v>110</v>
      </c>
      <c r="E24" s="6">
        <v>9</v>
      </c>
      <c r="F24" s="10">
        <v>10</v>
      </c>
      <c r="G24" s="12">
        <v>9.2799999999999994</v>
      </c>
      <c r="H24" s="30">
        <v>9.8000000000000007</v>
      </c>
      <c r="I24" s="33">
        <v>6.66</v>
      </c>
      <c r="J24" s="3"/>
      <c r="K24" s="12">
        <v>7.77</v>
      </c>
      <c r="L24" s="38"/>
      <c r="M24" s="39">
        <f t="shared" si="1"/>
        <v>9.6</v>
      </c>
      <c r="N24" s="39">
        <f t="shared" si="0"/>
        <v>7.9033333333333333</v>
      </c>
      <c r="O24" s="51">
        <f t="shared" si="8"/>
        <v>8.5820000000000007</v>
      </c>
      <c r="P24" s="51">
        <f t="shared" si="9"/>
        <v>9.3420000000000023</v>
      </c>
      <c r="Q24" s="2">
        <v>9</v>
      </c>
    </row>
    <row r="25" spans="1:20" x14ac:dyDescent="0.2">
      <c r="A25">
        <v>23</v>
      </c>
      <c r="B25" s="3" t="s">
        <v>112</v>
      </c>
      <c r="C25" s="3" t="s">
        <v>113</v>
      </c>
      <c r="D25" s="4" t="s">
        <v>114</v>
      </c>
      <c r="E25" s="6">
        <v>8</v>
      </c>
      <c r="F25" s="10">
        <v>8.75</v>
      </c>
      <c r="G25" s="12">
        <v>8.82</v>
      </c>
      <c r="H25" s="30">
        <v>9</v>
      </c>
      <c r="I25" s="33">
        <v>7.08</v>
      </c>
      <c r="J25" s="3"/>
      <c r="K25" s="12">
        <v>7.66</v>
      </c>
      <c r="L25" s="38">
        <v>1.5</v>
      </c>
      <c r="M25" s="39">
        <f t="shared" si="1"/>
        <v>8.5833333333333339</v>
      </c>
      <c r="N25" s="39">
        <f>SUM(G25,I25,K25+L25)/3</f>
        <v>8.3533333333333335</v>
      </c>
      <c r="O25" s="51">
        <f t="shared" si="8"/>
        <v>8.445333333333334</v>
      </c>
      <c r="P25" s="51">
        <f t="shared" si="9"/>
        <v>9.2053333333333356</v>
      </c>
      <c r="Q25" s="2">
        <v>9</v>
      </c>
    </row>
    <row r="26" spans="1:20" x14ac:dyDescent="0.2">
      <c r="A26" s="21">
        <v>24</v>
      </c>
      <c r="B26" s="22" t="s">
        <v>117</v>
      </c>
      <c r="C26" s="22" t="s">
        <v>98</v>
      </c>
      <c r="D26" s="23" t="s">
        <v>118</v>
      </c>
      <c r="E26" s="28">
        <v>6.94</v>
      </c>
      <c r="F26" s="27">
        <v>1.25</v>
      </c>
      <c r="G26" s="35">
        <v>6.14</v>
      </c>
      <c r="H26" s="31">
        <v>0</v>
      </c>
      <c r="I26" s="29">
        <v>0</v>
      </c>
      <c r="J26" s="22"/>
      <c r="K26" s="20">
        <v>0</v>
      </c>
      <c r="L26" s="35"/>
      <c r="M26" s="40">
        <f t="shared" si="1"/>
        <v>2.7300000000000004</v>
      </c>
      <c r="N26" s="40">
        <f t="shared" si="0"/>
        <v>2.0466666666666664</v>
      </c>
      <c r="O26" s="2" t="s">
        <v>148</v>
      </c>
      <c r="P26" s="2" t="s">
        <v>148</v>
      </c>
      <c r="Q26" s="2" t="s">
        <v>148</v>
      </c>
    </row>
    <row r="27" spans="1:20" x14ac:dyDescent="0.2">
      <c r="A27">
        <v>25</v>
      </c>
      <c r="B27" s="3" t="s">
        <v>120</v>
      </c>
      <c r="C27" s="3" t="s">
        <v>121</v>
      </c>
      <c r="D27" s="4" t="s">
        <v>122</v>
      </c>
      <c r="E27" s="6">
        <v>8.16</v>
      </c>
      <c r="F27" s="10">
        <v>7.5</v>
      </c>
      <c r="G27" s="12">
        <v>7.71</v>
      </c>
      <c r="H27" s="30">
        <v>7.4</v>
      </c>
      <c r="I27" s="33">
        <v>7.5</v>
      </c>
      <c r="J27" s="3"/>
      <c r="K27" s="12">
        <v>6.66</v>
      </c>
      <c r="L27" s="38"/>
      <c r="M27" s="39">
        <f t="shared" si="1"/>
        <v>7.6866666666666674</v>
      </c>
      <c r="N27" s="39">
        <f t="shared" si="0"/>
        <v>7.29</v>
      </c>
      <c r="O27" s="51">
        <f>(M27*0.4)+(N27*0.6)</f>
        <v>7.448666666666667</v>
      </c>
      <c r="P27" s="51">
        <f>O27+$T$3</f>
        <v>8.2086666666666694</v>
      </c>
      <c r="Q27" s="2">
        <v>8</v>
      </c>
    </row>
    <row r="28" spans="1:20" s="41" customFormat="1" x14ac:dyDescent="0.2">
      <c r="A28" s="15">
        <v>26</v>
      </c>
      <c r="B28" s="16" t="s">
        <v>124</v>
      </c>
      <c r="C28" s="16" t="s">
        <v>125</v>
      </c>
      <c r="D28" s="17" t="s">
        <v>126</v>
      </c>
      <c r="E28" s="18" t="s">
        <v>137</v>
      </c>
      <c r="F28" s="19" t="s">
        <v>137</v>
      </c>
      <c r="G28" s="20" t="s">
        <v>137</v>
      </c>
      <c r="H28" s="29" t="s">
        <v>137</v>
      </c>
      <c r="I28" s="29" t="s">
        <v>137</v>
      </c>
      <c r="J28" s="16"/>
      <c r="K28" s="20" t="s">
        <v>137</v>
      </c>
      <c r="L28" s="20"/>
      <c r="M28" s="40">
        <f t="shared" si="1"/>
        <v>0</v>
      </c>
      <c r="N28" s="40">
        <f t="shared" si="0"/>
        <v>0</v>
      </c>
      <c r="O28" s="2" t="s">
        <v>148</v>
      </c>
      <c r="P28" s="2" t="s">
        <v>148</v>
      </c>
      <c r="Q28" s="2" t="s">
        <v>148</v>
      </c>
      <c r="T28" s="49"/>
    </row>
    <row r="29" spans="1:20" x14ac:dyDescent="0.2">
      <c r="A29" s="21">
        <v>27</v>
      </c>
      <c r="B29" s="22" t="s">
        <v>128</v>
      </c>
      <c r="C29" s="22" t="s">
        <v>129</v>
      </c>
      <c r="D29" s="23" t="s">
        <v>130</v>
      </c>
      <c r="E29" s="28">
        <v>5.66</v>
      </c>
      <c r="F29" s="27" t="s">
        <v>137</v>
      </c>
      <c r="G29" s="20" t="s">
        <v>137</v>
      </c>
      <c r="H29" s="29" t="s">
        <v>137</v>
      </c>
      <c r="I29" s="29" t="s">
        <v>137</v>
      </c>
      <c r="J29" s="22"/>
      <c r="K29" s="20" t="s">
        <v>137</v>
      </c>
      <c r="L29" s="35"/>
      <c r="M29" s="40">
        <f t="shared" si="1"/>
        <v>1.8866666666666667</v>
      </c>
      <c r="N29" s="40">
        <f t="shared" si="0"/>
        <v>0</v>
      </c>
      <c r="O29" s="2" t="s">
        <v>148</v>
      </c>
      <c r="P29" s="2" t="s">
        <v>148</v>
      </c>
      <c r="Q29" s="2" t="s">
        <v>148</v>
      </c>
    </row>
    <row r="30" spans="1:20" ht="13.5" thickBot="1" x14ac:dyDescent="0.25">
      <c r="B30" s="3" t="s">
        <v>132</v>
      </c>
      <c r="C30" s="3" t="s">
        <v>133</v>
      </c>
      <c r="D30" s="4" t="s">
        <v>134</v>
      </c>
      <c r="E30" s="7">
        <v>10</v>
      </c>
      <c r="F30" s="10">
        <v>10</v>
      </c>
      <c r="G30" s="12">
        <v>9.6999999999999993</v>
      </c>
      <c r="H30" s="30">
        <v>10</v>
      </c>
      <c r="I30" s="33">
        <v>7.5</v>
      </c>
      <c r="J30" s="3"/>
      <c r="K30" s="12">
        <v>7.5</v>
      </c>
      <c r="L30" s="38">
        <v>1.5</v>
      </c>
      <c r="M30" s="39">
        <f t="shared" si="1"/>
        <v>10</v>
      </c>
      <c r="N30" s="39">
        <f>SUM(G30,I30,K30+L30)/3</f>
        <v>8.7333333333333325</v>
      </c>
      <c r="O30" s="51">
        <f>(M30*0.4)+(N30*0.6)</f>
        <v>9.2399999999999984</v>
      </c>
      <c r="P30" s="51">
        <f>O30+$T$3</f>
        <v>10</v>
      </c>
      <c r="Q30" s="2">
        <v>9</v>
      </c>
    </row>
  </sheetData>
  <mergeCells count="2">
    <mergeCell ref="B2:D2"/>
    <mergeCell ref="M1:N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5CE3-731E-44CA-8BA0-500261A167D8}">
  <dimension ref="A1:J17"/>
  <sheetViews>
    <sheetView workbookViewId="0">
      <selection activeCell="E19" sqref="E19"/>
    </sheetView>
  </sheetViews>
  <sheetFormatPr baseColWidth="10" defaultRowHeight="12.75" x14ac:dyDescent="0.2"/>
  <cols>
    <col min="3" max="3" width="12.85546875" bestFit="1" customWidth="1"/>
    <col min="4" max="4" width="30.5703125" style="52" bestFit="1" customWidth="1"/>
    <col min="5" max="8" width="11.42578125" style="2"/>
    <col min="9" max="9" width="16.85546875" style="2" bestFit="1" customWidth="1"/>
    <col min="10" max="10" width="15.28515625" style="2" bestFit="1" customWidth="1"/>
  </cols>
  <sheetData>
    <row r="1" spans="1:10" x14ac:dyDescent="0.2">
      <c r="D1" s="2" t="s">
        <v>152</v>
      </c>
      <c r="E1" s="2" t="s">
        <v>13</v>
      </c>
      <c r="F1" s="2" t="s">
        <v>144</v>
      </c>
      <c r="G1" s="2" t="s">
        <v>153</v>
      </c>
      <c r="H1" s="2" t="s">
        <v>154</v>
      </c>
      <c r="I1" s="2" t="s">
        <v>159</v>
      </c>
      <c r="J1" s="2" t="s">
        <v>155</v>
      </c>
    </row>
    <row r="2" spans="1:10" x14ac:dyDescent="0.2">
      <c r="A2" s="3" t="s">
        <v>30</v>
      </c>
      <c r="B2" s="3" t="s">
        <v>31</v>
      </c>
      <c r="C2" s="4" t="s">
        <v>32</v>
      </c>
      <c r="D2" s="52" t="str">
        <f>CONCATENATE(A2, " ", B2, " ", C2)</f>
        <v>Aguilar Ortega Elizabeth</v>
      </c>
      <c r="E2">
        <v>303295781</v>
      </c>
      <c r="F2" s="50">
        <v>8.9700000000000006</v>
      </c>
      <c r="G2" s="50">
        <v>4.4433333333333334</v>
      </c>
      <c r="H2" s="50">
        <v>6.2540000000000004</v>
      </c>
      <c r="I2" s="50">
        <v>7.014000000000002</v>
      </c>
      <c r="J2" s="2">
        <v>7</v>
      </c>
    </row>
    <row r="3" spans="1:10" x14ac:dyDescent="0.2">
      <c r="A3" s="3" t="s">
        <v>41</v>
      </c>
      <c r="B3" s="3" t="s">
        <v>42</v>
      </c>
      <c r="C3" s="4" t="s">
        <v>43</v>
      </c>
      <c r="D3" s="52" t="str">
        <f t="shared" ref="D3:D17" si="0">CONCATENATE(A3, " ", B3, " ", C3)</f>
        <v>Arenas de la Cruz Neider</v>
      </c>
      <c r="E3">
        <v>316283670</v>
      </c>
      <c r="F3" s="50">
        <v>6.583333333333333</v>
      </c>
      <c r="G3" s="50">
        <v>6.9233333333333347</v>
      </c>
      <c r="H3" s="50">
        <v>6.7873333333333346</v>
      </c>
      <c r="I3" s="50">
        <v>7.5473333333333361</v>
      </c>
      <c r="J3" s="2">
        <v>8</v>
      </c>
    </row>
    <row r="4" spans="1:10" x14ac:dyDescent="0.2">
      <c r="A4" s="3" t="s">
        <v>52</v>
      </c>
      <c r="B4" s="3" t="s">
        <v>53</v>
      </c>
      <c r="C4" s="4" t="s">
        <v>54</v>
      </c>
      <c r="D4" s="52" t="str">
        <f t="shared" si="0"/>
        <v>Chávez Montejano Amy Megan</v>
      </c>
      <c r="E4">
        <v>318181651</v>
      </c>
      <c r="F4" s="50">
        <v>9.9566666666666652</v>
      </c>
      <c r="G4" s="50">
        <v>8.1666666666666661</v>
      </c>
      <c r="H4" s="50">
        <v>8.8826666666666654</v>
      </c>
      <c r="I4" s="50">
        <v>9.6426666666666669</v>
      </c>
      <c r="J4" s="2">
        <v>10</v>
      </c>
    </row>
    <row r="5" spans="1:10" x14ac:dyDescent="0.2">
      <c r="A5" s="3" t="s">
        <v>56</v>
      </c>
      <c r="B5" s="3" t="s">
        <v>57</v>
      </c>
      <c r="C5" s="4" t="s">
        <v>58</v>
      </c>
      <c r="D5" s="52" t="str">
        <f t="shared" si="0"/>
        <v>Claro Mendoza Luz Anette</v>
      </c>
      <c r="E5">
        <v>318258160</v>
      </c>
      <c r="F5" s="50">
        <v>7.456666666666667</v>
      </c>
      <c r="G5" s="50">
        <v>5.0066666666666668</v>
      </c>
      <c r="H5" s="50"/>
      <c r="I5" s="50"/>
    </row>
    <row r="6" spans="1:10" x14ac:dyDescent="0.2">
      <c r="A6" s="3" t="s">
        <v>60</v>
      </c>
      <c r="B6" s="3" t="s">
        <v>61</v>
      </c>
      <c r="C6" s="4" t="s">
        <v>62</v>
      </c>
      <c r="D6" s="52" t="str">
        <f t="shared" si="0"/>
        <v>Covarrubias Domínguez Jesús Uriel</v>
      </c>
      <c r="E6">
        <v>318035767</v>
      </c>
      <c r="F6" s="50">
        <v>5.1866666666666665</v>
      </c>
      <c r="G6" s="50">
        <v>7.0766666666666671</v>
      </c>
      <c r="H6" s="50">
        <v>6.3206666666666678</v>
      </c>
      <c r="I6" s="50">
        <v>7.0806666666666693</v>
      </c>
      <c r="J6" s="2">
        <v>7</v>
      </c>
    </row>
    <row r="7" spans="1:10" x14ac:dyDescent="0.2">
      <c r="A7" s="3" t="s">
        <v>69</v>
      </c>
      <c r="B7" s="3" t="s">
        <v>70</v>
      </c>
      <c r="C7" s="4" t="s">
        <v>71</v>
      </c>
      <c r="D7" s="52" t="str">
        <f t="shared" si="0"/>
        <v>Estrada Bautista John Axel</v>
      </c>
      <c r="E7">
        <v>315028539</v>
      </c>
      <c r="F7" s="50">
        <v>4.04</v>
      </c>
      <c r="G7" s="50">
        <v>7.4033333333333333</v>
      </c>
      <c r="H7" s="50">
        <v>6.0579999999999998</v>
      </c>
      <c r="I7" s="50">
        <v>6.8180000000000014</v>
      </c>
      <c r="J7" s="2">
        <v>7</v>
      </c>
    </row>
    <row r="8" spans="1:10" x14ac:dyDescent="0.2">
      <c r="A8" s="3" t="s">
        <v>73</v>
      </c>
      <c r="B8" s="3" t="s">
        <v>74</v>
      </c>
      <c r="C8" s="4" t="s">
        <v>75</v>
      </c>
      <c r="D8" s="52" t="str">
        <f t="shared" si="0"/>
        <v>Flores Quiroga Karina Marisol</v>
      </c>
      <c r="E8">
        <v>317005875</v>
      </c>
      <c r="F8" s="50">
        <v>9.67</v>
      </c>
      <c r="G8" s="50">
        <v>8.1933333333333334</v>
      </c>
      <c r="H8" s="50">
        <v>8.7839999999999989</v>
      </c>
      <c r="I8" s="50">
        <v>9.5440000000000005</v>
      </c>
      <c r="J8" s="2">
        <v>10</v>
      </c>
    </row>
    <row r="9" spans="1:10" x14ac:dyDescent="0.2">
      <c r="A9" s="3" t="s">
        <v>83</v>
      </c>
      <c r="B9" s="3" t="s">
        <v>25</v>
      </c>
      <c r="C9" s="4" t="s">
        <v>84</v>
      </c>
      <c r="D9" s="52" t="str">
        <f t="shared" si="0"/>
        <v>Garzón García Yoeli</v>
      </c>
      <c r="E9">
        <v>316038315</v>
      </c>
      <c r="F9" s="50">
        <v>7.6966666666666663</v>
      </c>
      <c r="G9" s="50">
        <v>7.5433333333333339</v>
      </c>
      <c r="H9" s="50">
        <v>7.6046666666666667</v>
      </c>
      <c r="I9" s="50">
        <v>8.3646666666666682</v>
      </c>
      <c r="J9" s="2">
        <v>8</v>
      </c>
    </row>
    <row r="10" spans="1:10" x14ac:dyDescent="0.2">
      <c r="A10" s="3" t="s">
        <v>90</v>
      </c>
      <c r="B10" s="3" t="s">
        <v>91</v>
      </c>
      <c r="C10" s="4" t="s">
        <v>92</v>
      </c>
      <c r="D10" s="52" t="str">
        <f t="shared" si="0"/>
        <v>Hérnandez Lara Abraham Heli</v>
      </c>
      <c r="E10">
        <v>314009654</v>
      </c>
      <c r="F10" s="50">
        <v>6.6099999999999994</v>
      </c>
      <c r="G10" s="50">
        <v>7.7333333333333334</v>
      </c>
      <c r="H10" s="50">
        <v>7.2839999999999998</v>
      </c>
      <c r="I10" s="50">
        <v>8.0440000000000005</v>
      </c>
      <c r="J10" s="2">
        <v>8</v>
      </c>
    </row>
    <row r="11" spans="1:10" x14ac:dyDescent="0.2">
      <c r="A11" s="3" t="s">
        <v>94</v>
      </c>
      <c r="B11" s="3" t="s">
        <v>77</v>
      </c>
      <c r="C11" s="4" t="s">
        <v>95</v>
      </c>
      <c r="D11" s="52" t="str">
        <f t="shared" si="0"/>
        <v>Inocente Gamboa Diego Israel</v>
      </c>
      <c r="E11">
        <v>421083107</v>
      </c>
      <c r="F11" s="50">
        <v>6.25</v>
      </c>
      <c r="G11" s="50">
        <v>7.3</v>
      </c>
      <c r="H11" s="50">
        <v>6.88</v>
      </c>
      <c r="I11" s="50">
        <v>7.6400000000000015</v>
      </c>
      <c r="J11" s="2">
        <v>8</v>
      </c>
    </row>
    <row r="12" spans="1:10" x14ac:dyDescent="0.2">
      <c r="A12" s="3" t="s">
        <v>101</v>
      </c>
      <c r="B12" s="3" t="s">
        <v>102</v>
      </c>
      <c r="C12" s="4" t="s">
        <v>103</v>
      </c>
      <c r="D12" s="52" t="str">
        <f t="shared" si="0"/>
        <v>Lozano Álvarez Karen Jazmín</v>
      </c>
      <c r="E12">
        <v>317223747</v>
      </c>
      <c r="F12" s="50">
        <v>8.4700000000000006</v>
      </c>
      <c r="G12" s="50">
        <v>6.833333333333333</v>
      </c>
      <c r="H12" s="50">
        <v>7.4879999999999995</v>
      </c>
      <c r="I12" s="50">
        <v>8.2480000000000011</v>
      </c>
      <c r="J12" s="2">
        <v>8</v>
      </c>
    </row>
    <row r="13" spans="1:10" x14ac:dyDescent="0.2">
      <c r="A13" s="3" t="s">
        <v>105</v>
      </c>
      <c r="B13" s="3" t="s">
        <v>30</v>
      </c>
      <c r="C13" s="4" t="s">
        <v>106</v>
      </c>
      <c r="D13" s="52" t="str">
        <f t="shared" si="0"/>
        <v>Morales Aguilar Fabián Saúl</v>
      </c>
      <c r="E13">
        <v>414009224</v>
      </c>
      <c r="F13" s="50">
        <v>7.8866666666666667</v>
      </c>
      <c r="G13" s="50">
        <v>8.0766666666666662</v>
      </c>
      <c r="H13" s="50">
        <v>8.0006666666666657</v>
      </c>
      <c r="I13" s="50">
        <v>8.7606666666666673</v>
      </c>
      <c r="J13" s="2">
        <v>9</v>
      </c>
    </row>
    <row r="14" spans="1:10" x14ac:dyDescent="0.2">
      <c r="A14" s="3" t="s">
        <v>46</v>
      </c>
      <c r="B14" s="3" t="s">
        <v>109</v>
      </c>
      <c r="C14" s="4" t="s">
        <v>110</v>
      </c>
      <c r="D14" s="52" t="str">
        <f t="shared" si="0"/>
        <v>Muñoz Bravo Bryan Daniel</v>
      </c>
      <c r="E14">
        <v>314075619</v>
      </c>
      <c r="F14" s="50">
        <v>9.6</v>
      </c>
      <c r="G14" s="50">
        <v>7.9033333333333333</v>
      </c>
      <c r="H14" s="50">
        <v>8.5820000000000007</v>
      </c>
      <c r="I14" s="50">
        <v>9.3420000000000023</v>
      </c>
      <c r="J14" s="2">
        <v>9</v>
      </c>
    </row>
    <row r="15" spans="1:10" x14ac:dyDescent="0.2">
      <c r="A15" s="3" t="s">
        <v>112</v>
      </c>
      <c r="B15" s="3" t="s">
        <v>113</v>
      </c>
      <c r="C15" s="4" t="s">
        <v>114</v>
      </c>
      <c r="D15" s="52" t="str">
        <f t="shared" si="0"/>
        <v>Rivera Torres Jafet Alani</v>
      </c>
      <c r="E15">
        <v>317178984</v>
      </c>
      <c r="F15" s="50">
        <v>8.5833333333333339</v>
      </c>
      <c r="G15" s="50">
        <v>8.3533333333333335</v>
      </c>
      <c r="H15" s="50">
        <v>8.445333333333334</v>
      </c>
      <c r="I15" s="50">
        <v>9.2053333333333356</v>
      </c>
      <c r="J15" s="2">
        <v>9</v>
      </c>
    </row>
    <row r="16" spans="1:10" x14ac:dyDescent="0.2">
      <c r="A16" s="3" t="s">
        <v>120</v>
      </c>
      <c r="B16" s="3" t="s">
        <v>121</v>
      </c>
      <c r="C16" s="4" t="s">
        <v>122</v>
      </c>
      <c r="D16" s="52" t="str">
        <f t="shared" si="0"/>
        <v>Ruíz Martínez Víctor Hugo</v>
      </c>
      <c r="E16">
        <v>318353148</v>
      </c>
      <c r="F16" s="50">
        <v>7.6866666666666674</v>
      </c>
      <c r="G16" s="50">
        <v>7.29</v>
      </c>
      <c r="H16" s="50">
        <v>7.448666666666667</v>
      </c>
      <c r="I16" s="50">
        <v>8.2086666666666694</v>
      </c>
      <c r="J16" s="2">
        <v>8</v>
      </c>
    </row>
    <row r="17" spans="1:10" x14ac:dyDescent="0.2">
      <c r="A17" s="3" t="s">
        <v>156</v>
      </c>
      <c r="B17" s="3" t="s">
        <v>157</v>
      </c>
      <c r="C17" s="4" t="s">
        <v>158</v>
      </c>
      <c r="D17" s="52" t="str">
        <f t="shared" si="0"/>
        <v>Loza  Camacho Jasiel René</v>
      </c>
      <c r="F17" s="50">
        <v>10</v>
      </c>
      <c r="G17" s="50">
        <v>8.7333333333333325</v>
      </c>
      <c r="H17" s="50">
        <v>9.2399999999999984</v>
      </c>
      <c r="I17" s="50">
        <v>10</v>
      </c>
      <c r="J17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Listado de Inscripción </vt:lpstr>
      <vt:lpstr>tareas</vt:lpstr>
      <vt:lpstr>Combinacion</vt:lpstr>
      <vt:lpstr>'Listado de Inscripción '!Área_de_impresión</vt:lpstr>
      <vt:lpstr>tareas!Área_de_impresión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2024-11-30T02:02:39Z</dcterms:created>
  <dcterms:modified xsi:type="dcterms:W3CDTF">2024-12-02T00:19:49Z</dcterms:modified>
</cp:coreProperties>
</file>