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"/>
    </mc:Choice>
  </mc:AlternateContent>
  <xr:revisionPtr revIDLastSave="0" documentId="13_ncr:1_{6C24A157-935E-49AF-98C2-CB5AF207083E}" xr6:coauthVersionLast="47" xr6:coauthVersionMax="47" xr10:uidLastSave="{00000000-0000-0000-0000-000000000000}"/>
  <bookViews>
    <workbookView xWindow="-120" yWindow="-120" windowWidth="20730" windowHeight="11160" xr2:uid="{A7110BCD-1518-461B-A6CF-DE815350E466}"/>
  </bookViews>
  <sheets>
    <sheet name="Concentrado" sheetId="1" r:id="rId1"/>
    <sheet name="Hoja1" sheetId="2" r:id="rId2"/>
  </sheets>
  <definedNames>
    <definedName name="_xlnm._FilterDatabase" localSheetId="0" hidden="1">Concentrado!$A$2:$AA$28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V3" i="1"/>
  <c r="W3" i="1" s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" i="1"/>
  <c r="Y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" i="1"/>
  <c r="P4" i="1" l="1"/>
  <c r="X4" i="1" s="1"/>
  <c r="P5" i="1"/>
  <c r="X5" i="1" s="1"/>
  <c r="AA5" i="1" s="1"/>
  <c r="P6" i="1"/>
  <c r="X6" i="1" s="1"/>
  <c r="AA6" i="1" s="1"/>
  <c r="P7" i="1"/>
  <c r="X7" i="1" s="1"/>
  <c r="P8" i="1"/>
  <c r="X8" i="1" s="1"/>
  <c r="AA8" i="1" s="1"/>
  <c r="P9" i="1"/>
  <c r="X9" i="1" s="1"/>
  <c r="P10" i="1"/>
  <c r="X10" i="1" s="1"/>
  <c r="P11" i="1"/>
  <c r="X11" i="1" s="1"/>
  <c r="P12" i="1"/>
  <c r="X12" i="1" s="1"/>
  <c r="AA12" i="1" s="1"/>
  <c r="P13" i="1"/>
  <c r="X13" i="1" s="1"/>
  <c r="AA13" i="1" s="1"/>
  <c r="P14" i="1"/>
  <c r="X14" i="1" s="1"/>
  <c r="P15" i="1"/>
  <c r="X15" i="1" s="1"/>
  <c r="AA15" i="1" s="1"/>
  <c r="P16" i="1"/>
  <c r="X16" i="1" s="1"/>
  <c r="AA16" i="1" s="1"/>
  <c r="P17" i="1"/>
  <c r="X17" i="1" s="1"/>
  <c r="AA17" i="1" s="1"/>
  <c r="P18" i="1"/>
  <c r="X18" i="1" s="1"/>
  <c r="AA18" i="1" s="1"/>
  <c r="P19" i="1"/>
  <c r="X19" i="1" s="1"/>
  <c r="AA19" i="1" s="1"/>
  <c r="P20" i="1"/>
  <c r="X20" i="1" s="1"/>
  <c r="P21" i="1"/>
  <c r="X21" i="1" s="1"/>
  <c r="AA21" i="1" s="1"/>
  <c r="P22" i="1"/>
  <c r="X22" i="1" s="1"/>
  <c r="AA22" i="1" s="1"/>
  <c r="P23" i="1"/>
  <c r="X23" i="1" s="1"/>
  <c r="P24" i="1"/>
  <c r="X24" i="1" s="1"/>
  <c r="P25" i="1"/>
  <c r="X25" i="1" s="1"/>
  <c r="AA25" i="1" s="1"/>
  <c r="P26" i="1"/>
  <c r="X26" i="1" s="1"/>
  <c r="AA26" i="1" s="1"/>
  <c r="P27" i="1"/>
  <c r="X27" i="1" s="1"/>
  <c r="P28" i="1"/>
  <c r="X28" i="1" s="1"/>
  <c r="P3" i="1"/>
  <c r="X3" i="1" s="1"/>
  <c r="V4" i="1" l="1"/>
  <c r="V5" i="1"/>
  <c r="V6" i="1"/>
  <c r="V7" i="1"/>
  <c r="V8" i="1"/>
  <c r="V9" i="1"/>
  <c r="V10" i="1"/>
  <c r="V11" i="1"/>
  <c r="V12" i="1"/>
  <c r="Y12" i="1" s="1"/>
  <c r="V13" i="1"/>
  <c r="V14" i="1"/>
  <c r="V15" i="1"/>
  <c r="V16" i="1"/>
  <c r="V17" i="1"/>
  <c r="V18" i="1"/>
  <c r="V19" i="1"/>
  <c r="W19" i="1" s="1"/>
  <c r="V20" i="1"/>
  <c r="V21" i="1"/>
  <c r="Y21" i="1" s="1"/>
  <c r="V22" i="1"/>
  <c r="V23" i="1"/>
  <c r="V24" i="1"/>
  <c r="V25" i="1"/>
  <c r="V26" i="1"/>
  <c r="V27" i="1"/>
  <c r="V28" i="1"/>
  <c r="Y28" i="1" s="1"/>
  <c r="Y25" i="1" l="1"/>
  <c r="W25" i="1"/>
  <c r="Y17" i="1"/>
  <c r="W17" i="1"/>
  <c r="W13" i="1"/>
  <c r="Y9" i="1"/>
  <c r="W9" i="1"/>
  <c r="Y5" i="1"/>
  <c r="W5" i="1"/>
  <c r="Y24" i="1"/>
  <c r="W24" i="1"/>
  <c r="Y20" i="1"/>
  <c r="W20" i="1"/>
  <c r="Y16" i="1"/>
  <c r="W16" i="1"/>
  <c r="Y8" i="1"/>
  <c r="W8" i="1"/>
  <c r="Y4" i="1"/>
  <c r="W4" i="1"/>
  <c r="Y27" i="1"/>
  <c r="W27" i="1"/>
  <c r="Y23" i="1"/>
  <c r="W23" i="1"/>
  <c r="Y15" i="1"/>
  <c r="W15" i="1"/>
  <c r="Y11" i="1"/>
  <c r="W11" i="1"/>
  <c r="Y7" i="1"/>
  <c r="W7" i="1"/>
  <c r="Y19" i="1"/>
  <c r="Y26" i="1"/>
  <c r="W26" i="1"/>
  <c r="Y22" i="1"/>
  <c r="W22" i="1"/>
  <c r="Y18" i="1"/>
  <c r="W18" i="1"/>
  <c r="Y14" i="1"/>
  <c r="W14" i="1"/>
  <c r="Y10" i="1"/>
  <c r="W10" i="1"/>
  <c r="Y6" i="1"/>
  <c r="W6" i="1"/>
  <c r="W12" i="1"/>
  <c r="W28" i="1"/>
  <c r="W21" i="1"/>
  <c r="AD9" i="1" l="1"/>
  <c r="AE9" i="1" s="1"/>
  <c r="AD8" i="1"/>
  <c r="AE8" i="1" s="1"/>
  <c r="AD7" i="1"/>
  <c r="AE7" i="1" s="1"/>
</calcChain>
</file>

<file path=xl/sharedStrings.xml><?xml version="1.0" encoding="utf-8"?>
<sst xmlns="http://schemas.openxmlformats.org/spreadsheetml/2006/main" count="65" uniqueCount="46">
  <si>
    <t>Alumno</t>
  </si>
  <si>
    <t>Gallegos Pérez Emilio</t>
  </si>
  <si>
    <t>Gamboa Arredondo Melissa Alexandra</t>
  </si>
  <si>
    <t>Gonzalez Hernandez Miguel Angel</t>
  </si>
  <si>
    <t>Gonzalez Luna Rafael</t>
  </si>
  <si>
    <t>González Talavera Axel Izachard</t>
  </si>
  <si>
    <t>Gutiérrez García Diana Berenice</t>
  </si>
  <si>
    <t>Gutiérrez León Raúl Ariel</t>
  </si>
  <si>
    <t>Gutiérrez Romero Adán Yahir</t>
  </si>
  <si>
    <t>Hernández González Dante</t>
  </si>
  <si>
    <t>Hernández Hernández Mariana</t>
  </si>
  <si>
    <t>Hernández Lugo Valentina Celeste</t>
  </si>
  <si>
    <t>Hernandez Nava Santiago Elihu</t>
  </si>
  <si>
    <t>Andrade Delgado Bryana</t>
  </si>
  <si>
    <t>Arias Arciniega Jezabel</t>
  </si>
  <si>
    <t>Chávez Segura Emilia Valeria</t>
  </si>
  <si>
    <t>Chinga Andamayo Joaquín Manuel</t>
  </si>
  <si>
    <t>Contador Enriquez Dariana Angie</t>
  </si>
  <si>
    <t>Corona Rodriguez José Roberto</t>
  </si>
  <si>
    <t>Esquivel Bonilla María Fernanda</t>
  </si>
  <si>
    <t>Estrada Padilla Alvaro</t>
  </si>
  <si>
    <t>Flores Barrios Danna Michelle</t>
  </si>
  <si>
    <t>Flores España Hilda</t>
  </si>
  <si>
    <t>Flores Quintana Regina</t>
  </si>
  <si>
    <t>Galindo Sandoval Dana Sofía</t>
  </si>
  <si>
    <t>López Martínez Mariana</t>
  </si>
  <si>
    <t>Pérez Alvizo Melanie</t>
  </si>
  <si>
    <t>Faltas</t>
  </si>
  <si>
    <t>Laboratorio</t>
  </si>
  <si>
    <t>Teoría</t>
  </si>
  <si>
    <t>Calificación</t>
  </si>
  <si>
    <t>Parcial 1</t>
  </si>
  <si>
    <t>Parcial 2</t>
  </si>
  <si>
    <t>Parcial 3</t>
  </si>
  <si>
    <t>Parcial 4</t>
  </si>
  <si>
    <t>Total_Faltas</t>
  </si>
  <si>
    <t>Promedio</t>
  </si>
  <si>
    <t>Situación</t>
  </si>
  <si>
    <t>% Faltas</t>
  </si>
  <si>
    <t>Extraordinario</t>
  </si>
  <si>
    <t>Primera Vuelta</t>
  </si>
  <si>
    <t>Exento</t>
  </si>
  <si>
    <t>Casos</t>
  </si>
  <si>
    <t>Porcentaje</t>
  </si>
  <si>
    <t>Ordinario</t>
  </si>
  <si>
    <t>Segunda 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</si>
</sst>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25DF-27B5-442B-9AFD-7505FCE4FC7E}">
  <dimension ref="A1:AE28"/>
  <sheetViews>
    <sheetView tabSelected="1" zoomScale="115" zoomScaleNormal="115" workbookViewId="0">
      <pane xSplit="4785" ySplit="1035" topLeftCell="Q7" activePane="bottomRight"/>
      <selection activeCell="A2" sqref="A2"/>
      <selection pane="topRight" activeCell="X1" sqref="X1"/>
      <selection pane="bottomLeft" activeCell="V3" sqref="V3"/>
      <selection pane="bottomRight" activeCell="Y14" sqref="Y14"/>
    </sheetView>
  </sheetViews>
  <sheetFormatPr baseColWidth="10" defaultRowHeight="15" x14ac:dyDescent="0.25"/>
  <cols>
    <col min="1" max="1" width="35.42578125" bestFit="1" customWidth="1"/>
    <col min="2" max="2" width="6.42578125" style="2" bestFit="1" customWidth="1"/>
    <col min="3" max="3" width="11.28515625" style="2" bestFit="1" customWidth="1"/>
    <col min="4" max="4" width="6.42578125" style="2" bestFit="1" customWidth="1"/>
    <col min="5" max="5" width="6.5703125" style="2" bestFit="1" customWidth="1"/>
    <col min="6" max="6" width="11.5703125" style="2" bestFit="1" customWidth="1"/>
    <col min="7" max="7" width="6.42578125" style="2" bestFit="1" customWidth="1"/>
    <col min="8" max="8" width="11.28515625" style="2" bestFit="1" customWidth="1"/>
    <col min="9" max="9" width="6.42578125" style="2" bestFit="1" customWidth="1"/>
    <col min="10" max="10" width="6.5703125" style="2" bestFit="1" customWidth="1"/>
    <col min="11" max="11" width="11.5703125" style="2" bestFit="1" customWidth="1"/>
    <col min="12" max="12" width="6.42578125" style="2" bestFit="1" customWidth="1"/>
    <col min="13" max="13" width="11.28515625" style="2" bestFit="1" customWidth="1"/>
    <col min="14" max="14" width="6.42578125" style="2" bestFit="1" customWidth="1"/>
    <col min="15" max="15" width="6.5703125" style="2" bestFit="1" customWidth="1"/>
    <col min="16" max="16" width="11.5703125" style="2" bestFit="1" customWidth="1"/>
    <col min="17" max="17" width="6.42578125" style="2" bestFit="1" customWidth="1"/>
    <col min="18" max="18" width="11.28515625" style="2" bestFit="1" customWidth="1"/>
    <col min="19" max="19" width="6.42578125" style="2" bestFit="1" customWidth="1"/>
    <col min="20" max="20" width="6.5703125" style="2" bestFit="1" customWidth="1"/>
    <col min="21" max="21" width="11.5703125" style="2" bestFit="1" customWidth="1"/>
    <col min="22" max="22" width="11.42578125" style="2"/>
    <col min="23" max="23" width="8.42578125" style="2" bestFit="1" customWidth="1"/>
    <col min="24" max="24" width="9.5703125" style="2" bestFit="1" customWidth="1"/>
    <col min="25" max="25" width="13.5703125" bestFit="1" customWidth="1"/>
    <col min="26" max="26" width="9.5703125" style="2" bestFit="1" customWidth="1"/>
    <col min="27" max="27" width="11.5703125" style="2" bestFit="1" customWidth="1"/>
    <col min="29" max="29" width="14" bestFit="1" customWidth="1"/>
    <col min="30" max="30" width="6.28515625" customWidth="1"/>
    <col min="31" max="31" width="10.42578125" bestFit="1" customWidth="1"/>
  </cols>
  <sheetData>
    <row r="1" spans="1:31" x14ac:dyDescent="0.25">
      <c r="B1" s="36" t="s">
        <v>31</v>
      </c>
      <c r="C1" s="37"/>
      <c r="D1" s="37"/>
      <c r="E1" s="37"/>
      <c r="F1" s="38"/>
      <c r="G1" s="39" t="s">
        <v>32</v>
      </c>
      <c r="H1" s="40"/>
      <c r="I1" s="40"/>
      <c r="J1" s="40"/>
      <c r="K1" s="41"/>
      <c r="L1" s="42" t="s">
        <v>33</v>
      </c>
      <c r="M1" s="43"/>
      <c r="N1" s="43"/>
      <c r="O1" s="43"/>
      <c r="P1" s="44"/>
      <c r="Q1" s="45" t="s">
        <v>34</v>
      </c>
      <c r="R1" s="46"/>
      <c r="S1" s="46"/>
      <c r="T1" s="46"/>
      <c r="U1" s="47"/>
    </row>
    <row r="2" spans="1:31" x14ac:dyDescent="0.25">
      <c r="A2" s="1" t="s">
        <v>0</v>
      </c>
      <c r="B2" s="21" t="s">
        <v>27</v>
      </c>
      <c r="C2" s="22" t="s">
        <v>28</v>
      </c>
      <c r="D2" s="22" t="s">
        <v>27</v>
      </c>
      <c r="E2" s="22" t="s">
        <v>29</v>
      </c>
      <c r="F2" s="23" t="s">
        <v>30</v>
      </c>
      <c r="G2" s="16" t="s">
        <v>27</v>
      </c>
      <c r="H2" s="17" t="s">
        <v>28</v>
      </c>
      <c r="I2" s="17" t="s">
        <v>27</v>
      </c>
      <c r="J2" s="17" t="s">
        <v>29</v>
      </c>
      <c r="K2" s="18" t="s">
        <v>30</v>
      </c>
      <c r="L2" s="9" t="s">
        <v>27</v>
      </c>
      <c r="M2" s="10" t="s">
        <v>28</v>
      </c>
      <c r="N2" s="10" t="s">
        <v>27</v>
      </c>
      <c r="O2" s="10" t="s">
        <v>29</v>
      </c>
      <c r="P2" s="11" t="s">
        <v>30</v>
      </c>
      <c r="Q2" s="4" t="s">
        <v>27</v>
      </c>
      <c r="R2" s="5" t="s">
        <v>28</v>
      </c>
      <c r="S2" s="5" t="s">
        <v>27</v>
      </c>
      <c r="T2" s="5" t="s">
        <v>29</v>
      </c>
      <c r="U2" s="6" t="s">
        <v>30</v>
      </c>
      <c r="V2" s="2" t="s">
        <v>35</v>
      </c>
      <c r="W2" s="3" t="s">
        <v>38</v>
      </c>
      <c r="X2" s="2" t="s">
        <v>36</v>
      </c>
      <c r="Y2" s="2" t="s">
        <v>37</v>
      </c>
      <c r="Z2" s="2" t="s">
        <v>44</v>
      </c>
      <c r="AA2" s="2" t="s">
        <v>30</v>
      </c>
      <c r="AB2" s="2"/>
    </row>
    <row r="3" spans="1:31" x14ac:dyDescent="0.25">
      <c r="A3" t="s">
        <v>13</v>
      </c>
      <c r="B3" s="21">
        <v>0</v>
      </c>
      <c r="C3" s="22">
        <v>9.4</v>
      </c>
      <c r="D3" s="22">
        <v>1</v>
      </c>
      <c r="E3" s="22">
        <v>5.26</v>
      </c>
      <c r="F3" s="27">
        <f>(C3*0.3)+(E3*0.7)</f>
        <v>6.5019999999999989</v>
      </c>
      <c r="G3" s="16">
        <v>1</v>
      </c>
      <c r="H3" s="17">
        <v>8.5</v>
      </c>
      <c r="I3" s="17">
        <v>6</v>
      </c>
      <c r="J3" s="17">
        <v>8.32</v>
      </c>
      <c r="K3" s="26">
        <f>(H3*0.3)+(J3*0.7)</f>
        <v>8.3739999999999988</v>
      </c>
      <c r="L3" s="9">
        <v>4</v>
      </c>
      <c r="M3" s="10">
        <v>6.5</v>
      </c>
      <c r="N3" s="10">
        <v>10</v>
      </c>
      <c r="O3" s="10">
        <v>4.68</v>
      </c>
      <c r="P3" s="12">
        <f>(M3*0.3)+(O3*0.7)</f>
        <v>5.226</v>
      </c>
      <c r="Q3" s="4">
        <v>2</v>
      </c>
      <c r="R3" s="5">
        <v>8.33</v>
      </c>
      <c r="S3" s="5">
        <v>3</v>
      </c>
      <c r="T3" s="30">
        <v>9.2233870967741929</v>
      </c>
      <c r="U3" s="32">
        <f>R3*0.3+T3*0.7</f>
        <v>8.9553709677419349</v>
      </c>
      <c r="V3" s="2">
        <f>SUM(B3,D3,G3,I3,L3,N3,Q3,S3)</f>
        <v>27</v>
      </c>
      <c r="W3" s="28">
        <f>1-V3/99</f>
        <v>0.72727272727272729</v>
      </c>
      <c r="X3" s="29">
        <f>SUM(F3,K3,P3,U3)/4</f>
        <v>7.2643427419354829</v>
      </c>
      <c r="Y3" t="str">
        <f>IF(V3&gt;=21,"Extraordinario",IF(X3&lt;8,"Primera Vuelta","Exento"))</f>
        <v>Extraordinario</v>
      </c>
    </row>
    <row r="4" spans="1:31" x14ac:dyDescent="0.25">
      <c r="A4" t="s">
        <v>14</v>
      </c>
      <c r="B4" s="21">
        <v>0</v>
      </c>
      <c r="C4" s="22">
        <v>10</v>
      </c>
      <c r="D4" s="22">
        <v>0</v>
      </c>
      <c r="E4" s="22">
        <v>9.16</v>
      </c>
      <c r="F4" s="27">
        <f t="shared" ref="F4:F28" si="0">(C4*0.3)+(E4*0.7)</f>
        <v>9.411999999999999</v>
      </c>
      <c r="G4" s="16">
        <v>0</v>
      </c>
      <c r="H4" s="17">
        <v>9.8000000000000007</v>
      </c>
      <c r="I4" s="17">
        <v>1</v>
      </c>
      <c r="J4" s="17">
        <v>8.93</v>
      </c>
      <c r="K4" s="26">
        <f t="shared" ref="K4:K28" si="1">(H4*0.3)+(J4*0.7)</f>
        <v>9.1909999999999989</v>
      </c>
      <c r="L4" s="9">
        <v>0</v>
      </c>
      <c r="M4" s="10">
        <v>9.42</v>
      </c>
      <c r="N4" s="10">
        <v>0</v>
      </c>
      <c r="O4" s="10">
        <v>7.7</v>
      </c>
      <c r="P4" s="12">
        <f t="shared" ref="P4:P28" si="2">(M4*0.3)+(O4*0.7)</f>
        <v>8.2159999999999993</v>
      </c>
      <c r="Q4" s="4">
        <v>0</v>
      </c>
      <c r="R4" s="5">
        <v>10</v>
      </c>
      <c r="S4" s="5">
        <v>0</v>
      </c>
      <c r="T4" s="30">
        <v>8.5715483870967741</v>
      </c>
      <c r="U4" s="32">
        <f t="shared" ref="U4:U28" si="3">R4*0.3+T4*0.7</f>
        <v>9.0000838709677424</v>
      </c>
      <c r="V4" s="2">
        <f t="shared" ref="V4:V28" si="4">SUM(B4,D4,G4,I4,L4,N4,Q4,S4)</f>
        <v>1</v>
      </c>
      <c r="W4" s="28">
        <f t="shared" ref="W4:W28" si="5">1-(V4/99)</f>
        <v>0.98989898989898994</v>
      </c>
      <c r="X4" s="29">
        <f t="shared" ref="X4:X28" si="6">SUM(F4,K4,P4,U4)/4</f>
        <v>8.9547709677419345</v>
      </c>
      <c r="Y4" t="str">
        <f t="shared" ref="Y4:Y28" si="7">IF(V4&gt;=21,"Extraordinario",IF(X4&lt;8,"Primera Vuelta","Exento"))</f>
        <v>Exento</v>
      </c>
    </row>
    <row r="5" spans="1:31" x14ac:dyDescent="0.25">
      <c r="A5" t="s">
        <v>15</v>
      </c>
      <c r="B5" s="21">
        <v>0</v>
      </c>
      <c r="C5" s="22">
        <v>1.3</v>
      </c>
      <c r="D5" s="22">
        <v>2</v>
      </c>
      <c r="E5" s="22">
        <v>6.88</v>
      </c>
      <c r="F5" s="27">
        <f t="shared" si="0"/>
        <v>5.2059999999999995</v>
      </c>
      <c r="G5" s="16">
        <v>1</v>
      </c>
      <c r="H5" s="17">
        <v>6.5</v>
      </c>
      <c r="I5" s="17">
        <v>5</v>
      </c>
      <c r="J5" s="17">
        <v>8.31</v>
      </c>
      <c r="K5" s="26">
        <f t="shared" si="1"/>
        <v>7.7670000000000003</v>
      </c>
      <c r="L5" s="9">
        <v>1</v>
      </c>
      <c r="M5" s="10">
        <v>5.93</v>
      </c>
      <c r="N5" s="10">
        <v>4</v>
      </c>
      <c r="O5" s="10">
        <v>3.47</v>
      </c>
      <c r="P5" s="12">
        <f t="shared" si="2"/>
        <v>4.2080000000000002</v>
      </c>
      <c r="Q5" s="4">
        <v>2</v>
      </c>
      <c r="R5" s="5">
        <v>8.33</v>
      </c>
      <c r="S5" s="5">
        <v>4</v>
      </c>
      <c r="T5" s="30">
        <v>8.9338709677419352</v>
      </c>
      <c r="U5" s="32">
        <f t="shared" si="3"/>
        <v>8.7527096774193538</v>
      </c>
      <c r="V5" s="2">
        <f t="shared" si="4"/>
        <v>19</v>
      </c>
      <c r="W5" s="28">
        <f t="shared" si="5"/>
        <v>0.80808080808080807</v>
      </c>
      <c r="X5" s="29">
        <f t="shared" si="6"/>
        <v>6.4834274193548378</v>
      </c>
      <c r="Y5" t="str">
        <f t="shared" si="7"/>
        <v>Primera Vuelta</v>
      </c>
      <c r="Z5" s="2">
        <v>7.21</v>
      </c>
      <c r="AA5" s="29">
        <f t="shared" ref="AA5:AA6" si="8">(X5+Z5)/2</f>
        <v>6.8467137096774184</v>
      </c>
    </row>
    <row r="6" spans="1:31" x14ac:dyDescent="0.25">
      <c r="A6" t="s">
        <v>16</v>
      </c>
      <c r="B6" s="21">
        <v>0</v>
      </c>
      <c r="C6" s="22">
        <v>0</v>
      </c>
      <c r="D6" s="22">
        <v>0</v>
      </c>
      <c r="E6" s="22">
        <v>2.5499999999999998</v>
      </c>
      <c r="F6" s="27">
        <f t="shared" si="0"/>
        <v>1.7849999999999997</v>
      </c>
      <c r="G6" s="16">
        <v>0</v>
      </c>
      <c r="H6" s="17">
        <v>7.5</v>
      </c>
      <c r="I6" s="17">
        <v>2</v>
      </c>
      <c r="J6" s="17">
        <v>6.56</v>
      </c>
      <c r="K6" s="26">
        <f t="shared" si="1"/>
        <v>6.8419999999999996</v>
      </c>
      <c r="L6" s="9">
        <v>1</v>
      </c>
      <c r="M6" s="10">
        <v>6.42</v>
      </c>
      <c r="N6" s="10">
        <v>2</v>
      </c>
      <c r="O6" s="10">
        <v>5.82</v>
      </c>
      <c r="P6" s="12">
        <f t="shared" si="2"/>
        <v>6</v>
      </c>
      <c r="Q6" s="4">
        <v>3</v>
      </c>
      <c r="R6" s="5">
        <v>8.33</v>
      </c>
      <c r="S6" s="5">
        <v>3</v>
      </c>
      <c r="T6" s="30">
        <v>5.6766129032258066</v>
      </c>
      <c r="U6" s="32">
        <f t="shared" si="3"/>
        <v>6.4726290322580642</v>
      </c>
      <c r="V6" s="2">
        <f t="shared" si="4"/>
        <v>11</v>
      </c>
      <c r="W6" s="28">
        <f t="shared" si="5"/>
        <v>0.88888888888888884</v>
      </c>
      <c r="X6" s="29">
        <f t="shared" si="6"/>
        <v>5.2749072580645162</v>
      </c>
      <c r="Y6" t="str">
        <f t="shared" si="7"/>
        <v>Primera Vuelta</v>
      </c>
      <c r="Z6" s="2">
        <v>4.28</v>
      </c>
      <c r="AA6" s="29">
        <f t="shared" si="8"/>
        <v>4.7774536290322587</v>
      </c>
      <c r="AC6" s="1" t="s">
        <v>37</v>
      </c>
      <c r="AD6" s="1" t="s">
        <v>42</v>
      </c>
      <c r="AE6" s="1" t="s">
        <v>43</v>
      </c>
    </row>
    <row r="7" spans="1:31" x14ac:dyDescent="0.25">
      <c r="A7" t="s">
        <v>17</v>
      </c>
      <c r="B7" s="21">
        <v>0</v>
      </c>
      <c r="C7" s="22">
        <v>10</v>
      </c>
      <c r="D7" s="22">
        <v>1</v>
      </c>
      <c r="E7" s="22">
        <v>8.15</v>
      </c>
      <c r="F7" s="27">
        <f t="shared" si="0"/>
        <v>8.7050000000000001</v>
      </c>
      <c r="G7" s="16">
        <v>0</v>
      </c>
      <c r="H7" s="17">
        <v>10</v>
      </c>
      <c r="I7" s="17">
        <v>0</v>
      </c>
      <c r="J7" s="17">
        <v>9.67</v>
      </c>
      <c r="K7" s="26">
        <f t="shared" si="1"/>
        <v>9.7689999999999984</v>
      </c>
      <c r="L7" s="9">
        <v>0</v>
      </c>
      <c r="M7" s="10">
        <v>9.83</v>
      </c>
      <c r="N7" s="10">
        <v>0</v>
      </c>
      <c r="O7" s="10">
        <v>9.26</v>
      </c>
      <c r="P7" s="12">
        <f t="shared" si="2"/>
        <v>9.4309999999999992</v>
      </c>
      <c r="Q7" s="4">
        <v>0</v>
      </c>
      <c r="R7" s="5">
        <v>10</v>
      </c>
      <c r="S7" s="5">
        <v>0</v>
      </c>
      <c r="T7" s="30">
        <v>9.0209677419354826</v>
      </c>
      <c r="U7" s="32">
        <f t="shared" si="3"/>
        <v>9.3146774193548367</v>
      </c>
      <c r="V7" s="2">
        <f t="shared" si="4"/>
        <v>1</v>
      </c>
      <c r="W7" s="28">
        <f t="shared" si="5"/>
        <v>0.98989898989898994</v>
      </c>
      <c r="X7" s="29">
        <f>SUM(F7,K7,P7,U7)/4</f>
        <v>9.3049193548387077</v>
      </c>
      <c r="Y7" t="str">
        <f t="shared" si="7"/>
        <v>Exento</v>
      </c>
      <c r="AC7" t="s">
        <v>39</v>
      </c>
      <c r="AD7" s="2">
        <f>COUNTIF(Y3:Y28,"=Extraordinario")</f>
        <v>2</v>
      </c>
      <c r="AE7" s="28">
        <f>AD7/26</f>
        <v>7.6923076923076927E-2</v>
      </c>
    </row>
    <row r="8" spans="1:31" x14ac:dyDescent="0.25">
      <c r="A8" t="s">
        <v>18</v>
      </c>
      <c r="B8" s="21">
        <v>0</v>
      </c>
      <c r="C8" s="22">
        <v>1</v>
      </c>
      <c r="D8" s="22">
        <v>0</v>
      </c>
      <c r="E8" s="22">
        <v>4.66</v>
      </c>
      <c r="F8" s="27">
        <f t="shared" si="0"/>
        <v>3.5619999999999998</v>
      </c>
      <c r="G8" s="16">
        <v>0</v>
      </c>
      <c r="H8" s="17">
        <v>8</v>
      </c>
      <c r="I8" s="17">
        <v>3</v>
      </c>
      <c r="J8" s="17">
        <v>6.38</v>
      </c>
      <c r="K8" s="26">
        <f t="shared" si="1"/>
        <v>6.8659999999999997</v>
      </c>
      <c r="L8" s="9">
        <v>1</v>
      </c>
      <c r="M8" s="10">
        <v>4.58</v>
      </c>
      <c r="N8" s="10">
        <v>4</v>
      </c>
      <c r="O8" s="10">
        <v>4.03</v>
      </c>
      <c r="P8" s="12">
        <f t="shared" si="2"/>
        <v>4.1950000000000003</v>
      </c>
      <c r="Q8" s="4">
        <v>1</v>
      </c>
      <c r="R8" s="5">
        <v>6.67</v>
      </c>
      <c r="S8" s="5">
        <v>3</v>
      </c>
      <c r="T8" s="30">
        <v>7.2201612903225811</v>
      </c>
      <c r="U8" s="32">
        <f t="shared" si="3"/>
        <v>7.0551129032258064</v>
      </c>
      <c r="V8" s="2">
        <f t="shared" si="4"/>
        <v>12</v>
      </c>
      <c r="W8" s="28">
        <f t="shared" si="5"/>
        <v>0.87878787878787878</v>
      </c>
      <c r="X8" s="29">
        <f t="shared" si="6"/>
        <v>5.4195282258064514</v>
      </c>
      <c r="Y8" t="str">
        <f t="shared" si="7"/>
        <v>Primera Vuelta</v>
      </c>
      <c r="Z8" s="2">
        <v>5.93</v>
      </c>
      <c r="AA8" s="29">
        <f>(X8+Z8)/2</f>
        <v>5.674764112903226</v>
      </c>
      <c r="AC8" t="s">
        <v>40</v>
      </c>
      <c r="AD8" s="2">
        <f>COUNTIF(Y3:Y28,"=Primera Vuelta")</f>
        <v>14</v>
      </c>
      <c r="AE8" s="28">
        <f t="shared" ref="AE8:AE9" si="9">AD8/26</f>
        <v>0.53846153846153844</v>
      </c>
    </row>
    <row r="9" spans="1:31" x14ac:dyDescent="0.25">
      <c r="A9" t="s">
        <v>19</v>
      </c>
      <c r="B9" s="21">
        <v>0</v>
      </c>
      <c r="C9" s="22">
        <v>10</v>
      </c>
      <c r="D9" s="22">
        <v>0</v>
      </c>
      <c r="E9" s="22">
        <v>7.63</v>
      </c>
      <c r="F9" s="27">
        <f t="shared" si="0"/>
        <v>8.3409999999999993</v>
      </c>
      <c r="G9" s="16">
        <v>0</v>
      </c>
      <c r="H9" s="17">
        <v>10</v>
      </c>
      <c r="I9" s="17">
        <v>1</v>
      </c>
      <c r="J9" s="17">
        <v>9.1</v>
      </c>
      <c r="K9" s="26">
        <f t="shared" si="1"/>
        <v>9.3699999999999992</v>
      </c>
      <c r="L9" s="9">
        <v>0</v>
      </c>
      <c r="M9" s="10">
        <v>9.83</v>
      </c>
      <c r="N9" s="10">
        <v>0</v>
      </c>
      <c r="O9" s="10">
        <v>9.24</v>
      </c>
      <c r="P9" s="12">
        <f t="shared" si="2"/>
        <v>9.4169999999999998</v>
      </c>
      <c r="Q9" s="4">
        <v>0</v>
      </c>
      <c r="R9" s="5">
        <v>10</v>
      </c>
      <c r="S9" s="5">
        <v>1</v>
      </c>
      <c r="T9" s="30">
        <v>9.5661290322580648</v>
      </c>
      <c r="U9" s="32">
        <f t="shared" si="3"/>
        <v>9.6962903225806443</v>
      </c>
      <c r="V9" s="2">
        <f t="shared" si="4"/>
        <v>2</v>
      </c>
      <c r="W9" s="28">
        <f t="shared" si="5"/>
        <v>0.97979797979797978</v>
      </c>
      <c r="X9" s="29">
        <f>SUM(F9,K9,P9,U9)/4</f>
        <v>9.2060725806451611</v>
      </c>
      <c r="Y9" t="str">
        <f t="shared" si="7"/>
        <v>Exento</v>
      </c>
      <c r="AC9" t="s">
        <v>41</v>
      </c>
      <c r="AD9" s="2">
        <f>COUNTIF(Y3:Y28,"=Exento")</f>
        <v>10</v>
      </c>
      <c r="AE9" s="28">
        <f t="shared" si="9"/>
        <v>0.38461538461538464</v>
      </c>
    </row>
    <row r="10" spans="1:31" x14ac:dyDescent="0.25">
      <c r="A10" t="s">
        <v>20</v>
      </c>
      <c r="B10" s="21">
        <v>0</v>
      </c>
      <c r="C10" s="22">
        <v>10</v>
      </c>
      <c r="D10" s="22">
        <v>1</v>
      </c>
      <c r="E10" s="22">
        <v>9.67</v>
      </c>
      <c r="F10" s="27">
        <f t="shared" si="0"/>
        <v>9.7689999999999984</v>
      </c>
      <c r="G10" s="16">
        <v>0</v>
      </c>
      <c r="H10" s="17">
        <v>10</v>
      </c>
      <c r="I10" s="17">
        <v>0</v>
      </c>
      <c r="J10" s="17">
        <v>9.4</v>
      </c>
      <c r="K10" s="26">
        <f t="shared" si="1"/>
        <v>9.58</v>
      </c>
      <c r="L10" s="9">
        <v>0</v>
      </c>
      <c r="M10" s="10">
        <v>10</v>
      </c>
      <c r="N10" s="10">
        <v>1</v>
      </c>
      <c r="O10" s="10">
        <v>10</v>
      </c>
      <c r="P10" s="12">
        <f t="shared" si="2"/>
        <v>10</v>
      </c>
      <c r="Q10" s="4">
        <v>0</v>
      </c>
      <c r="R10" s="5">
        <v>10</v>
      </c>
      <c r="S10" s="5">
        <v>2</v>
      </c>
      <c r="T10" s="30">
        <v>9.5919354838709676</v>
      </c>
      <c r="U10" s="32">
        <f t="shared" si="3"/>
        <v>9.7143548387096779</v>
      </c>
      <c r="V10" s="2">
        <f t="shared" si="4"/>
        <v>4</v>
      </c>
      <c r="W10" s="28">
        <f t="shared" si="5"/>
        <v>0.95959595959595956</v>
      </c>
      <c r="X10" s="29">
        <f t="shared" si="6"/>
        <v>9.7658387096774177</v>
      </c>
      <c r="Y10" t="str">
        <f t="shared" si="7"/>
        <v>Exento</v>
      </c>
    </row>
    <row r="11" spans="1:31" x14ac:dyDescent="0.25">
      <c r="A11" t="s">
        <v>21</v>
      </c>
      <c r="B11" s="21">
        <v>1</v>
      </c>
      <c r="C11" s="22">
        <v>5.8</v>
      </c>
      <c r="D11" s="22">
        <v>2</v>
      </c>
      <c r="E11" s="22">
        <v>5.78</v>
      </c>
      <c r="F11" s="27">
        <f t="shared" si="0"/>
        <v>5.7860000000000005</v>
      </c>
      <c r="G11" s="16">
        <v>3</v>
      </c>
      <c r="H11" s="17">
        <v>2</v>
      </c>
      <c r="I11" s="17">
        <v>8</v>
      </c>
      <c r="J11" s="17">
        <v>5.0999999999999996</v>
      </c>
      <c r="K11" s="26">
        <f t="shared" si="1"/>
        <v>4.169999999999999</v>
      </c>
      <c r="L11" s="9">
        <v>4</v>
      </c>
      <c r="M11" s="10">
        <v>2.08</v>
      </c>
      <c r="N11" s="10">
        <v>4</v>
      </c>
      <c r="O11" s="10">
        <v>4.3899999999999997</v>
      </c>
      <c r="P11" s="12">
        <f t="shared" si="2"/>
        <v>3.6969999999999996</v>
      </c>
      <c r="Q11" s="4">
        <v>2</v>
      </c>
      <c r="R11" s="5">
        <v>8</v>
      </c>
      <c r="S11" s="5">
        <v>0</v>
      </c>
      <c r="T11" s="30">
        <v>5.9895161290322578</v>
      </c>
      <c r="U11" s="32">
        <f t="shared" si="3"/>
        <v>6.5926612903225799</v>
      </c>
      <c r="V11" s="2">
        <f t="shared" si="4"/>
        <v>24</v>
      </c>
      <c r="W11" s="28">
        <f t="shared" si="5"/>
        <v>0.75757575757575757</v>
      </c>
      <c r="X11" s="29">
        <f t="shared" si="6"/>
        <v>5.0614153225806451</v>
      </c>
      <c r="Y11" t="str">
        <f t="shared" si="7"/>
        <v>Extraordinario</v>
      </c>
    </row>
    <row r="12" spans="1:31" x14ac:dyDescent="0.25">
      <c r="A12" t="s">
        <v>22</v>
      </c>
      <c r="B12" s="21">
        <v>0</v>
      </c>
      <c r="C12" s="22">
        <v>5.4</v>
      </c>
      <c r="D12" s="22">
        <v>0</v>
      </c>
      <c r="E12" s="22">
        <v>5.37</v>
      </c>
      <c r="F12" s="27">
        <f t="shared" si="0"/>
        <v>5.3789999999999996</v>
      </c>
      <c r="G12" s="16">
        <v>2</v>
      </c>
      <c r="H12" s="17">
        <v>5</v>
      </c>
      <c r="I12" s="17">
        <v>6</v>
      </c>
      <c r="J12" s="17">
        <v>3.9</v>
      </c>
      <c r="K12" s="26">
        <f t="shared" si="1"/>
        <v>4.2300000000000004</v>
      </c>
      <c r="L12" s="9">
        <v>0</v>
      </c>
      <c r="M12" s="10">
        <v>7.08</v>
      </c>
      <c r="N12" s="10">
        <v>2</v>
      </c>
      <c r="O12" s="10">
        <v>8.3699999999999992</v>
      </c>
      <c r="P12" s="12">
        <f t="shared" si="2"/>
        <v>7.9829999999999988</v>
      </c>
      <c r="Q12" s="4">
        <v>1</v>
      </c>
      <c r="R12" s="5">
        <v>8.33</v>
      </c>
      <c r="S12" s="5">
        <v>2</v>
      </c>
      <c r="T12" s="30">
        <v>7.21</v>
      </c>
      <c r="U12" s="32">
        <f t="shared" si="3"/>
        <v>7.5459999999999994</v>
      </c>
      <c r="V12" s="2">
        <f t="shared" si="4"/>
        <v>13</v>
      </c>
      <c r="W12" s="28">
        <f t="shared" si="5"/>
        <v>0.86868686868686873</v>
      </c>
      <c r="X12" s="29">
        <f t="shared" si="6"/>
        <v>6.2844999999999995</v>
      </c>
      <c r="Y12" t="str">
        <f t="shared" si="7"/>
        <v>Primera Vuelta</v>
      </c>
      <c r="Z12" s="2">
        <v>5.35</v>
      </c>
      <c r="AA12" s="29">
        <f>(X12+Z12)/2</f>
        <v>5.8172499999999996</v>
      </c>
      <c r="AC12" t="s">
        <v>45</v>
      </c>
      <c r="AD12" s="2">
        <v>6</v>
      </c>
    </row>
    <row r="13" spans="1:31" x14ac:dyDescent="0.25">
      <c r="A13" t="s">
        <v>23</v>
      </c>
      <c r="B13" s="21">
        <v>3</v>
      </c>
      <c r="C13" s="22">
        <v>0</v>
      </c>
      <c r="D13" s="22">
        <v>5</v>
      </c>
      <c r="E13" s="22">
        <v>3.15</v>
      </c>
      <c r="F13" s="27">
        <f t="shared" si="0"/>
        <v>2.2049999999999996</v>
      </c>
      <c r="G13" s="16">
        <v>2</v>
      </c>
      <c r="H13" s="17">
        <v>4</v>
      </c>
      <c r="I13" s="17">
        <v>7</v>
      </c>
      <c r="J13" s="17">
        <v>1.5</v>
      </c>
      <c r="K13" s="26">
        <f t="shared" si="1"/>
        <v>2.25</v>
      </c>
      <c r="L13" s="9">
        <v>2</v>
      </c>
      <c r="M13" s="10">
        <v>3.33</v>
      </c>
      <c r="N13" s="10">
        <v>0</v>
      </c>
      <c r="O13" s="10">
        <v>4.28</v>
      </c>
      <c r="P13" s="12">
        <f t="shared" si="2"/>
        <v>3.9950000000000001</v>
      </c>
      <c r="Q13" s="4">
        <v>2</v>
      </c>
      <c r="R13" s="5">
        <v>6.33</v>
      </c>
      <c r="S13" s="5">
        <v>0</v>
      </c>
      <c r="T13" s="30">
        <v>5.7</v>
      </c>
      <c r="U13" s="32">
        <f t="shared" si="3"/>
        <v>5.8889999999999993</v>
      </c>
      <c r="V13" s="2">
        <f t="shared" si="4"/>
        <v>21</v>
      </c>
      <c r="W13" s="28">
        <f t="shared" si="5"/>
        <v>0.78787878787878785</v>
      </c>
      <c r="X13" s="29">
        <f t="shared" si="6"/>
        <v>3.5847499999999997</v>
      </c>
      <c r="Y13" t="s">
        <v>40</v>
      </c>
      <c r="Z13" s="2">
        <v>8.84</v>
      </c>
      <c r="AA13" s="29">
        <f t="shared" ref="AA13:AA18" si="10">(X13+Z13)/2</f>
        <v>6.2123749999999998</v>
      </c>
    </row>
    <row r="14" spans="1:31" x14ac:dyDescent="0.25">
      <c r="A14" t="s">
        <v>24</v>
      </c>
      <c r="B14" s="21">
        <v>1</v>
      </c>
      <c r="C14" s="22">
        <v>10</v>
      </c>
      <c r="D14" s="22">
        <v>0</v>
      </c>
      <c r="E14" s="22">
        <v>9.7100000000000009</v>
      </c>
      <c r="F14" s="27">
        <f t="shared" si="0"/>
        <v>9.7970000000000006</v>
      </c>
      <c r="G14" s="16">
        <v>1</v>
      </c>
      <c r="H14" s="17">
        <v>9</v>
      </c>
      <c r="I14" s="17">
        <v>0</v>
      </c>
      <c r="J14" s="17">
        <v>9.6999999999999993</v>
      </c>
      <c r="K14" s="26">
        <f t="shared" si="1"/>
        <v>9.4899999999999984</v>
      </c>
      <c r="L14" s="9">
        <v>0</v>
      </c>
      <c r="M14" s="10">
        <v>9.83</v>
      </c>
      <c r="N14" s="10">
        <v>1</v>
      </c>
      <c r="O14" s="10">
        <v>9.27</v>
      </c>
      <c r="P14" s="12">
        <f t="shared" si="2"/>
        <v>9.4379999999999988</v>
      </c>
      <c r="Q14" s="4">
        <v>0</v>
      </c>
      <c r="R14" s="5">
        <v>10</v>
      </c>
      <c r="S14" s="5">
        <v>1</v>
      </c>
      <c r="T14" s="30">
        <v>9.2338709677419359</v>
      </c>
      <c r="U14" s="32">
        <f t="shared" si="3"/>
        <v>9.4637096774193559</v>
      </c>
      <c r="V14" s="2">
        <f t="shared" si="4"/>
        <v>4</v>
      </c>
      <c r="W14" s="28">
        <f t="shared" si="5"/>
        <v>0.95959595959595956</v>
      </c>
      <c r="X14" s="29">
        <f t="shared" si="6"/>
        <v>9.5471774193548384</v>
      </c>
      <c r="Y14" t="str">
        <f t="shared" si="7"/>
        <v>Exento</v>
      </c>
    </row>
    <row r="15" spans="1:31" x14ac:dyDescent="0.25">
      <c r="A15" t="s">
        <v>1</v>
      </c>
      <c r="B15" s="21">
        <v>1</v>
      </c>
      <c r="C15" s="22">
        <v>3.8</v>
      </c>
      <c r="D15" s="22">
        <v>2</v>
      </c>
      <c r="E15" s="22">
        <v>5.69</v>
      </c>
      <c r="F15" s="27">
        <f t="shared" si="0"/>
        <v>5.1230000000000002</v>
      </c>
      <c r="G15" s="16">
        <v>2</v>
      </c>
      <c r="H15" s="17">
        <v>5</v>
      </c>
      <c r="I15" s="17">
        <v>4</v>
      </c>
      <c r="J15" s="17">
        <v>3.62</v>
      </c>
      <c r="K15" s="26">
        <f t="shared" si="1"/>
        <v>4.0339999999999998</v>
      </c>
      <c r="L15" s="9">
        <v>0</v>
      </c>
      <c r="M15" s="10">
        <v>5</v>
      </c>
      <c r="N15" s="10">
        <v>5</v>
      </c>
      <c r="O15" s="10">
        <v>8.36</v>
      </c>
      <c r="P15" s="12">
        <f t="shared" si="2"/>
        <v>7.3519999999999994</v>
      </c>
      <c r="Q15" s="4">
        <v>2</v>
      </c>
      <c r="R15" s="5">
        <v>6.67</v>
      </c>
      <c r="S15" s="5">
        <v>1</v>
      </c>
      <c r="T15" s="30">
        <v>2.7975806451612906</v>
      </c>
      <c r="U15" s="32">
        <f t="shared" si="3"/>
        <v>3.9593064516129033</v>
      </c>
      <c r="V15" s="2">
        <f t="shared" si="4"/>
        <v>17</v>
      </c>
      <c r="W15" s="28">
        <f t="shared" si="5"/>
        <v>0.82828282828282829</v>
      </c>
      <c r="X15" s="29">
        <f t="shared" si="6"/>
        <v>5.1170766129032259</v>
      </c>
      <c r="Y15" t="str">
        <f t="shared" si="7"/>
        <v>Primera Vuelta</v>
      </c>
      <c r="Z15" s="2">
        <v>5.97</v>
      </c>
      <c r="AA15" s="29">
        <f t="shared" si="10"/>
        <v>5.5435383064516124</v>
      </c>
    </row>
    <row r="16" spans="1:31" x14ac:dyDescent="0.25">
      <c r="A16" t="s">
        <v>2</v>
      </c>
      <c r="B16" s="21">
        <v>1</v>
      </c>
      <c r="C16" s="22">
        <v>0.4</v>
      </c>
      <c r="D16" s="22">
        <v>1</v>
      </c>
      <c r="E16" s="22">
        <v>5.41</v>
      </c>
      <c r="F16" s="27">
        <f t="shared" si="0"/>
        <v>3.907</v>
      </c>
      <c r="G16" s="16">
        <v>0</v>
      </c>
      <c r="H16" s="17">
        <v>6</v>
      </c>
      <c r="I16" s="17">
        <v>2</v>
      </c>
      <c r="J16" s="17">
        <v>6.25</v>
      </c>
      <c r="K16" s="26">
        <f t="shared" si="1"/>
        <v>6.1749999999999998</v>
      </c>
      <c r="L16" s="9">
        <v>2</v>
      </c>
      <c r="M16" s="10">
        <v>3.33</v>
      </c>
      <c r="N16" s="10">
        <v>5</v>
      </c>
      <c r="O16" s="10">
        <v>4.95</v>
      </c>
      <c r="P16" s="12">
        <f t="shared" si="2"/>
        <v>4.4639999999999995</v>
      </c>
      <c r="Q16" s="4">
        <v>1</v>
      </c>
      <c r="R16" s="5">
        <v>8.33</v>
      </c>
      <c r="S16" s="5">
        <v>1</v>
      </c>
      <c r="T16" s="30">
        <v>7.5483870967741939</v>
      </c>
      <c r="U16" s="32">
        <f t="shared" si="3"/>
        <v>7.7828709677419354</v>
      </c>
      <c r="V16" s="2">
        <f t="shared" si="4"/>
        <v>13</v>
      </c>
      <c r="W16" s="28">
        <f t="shared" si="5"/>
        <v>0.86868686868686873</v>
      </c>
      <c r="X16" s="29">
        <f t="shared" si="6"/>
        <v>5.5822177419354837</v>
      </c>
      <c r="Y16" t="str">
        <f t="shared" si="7"/>
        <v>Primera Vuelta</v>
      </c>
      <c r="Z16" s="2">
        <v>8.6</v>
      </c>
      <c r="AA16" s="29">
        <f t="shared" si="10"/>
        <v>7.0911088709677417</v>
      </c>
    </row>
    <row r="17" spans="1:27" x14ac:dyDescent="0.25">
      <c r="A17" t="s">
        <v>3</v>
      </c>
      <c r="B17" s="21">
        <v>0</v>
      </c>
      <c r="C17" s="22">
        <v>9.6</v>
      </c>
      <c r="D17" s="22">
        <v>0</v>
      </c>
      <c r="E17" s="22">
        <v>3.62</v>
      </c>
      <c r="F17" s="27">
        <f t="shared" si="0"/>
        <v>5.4139999999999997</v>
      </c>
      <c r="G17" s="16">
        <v>0</v>
      </c>
      <c r="H17" s="17">
        <v>9.8000000000000007</v>
      </c>
      <c r="I17" s="17">
        <v>3</v>
      </c>
      <c r="J17" s="17">
        <v>8.1</v>
      </c>
      <c r="K17" s="26">
        <f t="shared" si="1"/>
        <v>8.61</v>
      </c>
      <c r="L17" s="9">
        <v>0</v>
      </c>
      <c r="M17" s="10">
        <v>7.83</v>
      </c>
      <c r="N17" s="10">
        <v>2</v>
      </c>
      <c r="O17" s="10">
        <v>6.99</v>
      </c>
      <c r="P17" s="12">
        <f t="shared" si="2"/>
        <v>7.2419999999999991</v>
      </c>
      <c r="Q17" s="4">
        <v>0</v>
      </c>
      <c r="R17" s="5">
        <v>10</v>
      </c>
      <c r="S17" s="5">
        <v>0</v>
      </c>
      <c r="T17" s="30">
        <v>8.7411290322580655</v>
      </c>
      <c r="U17" s="32">
        <f t="shared" si="3"/>
        <v>9.1187903225806455</v>
      </c>
      <c r="V17" s="2">
        <f t="shared" si="4"/>
        <v>5</v>
      </c>
      <c r="W17" s="28">
        <f t="shared" si="5"/>
        <v>0.9494949494949495</v>
      </c>
      <c r="X17" s="29">
        <f t="shared" si="6"/>
        <v>7.5961975806451605</v>
      </c>
      <c r="Y17" t="str">
        <f t="shared" si="7"/>
        <v>Primera Vuelta</v>
      </c>
      <c r="Z17" s="2">
        <v>7.21</v>
      </c>
      <c r="AA17" s="29">
        <f t="shared" si="10"/>
        <v>7.4030987903225807</v>
      </c>
    </row>
    <row r="18" spans="1:27" x14ac:dyDescent="0.25">
      <c r="A18" t="s">
        <v>4</v>
      </c>
      <c r="B18" s="21">
        <v>0</v>
      </c>
      <c r="C18" s="22">
        <v>1.3</v>
      </c>
      <c r="D18" s="22">
        <v>1</v>
      </c>
      <c r="E18" s="22">
        <v>5.87</v>
      </c>
      <c r="F18" s="27">
        <f t="shared" si="0"/>
        <v>4.4989999999999997</v>
      </c>
      <c r="G18" s="16">
        <v>0</v>
      </c>
      <c r="H18" s="17">
        <v>8</v>
      </c>
      <c r="I18" s="17">
        <v>3</v>
      </c>
      <c r="J18" s="17">
        <v>4.97</v>
      </c>
      <c r="K18" s="26">
        <f t="shared" si="1"/>
        <v>5.8789999999999996</v>
      </c>
      <c r="L18" s="9">
        <v>0</v>
      </c>
      <c r="M18" s="10">
        <v>5</v>
      </c>
      <c r="N18" s="10">
        <v>7</v>
      </c>
      <c r="O18" s="10">
        <v>2.23</v>
      </c>
      <c r="P18" s="12">
        <f t="shared" si="2"/>
        <v>3.0609999999999999</v>
      </c>
      <c r="Q18" s="4">
        <v>1</v>
      </c>
      <c r="R18" s="5">
        <v>8.33</v>
      </c>
      <c r="S18" s="5">
        <v>2</v>
      </c>
      <c r="T18" s="30">
        <v>6.9693548387096778</v>
      </c>
      <c r="U18" s="32">
        <f t="shared" si="3"/>
        <v>7.3775483870967751</v>
      </c>
      <c r="V18" s="2">
        <f t="shared" si="4"/>
        <v>14</v>
      </c>
      <c r="W18" s="28">
        <f t="shared" si="5"/>
        <v>0.85858585858585856</v>
      </c>
      <c r="X18" s="29">
        <f t="shared" si="6"/>
        <v>5.2041370967741933</v>
      </c>
      <c r="Y18" t="str">
        <f t="shared" si="7"/>
        <v>Primera Vuelta</v>
      </c>
      <c r="Z18" s="2">
        <v>6.84</v>
      </c>
      <c r="AA18" s="29">
        <f t="shared" si="10"/>
        <v>6.0220685483870966</v>
      </c>
    </row>
    <row r="19" spans="1:27" x14ac:dyDescent="0.25">
      <c r="A19" t="s">
        <v>5</v>
      </c>
      <c r="B19" s="21">
        <v>0</v>
      </c>
      <c r="C19" s="22">
        <v>0.8</v>
      </c>
      <c r="D19" s="22">
        <v>2</v>
      </c>
      <c r="E19" s="22">
        <v>3.85</v>
      </c>
      <c r="F19" s="27">
        <f t="shared" si="0"/>
        <v>2.9349999999999996</v>
      </c>
      <c r="G19" s="16">
        <v>0</v>
      </c>
      <c r="H19" s="17">
        <v>7</v>
      </c>
      <c r="I19" s="17">
        <v>1</v>
      </c>
      <c r="J19" s="17">
        <v>3.9</v>
      </c>
      <c r="K19" s="26">
        <f t="shared" si="1"/>
        <v>4.83</v>
      </c>
      <c r="L19" s="9">
        <v>0</v>
      </c>
      <c r="M19" s="10">
        <v>7.33</v>
      </c>
      <c r="N19" s="10">
        <v>0</v>
      </c>
      <c r="O19" s="10">
        <v>5.18</v>
      </c>
      <c r="P19" s="12">
        <f t="shared" si="2"/>
        <v>5.8249999999999993</v>
      </c>
      <c r="Q19" s="4">
        <v>1</v>
      </c>
      <c r="R19" s="5">
        <v>9.5</v>
      </c>
      <c r="S19" s="5">
        <v>0</v>
      </c>
      <c r="T19" s="30">
        <v>7.410903225806452</v>
      </c>
      <c r="U19" s="32">
        <f t="shared" si="3"/>
        <v>8.0376322580645159</v>
      </c>
      <c r="V19" s="2">
        <f t="shared" si="4"/>
        <v>4</v>
      </c>
      <c r="W19" s="28">
        <f t="shared" si="5"/>
        <v>0.95959595959595956</v>
      </c>
      <c r="X19" s="29">
        <f t="shared" si="6"/>
        <v>5.4069080645161289</v>
      </c>
      <c r="Y19" t="str">
        <f t="shared" si="7"/>
        <v>Primera Vuelta</v>
      </c>
      <c r="Z19" s="2">
        <v>6.98</v>
      </c>
      <c r="AA19" s="29">
        <f>(X19+Z19)/2</f>
        <v>6.1934540322580647</v>
      </c>
    </row>
    <row r="20" spans="1:27" x14ac:dyDescent="0.25">
      <c r="A20" t="s">
        <v>6</v>
      </c>
      <c r="B20" s="21">
        <v>0</v>
      </c>
      <c r="C20" s="22">
        <v>10</v>
      </c>
      <c r="D20" s="22">
        <v>0</v>
      </c>
      <c r="E20" s="22">
        <v>7.45</v>
      </c>
      <c r="F20" s="27">
        <f t="shared" si="0"/>
        <v>8.2149999999999999</v>
      </c>
      <c r="G20" s="16">
        <v>0</v>
      </c>
      <c r="H20" s="17">
        <v>10</v>
      </c>
      <c r="I20" s="17">
        <v>0</v>
      </c>
      <c r="J20" s="17">
        <v>8.4</v>
      </c>
      <c r="K20" s="26">
        <f t="shared" si="1"/>
        <v>8.879999999999999</v>
      </c>
      <c r="L20" s="9">
        <v>0</v>
      </c>
      <c r="M20" s="10">
        <v>9.83</v>
      </c>
      <c r="N20" s="10">
        <v>0</v>
      </c>
      <c r="O20" s="10">
        <v>7.05</v>
      </c>
      <c r="P20" s="12">
        <f t="shared" si="2"/>
        <v>7.8839999999999995</v>
      </c>
      <c r="Q20" s="4">
        <v>0</v>
      </c>
      <c r="R20" s="5">
        <v>10</v>
      </c>
      <c r="S20" s="5">
        <v>0</v>
      </c>
      <c r="T20" s="30">
        <v>8.1217741935483865</v>
      </c>
      <c r="U20" s="32">
        <f t="shared" si="3"/>
        <v>8.6852419354838695</v>
      </c>
      <c r="V20" s="2">
        <f t="shared" si="4"/>
        <v>0</v>
      </c>
      <c r="W20" s="28">
        <f t="shared" si="5"/>
        <v>1</v>
      </c>
      <c r="X20" s="29">
        <f t="shared" si="6"/>
        <v>8.4160604838709681</v>
      </c>
      <c r="Y20" t="str">
        <f t="shared" si="7"/>
        <v>Exento</v>
      </c>
    </row>
    <row r="21" spans="1:27" x14ac:dyDescent="0.25">
      <c r="A21" t="s">
        <v>7</v>
      </c>
      <c r="B21" s="21">
        <v>1</v>
      </c>
      <c r="C21" s="22">
        <v>4.5999999999999996</v>
      </c>
      <c r="D21" s="22">
        <v>1</v>
      </c>
      <c r="E21" s="22">
        <v>5.87</v>
      </c>
      <c r="F21" s="27">
        <f t="shared" si="0"/>
        <v>5.4889999999999999</v>
      </c>
      <c r="G21" s="16">
        <v>1</v>
      </c>
      <c r="H21" s="17">
        <v>9.8000000000000007</v>
      </c>
      <c r="I21" s="17">
        <v>4</v>
      </c>
      <c r="J21" s="17">
        <v>9</v>
      </c>
      <c r="K21" s="26">
        <f t="shared" si="1"/>
        <v>9.24</v>
      </c>
      <c r="L21" s="9">
        <v>0</v>
      </c>
      <c r="M21" s="10">
        <v>9.25</v>
      </c>
      <c r="N21" s="10">
        <v>2</v>
      </c>
      <c r="O21" s="10">
        <v>3.43</v>
      </c>
      <c r="P21" s="12">
        <f t="shared" si="2"/>
        <v>5.1760000000000002</v>
      </c>
      <c r="Q21" s="4">
        <v>0</v>
      </c>
      <c r="R21" s="5">
        <v>9.33</v>
      </c>
      <c r="S21" s="5">
        <v>2</v>
      </c>
      <c r="T21" s="30">
        <v>6.9233870967741939</v>
      </c>
      <c r="U21" s="32">
        <f t="shared" si="3"/>
        <v>7.6453709677419361</v>
      </c>
      <c r="V21" s="2">
        <f t="shared" si="4"/>
        <v>11</v>
      </c>
      <c r="W21" s="28">
        <f t="shared" si="5"/>
        <v>0.88888888888888884</v>
      </c>
      <c r="X21" s="29">
        <f t="shared" si="6"/>
        <v>6.8875927419354843</v>
      </c>
      <c r="Y21" t="str">
        <f t="shared" si="7"/>
        <v>Primera Vuelta</v>
      </c>
      <c r="Z21" s="2">
        <v>7.45</v>
      </c>
      <c r="AA21" s="29">
        <f t="shared" ref="AA21:AA22" si="11">(X21+Z21)/2</f>
        <v>7.1687963709677422</v>
      </c>
    </row>
    <row r="22" spans="1:27" x14ac:dyDescent="0.25">
      <c r="A22" t="s">
        <v>8</v>
      </c>
      <c r="B22" s="21">
        <v>0</v>
      </c>
      <c r="C22" s="22">
        <v>5</v>
      </c>
      <c r="D22" s="22">
        <v>0</v>
      </c>
      <c r="E22" s="22">
        <v>5.35</v>
      </c>
      <c r="F22" s="27">
        <f t="shared" si="0"/>
        <v>5.2449999999999992</v>
      </c>
      <c r="G22" s="16">
        <v>0</v>
      </c>
      <c r="H22" s="17">
        <v>10</v>
      </c>
      <c r="I22" s="17">
        <v>1</v>
      </c>
      <c r="J22" s="17">
        <v>6.33</v>
      </c>
      <c r="K22" s="26">
        <f t="shared" si="1"/>
        <v>7.431</v>
      </c>
      <c r="L22" s="9">
        <v>0</v>
      </c>
      <c r="M22" s="10">
        <v>9.08</v>
      </c>
      <c r="N22" s="10">
        <v>1</v>
      </c>
      <c r="O22" s="10">
        <v>7.82</v>
      </c>
      <c r="P22" s="12">
        <f t="shared" si="2"/>
        <v>8.1980000000000004</v>
      </c>
      <c r="Q22" s="4">
        <v>2</v>
      </c>
      <c r="R22" s="5">
        <v>8.33</v>
      </c>
      <c r="S22" s="5">
        <v>1</v>
      </c>
      <c r="T22" s="30">
        <v>5.5153225806451616</v>
      </c>
      <c r="U22" s="32">
        <f t="shared" si="3"/>
        <v>6.3597258064516131</v>
      </c>
      <c r="V22" s="2">
        <f t="shared" si="4"/>
        <v>5</v>
      </c>
      <c r="W22" s="28">
        <f t="shared" si="5"/>
        <v>0.9494949494949495</v>
      </c>
      <c r="X22" s="29">
        <f t="shared" si="6"/>
        <v>6.8084314516129032</v>
      </c>
      <c r="Y22" t="str">
        <f t="shared" si="7"/>
        <v>Primera Vuelta</v>
      </c>
      <c r="Z22" s="2">
        <v>4.46</v>
      </c>
      <c r="AA22" s="29">
        <f t="shared" si="11"/>
        <v>5.6342157258064516</v>
      </c>
    </row>
    <row r="23" spans="1:27" x14ac:dyDescent="0.25">
      <c r="A23" t="s">
        <v>9</v>
      </c>
      <c r="B23" s="21">
        <v>0</v>
      </c>
      <c r="C23" s="22">
        <v>10</v>
      </c>
      <c r="D23" s="22">
        <v>0</v>
      </c>
      <c r="E23" s="22">
        <v>8.35</v>
      </c>
      <c r="F23" s="27">
        <f t="shared" si="0"/>
        <v>8.8449999999999989</v>
      </c>
      <c r="G23" s="16">
        <v>0</v>
      </c>
      <c r="H23" s="17">
        <v>10</v>
      </c>
      <c r="I23" s="17">
        <v>0</v>
      </c>
      <c r="J23" s="17">
        <v>9.77</v>
      </c>
      <c r="K23" s="26">
        <f t="shared" si="1"/>
        <v>9.8389999999999986</v>
      </c>
      <c r="L23" s="9">
        <v>0</v>
      </c>
      <c r="M23" s="10">
        <v>10</v>
      </c>
      <c r="N23" s="10">
        <v>0</v>
      </c>
      <c r="O23" s="10">
        <v>10</v>
      </c>
      <c r="P23" s="12">
        <f t="shared" si="2"/>
        <v>10</v>
      </c>
      <c r="Q23" s="4">
        <v>0</v>
      </c>
      <c r="R23" s="5">
        <v>10</v>
      </c>
      <c r="S23" s="5">
        <v>0</v>
      </c>
      <c r="T23" s="30">
        <v>9.935483870967742</v>
      </c>
      <c r="U23" s="32">
        <f t="shared" si="3"/>
        <v>9.9548387096774178</v>
      </c>
      <c r="V23" s="2">
        <f t="shared" si="4"/>
        <v>0</v>
      </c>
      <c r="W23" s="28">
        <f t="shared" si="5"/>
        <v>1</v>
      </c>
      <c r="X23" s="29">
        <f t="shared" si="6"/>
        <v>9.6597096774193538</v>
      </c>
      <c r="Y23" t="str">
        <f t="shared" si="7"/>
        <v>Exento</v>
      </c>
    </row>
    <row r="24" spans="1:27" x14ac:dyDescent="0.25">
      <c r="A24" t="s">
        <v>10</v>
      </c>
      <c r="B24" s="21">
        <v>0</v>
      </c>
      <c r="C24" s="22">
        <v>10</v>
      </c>
      <c r="D24" s="22">
        <v>0</v>
      </c>
      <c r="E24" s="22">
        <v>9.85</v>
      </c>
      <c r="F24" s="27">
        <f t="shared" si="0"/>
        <v>9.8949999999999996</v>
      </c>
      <c r="G24" s="16">
        <v>0</v>
      </c>
      <c r="H24" s="17">
        <v>10</v>
      </c>
      <c r="I24" s="17">
        <v>0</v>
      </c>
      <c r="J24" s="17">
        <v>9.23</v>
      </c>
      <c r="K24" s="26">
        <f t="shared" si="1"/>
        <v>9.4610000000000003</v>
      </c>
      <c r="L24" s="9">
        <v>0</v>
      </c>
      <c r="M24" s="10">
        <v>9.92</v>
      </c>
      <c r="N24" s="10">
        <v>0</v>
      </c>
      <c r="O24" s="10">
        <v>9.68</v>
      </c>
      <c r="P24" s="12">
        <f t="shared" si="2"/>
        <v>9.7519999999999989</v>
      </c>
      <c r="Q24" s="4">
        <v>0</v>
      </c>
      <c r="R24" s="5">
        <v>10</v>
      </c>
      <c r="S24" s="5">
        <v>0</v>
      </c>
      <c r="T24" s="30">
        <v>9.8193548387096783</v>
      </c>
      <c r="U24" s="32">
        <f t="shared" si="3"/>
        <v>9.8735483870967755</v>
      </c>
      <c r="V24" s="2">
        <f t="shared" si="4"/>
        <v>0</v>
      </c>
      <c r="W24" s="28">
        <f t="shared" si="5"/>
        <v>1</v>
      </c>
      <c r="X24" s="29">
        <f t="shared" si="6"/>
        <v>9.7453870967741949</v>
      </c>
      <c r="Y24" t="str">
        <f t="shared" si="7"/>
        <v>Exento</v>
      </c>
    </row>
    <row r="25" spans="1:27" x14ac:dyDescent="0.25">
      <c r="A25" t="s">
        <v>11</v>
      </c>
      <c r="B25" s="21">
        <v>0</v>
      </c>
      <c r="C25" s="22">
        <v>10</v>
      </c>
      <c r="D25" s="22">
        <v>5</v>
      </c>
      <c r="E25" s="22">
        <v>5.8</v>
      </c>
      <c r="F25" s="27">
        <f t="shared" si="0"/>
        <v>7.06</v>
      </c>
      <c r="G25" s="16">
        <v>0</v>
      </c>
      <c r="H25" s="17">
        <v>9.4</v>
      </c>
      <c r="I25" s="17">
        <v>2</v>
      </c>
      <c r="J25" s="17">
        <v>7.74</v>
      </c>
      <c r="K25" s="26">
        <f t="shared" si="1"/>
        <v>8.2379999999999995</v>
      </c>
      <c r="L25" s="9">
        <v>1</v>
      </c>
      <c r="M25" s="10">
        <v>7.58</v>
      </c>
      <c r="N25" s="10">
        <v>4</v>
      </c>
      <c r="O25" s="10">
        <v>6.35</v>
      </c>
      <c r="P25" s="12">
        <f t="shared" si="2"/>
        <v>6.7189999999999994</v>
      </c>
      <c r="Q25" s="4">
        <v>1</v>
      </c>
      <c r="R25" s="5">
        <v>9.67</v>
      </c>
      <c r="S25" s="5">
        <v>1</v>
      </c>
      <c r="T25" s="30">
        <v>8.8241935483870968</v>
      </c>
      <c r="U25" s="32">
        <f t="shared" si="3"/>
        <v>9.0779354838709665</v>
      </c>
      <c r="V25" s="2">
        <f t="shared" si="4"/>
        <v>14</v>
      </c>
      <c r="W25" s="28">
        <f t="shared" si="5"/>
        <v>0.85858585858585856</v>
      </c>
      <c r="X25" s="29">
        <f t="shared" si="6"/>
        <v>7.7737338709677406</v>
      </c>
      <c r="Y25" t="str">
        <f t="shared" si="7"/>
        <v>Primera Vuelta</v>
      </c>
      <c r="Z25" s="2">
        <v>7.44</v>
      </c>
      <c r="AA25" s="29">
        <f t="shared" ref="AA25:AA26" si="12">(X25+Z25)/2</f>
        <v>7.6068669354838701</v>
      </c>
    </row>
    <row r="26" spans="1:27" x14ac:dyDescent="0.25">
      <c r="A26" t="s">
        <v>12</v>
      </c>
      <c r="B26" s="21">
        <v>0</v>
      </c>
      <c r="C26" s="22">
        <v>6.7</v>
      </c>
      <c r="D26" s="22">
        <v>2</v>
      </c>
      <c r="E26" s="22">
        <v>3.45</v>
      </c>
      <c r="F26" s="27">
        <f t="shared" si="0"/>
        <v>4.4249999999999998</v>
      </c>
      <c r="G26" s="16">
        <v>0</v>
      </c>
      <c r="H26" s="17">
        <v>8</v>
      </c>
      <c r="I26" s="17">
        <v>5</v>
      </c>
      <c r="J26" s="17">
        <v>4.5199999999999996</v>
      </c>
      <c r="K26" s="26">
        <f t="shared" si="1"/>
        <v>5.5640000000000001</v>
      </c>
      <c r="L26" s="9">
        <v>0</v>
      </c>
      <c r="M26" s="10">
        <v>6.83</v>
      </c>
      <c r="N26" s="10">
        <v>1</v>
      </c>
      <c r="O26" s="10">
        <v>6.83</v>
      </c>
      <c r="P26" s="12">
        <f t="shared" si="2"/>
        <v>6.83</v>
      </c>
      <c r="Q26" s="4">
        <v>2</v>
      </c>
      <c r="R26" s="5">
        <v>6.67</v>
      </c>
      <c r="S26" s="5">
        <v>0</v>
      </c>
      <c r="T26" s="30">
        <v>7.0129032258064523</v>
      </c>
      <c r="U26" s="32">
        <f t="shared" si="3"/>
        <v>6.9100322580645166</v>
      </c>
      <c r="V26" s="2">
        <f t="shared" si="4"/>
        <v>10</v>
      </c>
      <c r="W26" s="28">
        <f t="shared" si="5"/>
        <v>0.89898989898989901</v>
      </c>
      <c r="X26" s="29">
        <f t="shared" si="6"/>
        <v>5.9322580645161302</v>
      </c>
      <c r="Y26" t="str">
        <f t="shared" si="7"/>
        <v>Primera Vuelta</v>
      </c>
      <c r="Z26" s="2">
        <v>0</v>
      </c>
      <c r="AA26" s="29">
        <f t="shared" si="12"/>
        <v>2.9661290322580651</v>
      </c>
    </row>
    <row r="27" spans="1:27" x14ac:dyDescent="0.25">
      <c r="A27" t="s">
        <v>25</v>
      </c>
      <c r="B27" s="21">
        <v>0</v>
      </c>
      <c r="C27" s="22">
        <v>10</v>
      </c>
      <c r="D27" s="22">
        <v>0</v>
      </c>
      <c r="E27" s="22">
        <v>8.4499999999999993</v>
      </c>
      <c r="F27" s="27">
        <f t="shared" si="0"/>
        <v>8.9149999999999991</v>
      </c>
      <c r="G27" s="16">
        <v>0</v>
      </c>
      <c r="H27" s="17">
        <v>9.5</v>
      </c>
      <c r="I27" s="17">
        <v>2</v>
      </c>
      <c r="J27" s="17">
        <v>9.34</v>
      </c>
      <c r="K27" s="26">
        <f t="shared" si="1"/>
        <v>9.3879999999999999</v>
      </c>
      <c r="L27" s="9">
        <v>1</v>
      </c>
      <c r="M27" s="10">
        <v>9</v>
      </c>
      <c r="N27" s="10">
        <v>0</v>
      </c>
      <c r="O27" s="10">
        <v>9.4700000000000006</v>
      </c>
      <c r="P27" s="12">
        <f t="shared" si="2"/>
        <v>9.3290000000000006</v>
      </c>
      <c r="Q27" s="4">
        <v>0</v>
      </c>
      <c r="R27" s="5">
        <v>10</v>
      </c>
      <c r="S27" s="5">
        <v>0</v>
      </c>
      <c r="T27" s="30">
        <v>9.5016129032258068</v>
      </c>
      <c r="U27" s="32">
        <f t="shared" si="3"/>
        <v>9.6511290322580656</v>
      </c>
      <c r="V27" s="2">
        <f t="shared" si="4"/>
        <v>3</v>
      </c>
      <c r="W27" s="28">
        <f t="shared" si="5"/>
        <v>0.96969696969696972</v>
      </c>
      <c r="X27" s="29">
        <f t="shared" si="6"/>
        <v>9.320782258064515</v>
      </c>
      <c r="Y27" t="str">
        <f t="shared" si="7"/>
        <v>Exento</v>
      </c>
    </row>
    <row r="28" spans="1:27" x14ac:dyDescent="0.25">
      <c r="A28" t="s">
        <v>26</v>
      </c>
      <c r="B28" s="24">
        <v>0</v>
      </c>
      <c r="C28" s="25">
        <v>10</v>
      </c>
      <c r="D28" s="25">
        <v>0</v>
      </c>
      <c r="E28" s="25">
        <v>7.9</v>
      </c>
      <c r="F28" s="34">
        <f t="shared" si="0"/>
        <v>8.5300000000000011</v>
      </c>
      <c r="G28" s="19">
        <v>0</v>
      </c>
      <c r="H28" s="20">
        <v>9.8000000000000007</v>
      </c>
      <c r="I28" s="20">
        <v>3</v>
      </c>
      <c r="J28" s="20">
        <v>9.09</v>
      </c>
      <c r="K28" s="35">
        <f t="shared" si="1"/>
        <v>9.302999999999999</v>
      </c>
      <c r="L28" s="13">
        <v>1</v>
      </c>
      <c r="M28" s="14">
        <v>10</v>
      </c>
      <c r="N28" s="14">
        <v>1</v>
      </c>
      <c r="O28" s="14">
        <v>7.75</v>
      </c>
      <c r="P28" s="15">
        <f t="shared" si="2"/>
        <v>8.4250000000000007</v>
      </c>
      <c r="Q28" s="7">
        <v>1</v>
      </c>
      <c r="R28" s="8">
        <v>10</v>
      </c>
      <c r="S28" s="8">
        <v>1</v>
      </c>
      <c r="T28" s="31">
        <v>9.3512903225806454</v>
      </c>
      <c r="U28" s="33">
        <f t="shared" si="3"/>
        <v>9.5459032258064518</v>
      </c>
      <c r="V28" s="2">
        <f t="shared" si="4"/>
        <v>7</v>
      </c>
      <c r="W28" s="28">
        <f t="shared" si="5"/>
        <v>0.92929292929292928</v>
      </c>
      <c r="X28" s="29">
        <f t="shared" si="6"/>
        <v>8.9509758064516127</v>
      </c>
      <c r="Y28" t="str">
        <f t="shared" si="7"/>
        <v>Exento</v>
      </c>
    </row>
  </sheetData>
  <sortState xmlns:xlrd2="http://schemas.microsoft.com/office/spreadsheetml/2017/richdata2" ref="A3:A28">
    <sortCondition ref="A3:A28"/>
  </sortState>
  <mergeCells count="4">
    <mergeCell ref="B1:F1"/>
    <mergeCell ref="G1:K1"/>
    <mergeCell ref="L1:P1"/>
    <mergeCell ref="Q1:U1"/>
  </mergeCells>
  <conditionalFormatting sqref="Y3:Z28">
    <cfRule type="containsText" dxfId="4" priority="3" operator="containsText" text="Extraordinario">
      <formula>NOT(ISERROR(SEARCH("Extraordinario",Y3)))</formula>
    </cfRule>
    <cfRule type="containsText" dxfId="3" priority="4" operator="containsText" text="Primera Vuelta">
      <formula>NOT(ISERROR(SEARCH("Primera Vuelta",Y3)))</formula>
    </cfRule>
    <cfRule type="containsText" dxfId="2" priority="5" operator="containsText" text="Exento">
      <formula>NOT(ISERROR(SEARCH("Exento",Y3)))</formula>
    </cfRule>
  </conditionalFormatting>
  <conditionalFormatting sqref="AA5:AA6 AA8 AA12:AA13 AA15:AA19 AA21:AA22 AA25:AA26">
    <cfRule type="cellIs" dxfId="1" priority="2" operator="greaterThan">
      <formula>5.9</formula>
    </cfRule>
  </conditionalFormatting>
  <conditionalFormatting sqref="AA6 AA8 AA12:AA13 AA15:AA19 AA21:AA22 AA25:AA26">
    <cfRule type="cellIs" dxfId="0" priority="1" operator="lessThan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7799-CDE1-4864-B452-D3438F97037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2024-05-05T19:53:33Z</dcterms:created>
  <dcterms:modified xsi:type="dcterms:W3CDTF">2024-06-03T18:40:43Z</dcterms:modified>
</cp:coreProperties>
</file>