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A5ECE7CC-639F-4C8F-843A-4A0E4CB6B7E7}" xr6:coauthVersionLast="47" xr6:coauthVersionMax="47" xr10:uidLastSave="{00000000-0000-0000-0000-000000000000}"/>
  <bookViews>
    <workbookView xWindow="-120" yWindow="-120" windowWidth="20730" windowHeight="11160" tabRatio="482" xr2:uid="{0FF03B64-CA99-4B23-8C76-0E49DEDD64F6}"/>
  </bookViews>
  <sheets>
    <sheet name="Concentrado" sheetId="1" r:id="rId1"/>
    <sheet name="Calif Final" sheetId="7" r:id="rId2"/>
    <sheet name="Asistencias" sheetId="6" r:id="rId3"/>
    <sheet name="Ejercicios_Notacion" sheetId="2" r:id="rId4"/>
    <sheet name="Ejercicios_Velocidad" sheetId="3" r:id="rId5"/>
    <sheet name="Examen" sheetId="5" r:id="rId6"/>
  </sheets>
  <definedNames>
    <definedName name="_xlnm._FilterDatabase" localSheetId="1" hidden="1">'Calif Final'!$A$1:$G$27</definedName>
    <definedName name="_xlnm._FilterDatabase" localSheetId="0" hidden="1">Concentrado!$A$2:$Q$28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G3" i="7" s="1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" i="7"/>
  <c r="G2" i="7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" i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" i="6"/>
  <c r="M1" i="1"/>
  <c r="M28" i="1"/>
  <c r="M27" i="1"/>
  <c r="M26" i="1"/>
  <c r="M25" i="1"/>
  <c r="M24" i="1"/>
  <c r="M23" i="1"/>
  <c r="M22" i="1"/>
  <c r="M20" i="1"/>
  <c r="N20" i="1" s="1"/>
  <c r="M19" i="1"/>
  <c r="M18" i="1"/>
  <c r="M17" i="1"/>
  <c r="M16" i="1"/>
  <c r="M15" i="1"/>
  <c r="M14" i="1"/>
  <c r="M11" i="1"/>
  <c r="M10" i="1"/>
  <c r="M9" i="1"/>
  <c r="M8" i="1"/>
  <c r="M7" i="1"/>
  <c r="M6" i="1"/>
  <c r="M4" i="1"/>
  <c r="M13" i="1"/>
  <c r="B5" i="5"/>
  <c r="B10" i="5"/>
  <c r="B2" i="5"/>
  <c r="B16" i="5"/>
  <c r="B26" i="5"/>
  <c r="B17" i="5"/>
  <c r="B7" i="5"/>
  <c r="B25" i="5"/>
  <c r="B13" i="5"/>
  <c r="B23" i="5"/>
  <c r="B19" i="5"/>
  <c r="B4" i="5"/>
  <c r="B11" i="5"/>
  <c r="B24" i="5"/>
  <c r="B14" i="5"/>
  <c r="B6" i="5"/>
  <c r="B20" i="5"/>
  <c r="B18" i="5"/>
  <c r="B27" i="5"/>
  <c r="B3" i="5"/>
  <c r="B12" i="5"/>
  <c r="B9" i="5"/>
  <c r="B22" i="5"/>
  <c r="B8" i="5"/>
  <c r="B15" i="5"/>
  <c r="B21" i="5"/>
  <c r="M21" i="1"/>
  <c r="B6" i="1"/>
  <c r="B11" i="1"/>
  <c r="B3" i="1"/>
  <c r="B17" i="1"/>
  <c r="B27" i="1"/>
  <c r="B18" i="1"/>
  <c r="B8" i="1"/>
  <c r="B26" i="1"/>
  <c r="B14" i="1"/>
  <c r="B24" i="1"/>
  <c r="B20" i="1"/>
  <c r="B5" i="1"/>
  <c r="B12" i="1"/>
  <c r="B25" i="1"/>
  <c r="B15" i="1"/>
  <c r="B7" i="1"/>
  <c r="B21" i="1"/>
  <c r="B19" i="1"/>
  <c r="B28" i="1"/>
  <c r="B4" i="1"/>
  <c r="B13" i="1"/>
  <c r="B10" i="1"/>
  <c r="B23" i="1"/>
  <c r="B9" i="1"/>
  <c r="B16" i="1"/>
  <c r="B22" i="1"/>
  <c r="J3" i="7" l="1"/>
  <c r="J4" i="7" s="1"/>
  <c r="J2" i="7"/>
  <c r="M3" i="1"/>
  <c r="M12" i="1"/>
  <c r="M5" i="1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" i="5"/>
  <c r="X2" i="5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" i="3"/>
  <c r="M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AB1" i="5" l="1"/>
  <c r="Y3" i="5" l="1"/>
  <c r="Y7" i="5"/>
  <c r="Y11" i="5"/>
  <c r="Y15" i="5"/>
  <c r="Y19" i="5"/>
  <c r="Y24" i="5"/>
  <c r="Y2" i="5"/>
  <c r="Y8" i="5"/>
  <c r="Y12" i="5"/>
  <c r="Y16" i="5"/>
  <c r="Y25" i="5"/>
  <c r="Y5" i="5"/>
  <c r="Y13" i="5"/>
  <c r="Y21" i="5"/>
  <c r="Y10" i="5"/>
  <c r="Y18" i="5"/>
  <c r="Y27" i="5"/>
  <c r="Y4" i="5"/>
  <c r="Y9" i="5"/>
  <c r="Y17" i="5"/>
  <c r="Y26" i="5"/>
  <c r="Y6" i="5"/>
  <c r="Y14" i="5"/>
  <c r="Y22" i="5"/>
  <c r="Y20" i="5"/>
  <c r="N8" i="1"/>
  <c r="P8" i="1" s="1"/>
  <c r="N6" i="1"/>
  <c r="P6" i="1" s="1"/>
  <c r="N12" i="1"/>
  <c r="P12" i="1" s="1"/>
  <c r="N10" i="1"/>
  <c r="P10" i="1" s="1"/>
  <c r="N4" i="1"/>
  <c r="P4" i="1" s="1"/>
  <c r="N19" i="1"/>
  <c r="P19" i="1" s="1"/>
  <c r="N9" i="1"/>
  <c r="P9" i="1" s="1"/>
  <c r="N18" i="1"/>
  <c r="P18" i="1" s="1"/>
  <c r="N21" i="1"/>
  <c r="P21" i="1" s="1"/>
  <c r="N17" i="1"/>
  <c r="P17" i="1" s="1"/>
  <c r="N22" i="1"/>
  <c r="P22" i="1" s="1"/>
  <c r="N24" i="1"/>
  <c r="P24" i="1" s="1"/>
  <c r="N16" i="1"/>
  <c r="P16" i="1" s="1"/>
  <c r="P20" i="1"/>
  <c r="N25" i="1"/>
  <c r="P25" i="1" s="1"/>
  <c r="N5" i="1"/>
  <c r="P5" i="1" s="1"/>
  <c r="N3" i="1"/>
  <c r="P3" i="1" s="1"/>
  <c r="N7" i="1"/>
  <c r="P7" i="1" s="1"/>
  <c r="N11" i="1"/>
  <c r="P11" i="1" s="1"/>
  <c r="N13" i="1"/>
  <c r="P13" i="1" s="1"/>
  <c r="N26" i="1"/>
  <c r="P26" i="1" s="1"/>
  <c r="N14" i="1"/>
  <c r="P14" i="1" s="1"/>
  <c r="N23" i="1"/>
  <c r="P23" i="1" s="1"/>
  <c r="N27" i="1"/>
  <c r="P27" i="1" s="1"/>
  <c r="N15" i="1"/>
  <c r="P15" i="1" s="1"/>
  <c r="N28" i="1"/>
  <c r="P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Ramón Gustavo Contreras Mayén</author>
  </authors>
  <commentList>
    <comment ref="I4" authorId="0" shapeId="0" xr:uid="{84C7081D-0953-43B6-9D58-878F535A88C5}">
      <text>
        <r>
          <rPr>
            <b/>
            <sz val="9"/>
            <color indexed="81"/>
            <rFont val="Tahoma"/>
            <family val="2"/>
          </rPr>
          <t>Ramón Gustavo Contreras Mayén:</t>
        </r>
        <r>
          <rPr>
            <sz val="9"/>
            <color indexed="81"/>
            <rFont val="Tahoma"/>
            <family val="2"/>
          </rPr>
          <t xml:space="preserve">
Trabajo con copia - Axel Tadeo</t>
        </r>
      </text>
    </comment>
    <comment ref="I6" authorId="0" shapeId="0" xr:uid="{D8659028-174E-4B23-A1E7-6572DEC02CB5}">
      <text>
        <r>
          <rPr>
            <b/>
            <sz val="9"/>
            <color indexed="81"/>
            <rFont val="Tahoma"/>
            <family val="2"/>
          </rPr>
          <t>Ramón Gustavo Contreras Mayén:</t>
        </r>
        <r>
          <rPr>
            <sz val="9"/>
            <color indexed="81"/>
            <rFont val="Tahoma"/>
            <family val="2"/>
          </rPr>
          <t xml:space="preserve">
Trabajo con copia Regina Cantarell</t>
        </r>
      </text>
    </comment>
  </commentList>
</comments>
</file>

<file path=xl/sharedStrings.xml><?xml version="1.0" encoding="utf-8"?>
<sst xmlns="http://schemas.openxmlformats.org/spreadsheetml/2006/main" count="556" uniqueCount="152">
  <si>
    <t>Matrícula</t>
  </si>
  <si>
    <t>ARELLANO</t>
  </si>
  <si>
    <t>CAROLINA</t>
  </si>
  <si>
    <t>CANTARELL</t>
  </si>
  <si>
    <t>IBARROLA</t>
  </si>
  <si>
    <t>REGINA</t>
  </si>
  <si>
    <t>DANIS</t>
  </si>
  <si>
    <t>MILLAN</t>
  </si>
  <si>
    <t>DOMINGUEZ</t>
  </si>
  <si>
    <t>MEJIA</t>
  </si>
  <si>
    <t>GONZALEZ</t>
  </si>
  <si>
    <t>RETES</t>
  </si>
  <si>
    <t>REYES</t>
  </si>
  <si>
    <t>EVAN</t>
  </si>
  <si>
    <t>RODRIGUEZ</t>
  </si>
  <si>
    <t>FRAGOSO</t>
  </si>
  <si>
    <t>VALERIA</t>
  </si>
  <si>
    <t>ROMERO</t>
  </si>
  <si>
    <t>FERNANDEZ</t>
  </si>
  <si>
    <t>SEBASTIAN</t>
  </si>
  <si>
    <t>ROSAS</t>
  </si>
  <si>
    <t>AMADOR</t>
  </si>
  <si>
    <t>SANTIAGO</t>
  </si>
  <si>
    <t>RUIZ</t>
  </si>
  <si>
    <t>SANABRIA</t>
  </si>
  <si>
    <t>SARA</t>
  </si>
  <si>
    <t>SANCHEZ</t>
  </si>
  <si>
    <t>ALVARADO</t>
  </si>
  <si>
    <t>GAEL</t>
  </si>
  <si>
    <t>SANDOVAL</t>
  </si>
  <si>
    <t>VALENTINA</t>
  </si>
  <si>
    <t>HERNANDEZ</t>
  </si>
  <si>
    <t>LEONARDO</t>
  </si>
  <si>
    <t>SIGALES</t>
  </si>
  <si>
    <t>MORALES</t>
  </si>
  <si>
    <t>XIMENA</t>
  </si>
  <si>
    <t>SOTO</t>
  </si>
  <si>
    <t>TELLEZ</t>
  </si>
  <si>
    <t>TERAN</t>
  </si>
  <si>
    <t>VAZQUEZ</t>
  </si>
  <si>
    <t>CARREON</t>
  </si>
  <si>
    <t>GUILLERMO</t>
  </si>
  <si>
    <t>ISLAS</t>
  </si>
  <si>
    <t>VIDAL</t>
  </si>
  <si>
    <t>VILLA</t>
  </si>
  <si>
    <t>NICOLAS</t>
  </si>
  <si>
    <t>VILLALOBOS</t>
  </si>
  <si>
    <t>VILLEGAS</t>
  </si>
  <si>
    <t>ALARCON</t>
  </si>
  <si>
    <t>ZALDIVAR</t>
  </si>
  <si>
    <t>MENDOZA</t>
  </si>
  <si>
    <t>ZAVALA</t>
  </si>
  <si>
    <t>DIEGO</t>
  </si>
  <si>
    <t>ZEMPOALTECA</t>
  </si>
  <si>
    <t>MENESES</t>
  </si>
  <si>
    <t>JESUS DAVID</t>
  </si>
  <si>
    <t>AXEL TADEO</t>
  </si>
  <si>
    <t>MAGALY ZOE</t>
  </si>
  <si>
    <t>DE LA TORRE</t>
  </si>
  <si>
    <t>AYELEN BERENICE</t>
  </si>
  <si>
    <t>KAMYLA SHARAA</t>
  </si>
  <si>
    <t>LEONARDO GAEL</t>
  </si>
  <si>
    <t>DARINKA BRISEIDA</t>
  </si>
  <si>
    <t>EMILY FERNANDA</t>
  </si>
  <si>
    <t>MARLEN FABIOLA</t>
  </si>
  <si>
    <t>GUILLERMO ERIK</t>
  </si>
  <si>
    <t>MARIA RENATA</t>
  </si>
  <si>
    <t>ANGEL FERNANDO</t>
  </si>
  <si>
    <t>DEL CORRAL</t>
  </si>
  <si>
    <t>Apaterno</t>
  </si>
  <si>
    <t>Amaterno</t>
  </si>
  <si>
    <t>Nombre</t>
  </si>
  <si>
    <t>Alfabeto_Griego</t>
  </si>
  <si>
    <t>Línea_Tiempo</t>
  </si>
  <si>
    <t>FRANCO EMILIANO</t>
  </si>
  <si>
    <t>Síntesis_Asignatura</t>
  </si>
  <si>
    <t>Puntaje</t>
  </si>
  <si>
    <t>4_Ej_Notación</t>
  </si>
  <si>
    <t>Bitácora</t>
  </si>
  <si>
    <t>Ej_Notación</t>
  </si>
  <si>
    <t>E1</t>
  </si>
  <si>
    <t>E2</t>
  </si>
  <si>
    <t>E3</t>
  </si>
  <si>
    <t>E4</t>
  </si>
  <si>
    <t>E5</t>
  </si>
  <si>
    <t>E6</t>
  </si>
  <si>
    <t>E7</t>
  </si>
  <si>
    <t>E8</t>
  </si>
  <si>
    <t>COMPAN</t>
  </si>
  <si>
    <t>Calificación</t>
  </si>
  <si>
    <t>E9</t>
  </si>
  <si>
    <t>E10</t>
  </si>
  <si>
    <t>Ej_Velocidad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</si>
  <si>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</si>
  <si>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</si>
  <si>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</si>
  <si>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</si>
  <si>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</si>
  <si>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</si>
  <si>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</si>
  <si>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</si>
  <si>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</si>
  <si>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</si>
  <si>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</si>
  <si>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</si>
  <si>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</si>
  <si>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</si>
  <si>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</si>
  <si>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</si>
  <si>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Examen</t>
  </si>
  <si>
    <t>A</t>
  </si>
  <si>
    <t>B</t>
  </si>
  <si>
    <t>Alumno</t>
  </si>
  <si>
    <t xml:space="preserve">B </t>
  </si>
  <si>
    <t>Diferencia</t>
  </si>
  <si>
    <t>Ajuste</t>
  </si>
  <si>
    <t>Eval_Continua</t>
  </si>
  <si>
    <t>Teoría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</si>
  <si>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</si>
  <si>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</si>
  <si>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</si>
  <si>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</si>
  <si>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</si>
  <si>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</si>
  <si>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</si>
  <si>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</si>
  <si>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</si>
  <si>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</si>
  <si>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</si>
  <si>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</si>
  <si>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</si>
  <si>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</si>
  <si>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</si>
  <si>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</si>
  <si>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</si>
  <si>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</si>
  <si>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</si>
  <si>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</si>
  <si>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</si>
  <si>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</si>
  <si>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</si>
  <si>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</si>
  <si>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</si>
  <si>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</si>
  <si>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Faltas</t>
  </si>
  <si>
    <t>No Entregados</t>
  </si>
  <si>
    <t>Eval_Cont</t>
  </si>
  <si>
    <t>Laboratorio</t>
  </si>
  <si>
    <t>Final</t>
  </si>
  <si>
    <t>Aprobados</t>
  </si>
  <si>
    <t>No aprobados</t>
  </si>
  <si>
    <t>% No aprobados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</si>
</sst>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A98A-DBB1-4CF9-9B1F-EB3528116646}">
  <dimension ref="A1:R28"/>
  <sheetViews>
    <sheetView tabSelected="1" topLeftCell="A13" zoomScale="136" zoomScaleNormal="136" workbookViewId="0">
      <selection activeCell="A2" sqref="A2:E28"/>
    </sheetView>
  </sheetViews>
  <sheetFormatPr baseColWidth="10" defaultRowHeight="15" x14ac:dyDescent="0.25"/>
  <cols>
    <col min="1" max="2" width="11.42578125" customWidth="1"/>
    <col min="3" max="3" width="13.85546875" customWidth="1"/>
    <col min="4" max="4" width="12" customWidth="1"/>
    <col min="5" max="5" width="22.140625" customWidth="1"/>
    <col min="6" max="6" width="18.28515625" style="1" bestFit="1" customWidth="1"/>
    <col min="7" max="7" width="15.5703125" style="1" bestFit="1" customWidth="1"/>
    <col min="8" max="8" width="13.5703125" style="1" bestFit="1" customWidth="1"/>
    <col min="9" max="9" width="13.28515625" style="1" bestFit="1" customWidth="1"/>
    <col min="10" max="10" width="11.5703125" style="1" bestFit="1" customWidth="1"/>
    <col min="11" max="11" width="11.5703125" style="1" customWidth="1"/>
    <col min="12" max="12" width="8.140625" style="1" customWidth="1"/>
    <col min="13" max="13" width="7.85546875" style="1" bestFit="1" customWidth="1"/>
    <col min="14" max="14" width="13.5703125" style="1" customWidth="1"/>
    <col min="15" max="15" width="8" style="1" bestFit="1" customWidth="1"/>
    <col min="16" max="16" width="6.7109375" style="1" bestFit="1" customWidth="1"/>
    <col min="17" max="17" width="11.42578125" style="1"/>
    <col min="18" max="18" width="13.85546875" style="1" bestFit="1" customWidth="1"/>
  </cols>
  <sheetData>
    <row r="1" spans="1:18" x14ac:dyDescent="0.25">
      <c r="F1" s="1">
        <v>1</v>
      </c>
      <c r="G1" s="1">
        <v>1</v>
      </c>
      <c r="H1" s="1">
        <v>1</v>
      </c>
      <c r="I1" s="1">
        <v>6</v>
      </c>
      <c r="J1" s="1">
        <v>10</v>
      </c>
      <c r="K1" s="1">
        <v>10</v>
      </c>
      <c r="L1" s="1">
        <v>1</v>
      </c>
      <c r="M1" s="1">
        <f>SUM(F1:K1)</f>
        <v>29</v>
      </c>
      <c r="N1" s="1">
        <v>10</v>
      </c>
    </row>
    <row r="2" spans="1:18" x14ac:dyDescent="0.25">
      <c r="A2" t="s">
        <v>0</v>
      </c>
      <c r="B2" t="s">
        <v>112</v>
      </c>
      <c r="C2" t="s">
        <v>69</v>
      </c>
      <c r="D2" t="s">
        <v>70</v>
      </c>
      <c r="E2" t="s">
        <v>71</v>
      </c>
      <c r="F2" s="1" t="s">
        <v>75</v>
      </c>
      <c r="G2" s="1" t="s">
        <v>72</v>
      </c>
      <c r="H2" s="1" t="s">
        <v>77</v>
      </c>
      <c r="I2" s="1" t="s">
        <v>73</v>
      </c>
      <c r="J2" s="1" t="s">
        <v>79</v>
      </c>
      <c r="K2" s="1" t="s">
        <v>92</v>
      </c>
      <c r="L2" s="1" t="s">
        <v>78</v>
      </c>
      <c r="M2" s="1" t="s">
        <v>76</v>
      </c>
      <c r="N2" s="1" t="s">
        <v>116</v>
      </c>
      <c r="O2" s="1" t="s">
        <v>109</v>
      </c>
      <c r="P2" s="1" t="s">
        <v>117</v>
      </c>
      <c r="Q2" s="1" t="s">
        <v>144</v>
      </c>
      <c r="R2" s="1" t="s">
        <v>145</v>
      </c>
    </row>
    <row r="3" spans="1:18" x14ac:dyDescent="0.25">
      <c r="A3">
        <v>10185626</v>
      </c>
      <c r="B3" t="str">
        <f t="shared" ref="B3:B28" si="0">CONCATENATE(C3, " ", D3, " ", E3)</f>
        <v>ARELLANO COMPAN CAROLINA</v>
      </c>
      <c r="C3" t="s">
        <v>1</v>
      </c>
      <c r="D3" t="s">
        <v>88</v>
      </c>
      <c r="E3" t="s">
        <v>2</v>
      </c>
      <c r="F3" s="1">
        <v>1</v>
      </c>
      <c r="G3" s="1">
        <v>1</v>
      </c>
      <c r="H3" s="1">
        <v>0.75</v>
      </c>
      <c r="I3" s="1">
        <v>6</v>
      </c>
      <c r="J3" s="1">
        <v>5.75</v>
      </c>
      <c r="K3" s="1">
        <v>9</v>
      </c>
      <c r="L3" s="1">
        <v>1</v>
      </c>
      <c r="M3" s="2">
        <f t="shared" ref="M3:M28" si="1">SUM(F3:L3)</f>
        <v>24.5</v>
      </c>
      <c r="N3" s="2">
        <f t="shared" ref="N3:N28" si="2">(M3/$M$1)*10</f>
        <v>8.4482758620689662</v>
      </c>
      <c r="O3" s="2">
        <v>6.5</v>
      </c>
      <c r="P3" s="4">
        <f>N3*0.4+O3*0.6</f>
        <v>7.2793103448275867</v>
      </c>
      <c r="Q3" s="1">
        <v>0</v>
      </c>
      <c r="R3" s="1">
        <f>COUNTIF(F3:L3,"=0")</f>
        <v>0</v>
      </c>
    </row>
    <row r="4" spans="1:18" x14ac:dyDescent="0.25">
      <c r="A4">
        <v>20235058</v>
      </c>
      <c r="B4" t="str">
        <f t="shared" si="0"/>
        <v>CANTARELL IBARROLA REGINA</v>
      </c>
      <c r="C4" t="s">
        <v>3</v>
      </c>
      <c r="D4" t="s">
        <v>4</v>
      </c>
      <c r="E4" t="s">
        <v>5</v>
      </c>
      <c r="F4" s="1">
        <v>1</v>
      </c>
      <c r="G4" s="1">
        <v>0</v>
      </c>
      <c r="H4" s="1">
        <v>0.75</v>
      </c>
      <c r="I4" s="1">
        <v>0</v>
      </c>
      <c r="J4" s="1">
        <v>0</v>
      </c>
      <c r="K4" s="1">
        <v>0</v>
      </c>
      <c r="L4" s="1">
        <v>0</v>
      </c>
      <c r="M4" s="2">
        <f t="shared" si="1"/>
        <v>1.75</v>
      </c>
      <c r="N4" s="2">
        <f t="shared" si="2"/>
        <v>0.60344827586206895</v>
      </c>
      <c r="O4" s="2">
        <v>4</v>
      </c>
      <c r="P4" s="4">
        <f t="shared" ref="P4:P28" si="3">N4*0.4+O4*0.6</f>
        <v>2.6413793103448273</v>
      </c>
      <c r="Q4" s="1">
        <v>0</v>
      </c>
      <c r="R4" s="1">
        <f t="shared" ref="R4:R28" si="4">COUNTIF(F4:L4,"=0")</f>
        <v>5</v>
      </c>
    </row>
    <row r="5" spans="1:18" x14ac:dyDescent="0.25">
      <c r="A5">
        <v>20246860</v>
      </c>
      <c r="B5" t="str">
        <f t="shared" si="0"/>
        <v>DANIS MILLAN JESUS DAVID</v>
      </c>
      <c r="C5" t="s">
        <v>6</v>
      </c>
      <c r="D5" t="s">
        <v>7</v>
      </c>
      <c r="E5" t="s">
        <v>55</v>
      </c>
      <c r="F5" s="1">
        <v>1</v>
      </c>
      <c r="G5" s="1">
        <v>1</v>
      </c>
      <c r="H5" s="1">
        <v>1</v>
      </c>
      <c r="I5" s="1">
        <v>6</v>
      </c>
      <c r="J5" s="1">
        <v>5.0999999999999996</v>
      </c>
      <c r="K5" s="1">
        <v>9.8000000000000007</v>
      </c>
      <c r="L5" s="1">
        <v>1</v>
      </c>
      <c r="M5" s="2">
        <f t="shared" si="1"/>
        <v>24.9</v>
      </c>
      <c r="N5" s="2">
        <f t="shared" si="2"/>
        <v>8.5862068965517242</v>
      </c>
      <c r="O5" s="2">
        <v>10</v>
      </c>
      <c r="P5" s="4">
        <f t="shared" si="3"/>
        <v>9.434482758620689</v>
      </c>
      <c r="Q5" s="1">
        <v>0</v>
      </c>
      <c r="R5" s="1">
        <f t="shared" si="4"/>
        <v>0</v>
      </c>
    </row>
    <row r="6" spans="1:18" x14ac:dyDescent="0.25">
      <c r="A6">
        <v>10187946</v>
      </c>
      <c r="B6" t="str">
        <f t="shared" si="0"/>
        <v>DOMINGUEZ MEJIA AXEL TADEO</v>
      </c>
      <c r="C6" t="s">
        <v>8</v>
      </c>
      <c r="D6" t="s">
        <v>9</v>
      </c>
      <c r="E6" t="s">
        <v>56</v>
      </c>
      <c r="F6" s="1">
        <v>0.5</v>
      </c>
      <c r="G6" s="1">
        <v>1</v>
      </c>
      <c r="H6" s="1">
        <v>0.57999999999999996</v>
      </c>
      <c r="I6" s="1">
        <v>0</v>
      </c>
      <c r="J6" s="1">
        <v>0</v>
      </c>
      <c r="K6" s="1">
        <v>0</v>
      </c>
      <c r="L6" s="1">
        <v>0</v>
      </c>
      <c r="M6" s="2">
        <f t="shared" si="1"/>
        <v>2.08</v>
      </c>
      <c r="N6" s="2">
        <f t="shared" si="2"/>
        <v>0.71724137931034482</v>
      </c>
      <c r="O6" s="2">
        <v>3</v>
      </c>
      <c r="P6" s="4">
        <f t="shared" si="3"/>
        <v>2.0868965517241378</v>
      </c>
      <c r="Q6" s="1">
        <v>0</v>
      </c>
      <c r="R6" s="1">
        <f t="shared" si="4"/>
        <v>4</v>
      </c>
    </row>
    <row r="7" spans="1:18" x14ac:dyDescent="0.25">
      <c r="A7">
        <v>20266381</v>
      </c>
      <c r="B7" t="str">
        <f t="shared" si="0"/>
        <v>GONZALEZ DE LA TORRE MAGALY ZOE</v>
      </c>
      <c r="C7" t="s">
        <v>10</v>
      </c>
      <c r="D7" t="s">
        <v>58</v>
      </c>
      <c r="E7" t="s">
        <v>57</v>
      </c>
      <c r="F7" s="1">
        <v>1</v>
      </c>
      <c r="G7" s="1">
        <v>1</v>
      </c>
      <c r="H7" s="1">
        <v>0.5</v>
      </c>
      <c r="I7" s="1">
        <v>6</v>
      </c>
      <c r="J7" s="1">
        <v>0</v>
      </c>
      <c r="K7" s="1">
        <v>0</v>
      </c>
      <c r="L7" s="1">
        <v>0</v>
      </c>
      <c r="M7" s="2">
        <f t="shared" si="1"/>
        <v>8.5</v>
      </c>
      <c r="N7" s="2">
        <f t="shared" si="2"/>
        <v>2.9310344827586206</v>
      </c>
      <c r="O7" s="2">
        <v>6.5</v>
      </c>
      <c r="P7" s="4">
        <f t="shared" si="3"/>
        <v>5.0724137931034479</v>
      </c>
      <c r="Q7" s="1">
        <v>0</v>
      </c>
      <c r="R7" s="1">
        <f t="shared" si="4"/>
        <v>3</v>
      </c>
    </row>
    <row r="8" spans="1:18" x14ac:dyDescent="0.25">
      <c r="A8">
        <v>10187062</v>
      </c>
      <c r="B8" t="str">
        <f t="shared" si="0"/>
        <v>RETES REYES EVAN</v>
      </c>
      <c r="C8" t="s">
        <v>11</v>
      </c>
      <c r="D8" t="s">
        <v>12</v>
      </c>
      <c r="E8" t="s">
        <v>13</v>
      </c>
      <c r="F8" s="1">
        <v>0</v>
      </c>
      <c r="G8" s="1">
        <v>0</v>
      </c>
      <c r="H8" s="1">
        <v>0</v>
      </c>
      <c r="I8" s="1">
        <v>5.0999999999999996</v>
      </c>
      <c r="J8" s="1">
        <v>0</v>
      </c>
      <c r="K8" s="1">
        <v>0</v>
      </c>
      <c r="L8" s="1">
        <v>0</v>
      </c>
      <c r="M8" s="2">
        <f t="shared" si="1"/>
        <v>5.0999999999999996</v>
      </c>
      <c r="N8" s="2">
        <f t="shared" si="2"/>
        <v>1.7586206896551724</v>
      </c>
      <c r="O8" s="2">
        <v>5.5</v>
      </c>
      <c r="P8" s="4">
        <f t="shared" si="3"/>
        <v>4.0034482758620689</v>
      </c>
      <c r="Q8" s="1">
        <v>0</v>
      </c>
      <c r="R8" s="1">
        <f t="shared" si="4"/>
        <v>6</v>
      </c>
    </row>
    <row r="9" spans="1:18" x14ac:dyDescent="0.25">
      <c r="A9">
        <v>20268481</v>
      </c>
      <c r="B9" t="str">
        <f t="shared" si="0"/>
        <v>RODRIGUEZ FRAGOSO VALERIA</v>
      </c>
      <c r="C9" t="s">
        <v>14</v>
      </c>
      <c r="D9" t="s">
        <v>15</v>
      </c>
      <c r="E9" t="s">
        <v>16</v>
      </c>
      <c r="F9" s="1">
        <v>1</v>
      </c>
      <c r="G9" s="1">
        <v>0</v>
      </c>
      <c r="H9" s="1">
        <v>0</v>
      </c>
      <c r="I9" s="1">
        <v>5.5</v>
      </c>
      <c r="J9" s="1">
        <v>0</v>
      </c>
      <c r="K9" s="1">
        <v>0</v>
      </c>
      <c r="L9" s="1">
        <v>0</v>
      </c>
      <c r="M9" s="2">
        <f t="shared" si="1"/>
        <v>6.5</v>
      </c>
      <c r="N9" s="2">
        <f t="shared" si="2"/>
        <v>2.2413793103448274</v>
      </c>
      <c r="O9" s="2">
        <v>7.5</v>
      </c>
      <c r="P9" s="4">
        <f t="shared" si="3"/>
        <v>5.3965517241379306</v>
      </c>
      <c r="Q9" s="1">
        <v>2</v>
      </c>
      <c r="R9" s="1">
        <f t="shared" si="4"/>
        <v>5</v>
      </c>
    </row>
    <row r="10" spans="1:18" x14ac:dyDescent="0.25">
      <c r="A10">
        <v>20267076</v>
      </c>
      <c r="B10" t="str">
        <f t="shared" si="0"/>
        <v>ROMERO FERNANDEZ SEBASTIAN</v>
      </c>
      <c r="C10" t="s">
        <v>17</v>
      </c>
      <c r="D10" t="s">
        <v>18</v>
      </c>
      <c r="E10" t="s">
        <v>19</v>
      </c>
      <c r="F10" s="1">
        <v>0.5</v>
      </c>
      <c r="G10" s="1">
        <v>0.5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>
        <f t="shared" si="1"/>
        <v>1</v>
      </c>
      <c r="N10" s="2">
        <f t="shared" si="2"/>
        <v>0.34482758620689657</v>
      </c>
      <c r="O10" s="2">
        <v>5</v>
      </c>
      <c r="P10" s="4">
        <f t="shared" si="3"/>
        <v>3.1379310344827585</v>
      </c>
      <c r="Q10" s="1">
        <v>2</v>
      </c>
      <c r="R10" s="1">
        <f t="shared" si="4"/>
        <v>5</v>
      </c>
    </row>
    <row r="11" spans="1:18" x14ac:dyDescent="0.25">
      <c r="A11">
        <v>20255663</v>
      </c>
      <c r="B11" t="str">
        <f t="shared" si="0"/>
        <v>ROSAS AMADOR AYELEN BERENICE</v>
      </c>
      <c r="C11" t="s">
        <v>20</v>
      </c>
      <c r="D11" t="s">
        <v>21</v>
      </c>
      <c r="E11" t="s">
        <v>59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2">
        <f t="shared" si="1"/>
        <v>0</v>
      </c>
      <c r="N11" s="2">
        <f t="shared" si="2"/>
        <v>0</v>
      </c>
      <c r="O11" s="2">
        <v>7</v>
      </c>
      <c r="P11" s="4">
        <f t="shared" si="3"/>
        <v>4.2</v>
      </c>
      <c r="Q11" s="1">
        <v>1</v>
      </c>
      <c r="R11" s="1">
        <f t="shared" si="4"/>
        <v>7</v>
      </c>
    </row>
    <row r="12" spans="1:18" x14ac:dyDescent="0.25">
      <c r="A12">
        <v>20256373</v>
      </c>
      <c r="B12" t="str">
        <f t="shared" si="0"/>
        <v>ROSAS SANTIAGO KAMYLA SHARAA</v>
      </c>
      <c r="C12" t="s">
        <v>20</v>
      </c>
      <c r="D12" t="s">
        <v>22</v>
      </c>
      <c r="E12" t="s">
        <v>60</v>
      </c>
      <c r="F12" s="1">
        <v>1</v>
      </c>
      <c r="G12" s="1">
        <v>1</v>
      </c>
      <c r="H12" s="1">
        <v>0.75</v>
      </c>
      <c r="I12" s="1">
        <v>6</v>
      </c>
      <c r="J12" s="1">
        <v>5.0999999999999996</v>
      </c>
      <c r="K12" s="1">
        <v>8.5</v>
      </c>
      <c r="L12" s="1">
        <v>1</v>
      </c>
      <c r="M12" s="2">
        <f t="shared" si="1"/>
        <v>23.35</v>
      </c>
      <c r="N12" s="2">
        <f t="shared" si="2"/>
        <v>8.0517241379310338</v>
      </c>
      <c r="O12" s="2">
        <v>7</v>
      </c>
      <c r="P12" s="4">
        <f t="shared" si="3"/>
        <v>7.4206896551724135</v>
      </c>
      <c r="Q12" s="1">
        <v>0</v>
      </c>
      <c r="R12" s="1">
        <f t="shared" si="4"/>
        <v>0</v>
      </c>
    </row>
    <row r="13" spans="1:18" x14ac:dyDescent="0.25">
      <c r="A13">
        <v>20240735</v>
      </c>
      <c r="B13" t="str">
        <f t="shared" si="0"/>
        <v>RUIZ SANABRIA SARA</v>
      </c>
      <c r="C13" t="s">
        <v>23</v>
      </c>
      <c r="D13" t="s">
        <v>24</v>
      </c>
      <c r="E13" t="s">
        <v>25</v>
      </c>
      <c r="F13" s="1">
        <v>1</v>
      </c>
      <c r="G13" s="1">
        <v>1</v>
      </c>
      <c r="H13" s="1">
        <v>0.75</v>
      </c>
      <c r="I13" s="1">
        <v>6</v>
      </c>
      <c r="J13" s="1">
        <v>6.35</v>
      </c>
      <c r="K13" s="1">
        <v>9.3999999999999986</v>
      </c>
      <c r="L13" s="1">
        <v>1</v>
      </c>
      <c r="M13" s="2">
        <f t="shared" si="1"/>
        <v>25.5</v>
      </c>
      <c r="N13" s="2">
        <f t="shared" si="2"/>
        <v>8.7931034482758612</v>
      </c>
      <c r="O13" s="2">
        <v>9</v>
      </c>
      <c r="P13" s="4">
        <f t="shared" si="3"/>
        <v>8.9172413793103438</v>
      </c>
      <c r="Q13" s="1">
        <v>0</v>
      </c>
      <c r="R13" s="1">
        <f t="shared" si="4"/>
        <v>0</v>
      </c>
    </row>
    <row r="14" spans="1:18" x14ac:dyDescent="0.25">
      <c r="A14">
        <v>10186997</v>
      </c>
      <c r="B14" t="str">
        <f t="shared" si="0"/>
        <v>SANCHEZ ALVARADO GAEL</v>
      </c>
      <c r="C14" t="s">
        <v>26</v>
      </c>
      <c r="D14" t="s">
        <v>27</v>
      </c>
      <c r="E14" t="s">
        <v>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2">
        <f t="shared" si="1"/>
        <v>0</v>
      </c>
      <c r="N14" s="2">
        <f t="shared" si="2"/>
        <v>0</v>
      </c>
      <c r="O14" s="2">
        <v>7.5</v>
      </c>
      <c r="P14" s="4">
        <f t="shared" si="3"/>
        <v>4.5</v>
      </c>
      <c r="Q14" s="1">
        <v>1</v>
      </c>
      <c r="R14" s="1">
        <f t="shared" si="4"/>
        <v>7</v>
      </c>
    </row>
    <row r="15" spans="1:18" x14ac:dyDescent="0.25">
      <c r="A15">
        <v>10187563</v>
      </c>
      <c r="B15" t="str">
        <f t="shared" si="0"/>
        <v>SANDOVAL HERNANDEZ LEONARDO GAEL</v>
      </c>
      <c r="C15" t="s">
        <v>29</v>
      </c>
      <c r="D15" t="s">
        <v>31</v>
      </c>
      <c r="E15" t="s">
        <v>61</v>
      </c>
      <c r="F15" s="1">
        <v>1</v>
      </c>
      <c r="G15" s="1">
        <v>1</v>
      </c>
      <c r="H15" s="1">
        <v>0.25</v>
      </c>
      <c r="I15" s="1">
        <v>0</v>
      </c>
      <c r="J15" s="1">
        <v>4.3</v>
      </c>
      <c r="K15" s="1">
        <v>7.6</v>
      </c>
      <c r="L15" s="1">
        <v>0</v>
      </c>
      <c r="M15" s="2">
        <f t="shared" si="1"/>
        <v>14.149999999999999</v>
      </c>
      <c r="N15" s="2">
        <f t="shared" si="2"/>
        <v>4.8793103448275863</v>
      </c>
      <c r="O15" s="2">
        <v>4</v>
      </c>
      <c r="P15" s="4">
        <f t="shared" si="3"/>
        <v>4.3517241379310345</v>
      </c>
      <c r="Q15" s="1">
        <v>0</v>
      </c>
      <c r="R15" s="1">
        <f t="shared" si="4"/>
        <v>2</v>
      </c>
    </row>
    <row r="16" spans="1:18" x14ac:dyDescent="0.25">
      <c r="A16">
        <v>10186666</v>
      </c>
      <c r="B16" t="str">
        <f t="shared" si="0"/>
        <v>SIGALES MORALES XIMENA</v>
      </c>
      <c r="C16" t="s">
        <v>33</v>
      </c>
      <c r="D16" t="s">
        <v>34</v>
      </c>
      <c r="E16" t="s">
        <v>35</v>
      </c>
      <c r="F16" s="1">
        <v>1</v>
      </c>
      <c r="G16" s="1">
        <v>0.5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2">
        <f t="shared" si="1"/>
        <v>1.5</v>
      </c>
      <c r="N16" s="2">
        <f t="shared" si="2"/>
        <v>0.51724137931034486</v>
      </c>
      <c r="O16" s="2">
        <v>2</v>
      </c>
      <c r="P16" s="4">
        <f t="shared" si="3"/>
        <v>1.4068965517241379</v>
      </c>
      <c r="Q16" s="1">
        <v>2</v>
      </c>
      <c r="R16" s="1">
        <f t="shared" si="4"/>
        <v>5</v>
      </c>
    </row>
    <row r="17" spans="1:18" x14ac:dyDescent="0.25">
      <c r="A17">
        <v>20268087</v>
      </c>
      <c r="B17" t="str">
        <f t="shared" si="0"/>
        <v>SOTO ALVARADO DARINKA BRISEIDA</v>
      </c>
      <c r="C17" t="s">
        <v>36</v>
      </c>
      <c r="D17" t="s">
        <v>27</v>
      </c>
      <c r="E17" t="s">
        <v>62</v>
      </c>
      <c r="F17" s="1">
        <v>1</v>
      </c>
      <c r="G17" s="1">
        <v>1</v>
      </c>
      <c r="H17" s="1">
        <v>1</v>
      </c>
      <c r="I17" s="1">
        <v>6</v>
      </c>
      <c r="J17" s="1">
        <v>4.75</v>
      </c>
      <c r="K17" s="1">
        <v>6.05</v>
      </c>
      <c r="L17" s="1">
        <v>1</v>
      </c>
      <c r="M17" s="2">
        <f t="shared" si="1"/>
        <v>20.8</v>
      </c>
      <c r="N17" s="2">
        <f t="shared" si="2"/>
        <v>7.1724137931034484</v>
      </c>
      <c r="O17" s="2">
        <v>7</v>
      </c>
      <c r="P17" s="4">
        <f t="shared" si="3"/>
        <v>7.0689655172413799</v>
      </c>
      <c r="Q17" s="1">
        <v>1</v>
      </c>
      <c r="R17" s="1">
        <f t="shared" si="4"/>
        <v>0</v>
      </c>
    </row>
    <row r="18" spans="1:18" x14ac:dyDescent="0.25">
      <c r="A18">
        <v>20267318</v>
      </c>
      <c r="B18" t="str">
        <f t="shared" si="0"/>
        <v>TELLEZ ROMERO EMILY FERNANDA</v>
      </c>
      <c r="C18" t="s">
        <v>37</v>
      </c>
      <c r="D18" t="s">
        <v>17</v>
      </c>
      <c r="E18" t="s">
        <v>63</v>
      </c>
      <c r="F18" s="1">
        <v>1</v>
      </c>
      <c r="G18" s="1">
        <v>1</v>
      </c>
      <c r="H18" s="1">
        <v>0.75</v>
      </c>
      <c r="I18" s="1">
        <v>5.0999999999999996</v>
      </c>
      <c r="J18" s="1">
        <v>4.05</v>
      </c>
      <c r="K18" s="1">
        <v>9.35</v>
      </c>
      <c r="L18" s="1">
        <v>1</v>
      </c>
      <c r="M18" s="2">
        <f t="shared" si="1"/>
        <v>22.25</v>
      </c>
      <c r="N18" s="2">
        <f t="shared" si="2"/>
        <v>7.6724137931034484</v>
      </c>
      <c r="O18" s="2">
        <v>3.5</v>
      </c>
      <c r="P18" s="4">
        <f t="shared" si="3"/>
        <v>5.1689655172413795</v>
      </c>
      <c r="Q18" s="1">
        <v>0</v>
      </c>
      <c r="R18" s="1">
        <f t="shared" si="4"/>
        <v>0</v>
      </c>
    </row>
    <row r="19" spans="1:18" x14ac:dyDescent="0.25">
      <c r="A19">
        <v>20265373</v>
      </c>
      <c r="B19" t="str">
        <f t="shared" si="0"/>
        <v>TERAN RODRIGUEZ MARLEN FABIOLA</v>
      </c>
      <c r="C19" t="s">
        <v>38</v>
      </c>
      <c r="D19" t="s">
        <v>14</v>
      </c>
      <c r="E19" t="s">
        <v>64</v>
      </c>
      <c r="F19" s="1">
        <v>1</v>
      </c>
      <c r="G19" s="1">
        <v>1</v>
      </c>
      <c r="H19" s="1">
        <v>0.75</v>
      </c>
      <c r="I19" s="1">
        <v>5.0999999999999996</v>
      </c>
      <c r="J19" s="1">
        <v>0</v>
      </c>
      <c r="K19" s="1">
        <v>0</v>
      </c>
      <c r="L19" s="1">
        <v>1</v>
      </c>
      <c r="M19" s="2">
        <f t="shared" si="1"/>
        <v>8.85</v>
      </c>
      <c r="N19" s="2">
        <f t="shared" si="2"/>
        <v>3.0517241379310347</v>
      </c>
      <c r="O19" s="2">
        <v>5</v>
      </c>
      <c r="P19" s="4">
        <f t="shared" si="3"/>
        <v>4.2206896551724142</v>
      </c>
      <c r="Q19" s="1">
        <v>2</v>
      </c>
      <c r="R19" s="1">
        <f t="shared" si="4"/>
        <v>2</v>
      </c>
    </row>
    <row r="20" spans="1:18" x14ac:dyDescent="0.25">
      <c r="A20">
        <v>10185884</v>
      </c>
      <c r="B20" t="str">
        <f t="shared" si="0"/>
        <v>VAZQUEZ CARREON GUILLERMO ERIK</v>
      </c>
      <c r="C20" t="s">
        <v>39</v>
      </c>
      <c r="D20" t="s">
        <v>40</v>
      </c>
      <c r="E20" t="s">
        <v>65</v>
      </c>
      <c r="F20" s="1">
        <v>0.5</v>
      </c>
      <c r="G20" s="1">
        <v>1</v>
      </c>
      <c r="H20" s="1">
        <v>0.75</v>
      </c>
      <c r="I20" s="1">
        <v>6</v>
      </c>
      <c r="J20" s="1">
        <v>2.5</v>
      </c>
      <c r="K20" s="1">
        <v>0</v>
      </c>
      <c r="L20" s="1">
        <v>0</v>
      </c>
      <c r="M20" s="2">
        <f t="shared" si="1"/>
        <v>10.75</v>
      </c>
      <c r="N20" s="2">
        <f t="shared" si="2"/>
        <v>3.7068965517241379</v>
      </c>
      <c r="O20" s="2">
        <v>5</v>
      </c>
      <c r="P20" s="4">
        <f t="shared" si="3"/>
        <v>4.4827586206896548</v>
      </c>
      <c r="Q20" s="1">
        <v>0</v>
      </c>
      <c r="R20" s="1">
        <f t="shared" si="4"/>
        <v>2</v>
      </c>
    </row>
    <row r="21" spans="1:18" x14ac:dyDescent="0.25">
      <c r="A21">
        <v>10188303</v>
      </c>
      <c r="B21" t="str">
        <f t="shared" si="0"/>
        <v>VAZQUEZ ISLAS MARIA RENATA</v>
      </c>
      <c r="C21" t="s">
        <v>39</v>
      </c>
      <c r="D21" t="s">
        <v>42</v>
      </c>
      <c r="E21" t="s">
        <v>66</v>
      </c>
      <c r="F21" s="1">
        <v>1</v>
      </c>
      <c r="G21" s="1">
        <v>1</v>
      </c>
      <c r="H21" s="1">
        <v>1</v>
      </c>
      <c r="I21" s="1">
        <v>5.0999999999999996</v>
      </c>
      <c r="J21" s="1">
        <v>6.25</v>
      </c>
      <c r="K21" s="1">
        <v>8.35</v>
      </c>
      <c r="L21" s="1">
        <v>1</v>
      </c>
      <c r="M21" s="2">
        <f t="shared" si="1"/>
        <v>23.7</v>
      </c>
      <c r="N21" s="2">
        <f t="shared" si="2"/>
        <v>8.1724137931034484</v>
      </c>
      <c r="O21" s="2">
        <v>6.5</v>
      </c>
      <c r="P21" s="4">
        <f t="shared" si="3"/>
        <v>7.1689655172413795</v>
      </c>
      <c r="Q21" s="1">
        <v>2</v>
      </c>
      <c r="R21" s="1">
        <f t="shared" si="4"/>
        <v>0</v>
      </c>
    </row>
    <row r="22" spans="1:18" x14ac:dyDescent="0.25">
      <c r="A22">
        <v>20263060</v>
      </c>
      <c r="B22" t="str">
        <f t="shared" si="0"/>
        <v>VIDAL SANCHEZ ANGEL FERNANDO</v>
      </c>
      <c r="C22" t="s">
        <v>43</v>
      </c>
      <c r="D22" t="s">
        <v>26</v>
      </c>
      <c r="E22" t="s">
        <v>67</v>
      </c>
      <c r="F22" s="1">
        <v>1</v>
      </c>
      <c r="G22" s="1">
        <v>1</v>
      </c>
      <c r="H22" s="1">
        <v>0.75</v>
      </c>
      <c r="I22" s="1">
        <v>5.0999999999999996</v>
      </c>
      <c r="J22" s="1">
        <v>0</v>
      </c>
      <c r="K22" s="1">
        <v>0</v>
      </c>
      <c r="L22" s="1">
        <v>0</v>
      </c>
      <c r="M22" s="2">
        <f t="shared" si="1"/>
        <v>7.85</v>
      </c>
      <c r="N22" s="2">
        <f t="shared" si="2"/>
        <v>2.7068965517241379</v>
      </c>
      <c r="O22" s="2">
        <v>6.5</v>
      </c>
      <c r="P22" s="4">
        <f t="shared" si="3"/>
        <v>4.9827586206896548</v>
      </c>
      <c r="Q22" s="1">
        <v>1</v>
      </c>
      <c r="R22" s="1">
        <f t="shared" si="4"/>
        <v>3</v>
      </c>
    </row>
    <row r="23" spans="1:18" x14ac:dyDescent="0.25">
      <c r="A23">
        <v>20258138</v>
      </c>
      <c r="B23" t="str">
        <f t="shared" si="0"/>
        <v>VILLA NICOLAS VALENTINA</v>
      </c>
      <c r="C23" t="s">
        <v>44</v>
      </c>
      <c r="D23" t="s">
        <v>45</v>
      </c>
      <c r="E23" t="s">
        <v>30</v>
      </c>
      <c r="F23" s="1">
        <v>0</v>
      </c>
      <c r="G23" s="1">
        <v>1</v>
      </c>
      <c r="H23" s="1">
        <v>0.75</v>
      </c>
      <c r="I23" s="1">
        <v>5.5</v>
      </c>
      <c r="J23" s="1">
        <v>0</v>
      </c>
      <c r="K23" s="1">
        <v>9.3999999999999986</v>
      </c>
      <c r="L23" s="1">
        <v>0</v>
      </c>
      <c r="M23" s="2">
        <f t="shared" si="1"/>
        <v>16.649999999999999</v>
      </c>
      <c r="N23" s="2">
        <f t="shared" si="2"/>
        <v>5.7413793103448274</v>
      </c>
      <c r="O23" s="2">
        <v>7</v>
      </c>
      <c r="P23" s="4">
        <f t="shared" si="3"/>
        <v>6.4965517241379311</v>
      </c>
      <c r="Q23" s="1">
        <v>0</v>
      </c>
      <c r="R23" s="1">
        <f t="shared" si="4"/>
        <v>3</v>
      </c>
    </row>
    <row r="24" spans="1:18" x14ac:dyDescent="0.25">
      <c r="A24">
        <v>20253903</v>
      </c>
      <c r="B24" t="str">
        <f t="shared" si="0"/>
        <v>VILLALOBOS DEL CORRAL GUILLERMO</v>
      </c>
      <c r="C24" t="s">
        <v>46</v>
      </c>
      <c r="D24" t="s">
        <v>68</v>
      </c>
      <c r="E24" t="s">
        <v>41</v>
      </c>
      <c r="F24" s="1">
        <v>0.5</v>
      </c>
      <c r="G24" s="1">
        <v>1</v>
      </c>
      <c r="H24" s="1">
        <v>0</v>
      </c>
      <c r="I24" s="1">
        <v>5.0999999999999996</v>
      </c>
      <c r="J24" s="1">
        <v>0</v>
      </c>
      <c r="K24" s="1">
        <v>0</v>
      </c>
      <c r="L24" s="1">
        <v>0</v>
      </c>
      <c r="M24" s="2">
        <f t="shared" si="1"/>
        <v>6.6</v>
      </c>
      <c r="N24" s="2">
        <f t="shared" si="2"/>
        <v>2.2758620689655169</v>
      </c>
      <c r="O24" s="2">
        <v>0</v>
      </c>
      <c r="P24" s="4">
        <f t="shared" si="3"/>
        <v>0.91034482758620683</v>
      </c>
      <c r="Q24" s="1">
        <v>0</v>
      </c>
      <c r="R24" s="1">
        <f t="shared" si="4"/>
        <v>4</v>
      </c>
    </row>
    <row r="25" spans="1:18" x14ac:dyDescent="0.25">
      <c r="A25">
        <v>20264117</v>
      </c>
      <c r="B25" t="str">
        <f t="shared" si="0"/>
        <v>VILLEGAS ALARCON LEONARDO</v>
      </c>
      <c r="C25" t="s">
        <v>47</v>
      </c>
      <c r="D25" t="s">
        <v>48</v>
      </c>
      <c r="E25" t="s">
        <v>32</v>
      </c>
      <c r="F25" s="1">
        <v>0.5</v>
      </c>
      <c r="G25" s="1">
        <v>0.5</v>
      </c>
      <c r="H25" s="1">
        <v>0.75</v>
      </c>
      <c r="I25" s="1">
        <v>6</v>
      </c>
      <c r="J25" s="1">
        <v>0</v>
      </c>
      <c r="K25" s="1">
        <v>0</v>
      </c>
      <c r="L25" s="1">
        <v>0</v>
      </c>
      <c r="M25" s="2">
        <f t="shared" si="1"/>
        <v>7.75</v>
      </c>
      <c r="N25" s="2">
        <f t="shared" si="2"/>
        <v>2.672413793103448</v>
      </c>
      <c r="O25" s="2">
        <v>8.5</v>
      </c>
      <c r="P25" s="4">
        <f t="shared" si="3"/>
        <v>6.1689655172413786</v>
      </c>
      <c r="Q25" s="1">
        <v>1</v>
      </c>
      <c r="R25" s="1">
        <f t="shared" si="4"/>
        <v>3</v>
      </c>
    </row>
    <row r="26" spans="1:18" x14ac:dyDescent="0.25">
      <c r="A26">
        <v>10187574</v>
      </c>
      <c r="B26" t="str">
        <f t="shared" si="0"/>
        <v>ZALDIVAR MENDOZA FRANCO EMILIANO</v>
      </c>
      <c r="C26" t="s">
        <v>49</v>
      </c>
      <c r="D26" t="s">
        <v>50</v>
      </c>
      <c r="E26" t="s">
        <v>74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2">
        <f t="shared" si="1"/>
        <v>0</v>
      </c>
      <c r="N26" s="2">
        <f t="shared" si="2"/>
        <v>0</v>
      </c>
      <c r="O26" s="2">
        <v>4.5</v>
      </c>
      <c r="P26" s="4">
        <f t="shared" si="3"/>
        <v>2.6999999999999997</v>
      </c>
      <c r="Q26" s="1">
        <v>3</v>
      </c>
      <c r="R26" s="1">
        <f t="shared" si="4"/>
        <v>7</v>
      </c>
    </row>
    <row r="27" spans="1:18" x14ac:dyDescent="0.25">
      <c r="A27">
        <v>10187795</v>
      </c>
      <c r="B27" t="str">
        <f t="shared" si="0"/>
        <v>ZAVALA ROMERO DIEGO</v>
      </c>
      <c r="C27" t="s">
        <v>51</v>
      </c>
      <c r="D27" t="s">
        <v>17</v>
      </c>
      <c r="E27" t="s">
        <v>52</v>
      </c>
      <c r="F27" s="1">
        <v>0</v>
      </c>
      <c r="G27" s="1">
        <v>0.5</v>
      </c>
      <c r="H27" s="1">
        <v>1</v>
      </c>
      <c r="I27" s="1">
        <v>4.0999999999999996</v>
      </c>
      <c r="J27" s="1">
        <v>0.75</v>
      </c>
      <c r="K27" s="1">
        <v>0</v>
      </c>
      <c r="L27" s="1">
        <v>0</v>
      </c>
      <c r="M27" s="2">
        <f t="shared" si="1"/>
        <v>6.35</v>
      </c>
      <c r="N27" s="2">
        <f t="shared" si="2"/>
        <v>2.1896551724137931</v>
      </c>
      <c r="O27" s="2">
        <v>7</v>
      </c>
      <c r="P27" s="4">
        <f t="shared" si="3"/>
        <v>5.0758620689655176</v>
      </c>
      <c r="Q27" s="1">
        <v>2</v>
      </c>
      <c r="R27" s="1">
        <f t="shared" si="4"/>
        <v>3</v>
      </c>
    </row>
    <row r="28" spans="1:18" x14ac:dyDescent="0.25">
      <c r="A28">
        <v>20263273</v>
      </c>
      <c r="B28" t="str">
        <f t="shared" si="0"/>
        <v>ZEMPOALTECA MENESES NICOLAS</v>
      </c>
      <c r="C28" t="s">
        <v>53</v>
      </c>
      <c r="D28" t="s">
        <v>54</v>
      </c>
      <c r="E28" t="s">
        <v>45</v>
      </c>
      <c r="F28" s="1">
        <v>1</v>
      </c>
      <c r="G28" s="1">
        <v>1</v>
      </c>
      <c r="H28" s="1">
        <v>0.75</v>
      </c>
      <c r="I28" s="1">
        <v>4.0999999999999996</v>
      </c>
      <c r="J28" s="1">
        <v>0</v>
      </c>
      <c r="K28" s="1">
        <v>0</v>
      </c>
      <c r="L28" s="1">
        <v>0</v>
      </c>
      <c r="M28" s="2">
        <f t="shared" si="1"/>
        <v>6.85</v>
      </c>
      <c r="N28" s="2">
        <f t="shared" si="2"/>
        <v>2.3620689655172415</v>
      </c>
      <c r="O28" s="2">
        <v>5.5</v>
      </c>
      <c r="P28" s="4">
        <f t="shared" si="3"/>
        <v>4.2448275862068963</v>
      </c>
      <c r="Q28" s="1">
        <v>1</v>
      </c>
      <c r="R28" s="1">
        <f t="shared" si="4"/>
        <v>3</v>
      </c>
    </row>
  </sheetData>
  <sortState xmlns:xlrd2="http://schemas.microsoft.com/office/spreadsheetml/2017/richdata2" ref="A3:N28">
    <sortCondition ref="C3:C28"/>
  </sortState>
  <conditionalFormatting sqref="F3:M28">
    <cfRule type="cellIs" dxfId="1" priority="1" operator="equal">
      <formula>0</formula>
    </cfRule>
  </conditionalFormatting>
  <conditionalFormatting sqref="N3:N28">
    <cfRule type="cellIs" dxfId="0" priority="2" operator="lessThan">
      <formula>6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A7BA-CDBE-422C-87D3-0228C0095CA2}">
  <dimension ref="A1:J27"/>
  <sheetViews>
    <sheetView topLeftCell="B1" workbookViewId="0">
      <selection activeCell="H24" sqref="H24"/>
    </sheetView>
  </sheetViews>
  <sheetFormatPr baseColWidth="10" defaultRowHeight="15" x14ac:dyDescent="0.25"/>
  <cols>
    <col min="2" max="2" width="38" bestFit="1" customWidth="1"/>
    <col min="3" max="7" width="11.42578125" style="1"/>
    <col min="9" max="9" width="15.28515625" bestFit="1" customWidth="1"/>
  </cols>
  <sheetData>
    <row r="1" spans="1:10" x14ac:dyDescent="0.25">
      <c r="A1" t="s">
        <v>0</v>
      </c>
      <c r="B1" t="s">
        <v>112</v>
      </c>
      <c r="C1" s="1" t="s">
        <v>146</v>
      </c>
      <c r="D1" s="1" t="s">
        <v>109</v>
      </c>
      <c r="E1" s="1" t="s">
        <v>117</v>
      </c>
      <c r="F1" s="1" t="s">
        <v>147</v>
      </c>
      <c r="G1" s="1" t="s">
        <v>148</v>
      </c>
    </row>
    <row r="2" spans="1:10" x14ac:dyDescent="0.25">
      <c r="A2">
        <v>10185626</v>
      </c>
      <c r="B2" t="s">
        <v>118</v>
      </c>
      <c r="C2" s="4">
        <v>8.4482758620689662</v>
      </c>
      <c r="D2" s="4">
        <v>6.5</v>
      </c>
      <c r="E2" s="4">
        <f>C2*0.4+D2*0.6</f>
        <v>7.2793103448275867</v>
      </c>
      <c r="F2" s="2">
        <v>10</v>
      </c>
      <c r="G2" s="4">
        <f>E2*0.7+F2*0.3</f>
        <v>8.0955172413793104</v>
      </c>
      <c r="I2" t="s">
        <v>149</v>
      </c>
      <c r="J2" s="1">
        <f>COUNTIF(G2:G27,"&gt;=6.0")</f>
        <v>7</v>
      </c>
    </row>
    <row r="3" spans="1:10" x14ac:dyDescent="0.25">
      <c r="A3">
        <v>20235058</v>
      </c>
      <c r="B3" t="s">
        <v>119</v>
      </c>
      <c r="C3" s="4">
        <v>0.60344827586206895</v>
      </c>
      <c r="D3" s="4">
        <v>4</v>
      </c>
      <c r="E3" s="4">
        <f t="shared" ref="E3:E27" si="0">C3*0.4+D3*0.6</f>
        <v>2.6413793103448273</v>
      </c>
      <c r="F3" s="2">
        <v>0.8</v>
      </c>
      <c r="G3" s="4">
        <f t="shared" ref="G3:G27" si="1">E3*0.7+F3*0.3</f>
        <v>2.088965517241379</v>
      </c>
      <c r="I3" t="s">
        <v>150</v>
      </c>
      <c r="J3" s="1">
        <f>COUNTIF(G2:G27,"&lt;6.0")</f>
        <v>19</v>
      </c>
    </row>
    <row r="4" spans="1:10" x14ac:dyDescent="0.25">
      <c r="A4">
        <v>20246860</v>
      </c>
      <c r="B4" t="s">
        <v>120</v>
      </c>
      <c r="C4" s="4">
        <v>8.5862068965517242</v>
      </c>
      <c r="D4" s="4">
        <v>10</v>
      </c>
      <c r="E4" s="4">
        <f t="shared" si="0"/>
        <v>9.434482758620689</v>
      </c>
      <c r="F4" s="2">
        <v>10</v>
      </c>
      <c r="G4" s="4">
        <f t="shared" si="1"/>
        <v>9.604137931034483</v>
      </c>
      <c r="I4" s="7" t="s">
        <v>151</v>
      </c>
      <c r="J4" s="4">
        <f>(J3/26)*100</f>
        <v>73.076923076923066</v>
      </c>
    </row>
    <row r="5" spans="1:10" x14ac:dyDescent="0.25">
      <c r="A5">
        <v>10187946</v>
      </c>
      <c r="B5" t="s">
        <v>121</v>
      </c>
      <c r="C5" s="4">
        <v>0.71724137931034482</v>
      </c>
      <c r="D5" s="4">
        <v>3</v>
      </c>
      <c r="E5" s="4">
        <f t="shared" si="0"/>
        <v>2.0868965517241378</v>
      </c>
      <c r="F5" s="2">
        <v>0.8</v>
      </c>
      <c r="G5" s="4">
        <f t="shared" si="1"/>
        <v>1.7008275862068964</v>
      </c>
    </row>
    <row r="6" spans="1:10" x14ac:dyDescent="0.25">
      <c r="A6">
        <v>20266381</v>
      </c>
      <c r="B6" t="s">
        <v>122</v>
      </c>
      <c r="C6" s="4">
        <v>2.9310344827586206</v>
      </c>
      <c r="D6" s="4">
        <v>6.5</v>
      </c>
      <c r="E6" s="4">
        <f t="shared" si="0"/>
        <v>5.0724137931034479</v>
      </c>
      <c r="F6" s="2">
        <v>6.3</v>
      </c>
      <c r="G6" s="4">
        <f t="shared" si="1"/>
        <v>5.4406896551724131</v>
      </c>
    </row>
    <row r="7" spans="1:10" x14ac:dyDescent="0.25">
      <c r="A7">
        <v>10187062</v>
      </c>
      <c r="B7" t="s">
        <v>123</v>
      </c>
      <c r="C7" s="4">
        <v>1.7586206896551724</v>
      </c>
      <c r="D7" s="4">
        <v>5.5</v>
      </c>
      <c r="E7" s="4">
        <f t="shared" si="0"/>
        <v>4.0034482758620689</v>
      </c>
      <c r="F7" s="2">
        <v>0</v>
      </c>
      <c r="G7" s="4">
        <f t="shared" si="1"/>
        <v>2.8024137931034478</v>
      </c>
    </row>
    <row r="8" spans="1:10" x14ac:dyDescent="0.25">
      <c r="A8">
        <v>20268481</v>
      </c>
      <c r="B8" t="s">
        <v>124</v>
      </c>
      <c r="C8" s="4">
        <v>2.2413793103448274</v>
      </c>
      <c r="D8" s="4">
        <v>7.5</v>
      </c>
      <c r="E8" s="4">
        <f t="shared" si="0"/>
        <v>5.3965517241379306</v>
      </c>
      <c r="F8" s="2">
        <v>0.4</v>
      </c>
      <c r="G8" s="4">
        <f t="shared" si="1"/>
        <v>3.8975862068965514</v>
      </c>
    </row>
    <row r="9" spans="1:10" x14ac:dyDescent="0.25">
      <c r="A9">
        <v>20267076</v>
      </c>
      <c r="B9" t="s">
        <v>125</v>
      </c>
      <c r="C9" s="4">
        <v>0.34482758620689657</v>
      </c>
      <c r="D9" s="4">
        <v>5</v>
      </c>
      <c r="E9" s="4">
        <f t="shared" si="0"/>
        <v>3.1379310344827585</v>
      </c>
      <c r="F9" s="2">
        <v>0</v>
      </c>
      <c r="G9" s="4">
        <f t="shared" si="1"/>
        <v>2.1965517241379309</v>
      </c>
    </row>
    <row r="10" spans="1:10" x14ac:dyDescent="0.25">
      <c r="A10">
        <v>20255663</v>
      </c>
      <c r="B10" t="s">
        <v>126</v>
      </c>
      <c r="C10" s="4">
        <v>0</v>
      </c>
      <c r="D10" s="4">
        <v>7</v>
      </c>
      <c r="E10" s="4">
        <f t="shared" si="0"/>
        <v>4.2</v>
      </c>
      <c r="F10" s="2">
        <v>0</v>
      </c>
      <c r="G10" s="4">
        <f t="shared" si="1"/>
        <v>2.94</v>
      </c>
    </row>
    <row r="11" spans="1:10" x14ac:dyDescent="0.25">
      <c r="A11">
        <v>20256373</v>
      </c>
      <c r="B11" t="s">
        <v>127</v>
      </c>
      <c r="C11" s="4">
        <v>8.0517241379310338</v>
      </c>
      <c r="D11" s="4">
        <v>7</v>
      </c>
      <c r="E11" s="4">
        <f t="shared" si="0"/>
        <v>7.4206896551724135</v>
      </c>
      <c r="F11" s="2">
        <v>9.6</v>
      </c>
      <c r="G11" s="4">
        <f t="shared" si="1"/>
        <v>8.0744827586206895</v>
      </c>
    </row>
    <row r="12" spans="1:10" x14ac:dyDescent="0.25">
      <c r="A12">
        <v>20240735</v>
      </c>
      <c r="B12" t="s">
        <v>128</v>
      </c>
      <c r="C12" s="4">
        <v>8.7931034482758612</v>
      </c>
      <c r="D12" s="4">
        <v>9</v>
      </c>
      <c r="E12" s="4">
        <f t="shared" si="0"/>
        <v>8.9172413793103438</v>
      </c>
      <c r="F12" s="2">
        <v>9.1999999999999993</v>
      </c>
      <c r="G12" s="4">
        <f t="shared" si="1"/>
        <v>9.002068965517239</v>
      </c>
    </row>
    <row r="13" spans="1:10" x14ac:dyDescent="0.25">
      <c r="A13">
        <v>10186997</v>
      </c>
      <c r="B13" t="s">
        <v>129</v>
      </c>
      <c r="C13" s="4">
        <v>0</v>
      </c>
      <c r="D13" s="4">
        <v>7.5</v>
      </c>
      <c r="E13" s="4">
        <f t="shared" si="0"/>
        <v>4.5</v>
      </c>
      <c r="F13" s="2">
        <v>0.4</v>
      </c>
      <c r="G13" s="4">
        <f t="shared" si="1"/>
        <v>3.27</v>
      </c>
    </row>
    <row r="14" spans="1:10" x14ac:dyDescent="0.25">
      <c r="A14">
        <v>10187563</v>
      </c>
      <c r="B14" t="s">
        <v>130</v>
      </c>
      <c r="C14" s="4">
        <v>4.8793103448275863</v>
      </c>
      <c r="D14" s="4">
        <v>4</v>
      </c>
      <c r="E14" s="4">
        <f t="shared" si="0"/>
        <v>4.3517241379310345</v>
      </c>
      <c r="F14" s="2">
        <v>1.3</v>
      </c>
      <c r="G14" s="4">
        <f t="shared" si="1"/>
        <v>3.4362068965517243</v>
      </c>
    </row>
    <row r="15" spans="1:10" x14ac:dyDescent="0.25">
      <c r="A15">
        <v>10186666</v>
      </c>
      <c r="B15" t="s">
        <v>131</v>
      </c>
      <c r="C15" s="4">
        <v>0.51724137931034486</v>
      </c>
      <c r="D15" s="4">
        <v>2</v>
      </c>
      <c r="E15" s="4">
        <f t="shared" si="0"/>
        <v>1.4068965517241379</v>
      </c>
      <c r="F15" s="2">
        <v>0.4</v>
      </c>
      <c r="G15" s="4">
        <f t="shared" si="1"/>
        <v>1.1048275862068966</v>
      </c>
    </row>
    <row r="16" spans="1:10" x14ac:dyDescent="0.25">
      <c r="A16">
        <v>20268087</v>
      </c>
      <c r="B16" t="s">
        <v>132</v>
      </c>
      <c r="C16" s="4">
        <v>7.1724137931034484</v>
      </c>
      <c r="D16" s="4">
        <v>7</v>
      </c>
      <c r="E16" s="4">
        <f t="shared" si="0"/>
        <v>7.0689655172413799</v>
      </c>
      <c r="F16" s="2">
        <v>10</v>
      </c>
      <c r="G16" s="4">
        <f t="shared" si="1"/>
        <v>7.9482758620689653</v>
      </c>
    </row>
    <row r="17" spans="1:7" x14ac:dyDescent="0.25">
      <c r="A17">
        <v>20267318</v>
      </c>
      <c r="B17" t="s">
        <v>133</v>
      </c>
      <c r="C17" s="4">
        <v>7.6724137931034484</v>
      </c>
      <c r="D17" s="4">
        <v>3.5</v>
      </c>
      <c r="E17" s="4">
        <f t="shared" si="0"/>
        <v>5.1689655172413795</v>
      </c>
      <c r="F17" s="2">
        <v>9.1999999999999993</v>
      </c>
      <c r="G17" s="4">
        <f t="shared" si="1"/>
        <v>6.378275862068965</v>
      </c>
    </row>
    <row r="18" spans="1:7" x14ac:dyDescent="0.25">
      <c r="A18">
        <v>20265373</v>
      </c>
      <c r="B18" t="s">
        <v>134</v>
      </c>
      <c r="C18" s="4">
        <v>3.0517241379310347</v>
      </c>
      <c r="D18" s="4">
        <v>5</v>
      </c>
      <c r="E18" s="4">
        <f t="shared" si="0"/>
        <v>4.2206896551724142</v>
      </c>
      <c r="F18" s="2">
        <v>9.1999999999999993</v>
      </c>
      <c r="G18" s="4">
        <f t="shared" si="1"/>
        <v>5.7144827586206901</v>
      </c>
    </row>
    <row r="19" spans="1:7" x14ac:dyDescent="0.25">
      <c r="A19">
        <v>10185884</v>
      </c>
      <c r="B19" t="s">
        <v>135</v>
      </c>
      <c r="C19" s="4">
        <v>3.7068965517241379</v>
      </c>
      <c r="D19" s="4">
        <v>5</v>
      </c>
      <c r="E19" s="4">
        <f t="shared" si="0"/>
        <v>4.4827586206896548</v>
      </c>
      <c r="F19" s="2">
        <v>0.4</v>
      </c>
      <c r="G19" s="4">
        <f t="shared" si="1"/>
        <v>3.2579310344827581</v>
      </c>
    </row>
    <row r="20" spans="1:7" x14ac:dyDescent="0.25">
      <c r="A20">
        <v>10188303</v>
      </c>
      <c r="B20" t="s">
        <v>136</v>
      </c>
      <c r="C20" s="4">
        <v>8.1724137931034484</v>
      </c>
      <c r="D20" s="4">
        <v>6.5</v>
      </c>
      <c r="E20" s="4">
        <f t="shared" si="0"/>
        <v>7.1689655172413795</v>
      </c>
      <c r="F20" s="2">
        <v>9.1999999999999993</v>
      </c>
      <c r="G20" s="4">
        <f t="shared" si="1"/>
        <v>7.7782758620689654</v>
      </c>
    </row>
    <row r="21" spans="1:7" x14ac:dyDescent="0.25">
      <c r="A21">
        <v>20263060</v>
      </c>
      <c r="B21" t="s">
        <v>137</v>
      </c>
      <c r="C21" s="4">
        <v>2.7068965517241379</v>
      </c>
      <c r="D21" s="4">
        <v>6.5</v>
      </c>
      <c r="E21" s="4">
        <f t="shared" si="0"/>
        <v>4.9827586206896548</v>
      </c>
      <c r="F21" s="2">
        <v>0.8</v>
      </c>
      <c r="G21" s="4">
        <f t="shared" si="1"/>
        <v>3.7279310344827579</v>
      </c>
    </row>
    <row r="22" spans="1:7" x14ac:dyDescent="0.25">
      <c r="A22">
        <v>20258138</v>
      </c>
      <c r="B22" t="s">
        <v>138</v>
      </c>
      <c r="C22" s="4">
        <v>5.7413793103448274</v>
      </c>
      <c r="D22" s="4">
        <v>7</v>
      </c>
      <c r="E22" s="4">
        <f t="shared" si="0"/>
        <v>6.4965517241379311</v>
      </c>
      <c r="F22" s="2">
        <v>0</v>
      </c>
      <c r="G22" s="4">
        <f t="shared" si="1"/>
        <v>4.5475862068965514</v>
      </c>
    </row>
    <row r="23" spans="1:7" x14ac:dyDescent="0.25">
      <c r="A23">
        <v>20253903</v>
      </c>
      <c r="B23" t="s">
        <v>139</v>
      </c>
      <c r="C23" s="4">
        <v>2.2758620689655169</v>
      </c>
      <c r="D23" s="4">
        <v>0</v>
      </c>
      <c r="E23" s="4">
        <f t="shared" si="0"/>
        <v>0.91034482758620683</v>
      </c>
      <c r="F23" s="2">
        <v>0.2</v>
      </c>
      <c r="G23" s="4">
        <f t="shared" si="1"/>
        <v>0.69724137931034469</v>
      </c>
    </row>
    <row r="24" spans="1:7" x14ac:dyDescent="0.25">
      <c r="A24">
        <v>20264117</v>
      </c>
      <c r="B24" t="s">
        <v>140</v>
      </c>
      <c r="C24" s="4">
        <v>2.672413793103448</v>
      </c>
      <c r="D24" s="4">
        <v>8.5</v>
      </c>
      <c r="E24" s="4">
        <f t="shared" si="0"/>
        <v>6.1689655172413786</v>
      </c>
      <c r="F24" s="2">
        <v>0.6</v>
      </c>
      <c r="G24" s="4">
        <f t="shared" si="1"/>
        <v>4.4982758620689642</v>
      </c>
    </row>
    <row r="25" spans="1:7" x14ac:dyDescent="0.25">
      <c r="A25">
        <v>10187574</v>
      </c>
      <c r="B25" t="s">
        <v>141</v>
      </c>
      <c r="C25" s="4">
        <v>0</v>
      </c>
      <c r="D25" s="4">
        <v>4.5</v>
      </c>
      <c r="E25" s="4">
        <f t="shared" si="0"/>
        <v>2.6999999999999997</v>
      </c>
      <c r="F25" s="2">
        <v>0</v>
      </c>
      <c r="G25" s="4">
        <f t="shared" si="1"/>
        <v>1.8899999999999997</v>
      </c>
    </row>
    <row r="26" spans="1:7" x14ac:dyDescent="0.25">
      <c r="A26">
        <v>10187795</v>
      </c>
      <c r="B26" t="s">
        <v>142</v>
      </c>
      <c r="C26" s="4">
        <v>2.1896551724137931</v>
      </c>
      <c r="D26" s="4">
        <v>7</v>
      </c>
      <c r="E26" s="4">
        <f t="shared" si="0"/>
        <v>5.0758620689655176</v>
      </c>
      <c r="F26" s="2">
        <v>0.4</v>
      </c>
      <c r="G26" s="4">
        <f t="shared" si="1"/>
        <v>3.673103448275862</v>
      </c>
    </row>
    <row r="27" spans="1:7" x14ac:dyDescent="0.25">
      <c r="A27">
        <v>20263273</v>
      </c>
      <c r="B27" t="s">
        <v>143</v>
      </c>
      <c r="C27" s="4">
        <v>2.3620689655172415</v>
      </c>
      <c r="D27" s="4">
        <v>5.5</v>
      </c>
      <c r="E27" s="4">
        <f t="shared" si="0"/>
        <v>4.2448275862068963</v>
      </c>
      <c r="F27" s="2">
        <v>1.3</v>
      </c>
      <c r="G27" s="4">
        <f t="shared" si="1"/>
        <v>3.3613793103448275</v>
      </c>
    </row>
  </sheetData>
  <conditionalFormatting sqref="C1:G1 C2:C27 E2:G27">
    <cfRule type="cellIs" dxfId="5" priority="2" operator="lessThan">
      <formula>6</formula>
    </cfRule>
  </conditionalFormatting>
  <conditionalFormatting sqref="D2:D27">
    <cfRule type="cellIs" dxfId="4" priority="1" operator="lessThan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5B66-F491-4E28-9520-5EB9DA7A73F5}">
  <dimension ref="A1:Q27"/>
  <sheetViews>
    <sheetView topLeftCell="A6" workbookViewId="0">
      <selection activeCell="Q27" sqref="Q27"/>
    </sheetView>
  </sheetViews>
  <sheetFormatPr baseColWidth="10" defaultRowHeight="15" x14ac:dyDescent="0.25"/>
  <cols>
    <col min="5" max="5" width="17.85546875" bestFit="1" customWidth="1"/>
    <col min="6" max="11" width="6.85546875" style="1" bestFit="1" customWidth="1"/>
    <col min="12" max="15" width="6.42578125" style="1" bestFit="1" customWidth="1"/>
    <col min="16" max="16" width="11.42578125" style="1"/>
  </cols>
  <sheetData>
    <row r="1" spans="1:17" x14ac:dyDescent="0.25">
      <c r="A1" t="s">
        <v>0</v>
      </c>
      <c r="B1" t="s">
        <v>112</v>
      </c>
      <c r="C1" t="s">
        <v>69</v>
      </c>
      <c r="D1" t="s">
        <v>70</v>
      </c>
      <c r="E1" t="s">
        <v>71</v>
      </c>
      <c r="F1" s="5">
        <v>45184</v>
      </c>
      <c r="G1" s="5">
        <v>45188</v>
      </c>
      <c r="H1" s="5">
        <v>45190</v>
      </c>
      <c r="I1" s="5">
        <v>45191</v>
      </c>
      <c r="J1" s="5">
        <v>45195</v>
      </c>
      <c r="K1" s="5">
        <v>45198</v>
      </c>
      <c r="L1" s="5">
        <v>45201</v>
      </c>
      <c r="M1" s="5">
        <v>45203</v>
      </c>
      <c r="N1" s="5">
        <v>45212</v>
      </c>
      <c r="O1" s="5">
        <v>45216</v>
      </c>
      <c r="P1" s="1" t="s">
        <v>144</v>
      </c>
      <c r="Q1" s="6">
        <v>45226</v>
      </c>
    </row>
    <row r="2" spans="1:17" x14ac:dyDescent="0.25">
      <c r="A2">
        <v>10185626</v>
      </c>
      <c r="B2" t="s">
        <v>118</v>
      </c>
      <c r="C2" t="s">
        <v>1</v>
      </c>
      <c r="D2" t="s">
        <v>88</v>
      </c>
      <c r="E2" t="s">
        <v>2</v>
      </c>
      <c r="P2" s="1">
        <f>SUM(F2:O2)</f>
        <v>0</v>
      </c>
    </row>
    <row r="3" spans="1:17" x14ac:dyDescent="0.25">
      <c r="A3">
        <v>20235058</v>
      </c>
      <c r="B3" t="s">
        <v>119</v>
      </c>
      <c r="C3" t="s">
        <v>3</v>
      </c>
      <c r="D3" t="s">
        <v>4</v>
      </c>
      <c r="E3" t="s">
        <v>5</v>
      </c>
      <c r="P3" s="1">
        <f t="shared" ref="P3:P27" si="0">SUM(F3:O3)</f>
        <v>0</v>
      </c>
    </row>
    <row r="4" spans="1:17" x14ac:dyDescent="0.25">
      <c r="A4">
        <v>20246860</v>
      </c>
      <c r="B4" t="s">
        <v>120</v>
      </c>
      <c r="C4" t="s">
        <v>6</v>
      </c>
      <c r="D4" t="s">
        <v>7</v>
      </c>
      <c r="E4" t="s">
        <v>55</v>
      </c>
      <c r="P4" s="1">
        <f t="shared" si="0"/>
        <v>0</v>
      </c>
    </row>
    <row r="5" spans="1:17" x14ac:dyDescent="0.25">
      <c r="A5">
        <v>10187946</v>
      </c>
      <c r="B5" t="s">
        <v>121</v>
      </c>
      <c r="C5" t="s">
        <v>8</v>
      </c>
      <c r="D5" t="s">
        <v>9</v>
      </c>
      <c r="E5" t="s">
        <v>56</v>
      </c>
      <c r="P5" s="1">
        <f t="shared" si="0"/>
        <v>0</v>
      </c>
    </row>
    <row r="6" spans="1:17" x14ac:dyDescent="0.25">
      <c r="A6">
        <v>20266381</v>
      </c>
      <c r="B6" t="s">
        <v>122</v>
      </c>
      <c r="C6" t="s">
        <v>10</v>
      </c>
      <c r="D6" t="s">
        <v>58</v>
      </c>
      <c r="E6" t="s">
        <v>57</v>
      </c>
      <c r="P6" s="1">
        <f t="shared" si="0"/>
        <v>0</v>
      </c>
    </row>
    <row r="7" spans="1:17" x14ac:dyDescent="0.25">
      <c r="A7">
        <v>10187062</v>
      </c>
      <c r="B7" t="s">
        <v>123</v>
      </c>
      <c r="C7" t="s">
        <v>11</v>
      </c>
      <c r="D7" t="s">
        <v>12</v>
      </c>
      <c r="E7" t="s">
        <v>13</v>
      </c>
      <c r="P7" s="1">
        <f t="shared" si="0"/>
        <v>0</v>
      </c>
    </row>
    <row r="8" spans="1:17" x14ac:dyDescent="0.25">
      <c r="A8">
        <v>20268481</v>
      </c>
      <c r="B8" t="s">
        <v>124</v>
      </c>
      <c r="C8" t="s">
        <v>14</v>
      </c>
      <c r="D8" t="s">
        <v>15</v>
      </c>
      <c r="E8" t="s">
        <v>16</v>
      </c>
      <c r="N8" s="1">
        <v>1</v>
      </c>
      <c r="O8" s="1">
        <v>1</v>
      </c>
      <c r="P8" s="1">
        <f t="shared" si="0"/>
        <v>2</v>
      </c>
      <c r="Q8">
        <v>1</v>
      </c>
    </row>
    <row r="9" spans="1:17" x14ac:dyDescent="0.25">
      <c r="A9">
        <v>20267076</v>
      </c>
      <c r="B9" t="s">
        <v>125</v>
      </c>
      <c r="C9" t="s">
        <v>17</v>
      </c>
      <c r="D9" t="s">
        <v>18</v>
      </c>
      <c r="E9" t="s">
        <v>19</v>
      </c>
      <c r="H9" s="1">
        <v>1</v>
      </c>
      <c r="O9" s="1">
        <v>1</v>
      </c>
      <c r="P9" s="1">
        <f t="shared" si="0"/>
        <v>2</v>
      </c>
    </row>
    <row r="10" spans="1:17" x14ac:dyDescent="0.25">
      <c r="A10">
        <v>20255663</v>
      </c>
      <c r="B10" t="s">
        <v>126</v>
      </c>
      <c r="C10" t="s">
        <v>20</v>
      </c>
      <c r="D10" t="s">
        <v>21</v>
      </c>
      <c r="E10" t="s">
        <v>59</v>
      </c>
      <c r="G10" s="1">
        <v>1</v>
      </c>
      <c r="P10" s="1">
        <f t="shared" si="0"/>
        <v>1</v>
      </c>
    </row>
    <row r="11" spans="1:17" x14ac:dyDescent="0.25">
      <c r="A11">
        <v>20256373</v>
      </c>
      <c r="B11" t="s">
        <v>127</v>
      </c>
      <c r="C11" t="s">
        <v>20</v>
      </c>
      <c r="D11" t="s">
        <v>22</v>
      </c>
      <c r="E11" t="s">
        <v>60</v>
      </c>
      <c r="P11" s="1">
        <f t="shared" si="0"/>
        <v>0</v>
      </c>
    </row>
    <row r="12" spans="1:17" x14ac:dyDescent="0.25">
      <c r="A12">
        <v>20240735</v>
      </c>
      <c r="B12" t="s">
        <v>128</v>
      </c>
      <c r="C12" t="s">
        <v>23</v>
      </c>
      <c r="D12" t="s">
        <v>24</v>
      </c>
      <c r="E12" t="s">
        <v>25</v>
      </c>
      <c r="P12" s="1">
        <f t="shared" si="0"/>
        <v>0</v>
      </c>
    </row>
    <row r="13" spans="1:17" x14ac:dyDescent="0.25">
      <c r="A13">
        <v>10186997</v>
      </c>
      <c r="B13" t="s">
        <v>129</v>
      </c>
      <c r="C13" t="s">
        <v>26</v>
      </c>
      <c r="D13" t="s">
        <v>27</v>
      </c>
      <c r="E13" t="s">
        <v>28</v>
      </c>
      <c r="K13" s="1">
        <v>1</v>
      </c>
      <c r="P13" s="1">
        <f t="shared" si="0"/>
        <v>1</v>
      </c>
    </row>
    <row r="14" spans="1:17" x14ac:dyDescent="0.25">
      <c r="A14">
        <v>10187563</v>
      </c>
      <c r="B14" t="s">
        <v>130</v>
      </c>
      <c r="C14" t="s">
        <v>29</v>
      </c>
      <c r="D14" t="s">
        <v>31</v>
      </c>
      <c r="E14" t="s">
        <v>61</v>
      </c>
      <c r="P14" s="1">
        <f t="shared" si="0"/>
        <v>0</v>
      </c>
    </row>
    <row r="15" spans="1:17" x14ac:dyDescent="0.25">
      <c r="A15">
        <v>10186666</v>
      </c>
      <c r="B15" t="s">
        <v>131</v>
      </c>
      <c r="C15" t="s">
        <v>33</v>
      </c>
      <c r="D15" t="s">
        <v>34</v>
      </c>
      <c r="E15" t="s">
        <v>35</v>
      </c>
      <c r="F15" s="1">
        <v>1</v>
      </c>
      <c r="I15" s="1">
        <v>1</v>
      </c>
      <c r="P15" s="1">
        <f t="shared" si="0"/>
        <v>2</v>
      </c>
    </row>
    <row r="16" spans="1:17" x14ac:dyDescent="0.25">
      <c r="A16">
        <v>20268087</v>
      </c>
      <c r="B16" t="s">
        <v>132</v>
      </c>
      <c r="C16" t="s">
        <v>36</v>
      </c>
      <c r="D16" t="s">
        <v>27</v>
      </c>
      <c r="E16" t="s">
        <v>62</v>
      </c>
      <c r="L16" s="1">
        <v>1</v>
      </c>
      <c r="P16" s="1">
        <f t="shared" si="0"/>
        <v>1</v>
      </c>
    </row>
    <row r="17" spans="1:17" x14ac:dyDescent="0.25">
      <c r="A17">
        <v>20267318</v>
      </c>
      <c r="B17" t="s">
        <v>133</v>
      </c>
      <c r="C17" t="s">
        <v>37</v>
      </c>
      <c r="D17" t="s">
        <v>17</v>
      </c>
      <c r="E17" t="s">
        <v>63</v>
      </c>
      <c r="P17" s="1">
        <f t="shared" si="0"/>
        <v>0</v>
      </c>
    </row>
    <row r="18" spans="1:17" x14ac:dyDescent="0.25">
      <c r="A18">
        <v>20265373</v>
      </c>
      <c r="B18" t="s">
        <v>134</v>
      </c>
      <c r="C18" t="s">
        <v>38</v>
      </c>
      <c r="D18" t="s">
        <v>14</v>
      </c>
      <c r="E18" t="s">
        <v>64</v>
      </c>
      <c r="F18" s="1">
        <v>1</v>
      </c>
      <c r="G18" s="1">
        <v>1</v>
      </c>
      <c r="P18" s="1">
        <f t="shared" si="0"/>
        <v>2</v>
      </c>
    </row>
    <row r="19" spans="1:17" x14ac:dyDescent="0.25">
      <c r="A19">
        <v>10185884</v>
      </c>
      <c r="B19" t="s">
        <v>135</v>
      </c>
      <c r="C19" t="s">
        <v>39</v>
      </c>
      <c r="D19" t="s">
        <v>40</v>
      </c>
      <c r="E19" t="s">
        <v>65</v>
      </c>
      <c r="P19" s="1">
        <f t="shared" si="0"/>
        <v>0</v>
      </c>
    </row>
    <row r="20" spans="1:17" x14ac:dyDescent="0.25">
      <c r="A20">
        <v>10188303</v>
      </c>
      <c r="B20" t="s">
        <v>136</v>
      </c>
      <c r="C20" t="s">
        <v>39</v>
      </c>
      <c r="D20" t="s">
        <v>42</v>
      </c>
      <c r="E20" t="s">
        <v>66</v>
      </c>
      <c r="I20" s="1">
        <v>1</v>
      </c>
      <c r="J20" s="1">
        <v>1</v>
      </c>
      <c r="P20" s="1">
        <f t="shared" si="0"/>
        <v>2</v>
      </c>
    </row>
    <row r="21" spans="1:17" x14ac:dyDescent="0.25">
      <c r="A21">
        <v>20263060</v>
      </c>
      <c r="B21" t="s">
        <v>137</v>
      </c>
      <c r="C21" t="s">
        <v>43</v>
      </c>
      <c r="D21" t="s">
        <v>26</v>
      </c>
      <c r="E21" t="s">
        <v>67</v>
      </c>
      <c r="K21" s="1">
        <v>1</v>
      </c>
      <c r="P21" s="1">
        <f t="shared" si="0"/>
        <v>1</v>
      </c>
      <c r="Q21">
        <v>1</v>
      </c>
    </row>
    <row r="22" spans="1:17" x14ac:dyDescent="0.25">
      <c r="A22">
        <v>20258138</v>
      </c>
      <c r="B22" t="s">
        <v>138</v>
      </c>
      <c r="C22" t="s">
        <v>44</v>
      </c>
      <c r="D22" t="s">
        <v>45</v>
      </c>
      <c r="E22" t="s">
        <v>30</v>
      </c>
      <c r="P22" s="1">
        <f t="shared" si="0"/>
        <v>0</v>
      </c>
    </row>
    <row r="23" spans="1:17" x14ac:dyDescent="0.25">
      <c r="A23">
        <v>20253903</v>
      </c>
      <c r="B23" t="s">
        <v>139</v>
      </c>
      <c r="C23" t="s">
        <v>46</v>
      </c>
      <c r="D23" t="s">
        <v>68</v>
      </c>
      <c r="E23" t="s">
        <v>41</v>
      </c>
      <c r="P23" s="1">
        <f t="shared" si="0"/>
        <v>0</v>
      </c>
    </row>
    <row r="24" spans="1:17" x14ac:dyDescent="0.25">
      <c r="A24">
        <v>20264117</v>
      </c>
      <c r="B24" t="s">
        <v>140</v>
      </c>
      <c r="C24" t="s">
        <v>47</v>
      </c>
      <c r="D24" t="s">
        <v>48</v>
      </c>
      <c r="E24" t="s">
        <v>32</v>
      </c>
      <c r="J24" s="1">
        <v>1</v>
      </c>
      <c r="P24" s="1">
        <f t="shared" si="0"/>
        <v>1</v>
      </c>
    </row>
    <row r="25" spans="1:17" x14ac:dyDescent="0.25">
      <c r="A25">
        <v>10187574</v>
      </c>
      <c r="B25" t="s">
        <v>141</v>
      </c>
      <c r="C25" t="s">
        <v>49</v>
      </c>
      <c r="D25" t="s">
        <v>50</v>
      </c>
      <c r="E25" t="s">
        <v>74</v>
      </c>
      <c r="K25" s="1">
        <v>1</v>
      </c>
      <c r="L25" s="1">
        <v>1</v>
      </c>
      <c r="O25" s="1">
        <v>1</v>
      </c>
      <c r="P25" s="1">
        <f t="shared" si="0"/>
        <v>3</v>
      </c>
      <c r="Q25">
        <v>1</v>
      </c>
    </row>
    <row r="26" spans="1:17" x14ac:dyDescent="0.25">
      <c r="A26">
        <v>10187795</v>
      </c>
      <c r="B26" t="s">
        <v>142</v>
      </c>
      <c r="C26" t="s">
        <v>51</v>
      </c>
      <c r="D26" t="s">
        <v>17</v>
      </c>
      <c r="E26" t="s">
        <v>52</v>
      </c>
      <c r="M26" s="1">
        <v>1</v>
      </c>
      <c r="N26" s="1">
        <v>1</v>
      </c>
      <c r="P26" s="1">
        <f t="shared" si="0"/>
        <v>2</v>
      </c>
    </row>
    <row r="27" spans="1:17" x14ac:dyDescent="0.25">
      <c r="A27">
        <v>20263273</v>
      </c>
      <c r="B27" t="s">
        <v>143</v>
      </c>
      <c r="C27" t="s">
        <v>53</v>
      </c>
      <c r="D27" t="s">
        <v>54</v>
      </c>
      <c r="E27" t="s">
        <v>45</v>
      </c>
      <c r="K27" s="1">
        <v>1</v>
      </c>
      <c r="P27" s="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993A-0593-4B38-9CBC-F1B371FA5A67}">
  <dimension ref="A1:M27"/>
  <sheetViews>
    <sheetView topLeftCell="A19" zoomScale="120" zoomScaleNormal="120" workbookViewId="0">
      <selection activeCell="A26" sqref="A26:XFD26"/>
    </sheetView>
  </sheetViews>
  <sheetFormatPr baseColWidth="10" defaultRowHeight="15" x14ac:dyDescent="0.25"/>
  <cols>
    <col min="2" max="2" width="13.85546875" bestFit="1" customWidth="1"/>
    <col min="3" max="3" width="12" bestFit="1" customWidth="1"/>
    <col min="4" max="4" width="22.140625" bestFit="1" customWidth="1"/>
    <col min="5" max="5" width="5.42578125" style="1" bestFit="1" customWidth="1"/>
    <col min="6" max="6" width="4.28515625" style="1" bestFit="1" customWidth="1"/>
    <col min="7" max="7" width="5.42578125" style="1" bestFit="1" customWidth="1"/>
    <col min="8" max="9" width="4.28515625" style="1" bestFit="1" customWidth="1"/>
    <col min="10" max="10" width="5.42578125" style="1" bestFit="1" customWidth="1"/>
    <col min="11" max="12" width="4.28515625" style="1" bestFit="1" customWidth="1"/>
    <col min="13" max="13" width="7.85546875" style="1" bestFit="1" customWidth="1"/>
  </cols>
  <sheetData>
    <row r="1" spans="1:13" x14ac:dyDescent="0.25">
      <c r="A1" t="s">
        <v>0</v>
      </c>
      <c r="B1" t="s">
        <v>69</v>
      </c>
      <c r="C1" t="s">
        <v>70</v>
      </c>
      <c r="D1" t="s">
        <v>71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76</v>
      </c>
    </row>
    <row r="2" spans="1:13" x14ac:dyDescent="0.25">
      <c r="A2">
        <v>20263060</v>
      </c>
      <c r="B2" t="s">
        <v>43</v>
      </c>
      <c r="C2" t="s">
        <v>26</v>
      </c>
      <c r="D2" t="s">
        <v>67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SUM(E2:L2)</f>
        <v>0</v>
      </c>
    </row>
    <row r="3" spans="1:13" x14ac:dyDescent="0.25">
      <c r="A3">
        <v>10187946</v>
      </c>
      <c r="B3" t="s">
        <v>8</v>
      </c>
      <c r="C3" t="s">
        <v>9</v>
      </c>
      <c r="D3" t="s">
        <v>56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 t="shared" ref="M3:M27" si="0">SUM(E3:L3)</f>
        <v>0</v>
      </c>
    </row>
    <row r="4" spans="1:13" x14ac:dyDescent="0.25">
      <c r="A4">
        <v>20255663</v>
      </c>
      <c r="B4" t="s">
        <v>20</v>
      </c>
      <c r="C4" t="s">
        <v>21</v>
      </c>
      <c r="D4" t="s">
        <v>59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si="0"/>
        <v>0</v>
      </c>
    </row>
    <row r="5" spans="1:13" x14ac:dyDescent="0.25">
      <c r="A5">
        <v>10185626</v>
      </c>
      <c r="B5" t="s">
        <v>1</v>
      </c>
      <c r="C5" t="s">
        <v>88</v>
      </c>
      <c r="D5" t="s">
        <v>2</v>
      </c>
      <c r="E5" s="1">
        <v>0.75</v>
      </c>
      <c r="F5" s="1">
        <v>0.5</v>
      </c>
      <c r="G5" s="1">
        <v>0.75</v>
      </c>
      <c r="H5" s="1">
        <v>0</v>
      </c>
      <c r="I5" s="1">
        <v>1</v>
      </c>
      <c r="J5" s="1">
        <v>0.75</v>
      </c>
      <c r="K5" s="1">
        <v>1</v>
      </c>
      <c r="L5" s="1">
        <v>1</v>
      </c>
      <c r="M5" s="1">
        <f t="shared" si="0"/>
        <v>5.75</v>
      </c>
    </row>
    <row r="6" spans="1:13" x14ac:dyDescent="0.25">
      <c r="A6">
        <v>20268087</v>
      </c>
      <c r="B6" t="s">
        <v>36</v>
      </c>
      <c r="C6" t="s">
        <v>27</v>
      </c>
      <c r="D6" t="s">
        <v>62</v>
      </c>
      <c r="E6" s="1">
        <v>0.75</v>
      </c>
      <c r="F6" s="1">
        <v>0.5</v>
      </c>
      <c r="G6" s="1">
        <v>1</v>
      </c>
      <c r="H6" s="1">
        <v>0</v>
      </c>
      <c r="I6" s="1">
        <v>1</v>
      </c>
      <c r="J6" s="1">
        <v>0.5</v>
      </c>
      <c r="K6" s="1">
        <v>0.5</v>
      </c>
      <c r="L6" s="1">
        <v>0.5</v>
      </c>
      <c r="M6" s="1">
        <f t="shared" si="0"/>
        <v>4.75</v>
      </c>
    </row>
    <row r="7" spans="1:13" x14ac:dyDescent="0.25">
      <c r="A7">
        <v>10187795</v>
      </c>
      <c r="B7" t="s">
        <v>51</v>
      </c>
      <c r="C7" t="s">
        <v>17</v>
      </c>
      <c r="D7" t="s">
        <v>52</v>
      </c>
      <c r="E7" s="1">
        <v>0.75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0.75</v>
      </c>
    </row>
    <row r="8" spans="1:13" x14ac:dyDescent="0.25">
      <c r="A8">
        <v>20267318</v>
      </c>
      <c r="B8" t="s">
        <v>37</v>
      </c>
      <c r="C8" t="s">
        <v>17</v>
      </c>
      <c r="D8" t="s">
        <v>63</v>
      </c>
      <c r="E8" s="1">
        <v>0.75</v>
      </c>
      <c r="F8" s="1">
        <v>0.5</v>
      </c>
      <c r="G8" s="1">
        <v>0.8</v>
      </c>
      <c r="H8" s="1">
        <v>0</v>
      </c>
      <c r="I8" s="1">
        <v>1</v>
      </c>
      <c r="J8" s="1">
        <v>0.5</v>
      </c>
      <c r="K8" s="1">
        <v>0</v>
      </c>
      <c r="L8" s="1">
        <v>0.5</v>
      </c>
      <c r="M8" s="1">
        <f t="shared" si="0"/>
        <v>4.05</v>
      </c>
    </row>
    <row r="9" spans="1:13" x14ac:dyDescent="0.25">
      <c r="A9">
        <v>10187062</v>
      </c>
      <c r="B9" t="s">
        <v>11</v>
      </c>
      <c r="C9" t="s">
        <v>12</v>
      </c>
      <c r="D9" t="s">
        <v>13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</row>
    <row r="10" spans="1:13" x14ac:dyDescent="0.25">
      <c r="A10">
        <v>10187574</v>
      </c>
      <c r="B10" t="s">
        <v>49</v>
      </c>
      <c r="C10" t="s">
        <v>50</v>
      </c>
      <c r="D10" t="s">
        <v>74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</row>
    <row r="11" spans="1:13" x14ac:dyDescent="0.25">
      <c r="A11">
        <v>10186997</v>
      </c>
      <c r="B11" t="s">
        <v>26</v>
      </c>
      <c r="C11" t="s">
        <v>27</v>
      </c>
      <c r="D11" t="s">
        <v>28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</row>
    <row r="12" spans="1:13" x14ac:dyDescent="0.25">
      <c r="A12">
        <v>20253903</v>
      </c>
      <c r="B12" t="s">
        <v>46</v>
      </c>
      <c r="C12" t="s">
        <v>68</v>
      </c>
      <c r="D12" t="s">
        <v>41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</row>
    <row r="13" spans="1:13" x14ac:dyDescent="0.25">
      <c r="A13">
        <v>10185884</v>
      </c>
      <c r="B13" t="s">
        <v>39</v>
      </c>
      <c r="C13" t="s">
        <v>40</v>
      </c>
      <c r="D13" t="s">
        <v>65</v>
      </c>
      <c r="E13" s="1">
        <v>0.5</v>
      </c>
      <c r="F13" s="1">
        <v>0.5</v>
      </c>
      <c r="G13" s="1">
        <v>0</v>
      </c>
      <c r="H13" s="1">
        <v>0.5</v>
      </c>
      <c r="I13" s="1">
        <v>0.5</v>
      </c>
      <c r="J13" s="1">
        <v>0.5</v>
      </c>
      <c r="K13" s="1">
        <v>0</v>
      </c>
      <c r="L13" s="1">
        <v>0</v>
      </c>
      <c r="M13" s="1">
        <f t="shared" si="0"/>
        <v>2.5</v>
      </c>
    </row>
    <row r="14" spans="1:13" x14ac:dyDescent="0.25">
      <c r="A14">
        <v>20246860</v>
      </c>
      <c r="B14" t="s">
        <v>6</v>
      </c>
      <c r="C14" t="s">
        <v>7</v>
      </c>
      <c r="D14" t="s">
        <v>55</v>
      </c>
      <c r="E14" s="1">
        <v>0.5</v>
      </c>
      <c r="F14" s="1">
        <v>0.5</v>
      </c>
      <c r="G14" s="1">
        <v>0.8</v>
      </c>
      <c r="H14" s="1">
        <v>0.5</v>
      </c>
      <c r="I14" s="1">
        <v>1</v>
      </c>
      <c r="J14" s="1">
        <v>0.5</v>
      </c>
      <c r="K14" s="1">
        <v>0.5</v>
      </c>
      <c r="L14" s="1">
        <v>0.8</v>
      </c>
      <c r="M14" s="1">
        <f t="shared" si="0"/>
        <v>5.0999999999999996</v>
      </c>
    </row>
    <row r="15" spans="1:13" x14ac:dyDescent="0.25">
      <c r="A15">
        <v>20256373</v>
      </c>
      <c r="B15" t="s">
        <v>20</v>
      </c>
      <c r="C15" t="s">
        <v>22</v>
      </c>
      <c r="D15" t="s">
        <v>60</v>
      </c>
      <c r="E15" s="1">
        <v>0.8</v>
      </c>
      <c r="F15" s="1">
        <v>0.5</v>
      </c>
      <c r="G15" s="1">
        <v>0.5</v>
      </c>
      <c r="H15" s="1">
        <v>0.5</v>
      </c>
      <c r="I15" s="1">
        <v>1</v>
      </c>
      <c r="J15" s="1">
        <v>0.5</v>
      </c>
      <c r="K15" s="1">
        <v>0.5</v>
      </c>
      <c r="L15" s="1">
        <v>0.8</v>
      </c>
      <c r="M15" s="1">
        <f t="shared" si="0"/>
        <v>5.0999999999999996</v>
      </c>
    </row>
    <row r="16" spans="1:13" x14ac:dyDescent="0.25">
      <c r="A16">
        <v>20264117</v>
      </c>
      <c r="B16" t="s">
        <v>47</v>
      </c>
      <c r="C16" t="s">
        <v>48</v>
      </c>
      <c r="D16" t="s">
        <v>32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</row>
    <row r="17" spans="1:13" x14ac:dyDescent="0.25">
      <c r="A17">
        <v>10187563</v>
      </c>
      <c r="B17" t="s">
        <v>29</v>
      </c>
      <c r="C17" t="s">
        <v>31</v>
      </c>
      <c r="D17" t="s">
        <v>61</v>
      </c>
      <c r="E17" s="1">
        <v>0.8</v>
      </c>
      <c r="F17" s="1">
        <v>0.5</v>
      </c>
      <c r="G17" s="1">
        <v>0.5</v>
      </c>
      <c r="H17" s="1">
        <v>0.5</v>
      </c>
      <c r="I17" s="1">
        <v>1</v>
      </c>
      <c r="J17" s="1">
        <v>0.5</v>
      </c>
      <c r="K17" s="1">
        <v>0.5</v>
      </c>
      <c r="L17" s="1">
        <v>0</v>
      </c>
      <c r="M17" s="1">
        <f t="shared" si="0"/>
        <v>4.3</v>
      </c>
    </row>
    <row r="18" spans="1:13" x14ac:dyDescent="0.25">
      <c r="A18">
        <v>20266381</v>
      </c>
      <c r="B18" t="s">
        <v>10</v>
      </c>
      <c r="C18" t="s">
        <v>58</v>
      </c>
      <c r="D18" t="s">
        <v>57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</row>
    <row r="19" spans="1:13" x14ac:dyDescent="0.25">
      <c r="A19">
        <v>10188303</v>
      </c>
      <c r="B19" t="s">
        <v>39</v>
      </c>
      <c r="C19" t="s">
        <v>42</v>
      </c>
      <c r="D19" t="s">
        <v>66</v>
      </c>
      <c r="E19" s="1">
        <v>0.8</v>
      </c>
      <c r="F19" s="1">
        <v>0.8</v>
      </c>
      <c r="G19" s="1">
        <v>0.5</v>
      </c>
      <c r="H19" s="1">
        <v>0.4</v>
      </c>
      <c r="I19" s="1">
        <v>1</v>
      </c>
      <c r="J19" s="1">
        <v>0.75</v>
      </c>
      <c r="K19" s="1">
        <v>1</v>
      </c>
      <c r="L19" s="1">
        <v>1</v>
      </c>
      <c r="M19" s="1">
        <f t="shared" si="0"/>
        <v>6.25</v>
      </c>
    </row>
    <row r="20" spans="1:13" x14ac:dyDescent="0.25">
      <c r="A20">
        <v>20265373</v>
      </c>
      <c r="B20" t="s">
        <v>38</v>
      </c>
      <c r="C20" t="s">
        <v>14</v>
      </c>
      <c r="D20" t="s">
        <v>64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</row>
    <row r="21" spans="1:13" x14ac:dyDescent="0.25">
      <c r="A21">
        <v>20263273</v>
      </c>
      <c r="B21" t="s">
        <v>53</v>
      </c>
      <c r="C21" t="s">
        <v>54</v>
      </c>
      <c r="D21" t="s">
        <v>45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</row>
    <row r="22" spans="1:13" x14ac:dyDescent="0.25">
      <c r="A22">
        <v>20235058</v>
      </c>
      <c r="B22" t="s">
        <v>3</v>
      </c>
      <c r="C22" t="s">
        <v>4</v>
      </c>
      <c r="D22" t="s">
        <v>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</row>
    <row r="23" spans="1:13" x14ac:dyDescent="0.25">
      <c r="A23">
        <v>20240735</v>
      </c>
      <c r="B23" t="s">
        <v>23</v>
      </c>
      <c r="C23" t="s">
        <v>24</v>
      </c>
      <c r="D23" t="s">
        <v>25</v>
      </c>
      <c r="E23" s="1">
        <v>0.8</v>
      </c>
      <c r="F23" s="1">
        <v>0.8</v>
      </c>
      <c r="G23" s="1">
        <v>0.5</v>
      </c>
      <c r="H23" s="1">
        <v>0.5</v>
      </c>
      <c r="I23" s="1">
        <v>1</v>
      </c>
      <c r="J23" s="1">
        <v>0.75</v>
      </c>
      <c r="K23" s="1">
        <v>1</v>
      </c>
      <c r="L23" s="1">
        <v>1</v>
      </c>
      <c r="M23" s="1">
        <f t="shared" si="0"/>
        <v>6.35</v>
      </c>
    </row>
    <row r="24" spans="1:13" x14ac:dyDescent="0.25">
      <c r="A24">
        <v>20267076</v>
      </c>
      <c r="B24" t="s">
        <v>17</v>
      </c>
      <c r="C24" t="s">
        <v>18</v>
      </c>
      <c r="D24" t="s">
        <v>19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</row>
    <row r="25" spans="1:13" x14ac:dyDescent="0.25">
      <c r="A25">
        <v>20258138</v>
      </c>
      <c r="B25" t="s">
        <v>44</v>
      </c>
      <c r="C25" t="s">
        <v>45</v>
      </c>
      <c r="D25" t="s">
        <v>30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</row>
    <row r="26" spans="1:13" x14ac:dyDescent="0.25">
      <c r="A26">
        <v>20268481</v>
      </c>
      <c r="B26" t="s">
        <v>14</v>
      </c>
      <c r="C26" t="s">
        <v>15</v>
      </c>
      <c r="D26" t="s">
        <v>16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</row>
    <row r="27" spans="1:13" x14ac:dyDescent="0.25">
      <c r="A27">
        <v>10186666</v>
      </c>
      <c r="B27" t="s">
        <v>33</v>
      </c>
      <c r="C27" t="s">
        <v>34</v>
      </c>
      <c r="D27" t="s">
        <v>35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</row>
  </sheetData>
  <phoneticPr fontId="3" type="noConversion"/>
  <conditionalFormatting sqref="M2:M2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EC1B-2321-4EB3-A9FC-9DA2DA7F8527}">
  <dimension ref="A1:O27"/>
  <sheetViews>
    <sheetView zoomScale="130" zoomScaleNormal="130" workbookViewId="0">
      <pane ySplit="765" topLeftCell="A13" activePane="bottomLeft"/>
      <selection activeCell="L1" sqref="L1:L1048576"/>
      <selection pane="bottomLeft" activeCell="A26" sqref="A26:XFD26"/>
    </sheetView>
  </sheetViews>
  <sheetFormatPr baseColWidth="10" defaultRowHeight="15" x14ac:dyDescent="0.25"/>
  <cols>
    <col min="4" max="4" width="22.140625" bestFit="1" customWidth="1"/>
    <col min="5" max="6" width="5.42578125" style="1" bestFit="1" customWidth="1"/>
    <col min="7" max="7" width="3.140625" style="1" bestFit="1" customWidth="1"/>
    <col min="8" max="8" width="4.28515625" style="1" bestFit="1" customWidth="1"/>
    <col min="9" max="9" width="5.42578125" style="1" bestFit="1" customWidth="1"/>
    <col min="10" max="10" width="3.140625" style="1" bestFit="1" customWidth="1"/>
    <col min="11" max="12" width="5.42578125" style="1" bestFit="1" customWidth="1"/>
    <col min="13" max="13" width="3.140625" style="1" bestFit="1" customWidth="1"/>
    <col min="14" max="14" width="5.42578125" style="1" bestFit="1" customWidth="1"/>
    <col min="15" max="15" width="7.85546875" style="1" bestFit="1" customWidth="1"/>
  </cols>
  <sheetData>
    <row r="1" spans="1:15" x14ac:dyDescent="0.25">
      <c r="A1" t="s">
        <v>0</v>
      </c>
      <c r="B1" t="s">
        <v>69</v>
      </c>
      <c r="C1" t="s">
        <v>70</v>
      </c>
      <c r="D1" t="s">
        <v>71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90</v>
      </c>
      <c r="N1" s="1" t="s">
        <v>91</v>
      </c>
      <c r="O1" s="1" t="s">
        <v>76</v>
      </c>
    </row>
    <row r="2" spans="1:15" x14ac:dyDescent="0.25">
      <c r="A2">
        <v>20263060</v>
      </c>
      <c r="B2" t="s">
        <v>43</v>
      </c>
      <c r="C2" t="s">
        <v>26</v>
      </c>
      <c r="D2" t="s">
        <v>67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f>SUM(E2:N2)</f>
        <v>0</v>
      </c>
    </row>
    <row r="3" spans="1:15" x14ac:dyDescent="0.25">
      <c r="A3">
        <v>10187946</v>
      </c>
      <c r="B3" t="s">
        <v>8</v>
      </c>
      <c r="C3" t="s">
        <v>9</v>
      </c>
      <c r="D3" t="s">
        <v>56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f t="shared" ref="O3:O27" si="0">SUM(E3:N3)</f>
        <v>0</v>
      </c>
    </row>
    <row r="4" spans="1:15" x14ac:dyDescent="0.25">
      <c r="A4">
        <v>20255663</v>
      </c>
      <c r="B4" t="s">
        <v>20</v>
      </c>
      <c r="C4" t="s">
        <v>21</v>
      </c>
      <c r="D4" t="s">
        <v>59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f t="shared" si="0"/>
        <v>0</v>
      </c>
    </row>
    <row r="5" spans="1:15" x14ac:dyDescent="0.25">
      <c r="A5">
        <v>10185626</v>
      </c>
      <c r="B5" t="s">
        <v>1</v>
      </c>
      <c r="C5" t="s">
        <v>88</v>
      </c>
      <c r="D5" t="s">
        <v>2</v>
      </c>
      <c r="E5" s="1">
        <v>0.5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0.75</v>
      </c>
      <c r="M5" s="1">
        <v>1</v>
      </c>
      <c r="N5" s="1">
        <v>0.75</v>
      </c>
      <c r="O5" s="1">
        <f t="shared" si="0"/>
        <v>9</v>
      </c>
    </row>
    <row r="6" spans="1:15" x14ac:dyDescent="0.25">
      <c r="A6">
        <v>20268087</v>
      </c>
      <c r="B6" t="s">
        <v>36</v>
      </c>
      <c r="C6" t="s">
        <v>27</v>
      </c>
      <c r="D6" t="s">
        <v>62</v>
      </c>
      <c r="E6" s="1">
        <v>0.75</v>
      </c>
      <c r="F6" s="1">
        <v>1</v>
      </c>
      <c r="G6" s="1">
        <v>1</v>
      </c>
      <c r="H6" s="1">
        <v>0.8</v>
      </c>
      <c r="I6" s="1">
        <v>1</v>
      </c>
      <c r="J6" s="1">
        <v>1</v>
      </c>
      <c r="K6" s="1">
        <v>0.5</v>
      </c>
      <c r="L6" s="1">
        <v>0</v>
      </c>
      <c r="M6" s="1">
        <v>0</v>
      </c>
      <c r="N6" s="1">
        <v>0</v>
      </c>
      <c r="O6" s="1">
        <f t="shared" si="0"/>
        <v>6.05</v>
      </c>
    </row>
    <row r="7" spans="1:15" x14ac:dyDescent="0.25">
      <c r="A7">
        <v>10187795</v>
      </c>
      <c r="B7" t="s">
        <v>51</v>
      </c>
      <c r="C7" t="s">
        <v>17</v>
      </c>
      <c r="D7" t="s">
        <v>52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0</v>
      </c>
    </row>
    <row r="8" spans="1:15" x14ac:dyDescent="0.25">
      <c r="A8">
        <v>20267318</v>
      </c>
      <c r="B8" t="s">
        <v>37</v>
      </c>
      <c r="C8" t="s">
        <v>17</v>
      </c>
      <c r="D8" t="s">
        <v>63</v>
      </c>
      <c r="E8" s="1">
        <v>1</v>
      </c>
      <c r="F8" s="1">
        <v>0.8</v>
      </c>
      <c r="G8" s="1">
        <v>1</v>
      </c>
      <c r="H8" s="1">
        <v>0.8</v>
      </c>
      <c r="I8" s="1">
        <v>1</v>
      </c>
      <c r="J8" s="1">
        <v>1</v>
      </c>
      <c r="K8" s="1">
        <v>0.75</v>
      </c>
      <c r="L8" s="1">
        <v>1</v>
      </c>
      <c r="M8" s="1">
        <v>1</v>
      </c>
      <c r="N8" s="1">
        <v>1</v>
      </c>
      <c r="O8" s="1">
        <f t="shared" si="0"/>
        <v>9.35</v>
      </c>
    </row>
    <row r="9" spans="1:15" x14ac:dyDescent="0.25">
      <c r="A9">
        <v>10187062</v>
      </c>
      <c r="B9" t="s">
        <v>11</v>
      </c>
      <c r="C9" t="s">
        <v>12</v>
      </c>
      <c r="D9" t="s">
        <v>13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0</v>
      </c>
    </row>
    <row r="10" spans="1:15" x14ac:dyDescent="0.25">
      <c r="A10">
        <v>10187574</v>
      </c>
      <c r="B10" t="s">
        <v>49</v>
      </c>
      <c r="C10" t="s">
        <v>50</v>
      </c>
      <c r="D10" t="s">
        <v>74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0</v>
      </c>
    </row>
    <row r="11" spans="1:15" x14ac:dyDescent="0.25">
      <c r="A11">
        <v>10186997</v>
      </c>
      <c r="B11" t="s">
        <v>26</v>
      </c>
      <c r="C11" t="s">
        <v>27</v>
      </c>
      <c r="D11" t="s">
        <v>28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0</v>
      </c>
    </row>
    <row r="12" spans="1:15" x14ac:dyDescent="0.25">
      <c r="A12">
        <v>20253903</v>
      </c>
      <c r="B12" t="s">
        <v>46</v>
      </c>
      <c r="C12" t="s">
        <v>68</v>
      </c>
      <c r="D12" t="s">
        <v>41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f t="shared" si="0"/>
        <v>0</v>
      </c>
    </row>
    <row r="13" spans="1:15" x14ac:dyDescent="0.25">
      <c r="A13">
        <v>10185884</v>
      </c>
      <c r="B13" t="s">
        <v>39</v>
      </c>
      <c r="C13" t="s">
        <v>40</v>
      </c>
      <c r="D13" t="s">
        <v>65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f t="shared" si="0"/>
        <v>0</v>
      </c>
    </row>
    <row r="14" spans="1:15" x14ac:dyDescent="0.25">
      <c r="A14">
        <v>20246860</v>
      </c>
      <c r="B14" t="s">
        <v>6</v>
      </c>
      <c r="C14" t="s">
        <v>7</v>
      </c>
      <c r="D14" t="s">
        <v>55</v>
      </c>
      <c r="E14" s="1">
        <v>1</v>
      </c>
      <c r="F14" s="1">
        <v>1</v>
      </c>
      <c r="G14" s="1">
        <v>1</v>
      </c>
      <c r="H14" s="1">
        <v>1</v>
      </c>
      <c r="I14" s="1">
        <v>0.8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f t="shared" si="0"/>
        <v>9.8000000000000007</v>
      </c>
    </row>
    <row r="15" spans="1:15" x14ac:dyDescent="0.25">
      <c r="A15">
        <v>20256373</v>
      </c>
      <c r="B15" t="s">
        <v>20</v>
      </c>
      <c r="C15" t="s">
        <v>22</v>
      </c>
      <c r="D15" t="s">
        <v>60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0.5</v>
      </c>
      <c r="L15" s="1">
        <v>0</v>
      </c>
      <c r="M15" s="1">
        <v>1</v>
      </c>
      <c r="N15" s="1">
        <v>1</v>
      </c>
      <c r="O15" s="1">
        <f t="shared" si="0"/>
        <v>8.5</v>
      </c>
    </row>
    <row r="16" spans="1:15" x14ac:dyDescent="0.25">
      <c r="A16">
        <v>20264117</v>
      </c>
      <c r="B16" t="s">
        <v>47</v>
      </c>
      <c r="C16" t="s">
        <v>48</v>
      </c>
      <c r="D16" t="s">
        <v>32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f t="shared" si="0"/>
        <v>0</v>
      </c>
    </row>
    <row r="17" spans="1:15" x14ac:dyDescent="0.25">
      <c r="A17">
        <v>10187563</v>
      </c>
      <c r="B17" t="s">
        <v>29</v>
      </c>
      <c r="C17" t="s">
        <v>31</v>
      </c>
      <c r="D17" t="s">
        <v>61</v>
      </c>
      <c r="E17" s="1">
        <v>1</v>
      </c>
      <c r="F17" s="1">
        <v>0.8</v>
      </c>
      <c r="G17" s="1">
        <v>1</v>
      </c>
      <c r="H17" s="1">
        <v>0.8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f t="shared" si="0"/>
        <v>7.6</v>
      </c>
    </row>
    <row r="18" spans="1:15" x14ac:dyDescent="0.25">
      <c r="A18">
        <v>20266381</v>
      </c>
      <c r="B18" t="s">
        <v>10</v>
      </c>
      <c r="C18" t="s">
        <v>58</v>
      </c>
      <c r="D18" t="s">
        <v>57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f t="shared" si="0"/>
        <v>0</v>
      </c>
    </row>
    <row r="19" spans="1:15" x14ac:dyDescent="0.25">
      <c r="A19">
        <v>10188303</v>
      </c>
      <c r="B19" t="s">
        <v>39</v>
      </c>
      <c r="C19" t="s">
        <v>42</v>
      </c>
      <c r="D19" t="s">
        <v>66</v>
      </c>
      <c r="E19" s="1">
        <v>0.75</v>
      </c>
      <c r="F19" s="1">
        <v>0.75</v>
      </c>
      <c r="G19" s="1">
        <v>1</v>
      </c>
      <c r="H19" s="1">
        <v>0.8</v>
      </c>
      <c r="I19" s="1">
        <v>0.25</v>
      </c>
      <c r="J19" s="1">
        <v>1</v>
      </c>
      <c r="K19" s="1">
        <v>0.8</v>
      </c>
      <c r="L19" s="1">
        <v>1</v>
      </c>
      <c r="M19" s="1">
        <v>1</v>
      </c>
      <c r="N19" s="1">
        <v>1</v>
      </c>
      <c r="O19" s="1">
        <f t="shared" si="0"/>
        <v>8.35</v>
      </c>
    </row>
    <row r="20" spans="1:15" x14ac:dyDescent="0.25">
      <c r="A20">
        <v>20265373</v>
      </c>
      <c r="B20" t="s">
        <v>38</v>
      </c>
      <c r="C20" t="s">
        <v>14</v>
      </c>
      <c r="D20" t="s">
        <v>64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 t="shared" si="0"/>
        <v>0</v>
      </c>
    </row>
    <row r="21" spans="1:15" x14ac:dyDescent="0.25">
      <c r="A21">
        <v>20263273</v>
      </c>
      <c r="B21" t="s">
        <v>53</v>
      </c>
      <c r="C21" t="s">
        <v>54</v>
      </c>
      <c r="D21" t="s">
        <v>45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0"/>
        <v>0</v>
      </c>
    </row>
    <row r="22" spans="1:15" x14ac:dyDescent="0.25">
      <c r="A22">
        <v>20235058</v>
      </c>
      <c r="B22" t="s">
        <v>3</v>
      </c>
      <c r="C22" t="s">
        <v>4</v>
      </c>
      <c r="D22" t="s">
        <v>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0"/>
        <v>0</v>
      </c>
    </row>
    <row r="23" spans="1:15" x14ac:dyDescent="0.25">
      <c r="A23">
        <v>20240735</v>
      </c>
      <c r="B23" t="s">
        <v>23</v>
      </c>
      <c r="C23" t="s">
        <v>24</v>
      </c>
      <c r="D23" t="s">
        <v>25</v>
      </c>
      <c r="E23" s="1">
        <v>1</v>
      </c>
      <c r="F23" s="1">
        <v>0.8</v>
      </c>
      <c r="G23" s="1">
        <v>1</v>
      </c>
      <c r="H23" s="1">
        <v>0.8</v>
      </c>
      <c r="I23" s="1">
        <v>1</v>
      </c>
      <c r="J23" s="1">
        <v>1</v>
      </c>
      <c r="K23" s="1">
        <v>0.8</v>
      </c>
      <c r="L23" s="1">
        <v>1</v>
      </c>
      <c r="M23" s="1">
        <v>1</v>
      </c>
      <c r="N23" s="1">
        <v>1</v>
      </c>
      <c r="O23" s="1">
        <f t="shared" si="0"/>
        <v>9.3999999999999986</v>
      </c>
    </row>
    <row r="24" spans="1:15" x14ac:dyDescent="0.25">
      <c r="A24">
        <v>20267076</v>
      </c>
      <c r="B24" t="s">
        <v>17</v>
      </c>
      <c r="C24" t="s">
        <v>18</v>
      </c>
      <c r="D24" t="s">
        <v>19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f t="shared" si="0"/>
        <v>0</v>
      </c>
    </row>
    <row r="25" spans="1:15" x14ac:dyDescent="0.25">
      <c r="A25">
        <v>20258138</v>
      </c>
      <c r="B25" t="s">
        <v>44</v>
      </c>
      <c r="C25" t="s">
        <v>45</v>
      </c>
      <c r="D25" t="s">
        <v>30</v>
      </c>
      <c r="E25" s="1">
        <v>1</v>
      </c>
      <c r="F25" s="1">
        <v>0.8</v>
      </c>
      <c r="G25" s="1">
        <v>1</v>
      </c>
      <c r="H25" s="1">
        <v>0.8</v>
      </c>
      <c r="I25" s="1">
        <v>1</v>
      </c>
      <c r="J25" s="1">
        <v>1</v>
      </c>
      <c r="K25" s="1">
        <v>0.8</v>
      </c>
      <c r="L25" s="1">
        <v>1</v>
      </c>
      <c r="M25" s="1">
        <v>1</v>
      </c>
      <c r="N25" s="1">
        <v>1</v>
      </c>
      <c r="O25" s="1">
        <f t="shared" si="0"/>
        <v>9.3999999999999986</v>
      </c>
    </row>
    <row r="26" spans="1:15" x14ac:dyDescent="0.25">
      <c r="A26">
        <v>20268481</v>
      </c>
      <c r="B26" t="s">
        <v>14</v>
      </c>
      <c r="C26" t="s">
        <v>15</v>
      </c>
      <c r="D26" t="s">
        <v>16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si="0"/>
        <v>0</v>
      </c>
    </row>
    <row r="27" spans="1:15" x14ac:dyDescent="0.25">
      <c r="A27">
        <v>10186666</v>
      </c>
      <c r="B27" t="s">
        <v>33</v>
      </c>
      <c r="C27" t="s">
        <v>34</v>
      </c>
      <c r="D27" t="s">
        <v>35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f t="shared" si="0"/>
        <v>0</v>
      </c>
    </row>
  </sheetData>
  <phoneticPr fontId="3" type="noConversion"/>
  <conditionalFormatting sqref="O2:O27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4747-4654-41F3-861E-29F233CE89FB}">
  <dimension ref="A1:AB27"/>
  <sheetViews>
    <sheetView topLeftCell="E17" zoomScale="120" zoomScaleNormal="120" workbookViewId="0">
      <selection activeCell="W25" sqref="W25"/>
    </sheetView>
  </sheetViews>
  <sheetFormatPr baseColWidth="10" defaultRowHeight="15" x14ac:dyDescent="0.25"/>
  <cols>
    <col min="1" max="2" width="12.85546875" customWidth="1"/>
    <col min="3" max="3" width="13.85546875" bestFit="1" customWidth="1"/>
    <col min="4" max="4" width="12" bestFit="1" customWidth="1"/>
    <col min="5" max="5" width="22.140625" bestFit="1" customWidth="1"/>
    <col min="6" max="6" width="8" style="1" bestFit="1" customWidth="1"/>
    <col min="7" max="22" width="5.140625" style="1" customWidth="1"/>
    <col min="23" max="25" width="11.42578125" style="1"/>
  </cols>
  <sheetData>
    <row r="1" spans="1:28" x14ac:dyDescent="0.25">
      <c r="A1" t="s">
        <v>0</v>
      </c>
      <c r="B1" t="s">
        <v>112</v>
      </c>
      <c r="C1" t="s">
        <v>69</v>
      </c>
      <c r="D1" t="s">
        <v>70</v>
      </c>
      <c r="E1" t="s">
        <v>71</v>
      </c>
      <c r="F1" s="1" t="s">
        <v>109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76</v>
      </c>
      <c r="X1" s="1" t="s">
        <v>89</v>
      </c>
      <c r="Y1" s="1" t="s">
        <v>115</v>
      </c>
      <c r="AA1" s="1" t="s">
        <v>114</v>
      </c>
      <c r="AB1" s="1">
        <f>MAX(X2:X27)</f>
        <v>9.5</v>
      </c>
    </row>
    <row r="2" spans="1:28" x14ac:dyDescent="0.25">
      <c r="A2">
        <v>10185626</v>
      </c>
      <c r="B2" t="str">
        <f t="shared" ref="B2:B27" si="0">CONCATENATE(C2, " ", D2, " ", E2)</f>
        <v>ARELLANO COMPAN CAROLINA</v>
      </c>
      <c r="C2" t="s">
        <v>1</v>
      </c>
      <c r="D2" t="s">
        <v>88</v>
      </c>
      <c r="E2" t="s">
        <v>2</v>
      </c>
      <c r="F2" s="1" t="s">
        <v>110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1</v>
      </c>
      <c r="W2" s="1">
        <f t="shared" ref="W2:W27" si="1">SUM(G2:V2)</f>
        <v>12</v>
      </c>
      <c r="X2" s="1">
        <f t="shared" ref="X2:X27" si="2">(W2/20)*10</f>
        <v>6</v>
      </c>
      <c r="Y2" s="2">
        <f>X2+(10-$AB$1)</f>
        <v>6.5</v>
      </c>
    </row>
    <row r="3" spans="1:28" x14ac:dyDescent="0.25">
      <c r="A3">
        <v>20235058</v>
      </c>
      <c r="B3" t="str">
        <f t="shared" si="0"/>
        <v>CANTARELL IBARROLA REGINA</v>
      </c>
      <c r="C3" t="s">
        <v>3</v>
      </c>
      <c r="D3" t="s">
        <v>4</v>
      </c>
      <c r="E3" t="s">
        <v>5</v>
      </c>
      <c r="F3" s="1" t="s">
        <v>110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5</v>
      </c>
      <c r="W3" s="1">
        <f t="shared" si="1"/>
        <v>7</v>
      </c>
      <c r="X3" s="1">
        <f t="shared" si="2"/>
        <v>3.5</v>
      </c>
      <c r="Y3" s="2">
        <f t="shared" ref="Y3:Y27" si="3">X3+(10-$AB$1)</f>
        <v>4</v>
      </c>
    </row>
    <row r="4" spans="1:28" x14ac:dyDescent="0.25">
      <c r="A4">
        <v>20246860</v>
      </c>
      <c r="B4" t="str">
        <f t="shared" si="0"/>
        <v>DANIS MILLAN JESUS DAVID</v>
      </c>
      <c r="C4" t="s">
        <v>6</v>
      </c>
      <c r="D4" t="s">
        <v>7</v>
      </c>
      <c r="E4" t="s">
        <v>55</v>
      </c>
      <c r="F4" s="1" t="s">
        <v>110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4</v>
      </c>
      <c r="W4" s="1">
        <f t="shared" si="1"/>
        <v>19</v>
      </c>
      <c r="X4" s="1">
        <f t="shared" si="2"/>
        <v>9.5</v>
      </c>
      <c r="Y4" s="2">
        <f t="shared" si="3"/>
        <v>10</v>
      </c>
    </row>
    <row r="5" spans="1:28" x14ac:dyDescent="0.25">
      <c r="A5">
        <v>10187946</v>
      </c>
      <c r="B5" t="str">
        <f t="shared" si="0"/>
        <v>DOMINGUEZ MEJIA AXEL TADEO</v>
      </c>
      <c r="C5" t="s">
        <v>8</v>
      </c>
      <c r="D5" t="s">
        <v>9</v>
      </c>
      <c r="E5" t="s">
        <v>56</v>
      </c>
      <c r="F5" s="1" t="s">
        <v>110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f t="shared" si="1"/>
        <v>5</v>
      </c>
      <c r="X5" s="1">
        <f t="shared" si="2"/>
        <v>2.5</v>
      </c>
      <c r="Y5" s="2">
        <f t="shared" si="3"/>
        <v>3</v>
      </c>
    </row>
    <row r="6" spans="1:28" x14ac:dyDescent="0.25">
      <c r="A6">
        <v>20266381</v>
      </c>
      <c r="B6" t="str">
        <f t="shared" si="0"/>
        <v>GONZALEZ DE LA TORRE MAGALY ZOE</v>
      </c>
      <c r="C6" t="s">
        <v>10</v>
      </c>
      <c r="D6" t="s">
        <v>58</v>
      </c>
      <c r="E6" t="s">
        <v>57</v>
      </c>
      <c r="F6" s="1" t="s">
        <v>110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5</v>
      </c>
      <c r="W6" s="1">
        <f t="shared" si="1"/>
        <v>12</v>
      </c>
      <c r="X6" s="1">
        <f t="shared" si="2"/>
        <v>6</v>
      </c>
      <c r="Y6" s="2">
        <f t="shared" si="3"/>
        <v>6.5</v>
      </c>
    </row>
    <row r="7" spans="1:28" x14ac:dyDescent="0.25">
      <c r="A7">
        <v>10187062</v>
      </c>
      <c r="B7" t="str">
        <f t="shared" si="0"/>
        <v>RETES REYES EVAN</v>
      </c>
      <c r="C7" t="s">
        <v>11</v>
      </c>
      <c r="D7" t="s">
        <v>12</v>
      </c>
      <c r="E7" t="s">
        <v>13</v>
      </c>
      <c r="F7" s="1" t="s">
        <v>110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5</v>
      </c>
      <c r="W7" s="1">
        <f t="shared" si="1"/>
        <v>10</v>
      </c>
      <c r="X7" s="1">
        <f t="shared" si="2"/>
        <v>5</v>
      </c>
      <c r="Y7" s="2">
        <f t="shared" si="3"/>
        <v>5.5</v>
      </c>
    </row>
    <row r="8" spans="1:28" x14ac:dyDescent="0.25">
      <c r="A8">
        <v>20268481</v>
      </c>
      <c r="B8" t="str">
        <f t="shared" si="0"/>
        <v>RODRIGUEZ FRAGOSO VALERIA</v>
      </c>
      <c r="C8" t="s">
        <v>14</v>
      </c>
      <c r="D8" t="s">
        <v>15</v>
      </c>
      <c r="E8" t="s">
        <v>16</v>
      </c>
      <c r="F8" s="1" t="s">
        <v>111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1</v>
      </c>
      <c r="U8" s="1">
        <v>1</v>
      </c>
      <c r="V8" s="1">
        <v>5</v>
      </c>
      <c r="W8" s="1">
        <f t="shared" si="1"/>
        <v>14</v>
      </c>
      <c r="X8" s="1">
        <f t="shared" si="2"/>
        <v>7</v>
      </c>
      <c r="Y8" s="2">
        <f t="shared" si="3"/>
        <v>7.5</v>
      </c>
    </row>
    <row r="9" spans="1:28" x14ac:dyDescent="0.25">
      <c r="A9">
        <v>20267076</v>
      </c>
      <c r="B9" t="str">
        <f t="shared" si="0"/>
        <v>ROMERO FERNANDEZ SEBASTIAN</v>
      </c>
      <c r="C9" t="s">
        <v>17</v>
      </c>
      <c r="D9" t="s">
        <v>18</v>
      </c>
      <c r="E9" t="s">
        <v>19</v>
      </c>
      <c r="F9" s="1" t="s">
        <v>111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5</v>
      </c>
      <c r="W9" s="1">
        <f t="shared" si="1"/>
        <v>9</v>
      </c>
      <c r="X9" s="1">
        <f t="shared" si="2"/>
        <v>4.5</v>
      </c>
      <c r="Y9" s="2">
        <f t="shared" si="3"/>
        <v>5</v>
      </c>
    </row>
    <row r="10" spans="1:28" x14ac:dyDescent="0.25">
      <c r="A10">
        <v>20255663</v>
      </c>
      <c r="B10" t="str">
        <f t="shared" si="0"/>
        <v>ROSAS AMADOR AYELEN BERENICE</v>
      </c>
      <c r="C10" t="s">
        <v>20</v>
      </c>
      <c r="D10" t="s">
        <v>21</v>
      </c>
      <c r="E10" t="s">
        <v>59</v>
      </c>
      <c r="F10" s="1" t="s">
        <v>111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5</v>
      </c>
      <c r="W10" s="1">
        <f t="shared" si="1"/>
        <v>13</v>
      </c>
      <c r="X10" s="1">
        <f t="shared" si="2"/>
        <v>6.5</v>
      </c>
      <c r="Y10" s="2">
        <f t="shared" si="3"/>
        <v>7</v>
      </c>
    </row>
    <row r="11" spans="1:28" x14ac:dyDescent="0.25">
      <c r="A11">
        <v>20256373</v>
      </c>
      <c r="B11" t="str">
        <f t="shared" si="0"/>
        <v>ROSAS SANTIAGO KAMYLA SHARAA</v>
      </c>
      <c r="C11" t="s">
        <v>20</v>
      </c>
      <c r="D11" t="s">
        <v>22</v>
      </c>
      <c r="E11" t="s">
        <v>60</v>
      </c>
      <c r="F11" s="1" t="s">
        <v>111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1</v>
      </c>
      <c r="V11" s="1">
        <v>5</v>
      </c>
      <c r="W11" s="1">
        <f t="shared" si="1"/>
        <v>13</v>
      </c>
      <c r="X11" s="1">
        <f t="shared" si="2"/>
        <v>6.5</v>
      </c>
      <c r="Y11" s="2">
        <f t="shared" si="3"/>
        <v>7</v>
      </c>
    </row>
    <row r="12" spans="1:28" x14ac:dyDescent="0.25">
      <c r="A12">
        <v>20240735</v>
      </c>
      <c r="B12" t="str">
        <f t="shared" si="0"/>
        <v>RUIZ SANABRIA SARA</v>
      </c>
      <c r="C12" t="s">
        <v>23</v>
      </c>
      <c r="D12" t="s">
        <v>24</v>
      </c>
      <c r="E12" t="s">
        <v>25</v>
      </c>
      <c r="F12" s="1" t="s">
        <v>111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5</v>
      </c>
      <c r="W12" s="1">
        <f t="shared" si="1"/>
        <v>17</v>
      </c>
      <c r="X12" s="1">
        <f t="shared" si="2"/>
        <v>8.5</v>
      </c>
      <c r="Y12" s="2">
        <f t="shared" si="3"/>
        <v>9</v>
      </c>
    </row>
    <row r="13" spans="1:28" x14ac:dyDescent="0.25">
      <c r="A13">
        <v>10186997</v>
      </c>
      <c r="B13" t="str">
        <f t="shared" si="0"/>
        <v>SANCHEZ ALVARADO GAEL</v>
      </c>
      <c r="C13" t="s">
        <v>26</v>
      </c>
      <c r="D13" t="s">
        <v>27</v>
      </c>
      <c r="E13" t="s">
        <v>28</v>
      </c>
      <c r="F13" s="1" t="s">
        <v>111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1</v>
      </c>
      <c r="V13" s="1">
        <v>5</v>
      </c>
      <c r="W13" s="1">
        <f t="shared" si="1"/>
        <v>14</v>
      </c>
      <c r="X13" s="1">
        <f t="shared" si="2"/>
        <v>7</v>
      </c>
      <c r="Y13" s="2">
        <f t="shared" si="3"/>
        <v>7.5</v>
      </c>
    </row>
    <row r="14" spans="1:28" x14ac:dyDescent="0.25">
      <c r="A14">
        <v>10187563</v>
      </c>
      <c r="B14" t="str">
        <f t="shared" si="0"/>
        <v>SANDOVAL HERNANDEZ LEONARDO GAEL</v>
      </c>
      <c r="C14" t="s">
        <v>29</v>
      </c>
      <c r="D14" t="s">
        <v>31</v>
      </c>
      <c r="E14" t="s">
        <v>61</v>
      </c>
      <c r="F14" s="1" t="s">
        <v>110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f t="shared" si="1"/>
        <v>7</v>
      </c>
      <c r="X14" s="1">
        <f t="shared" si="2"/>
        <v>3.5</v>
      </c>
      <c r="Y14" s="2">
        <f t="shared" si="3"/>
        <v>4</v>
      </c>
    </row>
    <row r="15" spans="1:28" x14ac:dyDescent="0.25">
      <c r="A15">
        <v>10186666</v>
      </c>
      <c r="B15" t="str">
        <f t="shared" si="0"/>
        <v>SIGALES MORALES XIMENA</v>
      </c>
      <c r="C15" t="s">
        <v>33</v>
      </c>
      <c r="D15" t="s">
        <v>34</v>
      </c>
      <c r="E15" t="s">
        <v>35</v>
      </c>
      <c r="F15" s="1" t="s">
        <v>110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 t="shared" si="1"/>
        <v>3</v>
      </c>
      <c r="X15" s="1">
        <f t="shared" si="2"/>
        <v>1.5</v>
      </c>
      <c r="Y15" s="2">
        <f t="shared" si="3"/>
        <v>2</v>
      </c>
    </row>
    <row r="16" spans="1:28" x14ac:dyDescent="0.25">
      <c r="A16">
        <v>20268087</v>
      </c>
      <c r="B16" t="str">
        <f t="shared" si="0"/>
        <v>SOTO ALVARADO DARINKA BRISEIDA</v>
      </c>
      <c r="C16" t="s">
        <v>36</v>
      </c>
      <c r="D16" t="s">
        <v>27</v>
      </c>
      <c r="E16" t="s">
        <v>62</v>
      </c>
      <c r="F16" s="1" t="s">
        <v>110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5</v>
      </c>
      <c r="W16" s="1">
        <f t="shared" si="1"/>
        <v>13</v>
      </c>
      <c r="X16" s="1">
        <f t="shared" si="2"/>
        <v>6.5</v>
      </c>
      <c r="Y16" s="2">
        <f t="shared" si="3"/>
        <v>7</v>
      </c>
    </row>
    <row r="17" spans="1:25" x14ac:dyDescent="0.25">
      <c r="A17">
        <v>20267318</v>
      </c>
      <c r="B17" t="str">
        <f t="shared" si="0"/>
        <v>TELLEZ ROMERO EMILY FERNANDA</v>
      </c>
      <c r="C17" t="s">
        <v>37</v>
      </c>
      <c r="D17" t="s">
        <v>17</v>
      </c>
      <c r="E17" t="s">
        <v>63</v>
      </c>
      <c r="F17" s="1" t="s">
        <v>110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f t="shared" si="1"/>
        <v>6</v>
      </c>
      <c r="X17" s="1">
        <f t="shared" si="2"/>
        <v>3</v>
      </c>
      <c r="Y17" s="2">
        <f t="shared" si="3"/>
        <v>3.5</v>
      </c>
    </row>
    <row r="18" spans="1:25" x14ac:dyDescent="0.25">
      <c r="A18">
        <v>20265373</v>
      </c>
      <c r="B18" t="str">
        <f t="shared" si="0"/>
        <v>TERAN RODRIGUEZ MARLEN FABIOLA</v>
      </c>
      <c r="C18" t="s">
        <v>38</v>
      </c>
      <c r="D18" t="s">
        <v>14</v>
      </c>
      <c r="E18" t="s">
        <v>64</v>
      </c>
      <c r="F18" s="1" t="s">
        <v>111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5</v>
      </c>
      <c r="W18" s="1">
        <f t="shared" si="1"/>
        <v>9</v>
      </c>
      <c r="X18" s="1">
        <f t="shared" si="2"/>
        <v>4.5</v>
      </c>
      <c r="Y18" s="2">
        <f t="shared" si="3"/>
        <v>5</v>
      </c>
    </row>
    <row r="19" spans="1:25" x14ac:dyDescent="0.25">
      <c r="A19">
        <v>10185884</v>
      </c>
      <c r="B19" t="str">
        <f t="shared" si="0"/>
        <v>VAZQUEZ CARREON GUILLERMO ERIK</v>
      </c>
      <c r="C19" t="s">
        <v>39</v>
      </c>
      <c r="D19" t="s">
        <v>40</v>
      </c>
      <c r="E19" t="s">
        <v>65</v>
      </c>
      <c r="F19" s="1" t="s">
        <v>110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1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f t="shared" si="1"/>
        <v>9</v>
      </c>
      <c r="X19" s="1">
        <f t="shared" si="2"/>
        <v>4.5</v>
      </c>
      <c r="Y19" s="2">
        <f t="shared" si="3"/>
        <v>5</v>
      </c>
    </row>
    <row r="20" spans="1:25" x14ac:dyDescent="0.25">
      <c r="A20">
        <v>10188303</v>
      </c>
      <c r="B20" t="str">
        <f t="shared" si="0"/>
        <v>VAZQUEZ ISLAS MARIA RENATA</v>
      </c>
      <c r="C20" t="s">
        <v>39</v>
      </c>
      <c r="D20" t="s">
        <v>42</v>
      </c>
      <c r="E20" t="s">
        <v>66</v>
      </c>
      <c r="F20" s="1" t="s">
        <v>111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5</v>
      </c>
      <c r="W20" s="1">
        <f t="shared" si="1"/>
        <v>12</v>
      </c>
      <c r="X20" s="1">
        <f t="shared" si="2"/>
        <v>6</v>
      </c>
      <c r="Y20" s="2">
        <f t="shared" si="3"/>
        <v>6.5</v>
      </c>
    </row>
    <row r="21" spans="1:25" x14ac:dyDescent="0.25">
      <c r="A21">
        <v>20263060</v>
      </c>
      <c r="B21" t="str">
        <f t="shared" si="0"/>
        <v>VIDAL SANCHEZ ANGEL FERNANDO</v>
      </c>
      <c r="C21" t="s">
        <v>43</v>
      </c>
      <c r="D21" t="s">
        <v>26</v>
      </c>
      <c r="E21" t="s">
        <v>67</v>
      </c>
      <c r="F21" s="1" t="s">
        <v>111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0</v>
      </c>
      <c r="V21" s="1">
        <v>5</v>
      </c>
      <c r="W21" s="1">
        <f t="shared" si="1"/>
        <v>12</v>
      </c>
      <c r="X21" s="1">
        <f t="shared" si="2"/>
        <v>6</v>
      </c>
      <c r="Y21" s="2">
        <f t="shared" si="3"/>
        <v>6.5</v>
      </c>
    </row>
    <row r="22" spans="1:25" x14ac:dyDescent="0.25">
      <c r="A22">
        <v>20258138</v>
      </c>
      <c r="B22" t="str">
        <f t="shared" si="0"/>
        <v>VILLA NICOLAS VALENTINA</v>
      </c>
      <c r="C22" t="s">
        <v>44</v>
      </c>
      <c r="D22" t="s">
        <v>45</v>
      </c>
      <c r="E22" t="s">
        <v>30</v>
      </c>
      <c r="F22" s="1" t="s">
        <v>111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5</v>
      </c>
      <c r="W22" s="1">
        <f t="shared" si="1"/>
        <v>13</v>
      </c>
      <c r="X22" s="1">
        <f t="shared" si="2"/>
        <v>6.5</v>
      </c>
      <c r="Y22" s="2">
        <f t="shared" si="3"/>
        <v>7</v>
      </c>
    </row>
    <row r="23" spans="1:25" x14ac:dyDescent="0.25">
      <c r="A23">
        <v>20253903</v>
      </c>
      <c r="B23" t="str">
        <f t="shared" si="0"/>
        <v>VILLALOBOS DEL CORRAL GUILLERMO</v>
      </c>
      <c r="C23" t="s">
        <v>46</v>
      </c>
      <c r="D23" t="s">
        <v>68</v>
      </c>
      <c r="E23" s="3" t="s">
        <v>41</v>
      </c>
      <c r="F23" s="1" t="s">
        <v>113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1"/>
        <v>0</v>
      </c>
      <c r="X23" s="1">
        <f t="shared" si="2"/>
        <v>0</v>
      </c>
      <c r="Y23" s="2">
        <v>0</v>
      </c>
    </row>
    <row r="24" spans="1:25" x14ac:dyDescent="0.25">
      <c r="A24">
        <v>20264117</v>
      </c>
      <c r="B24" t="str">
        <f t="shared" si="0"/>
        <v>VILLEGAS ALARCON LEONARDO</v>
      </c>
      <c r="C24" t="s">
        <v>47</v>
      </c>
      <c r="D24" t="s">
        <v>48</v>
      </c>
      <c r="E24" t="s">
        <v>32</v>
      </c>
      <c r="F24" s="1" t="s">
        <v>111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5</v>
      </c>
      <c r="W24" s="1">
        <f t="shared" si="1"/>
        <v>16</v>
      </c>
      <c r="X24" s="1">
        <f t="shared" si="2"/>
        <v>8</v>
      </c>
      <c r="Y24" s="2">
        <f t="shared" si="3"/>
        <v>8.5</v>
      </c>
    </row>
    <row r="25" spans="1:25" x14ac:dyDescent="0.25">
      <c r="A25">
        <v>10187574</v>
      </c>
      <c r="B25" t="str">
        <f t="shared" si="0"/>
        <v>ZALDIVAR MENDOZA FRANCO EMILIANO</v>
      </c>
      <c r="C25" t="s">
        <v>49</v>
      </c>
      <c r="D25" t="s">
        <v>50</v>
      </c>
      <c r="E25" t="s">
        <v>74</v>
      </c>
      <c r="F25" s="1" t="s">
        <v>110</v>
      </c>
      <c r="G25" s="1">
        <v>1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f t="shared" si="1"/>
        <v>8</v>
      </c>
      <c r="X25" s="1">
        <f t="shared" si="2"/>
        <v>4</v>
      </c>
      <c r="Y25" s="2">
        <f t="shared" si="3"/>
        <v>4.5</v>
      </c>
    </row>
    <row r="26" spans="1:25" x14ac:dyDescent="0.25">
      <c r="A26">
        <v>10187795</v>
      </c>
      <c r="B26" t="str">
        <f t="shared" si="0"/>
        <v>ZAVALA ROMERO DIEGO</v>
      </c>
      <c r="C26" t="s">
        <v>51</v>
      </c>
      <c r="D26" t="s">
        <v>17</v>
      </c>
      <c r="E26" t="s">
        <v>52</v>
      </c>
      <c r="F26" s="1" t="s">
        <v>110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5</v>
      </c>
      <c r="W26" s="1">
        <f t="shared" si="1"/>
        <v>13</v>
      </c>
      <c r="X26" s="1">
        <f t="shared" si="2"/>
        <v>6.5</v>
      </c>
      <c r="Y26" s="2">
        <f t="shared" si="3"/>
        <v>7</v>
      </c>
    </row>
    <row r="27" spans="1:25" x14ac:dyDescent="0.25">
      <c r="A27">
        <v>20263273</v>
      </c>
      <c r="B27" t="str">
        <f t="shared" si="0"/>
        <v>ZEMPOALTECA MENESES NICOLAS</v>
      </c>
      <c r="C27" t="s">
        <v>53</v>
      </c>
      <c r="D27" t="s">
        <v>54</v>
      </c>
      <c r="E27" t="s">
        <v>45</v>
      </c>
      <c r="F27" s="1" t="s">
        <v>110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5</v>
      </c>
      <c r="W27" s="1">
        <f t="shared" si="1"/>
        <v>10</v>
      </c>
      <c r="X27" s="1">
        <f t="shared" si="2"/>
        <v>5</v>
      </c>
      <c r="Y27" s="2">
        <f t="shared" si="3"/>
        <v>5.5</v>
      </c>
    </row>
  </sheetData>
  <sortState xmlns:xlrd2="http://schemas.microsoft.com/office/spreadsheetml/2017/richdata2" ref="A2:X27">
    <sortCondition ref="B2:B2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Concentrado</vt:lpstr>
      <vt:lpstr>Calif Final</vt:lpstr>
      <vt:lpstr>Asistencias</vt:lpstr>
      <vt:lpstr>Ejercicios_Notacion</vt:lpstr>
      <vt:lpstr>Ejercicios_Velocidad</vt:lpstr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2023-09-29T00:28:23Z</dcterms:created>
  <dcterms:modified xsi:type="dcterms:W3CDTF">2023-11-17T04:45:42Z</dcterms:modified>
</cp:coreProperties>
</file>