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"/>
    </mc:Choice>
  </mc:AlternateContent>
  <xr:revisionPtr revIDLastSave="0" documentId="13_ncr:1_{A2F76E31-5734-436D-AB4B-E95BAEB4A10C}" xr6:coauthVersionLast="47" xr6:coauthVersionMax="47" xr10:uidLastSave="{00000000-0000-0000-0000-000000000000}"/>
  <bookViews>
    <workbookView xWindow="-120" yWindow="-120" windowWidth="20730" windowHeight="11160" activeTab="3" xr2:uid="{7D2BE740-95B4-4318-9D40-57B175E37B29}"/>
  </bookViews>
  <sheets>
    <sheet name="Newton-Kepler" sheetId="1" r:id="rId1"/>
    <sheet name="Concentrado" sheetId="2" r:id="rId2"/>
    <sheet name="Examen" sheetId="3" r:id="rId3"/>
    <sheet name="Calificaciones" sheetId="4" r:id="rId4"/>
  </sheets>
  <definedNames>
    <definedName name="_xlnm._FilterDatabase" localSheetId="3" hidden="1">Calificaciones!$B$1:$B$27</definedName>
    <definedName name="_xlnm._FilterDatabase" localSheetId="1" hidden="1">Concentrado!$A$2:$L$28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4" l="1"/>
  <c r="Z8" i="3"/>
  <c r="Z7" i="3"/>
  <c r="Z6" i="3"/>
  <c r="Z5" i="3"/>
  <c r="Z25" i="3"/>
  <c r="AD8" i="3"/>
  <c r="AD6" i="3"/>
  <c r="E3" i="4" l="1"/>
  <c r="E4" i="4"/>
  <c r="E5" i="4"/>
  <c r="E6" i="4"/>
  <c r="E7" i="4"/>
  <c r="E8" i="4"/>
  <c r="E9" i="4"/>
  <c r="E10" i="4"/>
  <c r="E11" i="4"/>
  <c r="E12" i="4"/>
  <c r="E13" i="4"/>
  <c r="E14" i="4"/>
  <c r="E16" i="4"/>
  <c r="E17" i="4"/>
  <c r="E18" i="4"/>
  <c r="E19" i="4"/>
  <c r="E20" i="4"/>
  <c r="E21" i="4"/>
  <c r="E22" i="4"/>
  <c r="E23" i="4"/>
  <c r="E24" i="4"/>
  <c r="E25" i="4"/>
  <c r="E26" i="4"/>
  <c r="E27" i="4"/>
  <c r="E2" i="4"/>
  <c r="AC2" i="3"/>
  <c r="AC3" i="3" s="1"/>
  <c r="X3" i="3"/>
  <c r="Y3" i="3" s="1"/>
  <c r="X4" i="3"/>
  <c r="Y4" i="3" s="1"/>
  <c r="AE6" i="3" s="1"/>
  <c r="X5" i="3"/>
  <c r="Y5" i="3" s="1"/>
  <c r="X6" i="3"/>
  <c r="Y6" i="3" s="1"/>
  <c r="X7" i="3"/>
  <c r="Y7" i="3" s="1"/>
  <c r="X8" i="3"/>
  <c r="Y8" i="3" s="1"/>
  <c r="X9" i="3"/>
  <c r="Y9" i="3" s="1"/>
  <c r="Z9" i="3" s="1"/>
  <c r="X10" i="3"/>
  <c r="Y10" i="3" s="1"/>
  <c r="X11" i="3"/>
  <c r="Y11" i="3" s="1"/>
  <c r="X12" i="3"/>
  <c r="Y12" i="3" s="1"/>
  <c r="X13" i="3"/>
  <c r="Y13" i="3" s="1"/>
  <c r="X14" i="3"/>
  <c r="Y14" i="3" s="1"/>
  <c r="X15" i="3"/>
  <c r="Y15" i="3" s="1"/>
  <c r="X16" i="3"/>
  <c r="Y16" i="3" s="1"/>
  <c r="X17" i="3"/>
  <c r="Y17" i="3" s="1"/>
  <c r="X18" i="3"/>
  <c r="Y18" i="3" s="1"/>
  <c r="X19" i="3"/>
  <c r="Y19" i="3" s="1"/>
  <c r="X20" i="3"/>
  <c r="Y20" i="3" s="1"/>
  <c r="X21" i="3"/>
  <c r="Y21" i="3" s="1"/>
  <c r="X22" i="3"/>
  <c r="Y22" i="3" s="1"/>
  <c r="X23" i="3"/>
  <c r="Y23" i="3" s="1"/>
  <c r="X24" i="3"/>
  <c r="Y24" i="3" s="1"/>
  <c r="X25" i="3"/>
  <c r="Y25" i="3" s="1"/>
  <c r="X26" i="3"/>
  <c r="Y26" i="3" s="1"/>
  <c r="X27" i="3"/>
  <c r="Y27" i="3" s="1"/>
  <c r="X2" i="3"/>
  <c r="Y2" i="3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3" i="2"/>
  <c r="K1" i="2"/>
  <c r="Z18" i="3" l="1"/>
  <c r="Z21" i="3"/>
  <c r="Z17" i="3"/>
  <c r="Z13" i="3"/>
  <c r="AE7" i="3"/>
  <c r="AC1" i="3"/>
  <c r="Z24" i="3"/>
  <c r="Z20" i="3"/>
  <c r="Z16" i="3"/>
  <c r="Z12" i="3"/>
  <c r="Z27" i="3"/>
  <c r="Z23" i="3"/>
  <c r="Z3" i="3"/>
  <c r="Z22" i="3"/>
  <c r="Z14" i="3"/>
  <c r="Z11" i="3"/>
  <c r="Z26" i="3"/>
  <c r="Z19" i="3"/>
  <c r="Z2" i="3"/>
  <c r="L7" i="2"/>
  <c r="L11" i="2"/>
  <c r="L15" i="2"/>
  <c r="L16" i="2"/>
  <c r="L17" i="2"/>
  <c r="L19" i="2"/>
  <c r="L21" i="2"/>
  <c r="L23" i="2"/>
  <c r="L27" i="2"/>
  <c r="AC7" i="3" l="1"/>
  <c r="AD7" i="3" s="1"/>
  <c r="L12" i="2"/>
  <c r="L25" i="2"/>
  <c r="L20" i="2"/>
  <c r="L9" i="2"/>
  <c r="L26" i="2"/>
  <c r="L22" i="2"/>
  <c r="L18" i="2"/>
  <c r="L14" i="2"/>
  <c r="L10" i="2"/>
  <c r="L6" i="2"/>
  <c r="L3" i="2"/>
  <c r="L24" i="2"/>
  <c r="L13" i="2"/>
  <c r="L8" i="2"/>
  <c r="L5" i="2"/>
  <c r="L28" i="2"/>
  <c r="L4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</calcChain>
</file>

<file path=xl/sharedStrings.xml><?xml version="1.0" encoding="utf-8"?>
<sst xmlns="http://schemas.openxmlformats.org/spreadsheetml/2006/main" count="349" uniqueCount="151">
  <si>
    <t>Matrícula</t>
  </si>
  <si>
    <t>Alumno</t>
  </si>
  <si>
    <t>Apaterno</t>
  </si>
  <si>
    <t>Amaterno</t>
  </si>
  <si>
    <t>Nombre</t>
  </si>
  <si>
    <t>ARELLANO</t>
  </si>
  <si>
    <t>COMPAN</t>
  </si>
  <si>
    <t>CAROLINA</t>
  </si>
  <si>
    <t>CANTARELL</t>
  </si>
  <si>
    <t>IBARROLA</t>
  </si>
  <si>
    <t>REGINA</t>
  </si>
  <si>
    <t>DANIS</t>
  </si>
  <si>
    <t>MILLAN</t>
  </si>
  <si>
    <t>JESUS DAVID</t>
  </si>
  <si>
    <t>DOMINGUEZ</t>
  </si>
  <si>
    <t>MEJIA</t>
  </si>
  <si>
    <t>AXEL TADEO</t>
  </si>
  <si>
    <t>GONZALEZ</t>
  </si>
  <si>
    <t>DE LA TORRE</t>
  </si>
  <si>
    <t>MAGALY ZOE</t>
  </si>
  <si>
    <t>RETES</t>
  </si>
  <si>
    <t>REYES</t>
  </si>
  <si>
    <t>EVAN</t>
  </si>
  <si>
    <t>RODRIGUEZ</t>
  </si>
  <si>
    <t>FRAGOSO</t>
  </si>
  <si>
    <t>VALERIA</t>
  </si>
  <si>
    <t>ROMERO</t>
  </si>
  <si>
    <t>FERNANDEZ</t>
  </si>
  <si>
    <t>SEBASTIAN</t>
  </si>
  <si>
    <t>ROSAS</t>
  </si>
  <si>
    <t>AMADOR</t>
  </si>
  <si>
    <t>AYELEN BERENICE</t>
  </si>
  <si>
    <t>SANTIAGO</t>
  </si>
  <si>
    <t>KAMYLA SHARAA</t>
  </si>
  <si>
    <t>RUIZ</t>
  </si>
  <si>
    <t>SANABRIA</t>
  </si>
  <si>
    <t>SARA</t>
  </si>
  <si>
    <t>SANCHEZ</t>
  </si>
  <si>
    <t>ALVARADO</t>
  </si>
  <si>
    <t>GAEL</t>
  </si>
  <si>
    <t>SANDOVAL</t>
  </si>
  <si>
    <t>HERNANDEZ</t>
  </si>
  <si>
    <t>LEONARDO GAEL</t>
  </si>
  <si>
    <t>SIGALES</t>
  </si>
  <si>
    <t>MORALES</t>
  </si>
  <si>
    <t>XIMENA</t>
  </si>
  <si>
    <t>SOTO</t>
  </si>
  <si>
    <t>DARINKA BRISEIDA</t>
  </si>
  <si>
    <t>TELLEZ</t>
  </si>
  <si>
    <t>EMILY FERNANDA</t>
  </si>
  <si>
    <t>TERAN</t>
  </si>
  <si>
    <t>MARLEN FABIOLA</t>
  </si>
  <si>
    <t>VAZQUEZ</t>
  </si>
  <si>
    <t>CARREON</t>
  </si>
  <si>
    <t>GUILLERMO ERIK</t>
  </si>
  <si>
    <t>ISLAS</t>
  </si>
  <si>
    <t>MARIA RENATA</t>
  </si>
  <si>
    <t>VIDAL</t>
  </si>
  <si>
    <t>ANGEL FERNANDO</t>
  </si>
  <si>
    <t>VILLA</t>
  </si>
  <si>
    <t>NICOLAS</t>
  </si>
  <si>
    <t>VALENTINA</t>
  </si>
  <si>
    <t>VILLALOBOS</t>
  </si>
  <si>
    <t>DEL CORRAL</t>
  </si>
  <si>
    <t>GUILLERMO</t>
  </si>
  <si>
    <t>VILLEGAS</t>
  </si>
  <si>
    <t>ALARCON</t>
  </si>
  <si>
    <t>LEONARDO</t>
  </si>
  <si>
    <t>ZALDIVAR</t>
  </si>
  <si>
    <t>MENDOZA</t>
  </si>
  <si>
    <t>FRANCO EMILIANO</t>
  </si>
  <si>
    <t>ZAVALA</t>
  </si>
  <si>
    <t>DIEGO</t>
  </si>
  <si>
    <t>ZEMPOALTECA</t>
  </si>
  <si>
    <t>MENESES</t>
  </si>
  <si>
    <t>ARELLANO COMPAN CAROLINA</t>
  </si>
  <si>
    <t>CANTARELL IBARROLA REGINA</t>
  </si>
  <si>
    <t>DANIS MILLAN JESUS DAVID</t>
  </si>
  <si>
    <t>DOMINGUEZ MEJIA AXEL TADEO</t>
  </si>
  <si>
    <t>GONZALEZ DE LA TORRE MAGALY ZOE</t>
  </si>
  <si>
    <t>RETES REYES EVAN</t>
  </si>
  <si>
    <t>RODRIGUEZ FRAGOSO VALERIA</t>
  </si>
  <si>
    <t>ROMERO FERNANDEZ SEBASTIAN</t>
  </si>
  <si>
    <t>ROSAS AMADOR AYELEN BERENICE</t>
  </si>
  <si>
    <t>ROSAS SANTIAGO KAMYLA SHARAA</t>
  </si>
  <si>
    <t>RUIZ SANABRIA SARA</t>
  </si>
  <si>
    <t>SANCHEZ ALVARADO GAEL</t>
  </si>
  <si>
    <t>SANDOVAL HERNANDEZ LEONARDO GAEL</t>
  </si>
  <si>
    <t>SIGALES MORALES XIMENA</t>
  </si>
  <si>
    <t>SOTO ALVARADO DARINKA BRISEIDA</t>
  </si>
  <si>
    <t>TELLEZ ROMERO EMILY FERNANDA</t>
  </si>
  <si>
    <t>TERAN RODRIGUEZ MARLEN FABIOLA</t>
  </si>
  <si>
    <t>VAZQUEZ CARREON GUILLERMO ERIK</t>
  </si>
  <si>
    <t>VAZQUEZ ISLAS MARIA RENATA</t>
  </si>
  <si>
    <t>VIDAL SANCHEZ ANGEL FERNANDO</t>
  </si>
  <si>
    <t>VILLA NICOLAS VALENTINA</t>
  </si>
  <si>
    <t>VILLALOBOS DEL CORRAL GUILLERMO</t>
  </si>
  <si>
    <t>VILLEGAS ALARCON LEONARDO</t>
  </si>
  <si>
    <t>ZALDIVAR MENDOZA FRANCO EMILIANO</t>
  </si>
  <si>
    <t>ZAVALA ROMERO DIEGO</t>
  </si>
  <si>
    <t>ZEMPOALTECA MENESES NICOLAS</t>
  </si>
  <si>
    <t>Presentación</t>
  </si>
  <si>
    <t>B. Newton</t>
  </si>
  <si>
    <t>Leyes Newton</t>
  </si>
  <si>
    <t>B. Kepler</t>
  </si>
  <si>
    <t>Leyes Kepler</t>
  </si>
  <si>
    <t>Bibliografía</t>
  </si>
  <si>
    <t>Ortografía</t>
  </si>
  <si>
    <t>Puntaje</t>
  </si>
  <si>
    <t>Kepler-Newton</t>
  </si>
  <si>
    <t>Planetas</t>
  </si>
  <si>
    <t>Calificación</t>
  </si>
  <si>
    <t>Clase_Caída</t>
  </si>
  <si>
    <t>Casa_Caída</t>
  </si>
  <si>
    <t>Apuntes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</si>
  <si>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</si>
  <si>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</si>
  <si>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</si>
  <si>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</si>
  <si>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</si>
  <si>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</si>
  <si>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</si>
  <si>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</si>
  <si>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</si>
  <si>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</si>
  <si>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</si>
  <si>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</si>
  <si>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</si>
  <si>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</si>
  <si>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</si>
  <si>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</si>
  <si>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</si>
  <si>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</si>
  <si>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</si>
  <si>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</si>
  <si>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Tipo</t>
  </si>
  <si>
    <t>A</t>
  </si>
  <si>
    <t>C</t>
  </si>
  <si>
    <t>B</t>
  </si>
  <si>
    <t>N</t>
  </si>
  <si>
    <t>Máxima</t>
  </si>
  <si>
    <t>Diferencia</t>
  </si>
  <si>
    <t>Ajuste</t>
  </si>
  <si>
    <t>Acreditados</t>
  </si>
  <si>
    <t>Acreditados_2</t>
  </si>
  <si>
    <t>Promedio</t>
  </si>
  <si>
    <t>Eval. Continua</t>
  </si>
  <si>
    <t>Examen</t>
  </si>
  <si>
    <t>Teoría</t>
  </si>
  <si>
    <t>Faltas</t>
  </si>
  <si>
    <t>%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</si>
</sst>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2" applyNumberFormat="1" applyFont="1" applyAlignment="1">
      <alignment horizontal="center"/>
    </xf>
    <xf numFmtId="43" fontId="0" fillId="0" borderId="0" xfId="1" applyFont="1"/>
  </cellXfs>
  <cellStyles count="3">
    <cellStyle name="Millares" xfId="1" builtinId="3"/>
    <cellStyle name="Normal" xfId="0" builtinId="0"/>
    <cellStyle name="Porcentaje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12B0-C84E-4070-95BD-57C69551C67E}">
  <dimension ref="A1:M27"/>
  <sheetViews>
    <sheetView workbookViewId="0">
      <selection activeCell="M2" sqref="M2:M27"/>
    </sheetView>
  </sheetViews>
  <sheetFormatPr baseColWidth="10" defaultRowHeight="15" x14ac:dyDescent="0.25"/>
  <cols>
    <col min="5" max="5" width="17.85546875" bestFit="1" customWidth="1"/>
    <col min="6" max="6" width="12.5703125" style="1" bestFit="1" customWidth="1"/>
    <col min="7" max="7" width="10.28515625" style="1" bestFit="1" customWidth="1"/>
    <col min="8" max="8" width="13.5703125" style="1" bestFit="1" customWidth="1"/>
    <col min="9" max="9" width="9" style="1" bestFit="1" customWidth="1"/>
    <col min="10" max="10" width="12.28515625" style="1" bestFit="1" customWidth="1"/>
    <col min="11" max="11" width="11" style="1" bestFit="1" customWidth="1"/>
    <col min="12" max="12" width="9.85546875" style="1" bestFit="1" customWidth="1"/>
    <col min="13" max="13" width="7.85546875" style="1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</row>
    <row r="2" spans="1:13" x14ac:dyDescent="0.25">
      <c r="A2">
        <v>10185626</v>
      </c>
      <c r="B2" t="s">
        <v>75</v>
      </c>
      <c r="C2" t="s">
        <v>5</v>
      </c>
      <c r="D2" t="s">
        <v>6</v>
      </c>
      <c r="E2" t="s">
        <v>7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f>SUM(F2:L2)</f>
        <v>7</v>
      </c>
    </row>
    <row r="3" spans="1:13" x14ac:dyDescent="0.25">
      <c r="A3">
        <v>20235058</v>
      </c>
      <c r="B3" t="s">
        <v>76</v>
      </c>
      <c r="C3" t="s">
        <v>8</v>
      </c>
      <c r="D3" t="s">
        <v>9</v>
      </c>
      <c r="E3" t="s">
        <v>10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f t="shared" ref="M3:M27" si="0">SUM(F3:L3)</f>
        <v>0</v>
      </c>
    </row>
    <row r="4" spans="1:13" x14ac:dyDescent="0.25">
      <c r="A4">
        <v>20246860</v>
      </c>
      <c r="B4" t="s">
        <v>77</v>
      </c>
      <c r="C4" t="s">
        <v>11</v>
      </c>
      <c r="D4" t="s">
        <v>12</v>
      </c>
      <c r="E4" t="s">
        <v>13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f t="shared" si="0"/>
        <v>7</v>
      </c>
    </row>
    <row r="5" spans="1:13" x14ac:dyDescent="0.25">
      <c r="A5">
        <v>10187946</v>
      </c>
      <c r="B5" t="s">
        <v>78</v>
      </c>
      <c r="C5" t="s">
        <v>14</v>
      </c>
      <c r="D5" t="s">
        <v>15</v>
      </c>
      <c r="E5" t="s">
        <v>16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f t="shared" si="0"/>
        <v>0</v>
      </c>
    </row>
    <row r="6" spans="1:13" x14ac:dyDescent="0.25">
      <c r="A6">
        <v>20266381</v>
      </c>
      <c r="B6" t="s">
        <v>79</v>
      </c>
      <c r="C6" t="s">
        <v>17</v>
      </c>
      <c r="D6" t="s">
        <v>18</v>
      </c>
      <c r="E6" t="s">
        <v>19</v>
      </c>
      <c r="F6" s="1">
        <v>1</v>
      </c>
      <c r="G6" s="1">
        <v>1</v>
      </c>
      <c r="H6" s="1">
        <v>0.5</v>
      </c>
      <c r="I6" s="1">
        <v>1</v>
      </c>
      <c r="J6" s="1">
        <v>0.5</v>
      </c>
      <c r="K6" s="1">
        <v>0</v>
      </c>
      <c r="L6" s="1">
        <v>1</v>
      </c>
      <c r="M6" s="1">
        <f t="shared" si="0"/>
        <v>5</v>
      </c>
    </row>
    <row r="7" spans="1:13" x14ac:dyDescent="0.25">
      <c r="A7">
        <v>10187062</v>
      </c>
      <c r="B7" t="s">
        <v>80</v>
      </c>
      <c r="C7" t="s">
        <v>20</v>
      </c>
      <c r="D7" t="s">
        <v>21</v>
      </c>
      <c r="E7" t="s">
        <v>22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f t="shared" si="0"/>
        <v>0</v>
      </c>
    </row>
    <row r="8" spans="1:13" x14ac:dyDescent="0.25">
      <c r="A8">
        <v>20268481</v>
      </c>
      <c r="B8" t="s">
        <v>81</v>
      </c>
      <c r="C8" t="s">
        <v>23</v>
      </c>
      <c r="D8" t="s">
        <v>24</v>
      </c>
      <c r="E8" t="s">
        <v>25</v>
      </c>
      <c r="F8" s="1">
        <v>1</v>
      </c>
      <c r="G8" s="1">
        <v>1</v>
      </c>
      <c r="H8" s="1">
        <v>0.5</v>
      </c>
      <c r="I8" s="1">
        <v>1</v>
      </c>
      <c r="J8" s="1">
        <v>0.5</v>
      </c>
      <c r="K8" s="1">
        <v>0</v>
      </c>
      <c r="L8" s="1">
        <v>1</v>
      </c>
      <c r="M8" s="1">
        <f t="shared" si="0"/>
        <v>5</v>
      </c>
    </row>
    <row r="9" spans="1:13" x14ac:dyDescent="0.25">
      <c r="A9">
        <v>20267076</v>
      </c>
      <c r="B9" t="s">
        <v>82</v>
      </c>
      <c r="C9" t="s">
        <v>26</v>
      </c>
      <c r="D9" t="s">
        <v>27</v>
      </c>
      <c r="E9" t="s">
        <v>28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f t="shared" si="0"/>
        <v>0</v>
      </c>
    </row>
    <row r="10" spans="1:13" x14ac:dyDescent="0.25">
      <c r="A10">
        <v>20255663</v>
      </c>
      <c r="B10" t="s">
        <v>83</v>
      </c>
      <c r="C10" t="s">
        <v>29</v>
      </c>
      <c r="D10" t="s">
        <v>30</v>
      </c>
      <c r="E10" t="s">
        <v>31</v>
      </c>
      <c r="F10" s="1">
        <v>1</v>
      </c>
      <c r="G10" s="1">
        <v>1</v>
      </c>
      <c r="H10" s="1">
        <v>1</v>
      </c>
      <c r="I10" s="1">
        <v>1</v>
      </c>
      <c r="J10" s="1">
        <v>0.5</v>
      </c>
      <c r="K10" s="1">
        <v>0</v>
      </c>
      <c r="L10" s="1">
        <v>1</v>
      </c>
      <c r="M10" s="1">
        <f t="shared" si="0"/>
        <v>5.5</v>
      </c>
    </row>
    <row r="11" spans="1:13" x14ac:dyDescent="0.25">
      <c r="A11">
        <v>20256373</v>
      </c>
      <c r="B11" t="s">
        <v>84</v>
      </c>
      <c r="C11" t="s">
        <v>29</v>
      </c>
      <c r="D11" t="s">
        <v>32</v>
      </c>
      <c r="E11" t="s">
        <v>33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f t="shared" si="0"/>
        <v>7</v>
      </c>
    </row>
    <row r="12" spans="1:13" x14ac:dyDescent="0.25">
      <c r="A12">
        <v>20240735</v>
      </c>
      <c r="B12" t="s">
        <v>85</v>
      </c>
      <c r="C12" t="s">
        <v>34</v>
      </c>
      <c r="D12" t="s">
        <v>35</v>
      </c>
      <c r="E12" t="s">
        <v>36</v>
      </c>
      <c r="F12" s="1">
        <v>0.5</v>
      </c>
      <c r="G12" s="1">
        <v>1</v>
      </c>
      <c r="H12" s="1">
        <v>1</v>
      </c>
      <c r="I12" s="1">
        <v>1</v>
      </c>
      <c r="J12" s="1">
        <v>1</v>
      </c>
      <c r="K12" s="1">
        <v>0.5</v>
      </c>
      <c r="L12" s="1">
        <v>1</v>
      </c>
      <c r="M12" s="1">
        <f t="shared" si="0"/>
        <v>6</v>
      </c>
    </row>
    <row r="13" spans="1:13" x14ac:dyDescent="0.25">
      <c r="A13">
        <v>10186997</v>
      </c>
      <c r="B13" t="s">
        <v>86</v>
      </c>
      <c r="C13" t="s">
        <v>37</v>
      </c>
      <c r="D13" t="s">
        <v>38</v>
      </c>
      <c r="E13" t="s">
        <v>39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f t="shared" si="0"/>
        <v>0</v>
      </c>
    </row>
    <row r="14" spans="1:13" x14ac:dyDescent="0.25">
      <c r="A14">
        <v>10187563</v>
      </c>
      <c r="B14" t="s">
        <v>87</v>
      </c>
      <c r="C14" t="s">
        <v>40</v>
      </c>
      <c r="D14" t="s">
        <v>41</v>
      </c>
      <c r="E14" t="s">
        <v>42</v>
      </c>
      <c r="F14" s="1">
        <v>0.5</v>
      </c>
      <c r="G14" s="1">
        <v>1</v>
      </c>
      <c r="H14" s="1">
        <v>1</v>
      </c>
      <c r="I14" s="1">
        <v>1</v>
      </c>
      <c r="J14" s="1">
        <v>1</v>
      </c>
      <c r="K14" s="1">
        <v>0</v>
      </c>
      <c r="L14" s="1">
        <v>1</v>
      </c>
      <c r="M14" s="1">
        <f t="shared" si="0"/>
        <v>5.5</v>
      </c>
    </row>
    <row r="15" spans="1:13" x14ac:dyDescent="0.25">
      <c r="A15">
        <v>10186666</v>
      </c>
      <c r="B15" t="s">
        <v>88</v>
      </c>
      <c r="C15" t="s">
        <v>43</v>
      </c>
      <c r="D15" t="s">
        <v>44</v>
      </c>
      <c r="E15" t="s">
        <v>45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f t="shared" si="0"/>
        <v>0</v>
      </c>
    </row>
    <row r="16" spans="1:13" x14ac:dyDescent="0.25">
      <c r="A16">
        <v>20268087</v>
      </c>
      <c r="B16" t="s">
        <v>89</v>
      </c>
      <c r="C16" t="s">
        <v>46</v>
      </c>
      <c r="D16" t="s">
        <v>38</v>
      </c>
      <c r="E16" t="s">
        <v>47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f t="shared" si="0"/>
        <v>7</v>
      </c>
    </row>
    <row r="17" spans="1:13" x14ac:dyDescent="0.25">
      <c r="A17">
        <v>20267318</v>
      </c>
      <c r="B17" t="s">
        <v>90</v>
      </c>
      <c r="C17" t="s">
        <v>48</v>
      </c>
      <c r="D17" t="s">
        <v>26</v>
      </c>
      <c r="E17" t="s">
        <v>49</v>
      </c>
      <c r="F17" s="1">
        <v>1</v>
      </c>
      <c r="G17" s="1">
        <v>1</v>
      </c>
      <c r="H17" s="1">
        <v>0.5</v>
      </c>
      <c r="I17" s="1">
        <v>1</v>
      </c>
      <c r="J17" s="1">
        <v>0.5</v>
      </c>
      <c r="K17" s="1">
        <v>0</v>
      </c>
      <c r="L17" s="1">
        <v>1</v>
      </c>
      <c r="M17" s="1">
        <f t="shared" si="0"/>
        <v>5</v>
      </c>
    </row>
    <row r="18" spans="1:13" x14ac:dyDescent="0.25">
      <c r="A18">
        <v>20265373</v>
      </c>
      <c r="B18" t="s">
        <v>91</v>
      </c>
      <c r="C18" t="s">
        <v>50</v>
      </c>
      <c r="D18" t="s">
        <v>23</v>
      </c>
      <c r="E18" t="s">
        <v>51</v>
      </c>
      <c r="F18" s="1">
        <v>1</v>
      </c>
      <c r="G18" s="1">
        <v>1</v>
      </c>
      <c r="H18" s="1">
        <v>0.5</v>
      </c>
      <c r="I18" s="1">
        <v>1</v>
      </c>
      <c r="J18" s="1">
        <v>0.5</v>
      </c>
      <c r="K18" s="1">
        <v>0</v>
      </c>
      <c r="L18" s="1">
        <v>1</v>
      </c>
      <c r="M18" s="1">
        <f t="shared" si="0"/>
        <v>5</v>
      </c>
    </row>
    <row r="19" spans="1:13" x14ac:dyDescent="0.25">
      <c r="A19">
        <v>10185884</v>
      </c>
      <c r="B19" t="s">
        <v>92</v>
      </c>
      <c r="C19" t="s">
        <v>52</v>
      </c>
      <c r="D19" t="s">
        <v>53</v>
      </c>
      <c r="E19" t="s">
        <v>54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f t="shared" si="0"/>
        <v>7</v>
      </c>
    </row>
    <row r="20" spans="1:13" x14ac:dyDescent="0.25">
      <c r="A20">
        <v>10188303</v>
      </c>
      <c r="B20" t="s">
        <v>93</v>
      </c>
      <c r="C20" t="s">
        <v>52</v>
      </c>
      <c r="D20" t="s">
        <v>55</v>
      </c>
      <c r="E20" t="s">
        <v>56</v>
      </c>
      <c r="F20" s="1">
        <v>1</v>
      </c>
      <c r="G20" s="1">
        <v>1</v>
      </c>
      <c r="H20" s="1">
        <v>1</v>
      </c>
      <c r="I20" s="1">
        <v>1</v>
      </c>
      <c r="J20" s="1">
        <v>0.5</v>
      </c>
      <c r="K20" s="1">
        <v>0</v>
      </c>
      <c r="L20" s="1">
        <v>1</v>
      </c>
      <c r="M20" s="1">
        <f t="shared" si="0"/>
        <v>5.5</v>
      </c>
    </row>
    <row r="21" spans="1:13" x14ac:dyDescent="0.25">
      <c r="A21">
        <v>20263060</v>
      </c>
      <c r="B21" t="s">
        <v>94</v>
      </c>
      <c r="C21" t="s">
        <v>57</v>
      </c>
      <c r="D21" t="s">
        <v>37</v>
      </c>
      <c r="E21" t="s">
        <v>58</v>
      </c>
      <c r="F21" s="1">
        <v>1</v>
      </c>
      <c r="G21" s="1">
        <v>1</v>
      </c>
      <c r="H21" s="1">
        <v>0.5</v>
      </c>
      <c r="I21" s="1">
        <v>1</v>
      </c>
      <c r="J21" s="1">
        <v>1</v>
      </c>
      <c r="K21" s="1">
        <v>0</v>
      </c>
      <c r="L21" s="1">
        <v>1</v>
      </c>
      <c r="M21" s="1">
        <f t="shared" si="0"/>
        <v>5.5</v>
      </c>
    </row>
    <row r="22" spans="1:13" x14ac:dyDescent="0.25">
      <c r="A22">
        <v>20258138</v>
      </c>
      <c r="B22" t="s">
        <v>95</v>
      </c>
      <c r="C22" t="s">
        <v>59</v>
      </c>
      <c r="D22" t="s">
        <v>60</v>
      </c>
      <c r="E22" t="s">
        <v>61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f t="shared" si="0"/>
        <v>0</v>
      </c>
    </row>
    <row r="23" spans="1:13" x14ac:dyDescent="0.25">
      <c r="A23">
        <v>20253903</v>
      </c>
      <c r="B23" t="s">
        <v>96</v>
      </c>
      <c r="C23" t="s">
        <v>62</v>
      </c>
      <c r="D23" t="s">
        <v>63</v>
      </c>
      <c r="E23" t="s">
        <v>64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f t="shared" si="0"/>
        <v>0</v>
      </c>
    </row>
    <row r="24" spans="1:13" x14ac:dyDescent="0.25">
      <c r="A24">
        <v>20264117</v>
      </c>
      <c r="B24" t="s">
        <v>97</v>
      </c>
      <c r="C24" t="s">
        <v>65</v>
      </c>
      <c r="D24" t="s">
        <v>66</v>
      </c>
      <c r="E24" t="s">
        <v>67</v>
      </c>
      <c r="F24" s="1">
        <v>1</v>
      </c>
      <c r="G24" s="1">
        <v>1</v>
      </c>
      <c r="H24" s="1">
        <v>0.5</v>
      </c>
      <c r="I24" s="1">
        <v>1</v>
      </c>
      <c r="J24" s="1">
        <v>0.5</v>
      </c>
      <c r="K24" s="1">
        <v>0.5</v>
      </c>
      <c r="L24" s="1">
        <v>1</v>
      </c>
      <c r="M24" s="1">
        <f t="shared" si="0"/>
        <v>5.5</v>
      </c>
    </row>
    <row r="25" spans="1:13" x14ac:dyDescent="0.25">
      <c r="A25">
        <v>10187574</v>
      </c>
      <c r="B25" t="s">
        <v>98</v>
      </c>
      <c r="C25" t="s">
        <v>68</v>
      </c>
      <c r="D25" t="s">
        <v>69</v>
      </c>
      <c r="E25" t="s">
        <v>70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f t="shared" si="0"/>
        <v>0</v>
      </c>
    </row>
    <row r="26" spans="1:13" x14ac:dyDescent="0.25">
      <c r="A26">
        <v>10187795</v>
      </c>
      <c r="B26" t="s">
        <v>99</v>
      </c>
      <c r="C26" t="s">
        <v>71</v>
      </c>
      <c r="D26" t="s">
        <v>26</v>
      </c>
      <c r="E26" t="s">
        <v>72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f t="shared" si="0"/>
        <v>0</v>
      </c>
    </row>
    <row r="27" spans="1:13" x14ac:dyDescent="0.25">
      <c r="A27">
        <v>20263273</v>
      </c>
      <c r="B27" t="s">
        <v>100</v>
      </c>
      <c r="C27" t="s">
        <v>73</v>
      </c>
      <c r="D27" t="s">
        <v>74</v>
      </c>
      <c r="E27" t="s">
        <v>60</v>
      </c>
      <c r="F27" s="1">
        <v>1</v>
      </c>
      <c r="G27" s="1">
        <v>1</v>
      </c>
      <c r="H27" s="1">
        <v>0.5</v>
      </c>
      <c r="I27" s="1">
        <v>1</v>
      </c>
      <c r="J27" s="1">
        <v>0.5</v>
      </c>
      <c r="K27" s="1">
        <v>0</v>
      </c>
      <c r="L27" s="1">
        <v>0.5</v>
      </c>
      <c r="M27" s="1">
        <f t="shared" si="0"/>
        <v>4.5</v>
      </c>
    </row>
  </sheetData>
  <conditionalFormatting sqref="M2:M27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E299-235F-4B80-B5B3-5877D3CDF14E}">
  <sheetPr filterMode="1"/>
  <dimension ref="A1:L28"/>
  <sheetViews>
    <sheetView workbookViewId="0">
      <selection activeCell="B2" sqref="B2"/>
    </sheetView>
  </sheetViews>
  <sheetFormatPr baseColWidth="10" defaultRowHeight="15" x14ac:dyDescent="0.25"/>
  <cols>
    <col min="5" max="5" width="17.85546875" bestFit="1" customWidth="1"/>
    <col min="6" max="6" width="14.7109375" style="1" bestFit="1" customWidth="1"/>
    <col min="7" max="12" width="11.42578125" style="1"/>
  </cols>
  <sheetData>
    <row r="1" spans="1:12" x14ac:dyDescent="0.25">
      <c r="F1" s="1">
        <v>7</v>
      </c>
      <c r="G1" s="1">
        <v>3</v>
      </c>
      <c r="H1" s="1">
        <v>5</v>
      </c>
      <c r="I1" s="1">
        <v>5</v>
      </c>
      <c r="J1" s="1">
        <v>3</v>
      </c>
      <c r="K1" s="1">
        <f>SUM(F1:J1)</f>
        <v>23</v>
      </c>
      <c r="L1" s="1">
        <v>10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 t="s">
        <v>109</v>
      </c>
      <c r="G2" s="1" t="s">
        <v>110</v>
      </c>
      <c r="H2" s="1" t="s">
        <v>112</v>
      </c>
      <c r="I2" s="1" t="s">
        <v>113</v>
      </c>
      <c r="J2" s="1" t="s">
        <v>114</v>
      </c>
      <c r="K2" s="1" t="s">
        <v>108</v>
      </c>
      <c r="L2" s="1" t="s">
        <v>111</v>
      </c>
    </row>
    <row r="3" spans="1:12" hidden="1" x14ac:dyDescent="0.25">
      <c r="A3">
        <v>10185626</v>
      </c>
      <c r="B3" t="s">
        <v>75</v>
      </c>
      <c r="C3" t="s">
        <v>5</v>
      </c>
      <c r="D3" t="s">
        <v>6</v>
      </c>
      <c r="E3" t="s">
        <v>7</v>
      </c>
      <c r="F3" s="1">
        <v>7</v>
      </c>
      <c r="G3" s="1">
        <v>3</v>
      </c>
      <c r="H3" s="1">
        <v>5</v>
      </c>
      <c r="I3" s="1">
        <v>4.75</v>
      </c>
      <c r="J3" s="1">
        <v>3</v>
      </c>
      <c r="K3" s="1">
        <f>SUM(F3:J3)</f>
        <v>22.75</v>
      </c>
      <c r="L3" s="2">
        <f>(K3/$K$1)*10</f>
        <v>9.891304347826086</v>
      </c>
    </row>
    <row r="4" spans="1:12" hidden="1" x14ac:dyDescent="0.25">
      <c r="A4">
        <v>20235058</v>
      </c>
      <c r="B4" t="s">
        <v>76</v>
      </c>
      <c r="C4" t="s">
        <v>8</v>
      </c>
      <c r="D4" t="s">
        <v>9</v>
      </c>
      <c r="E4" t="s">
        <v>10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f t="shared" ref="K4:K28" si="0">SUM(F4:J4)</f>
        <v>0</v>
      </c>
      <c r="L4" s="2">
        <f t="shared" ref="L4:L28" si="1">(K4/$K$1)*10</f>
        <v>0</v>
      </c>
    </row>
    <row r="5" spans="1:12" hidden="1" x14ac:dyDescent="0.25">
      <c r="A5">
        <v>20246860</v>
      </c>
      <c r="B5" t="s">
        <v>77</v>
      </c>
      <c r="C5" t="s">
        <v>11</v>
      </c>
      <c r="D5" t="s">
        <v>12</v>
      </c>
      <c r="E5" t="s">
        <v>13</v>
      </c>
      <c r="F5" s="1">
        <v>7</v>
      </c>
      <c r="G5" s="1">
        <v>3</v>
      </c>
      <c r="H5" s="1">
        <v>5</v>
      </c>
      <c r="I5" s="1">
        <v>5</v>
      </c>
      <c r="J5" s="1">
        <v>3</v>
      </c>
      <c r="K5" s="1">
        <f t="shared" si="0"/>
        <v>23</v>
      </c>
      <c r="L5" s="2">
        <f t="shared" si="1"/>
        <v>10</v>
      </c>
    </row>
    <row r="6" spans="1:12" hidden="1" x14ac:dyDescent="0.25">
      <c r="A6">
        <v>10187946</v>
      </c>
      <c r="B6" t="s">
        <v>78</v>
      </c>
      <c r="C6" t="s">
        <v>14</v>
      </c>
      <c r="D6" t="s">
        <v>15</v>
      </c>
      <c r="E6" t="s">
        <v>16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f t="shared" si="0"/>
        <v>0</v>
      </c>
      <c r="L6" s="2">
        <f t="shared" si="1"/>
        <v>0</v>
      </c>
    </row>
    <row r="7" spans="1:12" hidden="1" x14ac:dyDescent="0.25">
      <c r="A7">
        <v>20266381</v>
      </c>
      <c r="B7" t="s">
        <v>79</v>
      </c>
      <c r="C7" t="s">
        <v>17</v>
      </c>
      <c r="D7" t="s">
        <v>18</v>
      </c>
      <c r="E7" t="s">
        <v>19</v>
      </c>
      <c r="F7" s="1">
        <v>5</v>
      </c>
      <c r="G7" s="1">
        <v>3</v>
      </c>
      <c r="H7" s="1">
        <v>0</v>
      </c>
      <c r="I7" s="1">
        <v>0</v>
      </c>
      <c r="J7" s="1">
        <v>0</v>
      </c>
      <c r="K7" s="1">
        <f t="shared" si="0"/>
        <v>8</v>
      </c>
      <c r="L7" s="2">
        <f t="shared" si="1"/>
        <v>3.4782608695652173</v>
      </c>
    </row>
    <row r="8" spans="1:12" hidden="1" x14ac:dyDescent="0.25">
      <c r="A8">
        <v>10187062</v>
      </c>
      <c r="B8" t="s">
        <v>80</v>
      </c>
      <c r="C8" t="s">
        <v>20</v>
      </c>
      <c r="D8" t="s">
        <v>21</v>
      </c>
      <c r="E8" t="s">
        <v>22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 t="shared" si="0"/>
        <v>0</v>
      </c>
      <c r="L8" s="2">
        <f t="shared" si="1"/>
        <v>0</v>
      </c>
    </row>
    <row r="9" spans="1:12" hidden="1" x14ac:dyDescent="0.25">
      <c r="A9">
        <v>20268481</v>
      </c>
      <c r="B9" t="s">
        <v>81</v>
      </c>
      <c r="C9" t="s">
        <v>23</v>
      </c>
      <c r="D9" t="s">
        <v>24</v>
      </c>
      <c r="E9" t="s">
        <v>25</v>
      </c>
      <c r="F9" s="1">
        <v>5</v>
      </c>
      <c r="G9" s="1">
        <v>3</v>
      </c>
      <c r="H9" s="1">
        <v>0</v>
      </c>
      <c r="I9" s="1">
        <v>0</v>
      </c>
      <c r="J9" s="1">
        <v>0</v>
      </c>
      <c r="K9" s="1">
        <f t="shared" si="0"/>
        <v>8</v>
      </c>
      <c r="L9" s="2">
        <f t="shared" si="1"/>
        <v>3.4782608695652173</v>
      </c>
    </row>
    <row r="10" spans="1:12" hidden="1" x14ac:dyDescent="0.25">
      <c r="A10">
        <v>20267076</v>
      </c>
      <c r="B10" t="s">
        <v>82</v>
      </c>
      <c r="C10" t="s">
        <v>26</v>
      </c>
      <c r="D10" t="s">
        <v>27</v>
      </c>
      <c r="E10" t="s">
        <v>28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f t="shared" si="0"/>
        <v>0</v>
      </c>
      <c r="L10" s="2">
        <f t="shared" si="1"/>
        <v>0</v>
      </c>
    </row>
    <row r="11" spans="1:12" hidden="1" x14ac:dyDescent="0.25">
      <c r="A11">
        <v>20255663</v>
      </c>
      <c r="B11" t="s">
        <v>83</v>
      </c>
      <c r="C11" t="s">
        <v>29</v>
      </c>
      <c r="D11" t="s">
        <v>30</v>
      </c>
      <c r="E11" t="s">
        <v>31</v>
      </c>
      <c r="F11" s="1">
        <v>5.5</v>
      </c>
      <c r="G11" s="1">
        <v>0</v>
      </c>
      <c r="H11" s="1">
        <v>0</v>
      </c>
      <c r="I11" s="1">
        <v>0</v>
      </c>
      <c r="J11" s="1">
        <v>0</v>
      </c>
      <c r="K11" s="1">
        <f t="shared" si="0"/>
        <v>5.5</v>
      </c>
      <c r="L11" s="2">
        <f t="shared" si="1"/>
        <v>2.3913043478260869</v>
      </c>
    </row>
    <row r="12" spans="1:12" x14ac:dyDescent="0.25">
      <c r="A12">
        <v>20256373</v>
      </c>
      <c r="B12" t="s">
        <v>84</v>
      </c>
      <c r="C12" t="s">
        <v>29</v>
      </c>
      <c r="D12" t="s">
        <v>32</v>
      </c>
      <c r="E12" t="s">
        <v>33</v>
      </c>
      <c r="F12" s="1">
        <v>7</v>
      </c>
      <c r="G12" s="1">
        <v>3</v>
      </c>
      <c r="J12" s="1">
        <v>3</v>
      </c>
      <c r="K12" s="1">
        <f t="shared" si="0"/>
        <v>13</v>
      </c>
      <c r="L12" s="2">
        <f t="shared" si="1"/>
        <v>5.6521739130434776</v>
      </c>
    </row>
    <row r="13" spans="1:12" hidden="1" x14ac:dyDescent="0.25">
      <c r="A13">
        <v>20240735</v>
      </c>
      <c r="B13" t="s">
        <v>85</v>
      </c>
      <c r="C13" t="s">
        <v>34</v>
      </c>
      <c r="D13" t="s">
        <v>35</v>
      </c>
      <c r="E13" t="s">
        <v>36</v>
      </c>
      <c r="F13" s="1">
        <v>6</v>
      </c>
      <c r="G13" s="1">
        <v>3</v>
      </c>
      <c r="H13" s="1">
        <v>5</v>
      </c>
      <c r="I13" s="1">
        <v>4.25</v>
      </c>
      <c r="J13" s="1">
        <v>3</v>
      </c>
      <c r="K13" s="1">
        <f t="shared" si="0"/>
        <v>21.25</v>
      </c>
      <c r="L13" s="2">
        <f t="shared" si="1"/>
        <v>9.2391304347826093</v>
      </c>
    </row>
    <row r="14" spans="1:12" hidden="1" x14ac:dyDescent="0.25">
      <c r="A14">
        <v>10186997</v>
      </c>
      <c r="B14" t="s">
        <v>86</v>
      </c>
      <c r="C14" t="s">
        <v>37</v>
      </c>
      <c r="D14" t="s">
        <v>38</v>
      </c>
      <c r="E14" t="s">
        <v>39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f t="shared" si="0"/>
        <v>0</v>
      </c>
      <c r="L14" s="2">
        <f t="shared" si="1"/>
        <v>0</v>
      </c>
    </row>
    <row r="15" spans="1:12" hidden="1" x14ac:dyDescent="0.25">
      <c r="A15">
        <v>10187563</v>
      </c>
      <c r="B15" t="s">
        <v>87</v>
      </c>
      <c r="C15" t="s">
        <v>40</v>
      </c>
      <c r="D15" t="s">
        <v>41</v>
      </c>
      <c r="E15" t="s">
        <v>42</v>
      </c>
      <c r="F15" s="1">
        <v>5.5</v>
      </c>
      <c r="G15" s="1">
        <v>3</v>
      </c>
      <c r="H15" s="1">
        <v>0</v>
      </c>
      <c r="I15" s="1">
        <v>0</v>
      </c>
      <c r="J15" s="1">
        <v>0</v>
      </c>
      <c r="K15" s="1">
        <f t="shared" si="0"/>
        <v>8.5</v>
      </c>
      <c r="L15" s="2">
        <f t="shared" si="1"/>
        <v>3.695652173913043</v>
      </c>
    </row>
    <row r="16" spans="1:12" hidden="1" x14ac:dyDescent="0.25">
      <c r="A16">
        <v>10186666</v>
      </c>
      <c r="B16" t="s">
        <v>88</v>
      </c>
      <c r="C16" t="s">
        <v>43</v>
      </c>
      <c r="D16" t="s">
        <v>44</v>
      </c>
      <c r="E16" t="s">
        <v>45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f t="shared" si="0"/>
        <v>0</v>
      </c>
      <c r="L16" s="2">
        <f t="shared" si="1"/>
        <v>0</v>
      </c>
    </row>
    <row r="17" spans="1:12" hidden="1" x14ac:dyDescent="0.25">
      <c r="A17">
        <v>20268087</v>
      </c>
      <c r="B17" t="s">
        <v>89</v>
      </c>
      <c r="C17" t="s">
        <v>46</v>
      </c>
      <c r="D17" t="s">
        <v>38</v>
      </c>
      <c r="E17" t="s">
        <v>47</v>
      </c>
      <c r="F17" s="1">
        <v>7</v>
      </c>
      <c r="G17" s="1">
        <v>3</v>
      </c>
      <c r="H17" s="1">
        <v>5</v>
      </c>
      <c r="I17" s="1">
        <v>3.5</v>
      </c>
      <c r="J17" s="1">
        <v>3</v>
      </c>
      <c r="K17" s="1">
        <f t="shared" si="0"/>
        <v>21.5</v>
      </c>
      <c r="L17" s="2">
        <f t="shared" si="1"/>
        <v>9.3478260869565215</v>
      </c>
    </row>
    <row r="18" spans="1:12" hidden="1" x14ac:dyDescent="0.25">
      <c r="A18">
        <v>20267318</v>
      </c>
      <c r="B18" t="s">
        <v>90</v>
      </c>
      <c r="C18" t="s">
        <v>48</v>
      </c>
      <c r="D18" t="s">
        <v>26</v>
      </c>
      <c r="E18" t="s">
        <v>49</v>
      </c>
      <c r="F18" s="1">
        <v>5</v>
      </c>
      <c r="G18" s="1">
        <v>2</v>
      </c>
      <c r="H18" s="1">
        <v>5</v>
      </c>
      <c r="I18" s="1">
        <v>4</v>
      </c>
      <c r="J18" s="1">
        <v>3</v>
      </c>
      <c r="K18" s="1">
        <f t="shared" si="0"/>
        <v>19</v>
      </c>
      <c r="L18" s="2">
        <f t="shared" si="1"/>
        <v>8.2608695652173907</v>
      </c>
    </row>
    <row r="19" spans="1:12" hidden="1" x14ac:dyDescent="0.25">
      <c r="A19">
        <v>20265373</v>
      </c>
      <c r="B19" t="s">
        <v>91</v>
      </c>
      <c r="C19" t="s">
        <v>50</v>
      </c>
      <c r="D19" t="s">
        <v>23</v>
      </c>
      <c r="E19" t="s">
        <v>51</v>
      </c>
      <c r="F19" s="1">
        <v>5</v>
      </c>
      <c r="G19" s="1">
        <v>0</v>
      </c>
      <c r="H19" s="1">
        <v>0</v>
      </c>
      <c r="I19" s="1">
        <v>0</v>
      </c>
      <c r="J19" s="1">
        <v>0</v>
      </c>
      <c r="K19" s="1">
        <f t="shared" si="0"/>
        <v>5</v>
      </c>
      <c r="L19" s="2">
        <f t="shared" si="1"/>
        <v>2.1739130434782608</v>
      </c>
    </row>
    <row r="20" spans="1:12" hidden="1" x14ac:dyDescent="0.25">
      <c r="A20">
        <v>10185884</v>
      </c>
      <c r="B20" t="s">
        <v>92</v>
      </c>
      <c r="C20" t="s">
        <v>52</v>
      </c>
      <c r="D20" t="s">
        <v>53</v>
      </c>
      <c r="E20" t="s">
        <v>54</v>
      </c>
      <c r="F20" s="1">
        <v>7</v>
      </c>
      <c r="G20" s="1">
        <v>3</v>
      </c>
      <c r="H20" s="1">
        <v>5</v>
      </c>
      <c r="I20" s="1">
        <v>2.75</v>
      </c>
      <c r="J20" s="1">
        <v>3</v>
      </c>
      <c r="K20" s="1">
        <f t="shared" si="0"/>
        <v>20.75</v>
      </c>
      <c r="L20" s="2">
        <f t="shared" si="1"/>
        <v>9.0217391304347831</v>
      </c>
    </row>
    <row r="21" spans="1:12" hidden="1" x14ac:dyDescent="0.25">
      <c r="A21">
        <v>10188303</v>
      </c>
      <c r="B21" t="s">
        <v>93</v>
      </c>
      <c r="C21" t="s">
        <v>52</v>
      </c>
      <c r="D21" t="s">
        <v>55</v>
      </c>
      <c r="E21" t="s">
        <v>56</v>
      </c>
      <c r="F21" s="1">
        <v>5.5</v>
      </c>
      <c r="J21" s="1">
        <v>3</v>
      </c>
      <c r="K21" s="1">
        <f t="shared" si="0"/>
        <v>8.5</v>
      </c>
      <c r="L21" s="2">
        <f t="shared" si="1"/>
        <v>3.695652173913043</v>
      </c>
    </row>
    <row r="22" spans="1:12" hidden="1" x14ac:dyDescent="0.25">
      <c r="A22">
        <v>20263060</v>
      </c>
      <c r="B22" t="s">
        <v>94</v>
      </c>
      <c r="C22" t="s">
        <v>57</v>
      </c>
      <c r="D22" t="s">
        <v>37</v>
      </c>
      <c r="E22" t="s">
        <v>58</v>
      </c>
      <c r="F22" s="1">
        <v>5.5</v>
      </c>
      <c r="G22" s="1">
        <v>3</v>
      </c>
      <c r="H22" s="1">
        <v>5</v>
      </c>
      <c r="J22" s="1">
        <v>0</v>
      </c>
      <c r="K22" s="1">
        <f t="shared" si="0"/>
        <v>13.5</v>
      </c>
      <c r="L22" s="2">
        <f t="shared" si="1"/>
        <v>5.8695652173913047</v>
      </c>
    </row>
    <row r="23" spans="1:12" hidden="1" x14ac:dyDescent="0.25">
      <c r="A23">
        <v>20258138</v>
      </c>
      <c r="B23" t="s">
        <v>95</v>
      </c>
      <c r="C23" t="s">
        <v>59</v>
      </c>
      <c r="D23" t="s">
        <v>60</v>
      </c>
      <c r="E23" t="s">
        <v>61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f t="shared" si="0"/>
        <v>0</v>
      </c>
      <c r="L23" s="2">
        <f t="shared" si="1"/>
        <v>0</v>
      </c>
    </row>
    <row r="24" spans="1:12" hidden="1" x14ac:dyDescent="0.25">
      <c r="A24">
        <v>20253903</v>
      </c>
      <c r="B24" t="s">
        <v>96</v>
      </c>
      <c r="C24" t="s">
        <v>62</v>
      </c>
      <c r="D24" t="s">
        <v>63</v>
      </c>
      <c r="E24" t="s">
        <v>64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f t="shared" si="0"/>
        <v>0</v>
      </c>
      <c r="L24" s="2">
        <f t="shared" si="1"/>
        <v>0</v>
      </c>
    </row>
    <row r="25" spans="1:12" hidden="1" x14ac:dyDescent="0.25">
      <c r="A25">
        <v>20264117</v>
      </c>
      <c r="B25" t="s">
        <v>97</v>
      </c>
      <c r="C25" t="s">
        <v>65</v>
      </c>
      <c r="D25" t="s">
        <v>66</v>
      </c>
      <c r="E25" t="s">
        <v>67</v>
      </c>
      <c r="F25" s="1">
        <v>5.5</v>
      </c>
      <c r="G25" s="1">
        <v>0</v>
      </c>
      <c r="H25" s="1">
        <v>0</v>
      </c>
      <c r="I25" s="1">
        <v>0</v>
      </c>
      <c r="J25" s="1">
        <v>0</v>
      </c>
      <c r="K25" s="1">
        <f t="shared" si="0"/>
        <v>5.5</v>
      </c>
      <c r="L25" s="2">
        <f t="shared" si="1"/>
        <v>2.3913043478260869</v>
      </c>
    </row>
    <row r="26" spans="1:12" hidden="1" x14ac:dyDescent="0.25">
      <c r="A26">
        <v>10187574</v>
      </c>
      <c r="B26" t="s">
        <v>98</v>
      </c>
      <c r="C26" t="s">
        <v>68</v>
      </c>
      <c r="D26" t="s">
        <v>69</v>
      </c>
      <c r="E26" t="s">
        <v>70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f t="shared" si="0"/>
        <v>0</v>
      </c>
      <c r="L26" s="2">
        <f t="shared" si="1"/>
        <v>0</v>
      </c>
    </row>
    <row r="27" spans="1:12" hidden="1" x14ac:dyDescent="0.25">
      <c r="A27">
        <v>10187795</v>
      </c>
      <c r="B27" t="s">
        <v>99</v>
      </c>
      <c r="C27" t="s">
        <v>71</v>
      </c>
      <c r="D27" t="s">
        <v>26</v>
      </c>
      <c r="E27" t="s">
        <v>72</v>
      </c>
      <c r="F27" s="1">
        <v>0</v>
      </c>
      <c r="G27" s="1">
        <v>0</v>
      </c>
      <c r="H27" s="1">
        <v>0</v>
      </c>
      <c r="I27" s="1">
        <v>0</v>
      </c>
      <c r="J27" s="1">
        <v>3</v>
      </c>
      <c r="K27" s="1">
        <f t="shared" si="0"/>
        <v>3</v>
      </c>
      <c r="L27" s="2">
        <f t="shared" si="1"/>
        <v>1.3043478260869565</v>
      </c>
    </row>
    <row r="28" spans="1:12" hidden="1" x14ac:dyDescent="0.25">
      <c r="A28">
        <v>20263273</v>
      </c>
      <c r="B28" t="s">
        <v>100</v>
      </c>
      <c r="C28" t="s">
        <v>73</v>
      </c>
      <c r="D28" t="s">
        <v>74</v>
      </c>
      <c r="E28" t="s">
        <v>60</v>
      </c>
      <c r="F28" s="1">
        <v>4.5</v>
      </c>
      <c r="G28" s="1">
        <v>0</v>
      </c>
      <c r="J28" s="1">
        <v>0</v>
      </c>
      <c r="K28" s="1">
        <f t="shared" si="0"/>
        <v>4.5</v>
      </c>
      <c r="L28" s="2">
        <f t="shared" si="1"/>
        <v>1.9565217391304348</v>
      </c>
    </row>
  </sheetData>
  <autoFilter ref="A2:L28" xr:uid="{FD29E299-235F-4B80-B5B3-5877D3CDF14E}">
    <filterColumn colId="1">
      <filters>
        <filter val="ROSAS SANTIAGO KAMYLA SHARAA"/>
      </filters>
    </filterColumn>
  </autoFilter>
  <conditionalFormatting sqref="F3:G28">
    <cfRule type="cellIs" dxfId="1" priority="2" operator="equal">
      <formula>0</formula>
    </cfRule>
  </conditionalFormatting>
  <conditionalFormatting sqref="J3:J28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2D00C-7324-4224-9E48-DA0B4549644A}">
  <dimension ref="A1:AE27"/>
  <sheetViews>
    <sheetView topLeftCell="A7" workbookViewId="0">
      <selection activeCell="N27" sqref="N27"/>
    </sheetView>
  </sheetViews>
  <sheetFormatPr baseColWidth="10" defaultRowHeight="15" x14ac:dyDescent="0.25"/>
  <cols>
    <col min="1" max="1" width="7.42578125" customWidth="1"/>
    <col min="2" max="2" width="38" bestFit="1" customWidth="1"/>
    <col min="3" max="3" width="4.85546875" style="1" bestFit="1" customWidth="1"/>
    <col min="4" max="12" width="3.140625" style="1" bestFit="1" customWidth="1"/>
    <col min="13" max="13" width="4.140625" style="1" bestFit="1" customWidth="1"/>
    <col min="14" max="15" width="5" style="1" bestFit="1" customWidth="1"/>
    <col min="16" max="23" width="4.140625" style="1" bestFit="1" customWidth="1"/>
    <col min="24" max="26" width="11.42578125" style="1"/>
    <col min="28" max="28" width="13.5703125" bestFit="1" customWidth="1"/>
  </cols>
  <sheetData>
    <row r="1" spans="1:31" x14ac:dyDescent="0.25">
      <c r="B1" t="s">
        <v>1</v>
      </c>
      <c r="C1" s="1" t="s">
        <v>135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125</v>
      </c>
      <c r="O1" s="1" t="s">
        <v>126</v>
      </c>
      <c r="P1" s="1" t="s">
        <v>127</v>
      </c>
      <c r="Q1" s="1" t="s">
        <v>128</v>
      </c>
      <c r="R1" s="1" t="s">
        <v>129</v>
      </c>
      <c r="S1" s="1" t="s">
        <v>130</v>
      </c>
      <c r="T1" s="1" t="s">
        <v>131</v>
      </c>
      <c r="U1" s="1" t="s">
        <v>132</v>
      </c>
      <c r="V1" s="1" t="s">
        <v>133</v>
      </c>
      <c r="W1" s="1" t="s">
        <v>134</v>
      </c>
      <c r="X1" s="1" t="s">
        <v>108</v>
      </c>
      <c r="Y1" s="1" t="s">
        <v>111</v>
      </c>
      <c r="Z1" s="1" t="s">
        <v>142</v>
      </c>
      <c r="AB1" s="1" t="s">
        <v>140</v>
      </c>
      <c r="AC1" s="1">
        <f>MAX(Y2:Y27)</f>
        <v>10</v>
      </c>
      <c r="AD1" s="1"/>
    </row>
    <row r="2" spans="1:31" x14ac:dyDescent="0.25">
      <c r="A2" s="1">
        <v>1</v>
      </c>
      <c r="B2" t="s">
        <v>75</v>
      </c>
      <c r="C2" s="1" t="s">
        <v>138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0</v>
      </c>
      <c r="L2" s="1">
        <v>1</v>
      </c>
      <c r="M2" s="1">
        <v>0</v>
      </c>
      <c r="N2" s="1">
        <v>1</v>
      </c>
      <c r="O2" s="1">
        <v>1</v>
      </c>
      <c r="P2" s="1">
        <v>0</v>
      </c>
      <c r="Q2" s="1">
        <v>0</v>
      </c>
      <c r="R2" s="1">
        <v>1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f>SUM(D2:W2)</f>
        <v>11</v>
      </c>
      <c r="Y2" s="1">
        <f>(X2/20)*10</f>
        <v>5.5</v>
      </c>
      <c r="Z2" s="2">
        <f>Y2+$AC$3</f>
        <v>7.8331</v>
      </c>
      <c r="AB2" t="s">
        <v>141</v>
      </c>
      <c r="AC2" s="1">
        <f>10-6.5</f>
        <v>3.5</v>
      </c>
      <c r="AD2" s="1"/>
    </row>
    <row r="3" spans="1:31" x14ac:dyDescent="0.25">
      <c r="A3" s="1">
        <v>2</v>
      </c>
      <c r="B3" t="s">
        <v>76</v>
      </c>
      <c r="C3" s="1" t="s">
        <v>137</v>
      </c>
      <c r="D3" s="1">
        <v>1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0</v>
      </c>
      <c r="R3" s="1">
        <v>1</v>
      </c>
      <c r="S3" s="1">
        <v>0</v>
      </c>
      <c r="T3" s="1">
        <v>0</v>
      </c>
      <c r="U3" s="1">
        <v>0</v>
      </c>
      <c r="V3" s="1">
        <v>1</v>
      </c>
      <c r="W3" s="1">
        <v>1</v>
      </c>
      <c r="X3" s="1">
        <f t="shared" ref="X3:X27" si="0">SUM(D3:W3)</f>
        <v>11</v>
      </c>
      <c r="Y3" s="1">
        <f t="shared" ref="Y3:Y27" si="1">(X3/20)*10</f>
        <v>5.5</v>
      </c>
      <c r="Z3" s="2">
        <f t="shared" ref="Z3:Z27" si="2">Y3+$AC$3</f>
        <v>7.8331</v>
      </c>
      <c r="AB3" s="1" t="s">
        <v>142</v>
      </c>
      <c r="AC3" s="2">
        <f>AC2*0.6666</f>
        <v>2.3331</v>
      </c>
      <c r="AD3" s="2"/>
    </row>
    <row r="4" spans="1:31" x14ac:dyDescent="0.25">
      <c r="A4" s="1">
        <v>3</v>
      </c>
      <c r="B4" t="s">
        <v>77</v>
      </c>
      <c r="C4" s="1" t="s">
        <v>136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f t="shared" si="0"/>
        <v>20</v>
      </c>
      <c r="Y4" s="1">
        <f t="shared" si="1"/>
        <v>10</v>
      </c>
      <c r="Z4" s="2">
        <v>10</v>
      </c>
    </row>
    <row r="5" spans="1:31" x14ac:dyDescent="0.25">
      <c r="A5" s="1">
        <v>4</v>
      </c>
      <c r="B5" t="s">
        <v>78</v>
      </c>
      <c r="C5" s="1" t="s">
        <v>136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f t="shared" si="0"/>
        <v>3</v>
      </c>
      <c r="Y5" s="1">
        <f t="shared" si="1"/>
        <v>1.5</v>
      </c>
      <c r="Z5" s="2">
        <f>Y5+$AC$3</f>
        <v>3.8331</v>
      </c>
      <c r="AC5" s="1" t="s">
        <v>139</v>
      </c>
      <c r="AD5" s="3" t="s">
        <v>150</v>
      </c>
      <c r="AE5" s="1" t="s">
        <v>145</v>
      </c>
    </row>
    <row r="6" spans="1:31" x14ac:dyDescent="0.25">
      <c r="A6" s="1">
        <v>5</v>
      </c>
      <c r="B6" t="s">
        <v>79</v>
      </c>
      <c r="C6" s="1" t="s">
        <v>138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>
        <v>1</v>
      </c>
      <c r="U6" s="1">
        <v>1</v>
      </c>
      <c r="V6" s="1">
        <v>0</v>
      </c>
      <c r="W6" s="1">
        <v>1</v>
      </c>
      <c r="X6" s="1">
        <f t="shared" si="0"/>
        <v>7</v>
      </c>
      <c r="Y6" s="1">
        <f t="shared" si="1"/>
        <v>3.5</v>
      </c>
      <c r="Z6" s="2">
        <f>Y6+$AC$3</f>
        <v>5.8331</v>
      </c>
      <c r="AB6" t="s">
        <v>143</v>
      </c>
      <c r="AC6" s="1">
        <v>3</v>
      </c>
      <c r="AD6" s="4">
        <f>AC6/26</f>
        <v>0.11538461538461539</v>
      </c>
      <c r="AE6" s="2">
        <f>AVERAGE(Y4,Y12,Y20)</f>
        <v>7.5549999999999997</v>
      </c>
    </row>
    <row r="7" spans="1:31" x14ac:dyDescent="0.25">
      <c r="A7" s="1">
        <v>6</v>
      </c>
      <c r="B7" t="s">
        <v>80</v>
      </c>
      <c r="C7" s="1" t="s">
        <v>138</v>
      </c>
      <c r="D7" s="1">
        <v>0</v>
      </c>
      <c r="E7" s="1">
        <v>1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f t="shared" si="0"/>
        <v>5</v>
      </c>
      <c r="Y7" s="1">
        <f t="shared" si="1"/>
        <v>2.5</v>
      </c>
      <c r="Z7" s="2">
        <f>Y7+$AC$3</f>
        <v>4.8331</v>
      </c>
      <c r="AB7" t="s">
        <v>144</v>
      </c>
      <c r="AC7" s="1">
        <f>COUNTIF(Z2:Z27,"&gt;=6.0")</f>
        <v>15</v>
      </c>
      <c r="AD7" s="4">
        <f>AC7/26</f>
        <v>0.57692307692307687</v>
      </c>
      <c r="AE7" s="2">
        <f>AVERAGEIF(Z2:Z27,"&gt;=6.0")</f>
        <v>7.9328933333333342</v>
      </c>
    </row>
    <row r="8" spans="1:31" x14ac:dyDescent="0.25">
      <c r="A8" s="1">
        <v>7</v>
      </c>
      <c r="B8" t="s">
        <v>81</v>
      </c>
      <c r="C8" s="1" t="s">
        <v>138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1</v>
      </c>
      <c r="M8" s="1">
        <v>1</v>
      </c>
      <c r="N8" s="1">
        <v>1</v>
      </c>
      <c r="O8" s="1">
        <v>1</v>
      </c>
      <c r="P8" s="1">
        <v>0</v>
      </c>
      <c r="Q8" s="1">
        <v>0</v>
      </c>
      <c r="R8" s="1">
        <v>1</v>
      </c>
      <c r="S8" s="1">
        <v>0</v>
      </c>
      <c r="T8" s="1">
        <v>0</v>
      </c>
      <c r="U8" s="1">
        <v>0</v>
      </c>
      <c r="V8" s="1">
        <v>1</v>
      </c>
      <c r="W8" s="1">
        <v>1</v>
      </c>
      <c r="X8" s="1">
        <f t="shared" si="0"/>
        <v>8</v>
      </c>
      <c r="Y8" s="1">
        <f t="shared" si="1"/>
        <v>4</v>
      </c>
      <c r="Z8" s="2">
        <f>Y8+$AC$3</f>
        <v>6.3331</v>
      </c>
      <c r="AD8" s="5">
        <f>100-53.8</f>
        <v>46.2</v>
      </c>
    </row>
    <row r="9" spans="1:31" x14ac:dyDescent="0.25">
      <c r="A9" s="1">
        <v>8</v>
      </c>
      <c r="B9" t="s">
        <v>82</v>
      </c>
      <c r="C9" s="1" t="s">
        <v>138</v>
      </c>
      <c r="D9" s="1">
        <v>0</v>
      </c>
      <c r="E9" s="1">
        <v>1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0</v>
      </c>
      <c r="L9" s="1">
        <v>1</v>
      </c>
      <c r="M9" s="1">
        <v>1</v>
      </c>
      <c r="N9" s="1">
        <v>1</v>
      </c>
      <c r="O9" s="1">
        <v>0.33</v>
      </c>
      <c r="P9" s="1">
        <v>1</v>
      </c>
      <c r="Q9" s="1">
        <v>0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f t="shared" si="0"/>
        <v>14.33</v>
      </c>
      <c r="Y9" s="2">
        <f t="shared" si="1"/>
        <v>7.165</v>
      </c>
      <c r="Z9" s="2">
        <f>Y9+$AC$3</f>
        <v>9.4981000000000009</v>
      </c>
    </row>
    <row r="10" spans="1:31" x14ac:dyDescent="0.25">
      <c r="A10" s="1">
        <v>9</v>
      </c>
      <c r="B10" t="s">
        <v>83</v>
      </c>
      <c r="C10" s="1" t="s">
        <v>138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f t="shared" si="0"/>
        <v>0</v>
      </c>
      <c r="Y10" s="1">
        <f t="shared" si="1"/>
        <v>0</v>
      </c>
      <c r="Z10" s="2">
        <v>0</v>
      </c>
    </row>
    <row r="11" spans="1:31" x14ac:dyDescent="0.25">
      <c r="A11" s="1">
        <v>10</v>
      </c>
      <c r="B11" t="s">
        <v>84</v>
      </c>
      <c r="C11" s="1" t="s">
        <v>136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1</v>
      </c>
      <c r="M11" s="1">
        <v>0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0</v>
      </c>
      <c r="U11" s="1">
        <v>0</v>
      </c>
      <c r="V11" s="1">
        <v>1</v>
      </c>
      <c r="W11" s="1">
        <v>1</v>
      </c>
      <c r="X11" s="1">
        <f t="shared" si="0"/>
        <v>10</v>
      </c>
      <c r="Y11" s="1">
        <f t="shared" si="1"/>
        <v>5</v>
      </c>
      <c r="Z11" s="2">
        <f t="shared" si="2"/>
        <v>7.3331</v>
      </c>
    </row>
    <row r="12" spans="1:31" x14ac:dyDescent="0.25">
      <c r="A12" s="1">
        <v>11</v>
      </c>
      <c r="B12" t="s">
        <v>85</v>
      </c>
      <c r="C12" s="1" t="s">
        <v>136</v>
      </c>
      <c r="D12" s="1">
        <v>1</v>
      </c>
      <c r="E12" s="1">
        <v>1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1</v>
      </c>
      <c r="L12" s="1">
        <v>0</v>
      </c>
      <c r="M12" s="1">
        <v>0</v>
      </c>
      <c r="N12" s="1">
        <v>1</v>
      </c>
      <c r="O12" s="1">
        <v>1</v>
      </c>
      <c r="P12" s="1">
        <v>0</v>
      </c>
      <c r="Q12" s="1">
        <v>1</v>
      </c>
      <c r="R12" s="1">
        <v>1</v>
      </c>
      <c r="S12" s="1">
        <v>1</v>
      </c>
      <c r="T12" s="1">
        <v>1</v>
      </c>
      <c r="U12" s="1">
        <v>0</v>
      </c>
      <c r="V12" s="1">
        <v>1</v>
      </c>
      <c r="W12" s="1">
        <v>1</v>
      </c>
      <c r="X12" s="1">
        <f t="shared" si="0"/>
        <v>13</v>
      </c>
      <c r="Y12" s="1">
        <f t="shared" si="1"/>
        <v>6.5</v>
      </c>
      <c r="Z12" s="2">
        <f t="shared" si="2"/>
        <v>8.8331</v>
      </c>
    </row>
    <row r="13" spans="1:31" x14ac:dyDescent="0.25">
      <c r="A13" s="1">
        <v>12</v>
      </c>
      <c r="B13" t="s">
        <v>86</v>
      </c>
      <c r="C13" s="1" t="s">
        <v>138</v>
      </c>
      <c r="D13" s="1">
        <v>0</v>
      </c>
      <c r="E13" s="1">
        <v>1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</v>
      </c>
      <c r="P13" s="1">
        <v>1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f t="shared" si="0"/>
        <v>6</v>
      </c>
      <c r="Y13" s="1">
        <f t="shared" si="1"/>
        <v>3</v>
      </c>
      <c r="Z13" s="2">
        <f t="shared" si="2"/>
        <v>5.3331</v>
      </c>
    </row>
    <row r="14" spans="1:31" x14ac:dyDescent="0.25">
      <c r="A14" s="1">
        <v>13</v>
      </c>
      <c r="B14" t="s">
        <v>87</v>
      </c>
      <c r="C14" s="1" t="s">
        <v>136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1">
        <v>1</v>
      </c>
      <c r="M14" s="1">
        <v>0</v>
      </c>
      <c r="N14" s="1">
        <v>1</v>
      </c>
      <c r="O14" s="1">
        <v>1</v>
      </c>
      <c r="P14" s="1">
        <v>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1">
        <f t="shared" si="0"/>
        <v>7</v>
      </c>
      <c r="Y14" s="1">
        <f t="shared" si="1"/>
        <v>3.5</v>
      </c>
      <c r="Z14" s="2">
        <f t="shared" si="2"/>
        <v>5.8331</v>
      </c>
    </row>
    <row r="15" spans="1:31" x14ac:dyDescent="0.25">
      <c r="A15" s="1">
        <v>14</v>
      </c>
      <c r="B15" t="s">
        <v>88</v>
      </c>
      <c r="C15" s="1" t="s">
        <v>138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f t="shared" si="0"/>
        <v>0</v>
      </c>
      <c r="Y15" s="1">
        <f t="shared" si="1"/>
        <v>0</v>
      </c>
      <c r="Z15" s="2">
        <v>0</v>
      </c>
    </row>
    <row r="16" spans="1:31" x14ac:dyDescent="0.25">
      <c r="A16" s="1">
        <v>15</v>
      </c>
      <c r="B16" t="s">
        <v>89</v>
      </c>
      <c r="C16" s="1" t="s">
        <v>136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1</v>
      </c>
      <c r="M16" s="1">
        <v>0</v>
      </c>
      <c r="N16" s="1">
        <v>1</v>
      </c>
      <c r="O16" s="1">
        <v>1</v>
      </c>
      <c r="P16" s="1">
        <v>0</v>
      </c>
      <c r="Q16" s="1">
        <v>1</v>
      </c>
      <c r="R16" s="1">
        <v>1</v>
      </c>
      <c r="S16" s="1">
        <v>0</v>
      </c>
      <c r="T16" s="1">
        <v>1</v>
      </c>
      <c r="U16" s="1">
        <v>0</v>
      </c>
      <c r="V16" s="1">
        <v>1</v>
      </c>
      <c r="W16" s="1">
        <v>1</v>
      </c>
      <c r="X16" s="1">
        <f t="shared" si="0"/>
        <v>9</v>
      </c>
      <c r="Y16" s="1">
        <f t="shared" si="1"/>
        <v>4.5</v>
      </c>
      <c r="Z16" s="2">
        <f t="shared" si="2"/>
        <v>6.8331</v>
      </c>
    </row>
    <row r="17" spans="1:26" x14ac:dyDescent="0.25">
      <c r="A17" s="1">
        <v>16</v>
      </c>
      <c r="B17" t="s">
        <v>90</v>
      </c>
      <c r="C17" s="1" t="s">
        <v>136</v>
      </c>
      <c r="D17" s="1">
        <v>1</v>
      </c>
      <c r="E17" s="1">
        <v>1</v>
      </c>
      <c r="F17" s="1">
        <v>0</v>
      </c>
      <c r="G17" s="1">
        <v>1</v>
      </c>
      <c r="H17" s="1">
        <v>1</v>
      </c>
      <c r="I17" s="1">
        <v>0</v>
      </c>
      <c r="J17" s="1">
        <v>1</v>
      </c>
      <c r="K17" s="1">
        <v>1</v>
      </c>
      <c r="L17" s="1">
        <v>0</v>
      </c>
      <c r="M17" s="1">
        <v>0</v>
      </c>
      <c r="N17" s="1">
        <v>1</v>
      </c>
      <c r="O17" s="1">
        <v>1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1</v>
      </c>
      <c r="V17" s="1">
        <v>0</v>
      </c>
      <c r="W17" s="1">
        <v>1</v>
      </c>
      <c r="X17" s="1">
        <f t="shared" si="0"/>
        <v>11</v>
      </c>
      <c r="Y17" s="1">
        <f t="shared" si="1"/>
        <v>5.5</v>
      </c>
      <c r="Z17" s="2">
        <f t="shared" si="2"/>
        <v>7.8331</v>
      </c>
    </row>
    <row r="18" spans="1:26" x14ac:dyDescent="0.25">
      <c r="A18" s="1">
        <v>17</v>
      </c>
      <c r="B18" t="s">
        <v>91</v>
      </c>
      <c r="C18" s="1" t="s">
        <v>136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  <c r="L18" s="1">
        <v>0</v>
      </c>
      <c r="M18" s="1">
        <v>0</v>
      </c>
      <c r="N18" s="1">
        <v>1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f t="shared" si="0"/>
        <v>4</v>
      </c>
      <c r="Y18" s="1">
        <f t="shared" si="1"/>
        <v>2</v>
      </c>
      <c r="Z18" s="2">
        <f t="shared" si="2"/>
        <v>4.3331</v>
      </c>
    </row>
    <row r="19" spans="1:26" x14ac:dyDescent="0.25">
      <c r="A19" s="1">
        <v>18</v>
      </c>
      <c r="B19" t="s">
        <v>92</v>
      </c>
      <c r="C19" s="1" t="s">
        <v>136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1</v>
      </c>
      <c r="L19" s="1">
        <v>1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0</v>
      </c>
      <c r="T19" s="1">
        <v>1</v>
      </c>
      <c r="U19" s="1">
        <v>0</v>
      </c>
      <c r="V19" s="1">
        <v>1</v>
      </c>
      <c r="W19" s="1">
        <v>1</v>
      </c>
      <c r="X19" s="1">
        <f t="shared" si="0"/>
        <v>8</v>
      </c>
      <c r="Y19" s="1">
        <f t="shared" si="1"/>
        <v>4</v>
      </c>
      <c r="Z19" s="2">
        <f t="shared" si="2"/>
        <v>6.3331</v>
      </c>
    </row>
    <row r="20" spans="1:26" x14ac:dyDescent="0.25">
      <c r="A20" s="1">
        <v>19</v>
      </c>
      <c r="B20" t="s">
        <v>93</v>
      </c>
      <c r="C20" s="1" t="s">
        <v>136</v>
      </c>
      <c r="D20" s="1">
        <v>0</v>
      </c>
      <c r="E20" s="1">
        <v>1</v>
      </c>
      <c r="F20" s="1">
        <v>0</v>
      </c>
      <c r="G20" s="1">
        <v>1</v>
      </c>
      <c r="H20" s="1">
        <v>0</v>
      </c>
      <c r="I20" s="1">
        <v>0</v>
      </c>
      <c r="J20" s="1">
        <v>1</v>
      </c>
      <c r="K20" s="1">
        <v>0</v>
      </c>
      <c r="L20" s="1">
        <v>1</v>
      </c>
      <c r="M20" s="1">
        <v>0</v>
      </c>
      <c r="N20" s="1">
        <v>0.33</v>
      </c>
      <c r="O20" s="1">
        <v>1</v>
      </c>
      <c r="P20" s="1">
        <v>0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f t="shared" si="0"/>
        <v>12.33</v>
      </c>
      <c r="Y20" s="2">
        <f t="shared" si="1"/>
        <v>6.1650000000000009</v>
      </c>
      <c r="Z20" s="2">
        <f t="shared" si="2"/>
        <v>8.4981000000000009</v>
      </c>
    </row>
    <row r="21" spans="1:26" x14ac:dyDescent="0.25">
      <c r="A21" s="1">
        <v>20</v>
      </c>
      <c r="B21" t="s">
        <v>94</v>
      </c>
      <c r="C21" s="1" t="s">
        <v>136</v>
      </c>
      <c r="D21" s="1">
        <v>1</v>
      </c>
      <c r="E21" s="1">
        <v>1</v>
      </c>
      <c r="F21" s="1">
        <v>0</v>
      </c>
      <c r="G21" s="1">
        <v>0</v>
      </c>
      <c r="H21" s="1">
        <v>0</v>
      </c>
      <c r="I21" s="1">
        <v>1</v>
      </c>
      <c r="J21" s="1">
        <v>1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0</v>
      </c>
      <c r="Q21" s="1">
        <v>0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f t="shared" si="0"/>
        <v>11</v>
      </c>
      <c r="Y21" s="1">
        <f t="shared" si="1"/>
        <v>5.5</v>
      </c>
      <c r="Z21" s="2">
        <f t="shared" si="2"/>
        <v>7.8331</v>
      </c>
    </row>
    <row r="22" spans="1:26" x14ac:dyDescent="0.25">
      <c r="A22" s="1">
        <v>21</v>
      </c>
      <c r="B22" t="s">
        <v>95</v>
      </c>
      <c r="C22" s="1" t="s">
        <v>136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f t="shared" si="0"/>
        <v>4</v>
      </c>
      <c r="Y22" s="1">
        <f t="shared" si="1"/>
        <v>2</v>
      </c>
      <c r="Z22" s="2">
        <f t="shared" si="2"/>
        <v>4.3331</v>
      </c>
    </row>
    <row r="23" spans="1:26" x14ac:dyDescent="0.25">
      <c r="A23" s="1">
        <v>22</v>
      </c>
      <c r="B23" t="s">
        <v>96</v>
      </c>
      <c r="C23" s="1" t="s">
        <v>138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0</v>
      </c>
      <c r="L23" s="1">
        <v>1</v>
      </c>
      <c r="M23" s="1">
        <v>1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1</v>
      </c>
      <c r="W23" s="1">
        <v>1</v>
      </c>
      <c r="X23" s="1">
        <f t="shared" si="0"/>
        <v>11</v>
      </c>
      <c r="Y23" s="1">
        <f t="shared" si="1"/>
        <v>5.5</v>
      </c>
      <c r="Z23" s="2">
        <f t="shared" si="2"/>
        <v>7.8331</v>
      </c>
    </row>
    <row r="24" spans="1:26" x14ac:dyDescent="0.25">
      <c r="A24" s="1">
        <v>23</v>
      </c>
      <c r="B24" t="s">
        <v>97</v>
      </c>
      <c r="C24" s="1" t="s">
        <v>136</v>
      </c>
      <c r="D24" s="1">
        <v>1</v>
      </c>
      <c r="E24" s="1">
        <v>1</v>
      </c>
      <c r="F24" s="1">
        <v>0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</v>
      </c>
      <c r="P24" s="1">
        <v>0</v>
      </c>
      <c r="Q24" s="1">
        <v>1</v>
      </c>
      <c r="R24" s="1">
        <v>1</v>
      </c>
      <c r="S24" s="1">
        <v>0</v>
      </c>
      <c r="T24" s="1">
        <v>1</v>
      </c>
      <c r="U24" s="1">
        <v>1</v>
      </c>
      <c r="V24" s="1">
        <v>0</v>
      </c>
      <c r="W24" s="1">
        <v>0</v>
      </c>
      <c r="X24" s="1">
        <f t="shared" si="0"/>
        <v>11</v>
      </c>
      <c r="Y24" s="1">
        <f t="shared" si="1"/>
        <v>5.5</v>
      </c>
      <c r="Z24" s="2">
        <f t="shared" si="2"/>
        <v>7.8331</v>
      </c>
    </row>
    <row r="25" spans="1:26" x14ac:dyDescent="0.25">
      <c r="A25" s="1">
        <v>24</v>
      </c>
      <c r="B25" t="s">
        <v>98</v>
      </c>
      <c r="C25" s="1" t="s">
        <v>137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0</v>
      </c>
      <c r="U25" s="1">
        <v>0</v>
      </c>
      <c r="V25" s="1">
        <v>1</v>
      </c>
      <c r="W25" s="1">
        <v>1</v>
      </c>
      <c r="X25" s="1">
        <f t="shared" si="0"/>
        <v>4</v>
      </c>
      <c r="Y25" s="1">
        <f t="shared" si="1"/>
        <v>2</v>
      </c>
      <c r="Z25" s="2">
        <f t="shared" si="2"/>
        <v>4.3331</v>
      </c>
    </row>
    <row r="26" spans="1:26" x14ac:dyDescent="0.25">
      <c r="A26" s="1">
        <v>25</v>
      </c>
      <c r="B26" t="s">
        <v>99</v>
      </c>
      <c r="C26" s="1" t="s">
        <v>138</v>
      </c>
      <c r="D26" s="1">
        <v>0</v>
      </c>
      <c r="E26" s="1">
        <v>1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1</v>
      </c>
      <c r="L26" s="1">
        <v>1</v>
      </c>
      <c r="M26" s="1">
        <v>0</v>
      </c>
      <c r="N26" s="1">
        <v>0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0</v>
      </c>
      <c r="U26" s="1">
        <v>0</v>
      </c>
      <c r="V26" s="1">
        <v>1</v>
      </c>
      <c r="W26" s="1">
        <v>1</v>
      </c>
      <c r="X26" s="1">
        <f t="shared" si="0"/>
        <v>12</v>
      </c>
      <c r="Y26" s="1">
        <f t="shared" si="1"/>
        <v>6</v>
      </c>
      <c r="Z26" s="2">
        <f t="shared" si="2"/>
        <v>8.3331</v>
      </c>
    </row>
    <row r="27" spans="1:26" x14ac:dyDescent="0.25">
      <c r="A27" s="1">
        <v>26</v>
      </c>
      <c r="B27" t="s">
        <v>100</v>
      </c>
      <c r="C27" s="1" t="s">
        <v>138</v>
      </c>
      <c r="D27" s="1">
        <v>0</v>
      </c>
      <c r="E27" s="1">
        <v>0</v>
      </c>
      <c r="F27" s="1">
        <v>1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0.33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1</v>
      </c>
      <c r="V27" s="1">
        <v>0</v>
      </c>
      <c r="W27" s="1">
        <v>0</v>
      </c>
      <c r="X27" s="1">
        <f t="shared" si="0"/>
        <v>3.33</v>
      </c>
      <c r="Y27" s="2">
        <f t="shared" si="1"/>
        <v>1.665</v>
      </c>
      <c r="Z27" s="2">
        <f t="shared" si="2"/>
        <v>3.9981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9561-2928-41CB-8767-9EB69BD5826F}">
  <dimension ref="A1:F27"/>
  <sheetViews>
    <sheetView tabSelected="1" topLeftCell="B16" zoomScale="120" zoomScaleNormal="120" workbookViewId="0">
      <selection activeCell="E18" sqref="E18"/>
    </sheetView>
  </sheetViews>
  <sheetFormatPr baseColWidth="10" defaultRowHeight="15" x14ac:dyDescent="0.25"/>
  <cols>
    <col min="1" max="1" width="3" bestFit="1" customWidth="1"/>
    <col min="2" max="2" width="30.140625" customWidth="1"/>
    <col min="3" max="3" width="13.5703125" style="1" bestFit="1" customWidth="1"/>
    <col min="4" max="6" width="11.42578125" style="1"/>
  </cols>
  <sheetData>
    <row r="1" spans="1:6" x14ac:dyDescent="0.25">
      <c r="B1" s="1" t="s">
        <v>1</v>
      </c>
      <c r="C1" s="1" t="s">
        <v>146</v>
      </c>
      <c r="D1" s="1" t="s">
        <v>147</v>
      </c>
      <c r="E1" s="1" t="s">
        <v>148</v>
      </c>
      <c r="F1" s="1" t="s">
        <v>149</v>
      </c>
    </row>
    <row r="2" spans="1:6" x14ac:dyDescent="0.25">
      <c r="A2">
        <v>1</v>
      </c>
      <c r="B2" t="s">
        <v>75</v>
      </c>
      <c r="C2" s="2">
        <v>9.891304347826086</v>
      </c>
      <c r="D2" s="2">
        <v>7.8331</v>
      </c>
      <c r="E2" s="2">
        <f>C2*0.4+D2*0.6</f>
        <v>8.6563817391304347</v>
      </c>
      <c r="F2" s="1">
        <v>1</v>
      </c>
    </row>
    <row r="3" spans="1:6" x14ac:dyDescent="0.25">
      <c r="A3">
        <v>2</v>
      </c>
      <c r="B3" t="s">
        <v>76</v>
      </c>
      <c r="C3" s="2">
        <v>0</v>
      </c>
      <c r="D3" s="2">
        <v>7.8331</v>
      </c>
      <c r="E3" s="2">
        <f t="shared" ref="E3:E27" si="0">C3*0.4+D3*0.6</f>
        <v>4.6998600000000001</v>
      </c>
      <c r="F3" s="1">
        <v>1</v>
      </c>
    </row>
    <row r="4" spans="1:6" x14ac:dyDescent="0.25">
      <c r="A4">
        <v>3</v>
      </c>
      <c r="B4" t="s">
        <v>77</v>
      </c>
      <c r="C4" s="2">
        <v>10</v>
      </c>
      <c r="D4" s="2">
        <v>10</v>
      </c>
      <c r="E4" s="2">
        <f t="shared" si="0"/>
        <v>10</v>
      </c>
      <c r="F4" s="1">
        <v>0</v>
      </c>
    </row>
    <row r="5" spans="1:6" x14ac:dyDescent="0.25">
      <c r="A5">
        <v>4</v>
      </c>
      <c r="B5" t="s">
        <v>78</v>
      </c>
      <c r="C5" s="2">
        <v>0</v>
      </c>
      <c r="D5" s="2">
        <v>3.8331</v>
      </c>
      <c r="E5" s="2">
        <f t="shared" si="0"/>
        <v>2.2998599999999998</v>
      </c>
      <c r="F5" s="1">
        <v>3</v>
      </c>
    </row>
    <row r="6" spans="1:6" x14ac:dyDescent="0.25">
      <c r="A6">
        <v>5</v>
      </c>
      <c r="B6" t="s">
        <v>79</v>
      </c>
      <c r="C6" s="2">
        <v>3.4782608695652173</v>
      </c>
      <c r="D6" s="2">
        <v>5.83</v>
      </c>
      <c r="E6" s="2">
        <f t="shared" si="0"/>
        <v>4.8893043478260871</v>
      </c>
      <c r="F6" s="1">
        <v>5</v>
      </c>
    </row>
    <row r="7" spans="1:6" x14ac:dyDescent="0.25">
      <c r="A7">
        <v>6</v>
      </c>
      <c r="B7" t="s">
        <v>80</v>
      </c>
      <c r="C7" s="2">
        <v>0</v>
      </c>
      <c r="D7" s="2">
        <v>4.8331</v>
      </c>
      <c r="E7" s="2">
        <f t="shared" si="0"/>
        <v>2.8998599999999999</v>
      </c>
      <c r="F7" s="1">
        <v>4</v>
      </c>
    </row>
    <row r="8" spans="1:6" x14ac:dyDescent="0.25">
      <c r="A8">
        <v>7</v>
      </c>
      <c r="B8" t="s">
        <v>81</v>
      </c>
      <c r="C8" s="2">
        <v>3.4782608695652173</v>
      </c>
      <c r="D8" s="2">
        <v>6.33</v>
      </c>
      <c r="E8" s="2">
        <f t="shared" si="0"/>
        <v>5.189304347826087</v>
      </c>
      <c r="F8" s="1">
        <v>2</v>
      </c>
    </row>
    <row r="9" spans="1:6" x14ac:dyDescent="0.25">
      <c r="A9">
        <v>8</v>
      </c>
      <c r="B9" t="s">
        <v>82</v>
      </c>
      <c r="C9" s="2">
        <v>0</v>
      </c>
      <c r="D9" s="2">
        <v>9.5</v>
      </c>
      <c r="E9" s="2">
        <f t="shared" si="0"/>
        <v>5.7</v>
      </c>
      <c r="F9" s="1">
        <v>0</v>
      </c>
    </row>
    <row r="10" spans="1:6" x14ac:dyDescent="0.25">
      <c r="A10">
        <v>9</v>
      </c>
      <c r="B10" t="s">
        <v>83</v>
      </c>
      <c r="C10" s="2">
        <v>2.3913043478260869</v>
      </c>
      <c r="D10" s="2">
        <v>0</v>
      </c>
      <c r="E10" s="2">
        <f t="shared" si="0"/>
        <v>0.95652173913043481</v>
      </c>
      <c r="F10" s="1">
        <v>5</v>
      </c>
    </row>
    <row r="11" spans="1:6" x14ac:dyDescent="0.25">
      <c r="A11">
        <v>10</v>
      </c>
      <c r="B11" t="s">
        <v>84</v>
      </c>
      <c r="C11" s="2">
        <v>5.65</v>
      </c>
      <c r="D11" s="2">
        <v>7.3331</v>
      </c>
      <c r="E11" s="2">
        <f t="shared" si="0"/>
        <v>6.6598600000000001</v>
      </c>
      <c r="F11" s="1">
        <v>1</v>
      </c>
    </row>
    <row r="12" spans="1:6" x14ac:dyDescent="0.25">
      <c r="A12">
        <v>11</v>
      </c>
      <c r="B12" t="s">
        <v>85</v>
      </c>
      <c r="C12" s="2">
        <v>9.2391304347826093</v>
      </c>
      <c r="D12" s="2">
        <v>8.8331</v>
      </c>
      <c r="E12" s="2">
        <f t="shared" si="0"/>
        <v>8.9955121739130437</v>
      </c>
      <c r="F12" s="1">
        <v>1</v>
      </c>
    </row>
    <row r="13" spans="1:6" x14ac:dyDescent="0.25">
      <c r="A13">
        <v>12</v>
      </c>
      <c r="B13" t="s">
        <v>86</v>
      </c>
      <c r="C13" s="2">
        <v>0</v>
      </c>
      <c r="D13" s="2">
        <v>5.33</v>
      </c>
      <c r="E13" s="2">
        <f t="shared" si="0"/>
        <v>3.198</v>
      </c>
      <c r="F13" s="1">
        <v>2</v>
      </c>
    </row>
    <row r="14" spans="1:6" x14ac:dyDescent="0.25">
      <c r="A14">
        <v>13</v>
      </c>
      <c r="B14" t="s">
        <v>87</v>
      </c>
      <c r="C14" s="2">
        <v>3.695652173913043</v>
      </c>
      <c r="D14" s="2">
        <v>5.8331</v>
      </c>
      <c r="E14" s="2">
        <f t="shared" si="0"/>
        <v>4.9781208695652168</v>
      </c>
      <c r="F14" s="1">
        <v>2</v>
      </c>
    </row>
    <row r="15" spans="1:6" x14ac:dyDescent="0.25">
      <c r="A15">
        <v>14</v>
      </c>
      <c r="B15" t="s">
        <v>88</v>
      </c>
      <c r="C15" s="2">
        <v>0</v>
      </c>
      <c r="D15" s="2">
        <v>0</v>
      </c>
      <c r="E15" s="2">
        <f>C15*0.4+D15*0.6</f>
        <v>0</v>
      </c>
      <c r="F15" s="1">
        <v>4</v>
      </c>
    </row>
    <row r="16" spans="1:6" x14ac:dyDescent="0.25">
      <c r="A16">
        <v>15</v>
      </c>
      <c r="B16" t="s">
        <v>89</v>
      </c>
      <c r="C16" s="2">
        <v>9.3478260869565215</v>
      </c>
      <c r="D16" s="2">
        <v>6.8331</v>
      </c>
      <c r="E16" s="2">
        <f t="shared" si="0"/>
        <v>7.8389904347826089</v>
      </c>
      <c r="F16" s="1">
        <v>1</v>
      </c>
    </row>
    <row r="17" spans="1:6" x14ac:dyDescent="0.25">
      <c r="A17">
        <v>16</v>
      </c>
      <c r="B17" t="s">
        <v>90</v>
      </c>
      <c r="C17" s="2">
        <v>8.2608695652173907</v>
      </c>
      <c r="D17" s="2">
        <v>7.8331</v>
      </c>
      <c r="E17" s="2">
        <f t="shared" si="0"/>
        <v>8.0042078260869562</v>
      </c>
      <c r="F17" s="1">
        <v>2</v>
      </c>
    </row>
    <row r="18" spans="1:6" x14ac:dyDescent="0.25">
      <c r="A18">
        <v>17</v>
      </c>
      <c r="B18" t="s">
        <v>91</v>
      </c>
      <c r="C18" s="2">
        <v>2.1739130434782608</v>
      </c>
      <c r="D18" s="2">
        <v>4.3331</v>
      </c>
      <c r="E18" s="2">
        <f t="shared" si="0"/>
        <v>3.4694252173913043</v>
      </c>
      <c r="F18" s="1">
        <v>4</v>
      </c>
    </row>
    <row r="19" spans="1:6" x14ac:dyDescent="0.25">
      <c r="A19">
        <v>18</v>
      </c>
      <c r="B19" t="s">
        <v>92</v>
      </c>
      <c r="C19" s="2">
        <v>9.0217391304347831</v>
      </c>
      <c r="D19" s="2">
        <v>6.33</v>
      </c>
      <c r="E19" s="2">
        <f t="shared" si="0"/>
        <v>7.406695652173914</v>
      </c>
      <c r="F19" s="1">
        <v>0</v>
      </c>
    </row>
    <row r="20" spans="1:6" x14ac:dyDescent="0.25">
      <c r="A20">
        <v>19</v>
      </c>
      <c r="B20" t="s">
        <v>93</v>
      </c>
      <c r="C20" s="2">
        <v>3.695652173913043</v>
      </c>
      <c r="D20" s="2">
        <v>8.4981000000000009</v>
      </c>
      <c r="E20" s="2">
        <f t="shared" si="0"/>
        <v>6.577120869565217</v>
      </c>
      <c r="F20" s="1">
        <v>3</v>
      </c>
    </row>
    <row r="21" spans="1:6" x14ac:dyDescent="0.25">
      <c r="A21">
        <v>20</v>
      </c>
      <c r="B21" t="s">
        <v>94</v>
      </c>
      <c r="C21" s="2">
        <v>5.8695652173913047</v>
      </c>
      <c r="D21" s="2">
        <v>7.8331</v>
      </c>
      <c r="E21" s="2">
        <f t="shared" si="0"/>
        <v>7.0476860869565225</v>
      </c>
      <c r="F21" s="1">
        <v>3</v>
      </c>
    </row>
    <row r="22" spans="1:6" x14ac:dyDescent="0.25">
      <c r="A22">
        <v>21</v>
      </c>
      <c r="B22" t="s">
        <v>95</v>
      </c>
      <c r="C22" s="2">
        <v>0</v>
      </c>
      <c r="D22" s="2">
        <v>4.3331</v>
      </c>
      <c r="E22" s="2">
        <f t="shared" si="0"/>
        <v>2.5998600000000001</v>
      </c>
      <c r="F22" s="1">
        <v>8</v>
      </c>
    </row>
    <row r="23" spans="1:6" x14ac:dyDescent="0.25">
      <c r="A23">
        <v>22</v>
      </c>
      <c r="B23" t="s">
        <v>96</v>
      </c>
      <c r="C23" s="2">
        <v>0</v>
      </c>
      <c r="D23" s="2">
        <v>7.83</v>
      </c>
      <c r="E23" s="2">
        <f t="shared" si="0"/>
        <v>4.6979999999999995</v>
      </c>
      <c r="F23" s="1">
        <v>3</v>
      </c>
    </row>
    <row r="24" spans="1:6" x14ac:dyDescent="0.25">
      <c r="A24">
        <v>23</v>
      </c>
      <c r="B24" t="s">
        <v>97</v>
      </c>
      <c r="C24" s="2">
        <v>2.3913043478260869</v>
      </c>
      <c r="D24" s="2">
        <v>7.8331</v>
      </c>
      <c r="E24" s="2">
        <f t="shared" si="0"/>
        <v>5.6563817391304347</v>
      </c>
      <c r="F24" s="1">
        <v>1</v>
      </c>
    </row>
    <row r="25" spans="1:6" x14ac:dyDescent="0.25">
      <c r="A25">
        <v>24</v>
      </c>
      <c r="B25" t="s">
        <v>98</v>
      </c>
      <c r="C25" s="2">
        <v>0</v>
      </c>
      <c r="D25" s="2">
        <v>4.33</v>
      </c>
      <c r="E25" s="2">
        <f t="shared" si="0"/>
        <v>2.5979999999999999</v>
      </c>
      <c r="F25" s="1">
        <v>6</v>
      </c>
    </row>
    <row r="26" spans="1:6" x14ac:dyDescent="0.25">
      <c r="A26">
        <v>25</v>
      </c>
      <c r="B26" t="s">
        <v>99</v>
      </c>
      <c r="C26" s="2">
        <v>1.3043478260869565</v>
      </c>
      <c r="D26" s="2">
        <v>8.33</v>
      </c>
      <c r="E26" s="2">
        <f t="shared" si="0"/>
        <v>5.5197391304347825</v>
      </c>
      <c r="F26" s="1">
        <v>3</v>
      </c>
    </row>
    <row r="27" spans="1:6" x14ac:dyDescent="0.25">
      <c r="A27">
        <v>26</v>
      </c>
      <c r="B27" t="s">
        <v>100</v>
      </c>
      <c r="C27" s="2">
        <v>1.9565217391304348</v>
      </c>
      <c r="D27" s="2">
        <v>4</v>
      </c>
      <c r="E27" s="2">
        <f t="shared" si="0"/>
        <v>3.1826086956521737</v>
      </c>
      <c r="F27" s="1">
        <v>3</v>
      </c>
    </row>
  </sheetData>
  <autoFilter ref="B1:B27" xr:uid="{081E9561-2928-41CB-8767-9EB69BD5826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Newton-Kepler</vt:lpstr>
      <vt:lpstr>Concentrado</vt:lpstr>
      <vt:lpstr>Examen</vt:lpstr>
      <vt:lpstr>Calificaciones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2023-11-17T02:28:35Z</dcterms:created>
  <dcterms:modified xsi:type="dcterms:W3CDTF">2023-12-24T04:24:01Z</dcterms:modified>
</cp:coreProperties>
</file>