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Parcial_01\"/>
    </mc:Choice>
  </mc:AlternateContent>
  <xr:revisionPtr revIDLastSave="0" documentId="13_ncr:1_{31BCDB38-CC42-4911-9533-FA283D896290}" xr6:coauthVersionLast="47" xr6:coauthVersionMax="47" xr10:uidLastSave="{00000000-0000-0000-0000-000000000000}"/>
  <bookViews>
    <workbookView xWindow="-120" yWindow="-120" windowWidth="20730" windowHeight="11160" tabRatio="435" activeTab="1" xr2:uid="{DC130204-3B6A-4C21-A656-3052A0B0BC00}"/>
  </bookViews>
  <sheets>
    <sheet name="Concentrado" sheetId="1" r:id="rId1"/>
    <sheet name="Calif Final" sheetId="5" r:id="rId2"/>
    <sheet name="Faltas" sheetId="4" r:id="rId3"/>
    <sheet name="Ejercicios_Notacion" sheetId="2" r:id="rId4"/>
    <sheet name="Examen" sheetId="3" r:id="rId5"/>
  </sheets>
  <definedNames>
    <definedName name="_xlnm._FilterDatabase" localSheetId="0" hidden="1">Concentrado!$A$2:$N$32</definedName>
    <definedName name="_xlnm._FilterDatabase" localSheetId="3" hidden="1">Ejercicios_Notacion!$A$1:$M$31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5" l="1"/>
  <c r="J3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" i="1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2" i="4"/>
  <c r="A29" i="3"/>
  <c r="A10" i="3"/>
  <c r="A20" i="3"/>
  <c r="A2" i="3"/>
  <c r="A15" i="3"/>
  <c r="A11" i="3"/>
  <c r="A25" i="3"/>
  <c r="A7" i="3"/>
  <c r="A21" i="3"/>
  <c r="A5" i="3"/>
  <c r="A16" i="3"/>
  <c r="A12" i="3"/>
  <c r="A3" i="3"/>
  <c r="A6" i="3"/>
  <c r="A8" i="3"/>
  <c r="A9" i="3"/>
  <c r="A26" i="3"/>
  <c r="A30" i="3"/>
  <c r="A31" i="3"/>
  <c r="A17" i="3"/>
  <c r="A18" i="3"/>
  <c r="A19" i="3"/>
  <c r="A22" i="3"/>
  <c r="A14" i="3"/>
  <c r="A4" i="3"/>
  <c r="A24" i="3"/>
  <c r="A13" i="3"/>
  <c r="A28" i="3"/>
  <c r="A27" i="3"/>
  <c r="A23" i="3"/>
  <c r="W8" i="3"/>
  <c r="V29" i="3"/>
  <c r="W29" i="3" s="1"/>
  <c r="V10" i="3"/>
  <c r="W10" i="3" s="1"/>
  <c r="V20" i="3"/>
  <c r="W20" i="3" s="1"/>
  <c r="V2" i="3"/>
  <c r="W2" i="3" s="1"/>
  <c r="V15" i="3"/>
  <c r="W15" i="3" s="1"/>
  <c r="V11" i="3"/>
  <c r="W11" i="3" s="1"/>
  <c r="V25" i="3"/>
  <c r="W25" i="3" s="1"/>
  <c r="V7" i="3"/>
  <c r="W7" i="3" s="1"/>
  <c r="V21" i="3"/>
  <c r="W21" i="3" s="1"/>
  <c r="V5" i="3"/>
  <c r="W5" i="3" s="1"/>
  <c r="V16" i="3"/>
  <c r="W16" i="3" s="1"/>
  <c r="V12" i="3"/>
  <c r="W12" i="3" s="1"/>
  <c r="V3" i="3"/>
  <c r="W3" i="3" s="1"/>
  <c r="V6" i="3"/>
  <c r="W6" i="3" s="1"/>
  <c r="V8" i="3"/>
  <c r="V9" i="3"/>
  <c r="W9" i="3" s="1"/>
  <c r="V26" i="3"/>
  <c r="W26" i="3" s="1"/>
  <c r="V30" i="3"/>
  <c r="W30" i="3" s="1"/>
  <c r="V31" i="3"/>
  <c r="W31" i="3" s="1"/>
  <c r="V17" i="3"/>
  <c r="W17" i="3" s="1"/>
  <c r="V18" i="3"/>
  <c r="W18" i="3" s="1"/>
  <c r="V19" i="3"/>
  <c r="W19" i="3" s="1"/>
  <c r="V22" i="3"/>
  <c r="W22" i="3" s="1"/>
  <c r="V14" i="3"/>
  <c r="W14" i="3" s="1"/>
  <c r="V4" i="3"/>
  <c r="W4" i="3" s="1"/>
  <c r="V24" i="3"/>
  <c r="W24" i="3" s="1"/>
  <c r="V13" i="3"/>
  <c r="W13" i="3" s="1"/>
  <c r="V28" i="3"/>
  <c r="W28" i="3" s="1"/>
  <c r="V27" i="3"/>
  <c r="W27" i="3" s="1"/>
  <c r="AA1" i="3" s="1"/>
  <c r="V23" i="3"/>
  <c r="W23" i="3" s="1"/>
  <c r="B4" i="1"/>
  <c r="B5" i="1"/>
  <c r="B6" i="1"/>
  <c r="B7" i="1"/>
  <c r="B8" i="1"/>
  <c r="B9" i="1"/>
  <c r="B10" i="1"/>
  <c r="B11" i="1"/>
  <c r="B12" i="1"/>
  <c r="B13" i="1"/>
  <c r="B15" i="1"/>
  <c r="B14" i="1"/>
  <c r="B16" i="1"/>
  <c r="B17" i="1"/>
  <c r="B18" i="1"/>
  <c r="B21" i="1"/>
  <c r="B19" i="1"/>
  <c r="B20" i="1"/>
  <c r="B24" i="1"/>
  <c r="B22" i="1"/>
  <c r="B23" i="1"/>
  <c r="B25" i="1"/>
  <c r="B30" i="1"/>
  <c r="B26" i="1"/>
  <c r="B27" i="1"/>
  <c r="B29" i="1"/>
  <c r="B28" i="1"/>
  <c r="B31" i="1"/>
  <c r="B32" i="1"/>
  <c r="B3" i="1"/>
  <c r="N30" i="1"/>
  <c r="N11" i="1"/>
  <c r="N21" i="1"/>
  <c r="N3" i="1"/>
  <c r="N16" i="1"/>
  <c r="N12" i="1"/>
  <c r="N26" i="1"/>
  <c r="N8" i="1"/>
  <c r="N22" i="1"/>
  <c r="N6" i="1"/>
  <c r="N17" i="1"/>
  <c r="N13" i="1"/>
  <c r="N4" i="1"/>
  <c r="N7" i="1"/>
  <c r="N9" i="1"/>
  <c r="N10" i="1"/>
  <c r="N27" i="1"/>
  <c r="N31" i="1"/>
  <c r="N32" i="1"/>
  <c r="N18" i="1"/>
  <c r="N19" i="1"/>
  <c r="N20" i="1"/>
  <c r="N23" i="1"/>
  <c r="N15" i="1"/>
  <c r="N5" i="1"/>
  <c r="N25" i="1"/>
  <c r="N14" i="1"/>
  <c r="N29" i="1"/>
  <c r="N28" i="1"/>
  <c r="N24" i="1"/>
  <c r="L30" i="1"/>
  <c r="L11" i="1"/>
  <c r="L21" i="1"/>
  <c r="L3" i="1"/>
  <c r="L16" i="1"/>
  <c r="L12" i="1"/>
  <c r="L26" i="1"/>
  <c r="L8" i="1"/>
  <c r="L22" i="1"/>
  <c r="L6" i="1"/>
  <c r="L17" i="1"/>
  <c r="L13" i="1"/>
  <c r="L4" i="1"/>
  <c r="L7" i="1"/>
  <c r="L9" i="1"/>
  <c r="M9" i="1" s="1"/>
  <c r="P9" i="1" s="1"/>
  <c r="L10" i="1"/>
  <c r="L27" i="1"/>
  <c r="L31" i="1"/>
  <c r="L32" i="1"/>
  <c r="L18" i="1"/>
  <c r="L19" i="1"/>
  <c r="L20" i="1"/>
  <c r="L23" i="1"/>
  <c r="L15" i="1"/>
  <c r="L5" i="1"/>
  <c r="L25" i="1"/>
  <c r="L14" i="1"/>
  <c r="L29" i="1"/>
  <c r="L28" i="1"/>
  <c r="L1" i="1"/>
  <c r="L24" i="1"/>
  <c r="X5" i="3" l="1"/>
  <c r="X9" i="3"/>
  <c r="X13" i="3"/>
  <c r="X17" i="3"/>
  <c r="X21" i="3"/>
  <c r="X25" i="3"/>
  <c r="X29" i="3"/>
  <c r="X6" i="3"/>
  <c r="X10" i="3"/>
  <c r="X14" i="3"/>
  <c r="X18" i="3"/>
  <c r="X22" i="3"/>
  <c r="X26" i="3"/>
  <c r="X30" i="3"/>
  <c r="X20" i="3"/>
  <c r="X3" i="3"/>
  <c r="X7" i="3"/>
  <c r="X11" i="3"/>
  <c r="X15" i="3"/>
  <c r="X19" i="3"/>
  <c r="X23" i="3"/>
  <c r="X31" i="3"/>
  <c r="X24" i="3"/>
  <c r="X4" i="3"/>
  <c r="X8" i="3"/>
  <c r="X12" i="3"/>
  <c r="X16" i="3"/>
  <c r="X28" i="3"/>
  <c r="X2" i="3"/>
  <c r="X27" i="3"/>
  <c r="M21" i="1"/>
  <c r="P21" i="1" s="1"/>
  <c r="M26" i="1"/>
  <c r="P26" i="1" s="1"/>
  <c r="M17" i="1"/>
  <c r="P17" i="1" s="1"/>
  <c r="M32" i="1"/>
  <c r="P32" i="1" s="1"/>
  <c r="M18" i="1"/>
  <c r="P18" i="1" s="1"/>
  <c r="M26" i="2"/>
  <c r="M27" i="2"/>
  <c r="M28" i="2"/>
  <c r="M29" i="2"/>
  <c r="M30" i="2"/>
  <c r="M31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12" i="2"/>
  <c r="M9" i="2"/>
  <c r="M10" i="2"/>
  <c r="M11" i="2"/>
  <c r="M8" i="2"/>
  <c r="M7" i="2"/>
  <c r="M3" i="2"/>
  <c r="M4" i="2"/>
  <c r="M5" i="2"/>
  <c r="M6" i="2"/>
  <c r="M2" i="2"/>
  <c r="M24" i="1" l="1"/>
  <c r="P24" i="1" s="1"/>
  <c r="M5" i="1"/>
  <c r="P5" i="1" s="1"/>
  <c r="M13" i="1"/>
  <c r="P13" i="1" s="1"/>
  <c r="M3" i="1"/>
  <c r="P3" i="1" s="1"/>
  <c r="M28" i="1"/>
  <c r="P28" i="1" s="1"/>
  <c r="M23" i="1"/>
  <c r="P23" i="1" s="1"/>
  <c r="M31" i="1"/>
  <c r="P31" i="1" s="1"/>
  <c r="M6" i="1"/>
  <c r="P6" i="1" s="1"/>
  <c r="M30" i="1"/>
  <c r="P30" i="1" s="1"/>
  <c r="M8" i="1"/>
  <c r="P8" i="1" s="1"/>
  <c r="M14" i="1"/>
  <c r="P14" i="1" s="1"/>
  <c r="M19" i="1"/>
  <c r="P19" i="1" s="1"/>
  <c r="M22" i="1"/>
  <c r="P22" i="1" s="1"/>
  <c r="M29" i="1"/>
  <c r="P29" i="1" s="1"/>
  <c r="M15" i="1"/>
  <c r="P15" i="1" s="1"/>
  <c r="M10" i="1"/>
  <c r="P10" i="1" s="1"/>
  <c r="M25" i="1"/>
  <c r="P25" i="1" s="1"/>
  <c r="M7" i="1"/>
  <c r="P7" i="1" s="1"/>
  <c r="M4" i="1"/>
  <c r="P4" i="1" s="1"/>
  <c r="M27" i="1"/>
  <c r="P27" i="1" s="1"/>
  <c r="M16" i="1"/>
  <c r="P16" i="1" s="1"/>
  <c r="M20" i="1"/>
  <c r="P20" i="1" s="1"/>
  <c r="M12" i="1"/>
  <c r="P12" i="1" s="1"/>
  <c r="M11" i="1"/>
  <c r="P11" i="1" s="1"/>
</calcChain>
</file>

<file path=xl/sharedStrings.xml><?xml version="1.0" encoding="utf-8"?>
<sst xmlns="http://schemas.openxmlformats.org/spreadsheetml/2006/main" count="522" uniqueCount="157">
  <si>
    <t>Matrícula</t>
  </si>
  <si>
    <t>Linea_Tiempo</t>
  </si>
  <si>
    <t>ANDRADE</t>
  </si>
  <si>
    <t>DELGADO</t>
  </si>
  <si>
    <t>BRYANA</t>
  </si>
  <si>
    <t>ARIAS</t>
  </si>
  <si>
    <t>ARCINIEGA</t>
  </si>
  <si>
    <t>JEZABEL</t>
  </si>
  <si>
    <t>BOLAÑOS</t>
  </si>
  <si>
    <t>MOUSSONG</t>
  </si>
  <si>
    <t>REGINA</t>
  </si>
  <si>
    <t>CHAVEZ</t>
  </si>
  <si>
    <t>SEGURA</t>
  </si>
  <si>
    <t>CHINGA</t>
  </si>
  <si>
    <t>ANDAMAYO</t>
  </si>
  <si>
    <t>CONTADOR</t>
  </si>
  <si>
    <t>ENRIQUEZ</t>
  </si>
  <si>
    <t>CORONA</t>
  </si>
  <si>
    <t>RODRIGUEZ</t>
  </si>
  <si>
    <t>ESQUIVEL</t>
  </si>
  <si>
    <t>BONILLA</t>
  </si>
  <si>
    <t>ESTRADA</t>
  </si>
  <si>
    <t>PADILLA</t>
  </si>
  <si>
    <t>ALVARO</t>
  </si>
  <si>
    <t>FLORES</t>
  </si>
  <si>
    <t>BARRIOS</t>
  </si>
  <si>
    <t>ESPAÑA</t>
  </si>
  <si>
    <t>HILDA</t>
  </si>
  <si>
    <t>HERNANDEZ</t>
  </si>
  <si>
    <t>QUINTANA</t>
  </si>
  <si>
    <t>GALINDO</t>
  </si>
  <si>
    <t>SANDOVAL</t>
  </si>
  <si>
    <t>GALLEGOS</t>
  </si>
  <si>
    <t>PEREZ</t>
  </si>
  <si>
    <t>EMILIO</t>
  </si>
  <si>
    <t>GAMBOA</t>
  </si>
  <si>
    <t>ARREDONDO</t>
  </si>
  <si>
    <t>GONZALEZ</t>
  </si>
  <si>
    <t>LUNA</t>
  </si>
  <si>
    <t>RAFAEL</t>
  </si>
  <si>
    <t>TALAVERA</t>
  </si>
  <si>
    <t>GUTIERREZ</t>
  </si>
  <si>
    <t>GARCIA</t>
  </si>
  <si>
    <t>LEON</t>
  </si>
  <si>
    <t>ROMERO</t>
  </si>
  <si>
    <t>GUZMAN</t>
  </si>
  <si>
    <t>ESPEJEL</t>
  </si>
  <si>
    <t>DANTE</t>
  </si>
  <si>
    <t>MARIANA</t>
  </si>
  <si>
    <t>LUGO</t>
  </si>
  <si>
    <t>NAVA</t>
  </si>
  <si>
    <t>SOLANO</t>
  </si>
  <si>
    <t>LOPEZ</t>
  </si>
  <si>
    <t>MARTINEZ</t>
  </si>
  <si>
    <t>ALVIZO</t>
  </si>
  <si>
    <t>MELANIE</t>
  </si>
  <si>
    <t>Apaterno</t>
  </si>
  <si>
    <t>Amaterno</t>
  </si>
  <si>
    <t>Nombre</t>
  </si>
  <si>
    <t>REGINA MICHELL</t>
  </si>
  <si>
    <t>EMILIA VALERIA</t>
  </si>
  <si>
    <t>JOAQUIN MANUEL</t>
  </si>
  <si>
    <t>DARIANA ANGIE</t>
  </si>
  <si>
    <t>JOSE ROBERTO</t>
  </si>
  <si>
    <t>MARIA FERNANDA</t>
  </si>
  <si>
    <t>DANNA MICHELLE</t>
  </si>
  <si>
    <t>SANDRA ERENDIRA</t>
  </si>
  <si>
    <t>DANA SOFIA</t>
  </si>
  <si>
    <t>MELISSA ALEXANDRA</t>
  </si>
  <si>
    <t>MIGUEL ANGEL</t>
  </si>
  <si>
    <t>AXEL IZACHARD</t>
  </si>
  <si>
    <t>DIANA BERENICE</t>
  </si>
  <si>
    <t>RAUL ARIEL</t>
  </si>
  <si>
    <t>ADAN YAHIR</t>
  </si>
  <si>
    <t>RODRIGO ALEJANDRO</t>
  </si>
  <si>
    <t>VALENTINA CELESTE</t>
  </si>
  <si>
    <t>SANTIAGO ELIHU</t>
  </si>
  <si>
    <t>ALEXA RENATA</t>
  </si>
  <si>
    <t>Alfabeto_Griego</t>
  </si>
  <si>
    <t>Puntos</t>
  </si>
  <si>
    <t>Sintesis</t>
  </si>
  <si>
    <t>Calificación</t>
  </si>
  <si>
    <t>E1</t>
  </si>
  <si>
    <t>E2</t>
  </si>
  <si>
    <t>E3</t>
  </si>
  <si>
    <t>E4</t>
  </si>
  <si>
    <t>E5</t>
  </si>
  <si>
    <t>E6</t>
  </si>
  <si>
    <t>E7</t>
  </si>
  <si>
    <t>E8</t>
  </si>
  <si>
    <t>Puntaje</t>
  </si>
  <si>
    <t>Ej_Notación</t>
  </si>
  <si>
    <t>Bitácora</t>
  </si>
  <si>
    <t>Guía</t>
  </si>
  <si>
    <t>% Entrega</t>
  </si>
  <si>
    <t>Examen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</si>
  <si>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</si>
  <si>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</si>
  <si>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</si>
  <si>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</si>
  <si>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</si>
  <si>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</si>
  <si>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</si>
  <si>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</si>
  <si>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</si>
  <si>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</si>
  <si>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</si>
  <si>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</si>
  <si>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</si>
  <si>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</si>
  <si>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</si>
  <si>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</si>
  <si>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Alumno</t>
  </si>
  <si>
    <t>A</t>
  </si>
  <si>
    <t>B</t>
  </si>
  <si>
    <t>Ajuste</t>
  </si>
  <si>
    <t>Diferencia</t>
  </si>
  <si>
    <t>Eval_Cont</t>
  </si>
  <si>
    <t>Teoría</t>
  </si>
  <si>
    <t>ANDRADE DELGADO BRYANA</t>
  </si>
  <si>
    <t>ARIAS ARCINIEGA JEZABEL</t>
  </si>
  <si>
    <t>BOLAÑOS MOUSSONG REGINA MICHELL</t>
  </si>
  <si>
    <t>CHAVEZ SEGURA EMILIA VALERIA</t>
  </si>
  <si>
    <t>CHINGA ANDAMAYO JOAQUIN MANUEL</t>
  </si>
  <si>
    <t>CONTADOR ENRIQUEZ DARIANA ANGIE</t>
  </si>
  <si>
    <t>CORONA RODRIGUEZ JOSE ROBERTO</t>
  </si>
  <si>
    <t>ESQUIVEL BONILLA MARIA FERNANDA</t>
  </si>
  <si>
    <t>ESTRADA PADILLA ALVARO</t>
  </si>
  <si>
    <t>FLORES BARRIOS DANNA MICHELLE</t>
  </si>
  <si>
    <t>FLORES ESPAÑA HILDA</t>
  </si>
  <si>
    <t>FLORES HERNANDEZ SANDRA ERENDIRA</t>
  </si>
  <si>
    <t>FLORES QUINTANA REGINA</t>
  </si>
  <si>
    <t>GALINDO SANDOVAL DANA SOFIA</t>
  </si>
  <si>
    <t>GALLEGOS PEREZ EMILIO</t>
  </si>
  <si>
    <t>GAMBOA ARREDONDO MELISSA ALEXANDRA</t>
  </si>
  <si>
    <t>GONZALEZ HERNANDEZ MIGUEL ANGEL</t>
  </si>
  <si>
    <t>GONZALEZ LUNA RAFAEL</t>
  </si>
  <si>
    <t>GONZALEZ TALAVERA AXEL IZACHARD</t>
  </si>
  <si>
    <t>GUTIERREZ GARCIA DIANA BERENICE</t>
  </si>
  <si>
    <t>GUTIERREZ LEON RAUL ARIEL</t>
  </si>
  <si>
    <t>GUTIERREZ ROMERO ADAN YAHIR</t>
  </si>
  <si>
    <t>GUZMAN ESPEJEL RODRIGO ALEJANDRO</t>
  </si>
  <si>
    <t>HERNANDEZ GONZALEZ DANTE</t>
  </si>
  <si>
    <t>HERNANDEZ HERNANDEZ MARIANA</t>
  </si>
  <si>
    <t>HERNANDEZ LUGO VALENTINA CELESTE</t>
  </si>
  <si>
    <t>HERNANDEZ NAVA SANTIAGO ELIHU</t>
  </si>
  <si>
    <t>HERNANDEZ SOLANO ALEXA RENATA</t>
  </si>
  <si>
    <t>LOPEZ MARTINEZ MARIANA</t>
  </si>
  <si>
    <t>PEREZ ALVIZO MELANIE</t>
  </si>
  <si>
    <t>Faltas</t>
  </si>
  <si>
    <t>C</t>
  </si>
  <si>
    <t>No Entregadas</t>
  </si>
  <si>
    <t>Laboratorio</t>
  </si>
  <si>
    <t>Final</t>
  </si>
  <si>
    <t>Aprobados</t>
  </si>
  <si>
    <t>No aprobados</t>
  </si>
  <si>
    <t>% No aprobados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</si>
</sst>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quotePrefix="1"/>
  </cellXfs>
  <cellStyles count="2">
    <cellStyle name="Normal" xfId="0" builtinId="0"/>
    <cellStyle name="Porcentaje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6043C-6AC5-44AD-A90B-B5716D1FF3C2}">
  <dimension ref="A1:R32"/>
  <sheetViews>
    <sheetView topLeftCell="C1" zoomScale="130" zoomScaleNormal="130" workbookViewId="0">
      <selection activeCell="P28" sqref="P28"/>
    </sheetView>
  </sheetViews>
  <sheetFormatPr baseColWidth="10" defaultRowHeight="15" x14ac:dyDescent="0.25"/>
  <cols>
    <col min="1" max="2" width="11.42578125" customWidth="1"/>
    <col min="3" max="3" width="11.85546875" customWidth="1"/>
    <col min="4" max="4" width="12.42578125" customWidth="1"/>
    <col min="5" max="5" width="20.28515625" customWidth="1"/>
    <col min="6" max="6" width="7.85546875" style="1" bestFit="1" customWidth="1"/>
    <col min="7" max="7" width="15.5703125" style="1" bestFit="1" customWidth="1"/>
    <col min="8" max="8" width="13.42578125" style="1" bestFit="1" customWidth="1"/>
    <col min="9" max="9" width="12.42578125" style="1" bestFit="1" customWidth="1"/>
    <col min="10" max="10" width="8.140625" style="1" bestFit="1" customWidth="1"/>
    <col min="11" max="11" width="4.85546875" style="1" bestFit="1" customWidth="1"/>
    <col min="12" max="13" width="11.42578125" style="1"/>
    <col min="14" max="14" width="11.42578125" style="1" customWidth="1"/>
    <col min="15" max="16" width="11.42578125" style="1"/>
    <col min="18" max="18" width="13.7109375" style="1" bestFit="1" customWidth="1"/>
  </cols>
  <sheetData>
    <row r="1" spans="1:18" ht="14.25" customHeight="1" x14ac:dyDescent="0.25">
      <c r="F1" s="1">
        <v>1</v>
      </c>
      <c r="G1" s="1">
        <v>1</v>
      </c>
      <c r="H1" s="1">
        <v>6</v>
      </c>
      <c r="I1" s="1">
        <v>8</v>
      </c>
      <c r="J1" s="1">
        <v>1</v>
      </c>
      <c r="K1" s="1">
        <v>3</v>
      </c>
      <c r="L1" s="1">
        <f>SUM(F1:K1)</f>
        <v>20</v>
      </c>
      <c r="M1" s="1">
        <v>10</v>
      </c>
    </row>
    <row r="2" spans="1:18" x14ac:dyDescent="0.25">
      <c r="A2" t="s">
        <v>0</v>
      </c>
      <c r="B2" t="s">
        <v>112</v>
      </c>
      <c r="C2" s="5" t="s">
        <v>56</v>
      </c>
      <c r="D2" s="5" t="s">
        <v>57</v>
      </c>
      <c r="E2" s="5" t="s">
        <v>58</v>
      </c>
      <c r="F2" s="1" t="s">
        <v>80</v>
      </c>
      <c r="G2" s="1" t="s">
        <v>78</v>
      </c>
      <c r="H2" s="1" t="s">
        <v>1</v>
      </c>
      <c r="I2" s="1" t="s">
        <v>91</v>
      </c>
      <c r="J2" s="1" t="s">
        <v>92</v>
      </c>
      <c r="K2" s="1" t="s">
        <v>93</v>
      </c>
      <c r="L2" s="1" t="s">
        <v>79</v>
      </c>
      <c r="M2" s="1" t="s">
        <v>117</v>
      </c>
      <c r="N2" s="3" t="s">
        <v>94</v>
      </c>
      <c r="O2" s="1" t="s">
        <v>95</v>
      </c>
      <c r="P2" s="1" t="s">
        <v>118</v>
      </c>
      <c r="Q2" s="1" t="s">
        <v>149</v>
      </c>
      <c r="R2" s="1" t="s">
        <v>151</v>
      </c>
    </row>
    <row r="3" spans="1:18" x14ac:dyDescent="0.25">
      <c r="A3">
        <v>20263998</v>
      </c>
      <c r="B3" t="str">
        <f t="shared" ref="B3:B32" si="0">CONCATENATE(C3, " ", D3," ", E3)</f>
        <v>ANDRADE DELGADO BRYANA</v>
      </c>
      <c r="C3" t="s">
        <v>2</v>
      </c>
      <c r="D3" t="s">
        <v>3</v>
      </c>
      <c r="E3" t="s">
        <v>4</v>
      </c>
      <c r="F3" s="1">
        <v>1</v>
      </c>
      <c r="G3" s="1">
        <v>0.75</v>
      </c>
      <c r="H3" s="1">
        <v>3.45</v>
      </c>
      <c r="I3" s="1">
        <v>0.83000000000000007</v>
      </c>
      <c r="J3" s="1">
        <v>1</v>
      </c>
      <c r="K3" s="1">
        <v>2</v>
      </c>
      <c r="L3" s="2">
        <f t="shared" ref="L3:L32" si="1">SUM(F3:K3)</f>
        <v>9.0300000000000011</v>
      </c>
      <c r="M3" s="2">
        <f t="shared" ref="M3:M32" si="2">(L3/$L$1)*10</f>
        <v>4.5150000000000006</v>
      </c>
      <c r="N3" s="4">
        <f t="shared" ref="N3:N32" si="3">COUNTIF(F3:K3,"&lt;&gt;0")/6</f>
        <v>1</v>
      </c>
      <c r="O3" s="1">
        <v>5.75</v>
      </c>
      <c r="P3" s="6">
        <f>M3*0.4+O3*0.6</f>
        <v>5.2560000000000002</v>
      </c>
      <c r="Q3" s="1">
        <v>1</v>
      </c>
      <c r="R3" s="1">
        <f>COUNTIF(F3:K3,"=0")</f>
        <v>0</v>
      </c>
    </row>
    <row r="4" spans="1:18" ht="14.25" customHeight="1" x14ac:dyDescent="0.25">
      <c r="A4">
        <v>20244739</v>
      </c>
      <c r="B4" t="str">
        <f t="shared" si="0"/>
        <v>ARIAS ARCINIEGA JEZABEL</v>
      </c>
      <c r="C4" t="s">
        <v>5</v>
      </c>
      <c r="D4" t="s">
        <v>6</v>
      </c>
      <c r="E4" t="s">
        <v>7</v>
      </c>
      <c r="F4" s="1">
        <v>1</v>
      </c>
      <c r="G4" s="1">
        <v>1</v>
      </c>
      <c r="H4" s="1">
        <v>6</v>
      </c>
      <c r="I4" s="1">
        <v>7.55</v>
      </c>
      <c r="J4" s="1">
        <v>1</v>
      </c>
      <c r="K4" s="1">
        <v>3</v>
      </c>
      <c r="L4" s="2">
        <f t="shared" si="1"/>
        <v>19.55</v>
      </c>
      <c r="M4" s="2">
        <f t="shared" si="2"/>
        <v>9.7750000000000004</v>
      </c>
      <c r="N4" s="4">
        <f t="shared" si="3"/>
        <v>1</v>
      </c>
      <c r="O4" s="1">
        <v>8.75</v>
      </c>
      <c r="P4" s="6">
        <f t="shared" ref="P4:P32" si="4">M4*0.4+O4*0.6</f>
        <v>9.16</v>
      </c>
      <c r="Q4" s="1">
        <v>0</v>
      </c>
      <c r="R4" s="1">
        <f t="shared" ref="R4:R32" si="5">COUNTIF(F4:K4,"=0")</f>
        <v>0</v>
      </c>
    </row>
    <row r="5" spans="1:18" x14ac:dyDescent="0.25">
      <c r="A5">
        <v>10186663</v>
      </c>
      <c r="B5" t="str">
        <f t="shared" si="0"/>
        <v>BOLAÑOS MOUSSONG REGINA MICHELL</v>
      </c>
      <c r="C5" t="s">
        <v>8</v>
      </c>
      <c r="D5" t="s">
        <v>9</v>
      </c>
      <c r="E5" t="s">
        <v>59</v>
      </c>
      <c r="F5" s="1">
        <v>0</v>
      </c>
      <c r="G5" s="1">
        <v>0</v>
      </c>
      <c r="H5" s="1">
        <v>5.0999999999999996</v>
      </c>
      <c r="I5" s="1">
        <v>0</v>
      </c>
      <c r="J5" s="1">
        <v>0</v>
      </c>
      <c r="K5" s="1">
        <v>0</v>
      </c>
      <c r="L5" s="2">
        <f t="shared" si="1"/>
        <v>5.0999999999999996</v>
      </c>
      <c r="M5" s="2">
        <f t="shared" si="2"/>
        <v>2.5499999999999998</v>
      </c>
      <c r="N5" s="4">
        <f t="shared" si="3"/>
        <v>0.16666666666666666</v>
      </c>
      <c r="O5" s="1">
        <v>5.75</v>
      </c>
      <c r="P5" s="6">
        <f t="shared" si="4"/>
        <v>4.47</v>
      </c>
      <c r="Q5" s="1">
        <v>1</v>
      </c>
      <c r="R5" s="1">
        <f t="shared" si="5"/>
        <v>5</v>
      </c>
    </row>
    <row r="6" spans="1:18" x14ac:dyDescent="0.25">
      <c r="A6">
        <v>10187045</v>
      </c>
      <c r="B6" t="str">
        <f t="shared" si="0"/>
        <v>CHAVEZ SEGURA EMILIA VALERIA</v>
      </c>
      <c r="C6" t="s">
        <v>11</v>
      </c>
      <c r="D6" t="s">
        <v>12</v>
      </c>
      <c r="E6" t="s">
        <v>60</v>
      </c>
      <c r="F6" s="1">
        <v>1</v>
      </c>
      <c r="G6" s="1">
        <v>0</v>
      </c>
      <c r="H6" s="1">
        <v>6</v>
      </c>
      <c r="I6" s="1">
        <v>6.15</v>
      </c>
      <c r="J6" s="1">
        <v>1</v>
      </c>
      <c r="K6" s="1">
        <v>3</v>
      </c>
      <c r="L6" s="2">
        <f t="shared" si="1"/>
        <v>17.149999999999999</v>
      </c>
      <c r="M6" s="2">
        <f t="shared" si="2"/>
        <v>8.5749999999999993</v>
      </c>
      <c r="N6" s="4">
        <f t="shared" si="3"/>
        <v>0.83333333333333337</v>
      </c>
      <c r="O6" s="1">
        <v>5.75</v>
      </c>
      <c r="P6" s="6">
        <f t="shared" si="4"/>
        <v>6.879999999999999</v>
      </c>
      <c r="Q6" s="1">
        <v>2</v>
      </c>
      <c r="R6" s="1">
        <f t="shared" si="5"/>
        <v>1</v>
      </c>
    </row>
    <row r="7" spans="1:18" x14ac:dyDescent="0.25">
      <c r="A7">
        <v>10186376</v>
      </c>
      <c r="B7" t="str">
        <f t="shared" si="0"/>
        <v>CHINGA ANDAMAYO JOAQUIN MANUEL</v>
      </c>
      <c r="C7" t="s">
        <v>13</v>
      </c>
      <c r="D7" t="s">
        <v>14</v>
      </c>
      <c r="E7" t="s">
        <v>61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2">
        <f t="shared" si="1"/>
        <v>0</v>
      </c>
      <c r="M7" s="2">
        <f t="shared" si="2"/>
        <v>0</v>
      </c>
      <c r="N7" s="4">
        <f t="shared" si="3"/>
        <v>0</v>
      </c>
      <c r="O7" s="1">
        <v>4.25</v>
      </c>
      <c r="P7" s="6">
        <f t="shared" si="4"/>
        <v>2.5499999999999998</v>
      </c>
      <c r="Q7" s="1">
        <v>0</v>
      </c>
      <c r="R7" s="1">
        <f t="shared" si="5"/>
        <v>6</v>
      </c>
    </row>
    <row r="8" spans="1:18" x14ac:dyDescent="0.25">
      <c r="A8">
        <v>20238395</v>
      </c>
      <c r="B8" t="str">
        <f t="shared" si="0"/>
        <v>CONTADOR ENRIQUEZ DARIANA ANGIE</v>
      </c>
      <c r="C8" t="s">
        <v>15</v>
      </c>
      <c r="D8" t="s">
        <v>16</v>
      </c>
      <c r="E8" t="s">
        <v>62</v>
      </c>
      <c r="F8" s="1">
        <v>1</v>
      </c>
      <c r="G8" s="1">
        <v>1</v>
      </c>
      <c r="H8" s="1">
        <v>6</v>
      </c>
      <c r="I8" s="1">
        <v>5</v>
      </c>
      <c r="J8" s="1">
        <v>1</v>
      </c>
      <c r="K8" s="1">
        <v>2</v>
      </c>
      <c r="L8" s="2">
        <f t="shared" si="1"/>
        <v>16</v>
      </c>
      <c r="M8" s="2">
        <f t="shared" si="2"/>
        <v>8</v>
      </c>
      <c r="N8" s="4">
        <f t="shared" si="3"/>
        <v>1</v>
      </c>
      <c r="O8" s="1">
        <v>8.25</v>
      </c>
      <c r="P8" s="6">
        <f t="shared" si="4"/>
        <v>8.15</v>
      </c>
      <c r="Q8" s="1">
        <v>1</v>
      </c>
      <c r="R8" s="1">
        <f t="shared" si="5"/>
        <v>0</v>
      </c>
    </row>
    <row r="9" spans="1:18" x14ac:dyDescent="0.25">
      <c r="A9">
        <v>10185692</v>
      </c>
      <c r="B9" t="str">
        <f t="shared" si="0"/>
        <v>CORONA RODRIGUEZ JOSE ROBERTO</v>
      </c>
      <c r="C9" t="s">
        <v>17</v>
      </c>
      <c r="D9" t="s">
        <v>18</v>
      </c>
      <c r="E9" t="s">
        <v>63</v>
      </c>
      <c r="F9" s="1">
        <v>1</v>
      </c>
      <c r="G9" s="1">
        <v>1</v>
      </c>
      <c r="H9" s="1">
        <v>2.5499999999999998</v>
      </c>
      <c r="I9" s="1">
        <v>0</v>
      </c>
      <c r="J9" s="1">
        <v>1</v>
      </c>
      <c r="K9" s="1">
        <v>2</v>
      </c>
      <c r="L9" s="2">
        <f t="shared" si="1"/>
        <v>7.55</v>
      </c>
      <c r="M9" s="2">
        <f t="shared" si="2"/>
        <v>3.7749999999999999</v>
      </c>
      <c r="N9" s="4">
        <f t="shared" si="3"/>
        <v>0.83333333333333337</v>
      </c>
      <c r="O9" s="1">
        <v>5.25</v>
      </c>
      <c r="P9" s="6">
        <f t="shared" si="4"/>
        <v>4.66</v>
      </c>
      <c r="Q9" s="1">
        <v>0</v>
      </c>
      <c r="R9" s="1">
        <f t="shared" si="5"/>
        <v>1</v>
      </c>
    </row>
    <row r="10" spans="1:18" x14ac:dyDescent="0.25">
      <c r="A10">
        <v>20266322</v>
      </c>
      <c r="B10" t="str">
        <f t="shared" si="0"/>
        <v>ESQUIVEL BONILLA MARIA FERNANDA</v>
      </c>
      <c r="C10" t="s">
        <v>19</v>
      </c>
      <c r="D10" t="s">
        <v>20</v>
      </c>
      <c r="E10" t="s">
        <v>64</v>
      </c>
      <c r="F10" s="1">
        <v>1</v>
      </c>
      <c r="G10" s="1">
        <v>1</v>
      </c>
      <c r="H10" s="1">
        <v>6</v>
      </c>
      <c r="I10" s="1">
        <v>5.9</v>
      </c>
      <c r="J10" s="1">
        <v>1</v>
      </c>
      <c r="K10" s="1">
        <v>3</v>
      </c>
      <c r="L10" s="2">
        <f t="shared" si="1"/>
        <v>17.899999999999999</v>
      </c>
      <c r="M10" s="2">
        <f t="shared" si="2"/>
        <v>8.9499999999999993</v>
      </c>
      <c r="N10" s="4">
        <f t="shared" si="3"/>
        <v>1</v>
      </c>
      <c r="O10" s="1">
        <v>6.75</v>
      </c>
      <c r="P10" s="6">
        <f t="shared" si="4"/>
        <v>7.63</v>
      </c>
      <c r="Q10" s="1">
        <v>0</v>
      </c>
      <c r="R10" s="1">
        <f t="shared" si="5"/>
        <v>0</v>
      </c>
    </row>
    <row r="11" spans="1:18" x14ac:dyDescent="0.25">
      <c r="A11">
        <v>20245456</v>
      </c>
      <c r="B11" t="str">
        <f t="shared" si="0"/>
        <v>ESTRADA PADILLA ALVARO</v>
      </c>
      <c r="C11" t="s">
        <v>21</v>
      </c>
      <c r="D11" t="s">
        <v>22</v>
      </c>
      <c r="E11" t="s">
        <v>23</v>
      </c>
      <c r="F11" s="1">
        <v>1</v>
      </c>
      <c r="G11" s="1">
        <v>1</v>
      </c>
      <c r="H11" s="1">
        <v>6</v>
      </c>
      <c r="I11" s="1">
        <v>7.1</v>
      </c>
      <c r="J11" s="1">
        <v>1</v>
      </c>
      <c r="K11" s="1">
        <v>3</v>
      </c>
      <c r="L11" s="2">
        <f t="shared" si="1"/>
        <v>19.100000000000001</v>
      </c>
      <c r="M11" s="2">
        <f t="shared" si="2"/>
        <v>9.5500000000000007</v>
      </c>
      <c r="N11" s="4">
        <f t="shared" si="3"/>
        <v>1</v>
      </c>
      <c r="O11" s="1">
        <v>9.75</v>
      </c>
      <c r="P11" s="6">
        <f t="shared" si="4"/>
        <v>9.67</v>
      </c>
      <c r="Q11" s="1">
        <v>1</v>
      </c>
      <c r="R11" s="1">
        <f t="shared" si="5"/>
        <v>0</v>
      </c>
    </row>
    <row r="12" spans="1:18" x14ac:dyDescent="0.25">
      <c r="A12">
        <v>10186574</v>
      </c>
      <c r="B12" t="str">
        <f t="shared" si="0"/>
        <v>FLORES BARRIOS DANNA MICHELLE</v>
      </c>
      <c r="C12" t="s">
        <v>24</v>
      </c>
      <c r="D12" t="s">
        <v>25</v>
      </c>
      <c r="E12" t="s">
        <v>65</v>
      </c>
      <c r="F12" s="1">
        <v>0</v>
      </c>
      <c r="G12" s="1">
        <v>0</v>
      </c>
      <c r="H12" s="1">
        <v>4.5999999999999996</v>
      </c>
      <c r="I12" s="1">
        <v>3.05</v>
      </c>
      <c r="J12" s="1">
        <v>1</v>
      </c>
      <c r="K12" s="1">
        <v>0</v>
      </c>
      <c r="L12" s="2">
        <f t="shared" si="1"/>
        <v>8.6499999999999986</v>
      </c>
      <c r="M12" s="2">
        <f t="shared" si="2"/>
        <v>4.3249999999999993</v>
      </c>
      <c r="N12" s="4">
        <f t="shared" si="3"/>
        <v>0.5</v>
      </c>
      <c r="O12" s="1">
        <v>6.75</v>
      </c>
      <c r="P12" s="6">
        <f t="shared" si="4"/>
        <v>5.7799999999999994</v>
      </c>
      <c r="Q12" s="1">
        <v>2</v>
      </c>
      <c r="R12" s="1">
        <f t="shared" si="5"/>
        <v>3</v>
      </c>
    </row>
    <row r="13" spans="1:18" x14ac:dyDescent="0.25">
      <c r="A13">
        <v>20249032</v>
      </c>
      <c r="B13" t="str">
        <f t="shared" si="0"/>
        <v>FLORES ESPAÑA HILDA</v>
      </c>
      <c r="C13" t="s">
        <v>24</v>
      </c>
      <c r="D13" t="s">
        <v>26</v>
      </c>
      <c r="E13" t="s">
        <v>27</v>
      </c>
      <c r="F13" s="1">
        <v>1</v>
      </c>
      <c r="G13" s="1">
        <v>1</v>
      </c>
      <c r="H13" s="1">
        <v>5.0999999999999996</v>
      </c>
      <c r="I13" s="1">
        <v>0</v>
      </c>
      <c r="J13" s="1">
        <v>1</v>
      </c>
      <c r="K13" s="1">
        <v>0</v>
      </c>
      <c r="L13" s="2">
        <f t="shared" si="1"/>
        <v>8.1</v>
      </c>
      <c r="M13" s="2">
        <f t="shared" si="2"/>
        <v>4.05</v>
      </c>
      <c r="N13" s="4">
        <f t="shared" si="3"/>
        <v>0.66666666666666663</v>
      </c>
      <c r="O13" s="1">
        <v>6.25</v>
      </c>
      <c r="P13" s="6">
        <f t="shared" si="4"/>
        <v>5.37</v>
      </c>
      <c r="Q13" s="1">
        <v>0</v>
      </c>
      <c r="R13" s="1">
        <f t="shared" si="5"/>
        <v>2</v>
      </c>
    </row>
    <row r="14" spans="1:18" x14ac:dyDescent="0.25">
      <c r="A14">
        <v>20245675</v>
      </c>
      <c r="B14" t="str">
        <f t="shared" si="0"/>
        <v>FLORES HERNANDEZ SANDRA ERENDIRA</v>
      </c>
      <c r="C14" t="s">
        <v>24</v>
      </c>
      <c r="D14" t="s">
        <v>28</v>
      </c>
      <c r="E14" t="s">
        <v>66</v>
      </c>
      <c r="F14" s="1">
        <v>1</v>
      </c>
      <c r="G14" s="1">
        <v>0</v>
      </c>
      <c r="H14" s="1">
        <v>6</v>
      </c>
      <c r="I14" s="1">
        <v>0</v>
      </c>
      <c r="J14" s="1">
        <v>0</v>
      </c>
      <c r="K14" s="1">
        <v>0</v>
      </c>
      <c r="L14" s="2">
        <f t="shared" si="1"/>
        <v>7</v>
      </c>
      <c r="M14" s="2">
        <f t="shared" si="2"/>
        <v>3.5</v>
      </c>
      <c r="N14" s="4">
        <f t="shared" si="3"/>
        <v>0.33333333333333331</v>
      </c>
      <c r="O14" s="1">
        <v>5.25</v>
      </c>
      <c r="P14" s="6">
        <f t="shared" si="4"/>
        <v>4.55</v>
      </c>
      <c r="Q14" s="1">
        <v>0</v>
      </c>
      <c r="R14" s="1">
        <f t="shared" si="5"/>
        <v>4</v>
      </c>
    </row>
    <row r="15" spans="1:18" x14ac:dyDescent="0.25">
      <c r="A15">
        <v>20266998</v>
      </c>
      <c r="B15" t="str">
        <f t="shared" si="0"/>
        <v>FLORES QUINTANA REGINA</v>
      </c>
      <c r="C15" t="s">
        <v>24</v>
      </c>
      <c r="D15" t="s">
        <v>29</v>
      </c>
      <c r="E15" t="s">
        <v>10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2">
        <f t="shared" si="1"/>
        <v>0</v>
      </c>
      <c r="M15" s="2">
        <f t="shared" si="2"/>
        <v>0</v>
      </c>
      <c r="N15" s="4">
        <f t="shared" si="3"/>
        <v>0</v>
      </c>
      <c r="O15" s="1">
        <v>5.25</v>
      </c>
      <c r="P15" s="6">
        <f t="shared" si="4"/>
        <v>3.15</v>
      </c>
      <c r="Q15" s="1">
        <v>5</v>
      </c>
      <c r="R15" s="1">
        <f t="shared" si="5"/>
        <v>6</v>
      </c>
    </row>
    <row r="16" spans="1:18" x14ac:dyDescent="0.25">
      <c r="A16">
        <v>20264862</v>
      </c>
      <c r="B16" t="str">
        <f t="shared" si="0"/>
        <v>GALINDO SANDOVAL DANA SOFIA</v>
      </c>
      <c r="C16" t="s">
        <v>30</v>
      </c>
      <c r="D16" t="s">
        <v>31</v>
      </c>
      <c r="E16" t="s">
        <v>67</v>
      </c>
      <c r="F16" s="1">
        <v>1</v>
      </c>
      <c r="G16" s="1">
        <v>1</v>
      </c>
      <c r="H16" s="1">
        <v>6</v>
      </c>
      <c r="I16" s="1">
        <v>6.55</v>
      </c>
      <c r="J16" s="1">
        <v>1</v>
      </c>
      <c r="K16" s="1">
        <v>3</v>
      </c>
      <c r="L16" s="2">
        <f t="shared" si="1"/>
        <v>18.55</v>
      </c>
      <c r="M16" s="2">
        <f t="shared" si="2"/>
        <v>9.2750000000000004</v>
      </c>
      <c r="N16" s="4">
        <f t="shared" si="3"/>
        <v>1</v>
      </c>
      <c r="O16" s="1">
        <v>10</v>
      </c>
      <c r="P16" s="6">
        <f t="shared" si="4"/>
        <v>9.7100000000000009</v>
      </c>
      <c r="Q16" s="1">
        <v>0</v>
      </c>
      <c r="R16" s="1">
        <f t="shared" si="5"/>
        <v>0</v>
      </c>
    </row>
    <row r="17" spans="1:18" x14ac:dyDescent="0.25">
      <c r="A17">
        <v>20268353</v>
      </c>
      <c r="B17" t="str">
        <f t="shared" si="0"/>
        <v>GALLEGOS PEREZ EMILIO</v>
      </c>
      <c r="C17" t="s">
        <v>32</v>
      </c>
      <c r="D17" t="s">
        <v>33</v>
      </c>
      <c r="E17" t="s">
        <v>34</v>
      </c>
      <c r="F17" s="1">
        <v>0</v>
      </c>
      <c r="G17" s="1">
        <v>0</v>
      </c>
      <c r="H17" s="1">
        <v>0</v>
      </c>
      <c r="I17" s="1">
        <v>4.1999999999999993</v>
      </c>
      <c r="J17" s="1">
        <v>1</v>
      </c>
      <c r="K17" s="1">
        <v>3</v>
      </c>
      <c r="L17" s="2">
        <f t="shared" si="1"/>
        <v>8.1999999999999993</v>
      </c>
      <c r="M17" s="2">
        <f t="shared" si="2"/>
        <v>4.0999999999999996</v>
      </c>
      <c r="N17" s="4">
        <f t="shared" si="3"/>
        <v>0.5</v>
      </c>
      <c r="O17" s="1">
        <v>6.75</v>
      </c>
      <c r="P17" s="6">
        <f t="shared" si="4"/>
        <v>5.6899999999999995</v>
      </c>
      <c r="Q17" s="1">
        <v>2</v>
      </c>
      <c r="R17" s="1">
        <f t="shared" si="5"/>
        <v>3</v>
      </c>
    </row>
    <row r="18" spans="1:18" x14ac:dyDescent="0.25">
      <c r="A18">
        <v>20264649</v>
      </c>
      <c r="B18" t="str">
        <f t="shared" si="0"/>
        <v>GAMBOA ARREDONDO MELISSA ALEXANDRA</v>
      </c>
      <c r="C18" t="s">
        <v>35</v>
      </c>
      <c r="D18" t="s">
        <v>36</v>
      </c>
      <c r="E18" t="s">
        <v>68</v>
      </c>
      <c r="F18" s="1">
        <v>0.75</v>
      </c>
      <c r="G18" s="1">
        <v>0.75</v>
      </c>
      <c r="H18" s="1">
        <v>2.2999999999999998</v>
      </c>
      <c r="I18" s="1">
        <v>0</v>
      </c>
      <c r="J18" s="1">
        <v>1</v>
      </c>
      <c r="K18" s="1">
        <v>2</v>
      </c>
      <c r="L18" s="2">
        <f t="shared" si="1"/>
        <v>6.8</v>
      </c>
      <c r="M18" s="2">
        <f t="shared" si="2"/>
        <v>3.3999999999999995</v>
      </c>
      <c r="N18" s="4">
        <f t="shared" si="3"/>
        <v>0.83333333333333337</v>
      </c>
      <c r="O18" s="1">
        <v>6.75</v>
      </c>
      <c r="P18" s="6">
        <f t="shared" si="4"/>
        <v>5.41</v>
      </c>
      <c r="Q18" s="1">
        <v>1</v>
      </c>
      <c r="R18" s="1">
        <f t="shared" si="5"/>
        <v>1</v>
      </c>
    </row>
    <row r="19" spans="1:18" x14ac:dyDescent="0.25">
      <c r="A19">
        <v>10187502</v>
      </c>
      <c r="B19" t="str">
        <f t="shared" si="0"/>
        <v>GONZALEZ HERNANDEZ MIGUEL ANGEL</v>
      </c>
      <c r="C19" t="s">
        <v>37</v>
      </c>
      <c r="D19" t="s">
        <v>28</v>
      </c>
      <c r="E19" t="s">
        <v>69</v>
      </c>
      <c r="F19" s="1">
        <v>1</v>
      </c>
      <c r="G19" s="1">
        <v>1</v>
      </c>
      <c r="H19" s="1">
        <v>5.0999999999999996</v>
      </c>
      <c r="I19" s="1">
        <v>3.75</v>
      </c>
      <c r="J19" s="1">
        <v>0</v>
      </c>
      <c r="K19" s="1">
        <v>2</v>
      </c>
      <c r="L19" s="2">
        <f t="shared" si="1"/>
        <v>12.85</v>
      </c>
      <c r="M19" s="2">
        <f t="shared" si="2"/>
        <v>6.4249999999999998</v>
      </c>
      <c r="N19" s="4">
        <f t="shared" si="3"/>
        <v>0.83333333333333337</v>
      </c>
      <c r="O19" s="1">
        <v>1.75</v>
      </c>
      <c r="P19" s="6">
        <f t="shared" si="4"/>
        <v>3.62</v>
      </c>
      <c r="Q19" s="1">
        <v>0</v>
      </c>
      <c r="R19" s="1">
        <f t="shared" si="5"/>
        <v>1</v>
      </c>
    </row>
    <row r="20" spans="1:18" x14ac:dyDescent="0.25">
      <c r="A20">
        <v>20235464</v>
      </c>
      <c r="B20" t="str">
        <f t="shared" si="0"/>
        <v>GONZALEZ LUNA RAFAEL</v>
      </c>
      <c r="C20" t="s">
        <v>37</v>
      </c>
      <c r="D20" t="s">
        <v>38</v>
      </c>
      <c r="E20" t="s">
        <v>39</v>
      </c>
      <c r="F20" s="1">
        <v>1</v>
      </c>
      <c r="G20" s="1">
        <v>1</v>
      </c>
      <c r="H20" s="1">
        <v>5.0999999999999996</v>
      </c>
      <c r="I20" s="1">
        <v>0</v>
      </c>
      <c r="J20" s="1">
        <v>1</v>
      </c>
      <c r="K20" s="1">
        <v>1</v>
      </c>
      <c r="L20" s="2">
        <f t="shared" si="1"/>
        <v>9.1</v>
      </c>
      <c r="M20" s="2">
        <f t="shared" si="2"/>
        <v>4.55</v>
      </c>
      <c r="N20" s="4">
        <f t="shared" si="3"/>
        <v>0.83333333333333337</v>
      </c>
      <c r="O20" s="1">
        <v>6.75</v>
      </c>
      <c r="P20" s="6">
        <f t="shared" si="4"/>
        <v>5.87</v>
      </c>
      <c r="Q20" s="1">
        <v>1</v>
      </c>
      <c r="R20" s="1">
        <f t="shared" si="5"/>
        <v>1</v>
      </c>
    </row>
    <row r="21" spans="1:18" x14ac:dyDescent="0.25">
      <c r="A21">
        <v>20247651</v>
      </c>
      <c r="B21" t="str">
        <f t="shared" si="0"/>
        <v>GONZALEZ TALAVERA AXEL IZACHARD</v>
      </c>
      <c r="C21" t="s">
        <v>37</v>
      </c>
      <c r="D21" t="s">
        <v>40</v>
      </c>
      <c r="E21" t="s">
        <v>70</v>
      </c>
      <c r="F21" s="1">
        <v>0</v>
      </c>
      <c r="G21" s="1">
        <v>0</v>
      </c>
      <c r="H21" s="1">
        <v>5.5</v>
      </c>
      <c r="I21" s="1">
        <v>0</v>
      </c>
      <c r="J21" s="1">
        <v>1</v>
      </c>
      <c r="K21" s="1">
        <v>0</v>
      </c>
      <c r="L21" s="2">
        <f t="shared" si="1"/>
        <v>6.5</v>
      </c>
      <c r="M21" s="2">
        <f t="shared" si="2"/>
        <v>3.25</v>
      </c>
      <c r="N21" s="4">
        <f t="shared" si="3"/>
        <v>0.33333333333333331</v>
      </c>
      <c r="O21" s="1">
        <v>4.25</v>
      </c>
      <c r="P21" s="6">
        <f t="shared" si="4"/>
        <v>3.8499999999999996</v>
      </c>
      <c r="Q21" s="1">
        <v>2</v>
      </c>
      <c r="R21" s="1">
        <f t="shared" si="5"/>
        <v>4</v>
      </c>
    </row>
    <row r="22" spans="1:18" x14ac:dyDescent="0.25">
      <c r="A22">
        <v>20244756</v>
      </c>
      <c r="B22" t="str">
        <f t="shared" si="0"/>
        <v>GUTIERREZ GARCIA DIANA BERENICE</v>
      </c>
      <c r="C22" t="s">
        <v>41</v>
      </c>
      <c r="D22" t="s">
        <v>42</v>
      </c>
      <c r="E22" t="s">
        <v>71</v>
      </c>
      <c r="F22" s="1">
        <v>1</v>
      </c>
      <c r="G22" s="1">
        <v>1</v>
      </c>
      <c r="H22" s="1">
        <v>6</v>
      </c>
      <c r="I22" s="1">
        <v>3.75</v>
      </c>
      <c r="J22" s="1">
        <v>1</v>
      </c>
      <c r="K22" s="1">
        <v>2</v>
      </c>
      <c r="L22" s="2">
        <f t="shared" si="1"/>
        <v>14.75</v>
      </c>
      <c r="M22" s="2">
        <f t="shared" si="2"/>
        <v>7.375</v>
      </c>
      <c r="N22" s="4">
        <f t="shared" si="3"/>
        <v>1</v>
      </c>
      <c r="O22" s="1">
        <v>7.5</v>
      </c>
      <c r="P22" s="6">
        <f t="shared" si="4"/>
        <v>7.45</v>
      </c>
      <c r="Q22" s="1">
        <v>0</v>
      </c>
      <c r="R22" s="1">
        <f t="shared" si="5"/>
        <v>0</v>
      </c>
    </row>
    <row r="23" spans="1:18" x14ac:dyDescent="0.25">
      <c r="A23">
        <v>20266315</v>
      </c>
      <c r="B23" t="str">
        <f t="shared" si="0"/>
        <v>GUTIERREZ LEON RAUL ARIEL</v>
      </c>
      <c r="C23" t="s">
        <v>41</v>
      </c>
      <c r="D23" t="s">
        <v>43</v>
      </c>
      <c r="E23" t="s">
        <v>72</v>
      </c>
      <c r="F23" s="1">
        <v>1</v>
      </c>
      <c r="G23" s="1">
        <v>1</v>
      </c>
      <c r="H23" s="1">
        <v>5.0999999999999996</v>
      </c>
      <c r="I23" s="1">
        <v>2.5</v>
      </c>
      <c r="J23" s="1">
        <v>0</v>
      </c>
      <c r="K23" s="1">
        <v>1</v>
      </c>
      <c r="L23" s="2">
        <f t="shared" si="1"/>
        <v>10.6</v>
      </c>
      <c r="M23" s="2">
        <f t="shared" si="2"/>
        <v>5.3000000000000007</v>
      </c>
      <c r="N23" s="4">
        <f t="shared" si="3"/>
        <v>0.83333333333333337</v>
      </c>
      <c r="O23" s="1">
        <v>6.25</v>
      </c>
      <c r="P23" s="6">
        <f t="shared" si="4"/>
        <v>5.870000000000001</v>
      </c>
      <c r="Q23" s="1">
        <v>2</v>
      </c>
      <c r="R23" s="1">
        <f t="shared" si="5"/>
        <v>1</v>
      </c>
    </row>
    <row r="24" spans="1:18" x14ac:dyDescent="0.25">
      <c r="A24">
        <v>20271313</v>
      </c>
      <c r="B24" t="str">
        <f t="shared" si="0"/>
        <v>GUTIERREZ ROMERO ADAN YAHIR</v>
      </c>
      <c r="C24" t="s">
        <v>41</v>
      </c>
      <c r="D24" t="s">
        <v>44</v>
      </c>
      <c r="E24" t="s">
        <v>73</v>
      </c>
      <c r="F24" s="1">
        <v>0</v>
      </c>
      <c r="G24" s="1">
        <v>1</v>
      </c>
      <c r="H24" s="1">
        <v>6</v>
      </c>
      <c r="I24" s="1">
        <v>0</v>
      </c>
      <c r="J24" s="1">
        <v>1</v>
      </c>
      <c r="K24" s="1">
        <v>0</v>
      </c>
      <c r="L24" s="2">
        <f t="shared" si="1"/>
        <v>8</v>
      </c>
      <c r="M24" s="2">
        <f t="shared" si="2"/>
        <v>4</v>
      </c>
      <c r="N24" s="4">
        <f t="shared" si="3"/>
        <v>0.5</v>
      </c>
      <c r="O24" s="1">
        <v>6.25</v>
      </c>
      <c r="P24" s="6">
        <f t="shared" si="4"/>
        <v>5.35</v>
      </c>
      <c r="Q24" s="1">
        <v>0</v>
      </c>
      <c r="R24" s="1">
        <f t="shared" si="5"/>
        <v>3</v>
      </c>
    </row>
    <row r="25" spans="1:18" x14ac:dyDescent="0.25">
      <c r="A25">
        <v>20266724</v>
      </c>
      <c r="B25" t="str">
        <f t="shared" si="0"/>
        <v>GUZMAN ESPEJEL RODRIGO ALEJANDRO</v>
      </c>
      <c r="C25" t="s">
        <v>45</v>
      </c>
      <c r="D25" t="s">
        <v>46</v>
      </c>
      <c r="E25" t="s">
        <v>74</v>
      </c>
      <c r="F25" s="1">
        <v>1</v>
      </c>
      <c r="G25" s="1">
        <v>0.75</v>
      </c>
      <c r="H25" s="1">
        <v>5.0999999999999996</v>
      </c>
      <c r="I25" s="1">
        <v>0</v>
      </c>
      <c r="J25" s="1">
        <v>0</v>
      </c>
      <c r="K25" s="1">
        <v>2</v>
      </c>
      <c r="L25" s="2">
        <f t="shared" si="1"/>
        <v>8.85</v>
      </c>
      <c r="M25" s="2">
        <f t="shared" si="2"/>
        <v>4.4249999999999998</v>
      </c>
      <c r="N25" s="4">
        <f t="shared" si="3"/>
        <v>0.66666666666666663</v>
      </c>
      <c r="O25" s="1">
        <v>7.25</v>
      </c>
      <c r="P25" s="6">
        <f t="shared" si="4"/>
        <v>6.1199999999999992</v>
      </c>
      <c r="Q25" s="1">
        <v>2</v>
      </c>
      <c r="R25" s="1">
        <f t="shared" si="5"/>
        <v>2</v>
      </c>
    </row>
    <row r="26" spans="1:18" x14ac:dyDescent="0.25">
      <c r="A26">
        <v>20251515</v>
      </c>
      <c r="B26" t="str">
        <f t="shared" si="0"/>
        <v>HERNANDEZ GONZALEZ DANTE</v>
      </c>
      <c r="C26" t="s">
        <v>28</v>
      </c>
      <c r="D26" t="s">
        <v>37</v>
      </c>
      <c r="E26" t="s">
        <v>47</v>
      </c>
      <c r="F26" s="1">
        <v>1</v>
      </c>
      <c r="G26" s="1">
        <v>1</v>
      </c>
      <c r="H26" s="1">
        <v>6</v>
      </c>
      <c r="I26" s="1">
        <v>8</v>
      </c>
      <c r="J26" s="1">
        <v>1</v>
      </c>
      <c r="K26" s="1">
        <v>3</v>
      </c>
      <c r="L26" s="2">
        <f t="shared" si="1"/>
        <v>20</v>
      </c>
      <c r="M26" s="2">
        <f t="shared" si="2"/>
        <v>10</v>
      </c>
      <c r="N26" s="4">
        <f t="shared" si="3"/>
        <v>1</v>
      </c>
      <c r="O26" s="1">
        <v>7.25</v>
      </c>
      <c r="P26" s="6">
        <f t="shared" si="4"/>
        <v>8.35</v>
      </c>
      <c r="Q26" s="1">
        <v>0</v>
      </c>
      <c r="R26" s="1">
        <f t="shared" si="5"/>
        <v>0</v>
      </c>
    </row>
    <row r="27" spans="1:18" x14ac:dyDescent="0.25">
      <c r="A27">
        <v>20250030</v>
      </c>
      <c r="B27" t="str">
        <f t="shared" si="0"/>
        <v>HERNANDEZ HERNANDEZ MARIANA</v>
      </c>
      <c r="C27" t="s">
        <v>28</v>
      </c>
      <c r="D27" t="s">
        <v>28</v>
      </c>
      <c r="E27" t="s">
        <v>48</v>
      </c>
      <c r="F27" s="1">
        <v>1</v>
      </c>
      <c r="G27" s="1">
        <v>1</v>
      </c>
      <c r="H27" s="1">
        <v>5.5</v>
      </c>
      <c r="I27" s="1">
        <v>7.75</v>
      </c>
      <c r="J27" s="1">
        <v>1</v>
      </c>
      <c r="K27" s="1">
        <v>3</v>
      </c>
      <c r="L27" s="2">
        <f t="shared" si="1"/>
        <v>19.25</v>
      </c>
      <c r="M27" s="2">
        <f t="shared" si="2"/>
        <v>9.625</v>
      </c>
      <c r="N27" s="4">
        <f t="shared" si="3"/>
        <v>1</v>
      </c>
      <c r="O27" s="1">
        <v>10</v>
      </c>
      <c r="P27" s="6">
        <f t="shared" si="4"/>
        <v>9.85</v>
      </c>
      <c r="Q27" s="1">
        <v>0</v>
      </c>
      <c r="R27" s="1">
        <f t="shared" si="5"/>
        <v>0</v>
      </c>
    </row>
    <row r="28" spans="1:18" x14ac:dyDescent="0.25">
      <c r="A28">
        <v>20266265</v>
      </c>
      <c r="B28" t="str">
        <f t="shared" si="0"/>
        <v>HERNANDEZ LUGO VALENTINA CELESTE</v>
      </c>
      <c r="C28" t="s">
        <v>28</v>
      </c>
      <c r="D28" t="s">
        <v>49</v>
      </c>
      <c r="E28" t="s">
        <v>75</v>
      </c>
      <c r="F28" s="1">
        <v>1</v>
      </c>
      <c r="G28" s="1">
        <v>1</v>
      </c>
      <c r="H28" s="1">
        <v>6</v>
      </c>
      <c r="I28" s="1">
        <v>3.75</v>
      </c>
      <c r="J28" s="1">
        <v>1</v>
      </c>
      <c r="K28" s="1">
        <v>2</v>
      </c>
      <c r="L28" s="2">
        <f t="shared" si="1"/>
        <v>14.75</v>
      </c>
      <c r="M28" s="2">
        <f t="shared" si="2"/>
        <v>7.375</v>
      </c>
      <c r="N28" s="4">
        <f t="shared" si="3"/>
        <v>1</v>
      </c>
      <c r="O28" s="7">
        <v>4.75</v>
      </c>
      <c r="P28" s="6">
        <f t="shared" si="4"/>
        <v>5.8000000000000007</v>
      </c>
      <c r="Q28" s="1">
        <v>5</v>
      </c>
      <c r="R28" s="1">
        <f t="shared" si="5"/>
        <v>0</v>
      </c>
    </row>
    <row r="29" spans="1:18" x14ac:dyDescent="0.25">
      <c r="A29">
        <v>20251561</v>
      </c>
      <c r="B29" t="str">
        <f t="shared" si="0"/>
        <v>HERNANDEZ NAVA SANTIAGO ELIHU</v>
      </c>
      <c r="C29" t="s">
        <v>28</v>
      </c>
      <c r="D29" t="s">
        <v>50</v>
      </c>
      <c r="E29" t="s">
        <v>76</v>
      </c>
      <c r="F29" s="1">
        <v>1</v>
      </c>
      <c r="G29" s="1">
        <v>0</v>
      </c>
      <c r="H29" s="1">
        <v>6</v>
      </c>
      <c r="I29" s="1">
        <v>0</v>
      </c>
      <c r="J29" s="1">
        <v>0</v>
      </c>
      <c r="K29" s="1">
        <v>2</v>
      </c>
      <c r="L29" s="2">
        <f t="shared" si="1"/>
        <v>9</v>
      </c>
      <c r="M29" s="2">
        <f t="shared" si="2"/>
        <v>4.5</v>
      </c>
      <c r="N29" s="4">
        <f t="shared" si="3"/>
        <v>0.5</v>
      </c>
      <c r="O29" s="1">
        <v>2.75</v>
      </c>
      <c r="P29" s="6">
        <f t="shared" si="4"/>
        <v>3.45</v>
      </c>
      <c r="Q29" s="1">
        <v>2</v>
      </c>
      <c r="R29" s="1">
        <f t="shared" si="5"/>
        <v>3</v>
      </c>
    </row>
    <row r="30" spans="1:18" x14ac:dyDescent="0.25">
      <c r="A30">
        <v>10186004</v>
      </c>
      <c r="B30" t="str">
        <f t="shared" si="0"/>
        <v>HERNANDEZ SOLANO ALEXA RENATA</v>
      </c>
      <c r="C30" t="s">
        <v>28</v>
      </c>
      <c r="D30" t="s">
        <v>51</v>
      </c>
      <c r="E30" t="s">
        <v>77</v>
      </c>
      <c r="F30" s="1">
        <v>1</v>
      </c>
      <c r="G30" s="1">
        <v>0</v>
      </c>
      <c r="H30" s="1">
        <v>5.0999999999999996</v>
      </c>
      <c r="I30" s="1">
        <v>0</v>
      </c>
      <c r="J30" s="1">
        <v>1</v>
      </c>
      <c r="K30" s="1">
        <v>2</v>
      </c>
      <c r="L30" s="2">
        <f t="shared" si="1"/>
        <v>9.1</v>
      </c>
      <c r="M30" s="2">
        <f t="shared" si="2"/>
        <v>4.55</v>
      </c>
      <c r="N30" s="4">
        <f t="shared" si="3"/>
        <v>0.66666666666666663</v>
      </c>
      <c r="O30" s="1">
        <v>5.25</v>
      </c>
      <c r="P30" s="6">
        <f t="shared" si="4"/>
        <v>4.97</v>
      </c>
      <c r="Q30" s="1">
        <v>2</v>
      </c>
      <c r="R30" s="1">
        <f t="shared" si="5"/>
        <v>2</v>
      </c>
    </row>
    <row r="31" spans="1:18" x14ac:dyDescent="0.25">
      <c r="A31">
        <v>20270002</v>
      </c>
      <c r="B31" t="str">
        <f t="shared" si="0"/>
        <v>LOPEZ MARTINEZ MARIANA</v>
      </c>
      <c r="C31" t="s">
        <v>52</v>
      </c>
      <c r="D31" t="s">
        <v>53</v>
      </c>
      <c r="E31" t="s">
        <v>48</v>
      </c>
      <c r="F31" s="1">
        <v>1</v>
      </c>
      <c r="G31" s="1">
        <v>1</v>
      </c>
      <c r="H31" s="1">
        <v>6</v>
      </c>
      <c r="I31" s="1">
        <v>5.5</v>
      </c>
      <c r="J31" s="1">
        <v>1</v>
      </c>
      <c r="K31" s="1">
        <v>3</v>
      </c>
      <c r="L31" s="2">
        <f t="shared" si="1"/>
        <v>17.5</v>
      </c>
      <c r="M31" s="2">
        <f t="shared" si="2"/>
        <v>8.75</v>
      </c>
      <c r="N31" s="4">
        <f t="shared" si="3"/>
        <v>1</v>
      </c>
      <c r="O31" s="1">
        <v>8.25</v>
      </c>
      <c r="P31" s="6">
        <f t="shared" si="4"/>
        <v>8.4499999999999993</v>
      </c>
      <c r="Q31" s="1">
        <v>0</v>
      </c>
      <c r="R31" s="1">
        <f t="shared" si="5"/>
        <v>0</v>
      </c>
    </row>
    <row r="32" spans="1:18" x14ac:dyDescent="0.25">
      <c r="A32">
        <v>10186676</v>
      </c>
      <c r="B32" t="str">
        <f t="shared" si="0"/>
        <v>PEREZ ALVIZO MELANIE</v>
      </c>
      <c r="C32" t="s">
        <v>33</v>
      </c>
      <c r="D32" t="s">
        <v>54</v>
      </c>
      <c r="E32" t="s">
        <v>55</v>
      </c>
      <c r="F32" s="1">
        <v>1</v>
      </c>
      <c r="G32" s="1">
        <v>1</v>
      </c>
      <c r="H32" s="1">
        <v>6</v>
      </c>
      <c r="I32" s="1">
        <v>3.5</v>
      </c>
      <c r="J32" s="1">
        <v>1</v>
      </c>
      <c r="K32" s="1">
        <v>3</v>
      </c>
      <c r="L32" s="2">
        <f t="shared" si="1"/>
        <v>15.5</v>
      </c>
      <c r="M32" s="2">
        <f t="shared" si="2"/>
        <v>7.75</v>
      </c>
      <c r="N32" s="4">
        <f t="shared" si="3"/>
        <v>1</v>
      </c>
      <c r="O32" s="1">
        <v>8</v>
      </c>
      <c r="P32" s="6">
        <f t="shared" si="4"/>
        <v>7.9</v>
      </c>
      <c r="Q32" s="1">
        <v>0</v>
      </c>
      <c r="R32" s="1">
        <f t="shared" si="5"/>
        <v>0</v>
      </c>
    </row>
  </sheetData>
  <sortState xmlns:xlrd2="http://schemas.microsoft.com/office/spreadsheetml/2017/richdata2" ref="A3:P32">
    <sortCondition ref="B3:B32"/>
  </sortState>
  <conditionalFormatting sqref="F2:F32">
    <cfRule type="cellIs" dxfId="7" priority="8" operator="equal">
      <formula>0</formula>
    </cfRule>
  </conditionalFormatting>
  <conditionalFormatting sqref="G3:G32">
    <cfRule type="cellIs" dxfId="6" priority="5" operator="equal">
      <formula>0</formula>
    </cfRule>
  </conditionalFormatting>
  <conditionalFormatting sqref="H3:H32 L3:L32">
    <cfRule type="cellIs" dxfId="5" priority="10" operator="lessThan">
      <formula>1</formula>
    </cfRule>
  </conditionalFormatting>
  <conditionalFormatting sqref="I3:I32">
    <cfRule type="cellIs" dxfId="4" priority="3" operator="equal">
      <formula>0</formula>
    </cfRule>
  </conditionalFormatting>
  <conditionalFormatting sqref="M3:M32">
    <cfRule type="cellIs" dxfId="3" priority="1" operator="greaterThan">
      <formula>8.9</formula>
    </cfRule>
    <cfRule type="cellIs" dxfId="2" priority="2" operator="lessThan">
      <formula>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E77E-E8EF-49C4-A91A-8C3FBEF68910}">
  <dimension ref="A1:J31"/>
  <sheetViews>
    <sheetView tabSelected="1" workbookViewId="0">
      <selection activeCell="I7" sqref="I7"/>
    </sheetView>
  </sheetViews>
  <sheetFormatPr baseColWidth="10" defaultRowHeight="15" x14ac:dyDescent="0.25"/>
  <cols>
    <col min="2" max="2" width="40.7109375" bestFit="1" customWidth="1"/>
    <col min="3" max="7" width="11.42578125" style="1"/>
    <col min="9" max="9" width="15.28515625" bestFit="1" customWidth="1"/>
  </cols>
  <sheetData>
    <row r="1" spans="1:10" x14ac:dyDescent="0.25">
      <c r="A1" t="s">
        <v>0</v>
      </c>
      <c r="B1" t="s">
        <v>112</v>
      </c>
      <c r="C1" s="1" t="s">
        <v>117</v>
      </c>
      <c r="D1" s="1" t="s">
        <v>95</v>
      </c>
      <c r="E1" s="1" t="s">
        <v>118</v>
      </c>
      <c r="F1" s="1" t="s">
        <v>152</v>
      </c>
      <c r="G1" s="1" t="s">
        <v>153</v>
      </c>
    </row>
    <row r="2" spans="1:10" x14ac:dyDescent="0.25">
      <c r="A2">
        <v>20263998</v>
      </c>
      <c r="B2" t="s">
        <v>119</v>
      </c>
      <c r="C2" s="6">
        <v>4.5150000000000006</v>
      </c>
      <c r="D2" s="1">
        <v>5.75</v>
      </c>
      <c r="E2" s="6">
        <f>D2*0.6+C2*0.4</f>
        <v>5.2560000000000002</v>
      </c>
      <c r="F2" s="2">
        <v>9.4</v>
      </c>
      <c r="G2" s="6">
        <f>E2*0.7+F2*0.3</f>
        <v>6.4992000000000001</v>
      </c>
      <c r="I2" t="s">
        <v>154</v>
      </c>
      <c r="J2" s="1">
        <f>COUNTIF(G2:G31,"&gt;=6.0")</f>
        <v>13</v>
      </c>
    </row>
    <row r="3" spans="1:10" x14ac:dyDescent="0.25">
      <c r="A3">
        <v>20244739</v>
      </c>
      <c r="B3" t="s">
        <v>120</v>
      </c>
      <c r="C3" s="6">
        <v>9.7750000000000004</v>
      </c>
      <c r="D3" s="1">
        <v>8.75</v>
      </c>
      <c r="E3" s="6">
        <f t="shared" ref="E3:E31" si="0">D3*0.6+C3*0.4</f>
        <v>9.16</v>
      </c>
      <c r="F3" s="2">
        <v>10</v>
      </c>
      <c r="G3" s="6">
        <f t="shared" ref="G3:G31" si="1">E3*0.7+F3*0.3</f>
        <v>9.411999999999999</v>
      </c>
      <c r="I3" t="s">
        <v>155</v>
      </c>
      <c r="J3" s="1">
        <f>COUNTIF(G2:G31,"&lt;6")</f>
        <v>17</v>
      </c>
    </row>
    <row r="4" spans="1:10" x14ac:dyDescent="0.25">
      <c r="A4">
        <v>10186663</v>
      </c>
      <c r="B4" t="s">
        <v>121</v>
      </c>
      <c r="C4" s="6">
        <v>2.5499999999999998</v>
      </c>
      <c r="D4" s="1">
        <v>5.75</v>
      </c>
      <c r="E4" s="6">
        <f t="shared" si="0"/>
        <v>4.47</v>
      </c>
      <c r="F4" s="2">
        <v>0</v>
      </c>
      <c r="G4" s="6">
        <f t="shared" si="1"/>
        <v>3.1289999999999996</v>
      </c>
      <c r="I4" s="9" t="s">
        <v>156</v>
      </c>
      <c r="J4" s="6">
        <f>(J3/30)*100</f>
        <v>56.666666666666664</v>
      </c>
    </row>
    <row r="5" spans="1:10" x14ac:dyDescent="0.25">
      <c r="A5">
        <v>10187045</v>
      </c>
      <c r="B5" t="s">
        <v>122</v>
      </c>
      <c r="C5" s="6">
        <v>8.5749999999999993</v>
      </c>
      <c r="D5" s="1">
        <v>5.75</v>
      </c>
      <c r="E5" s="6">
        <f t="shared" si="0"/>
        <v>6.879999999999999</v>
      </c>
      <c r="F5" s="2">
        <v>1.3</v>
      </c>
      <c r="G5" s="6">
        <f t="shared" si="1"/>
        <v>5.2059999999999986</v>
      </c>
    </row>
    <row r="6" spans="1:10" x14ac:dyDescent="0.25">
      <c r="A6">
        <v>10186376</v>
      </c>
      <c r="B6" t="s">
        <v>123</v>
      </c>
      <c r="C6" s="6">
        <v>0</v>
      </c>
      <c r="D6" s="1">
        <v>4.25</v>
      </c>
      <c r="E6" s="6">
        <f t="shared" si="0"/>
        <v>2.5499999999999998</v>
      </c>
      <c r="F6" s="2">
        <v>0</v>
      </c>
      <c r="G6" s="6">
        <f t="shared" si="1"/>
        <v>1.7849999999999997</v>
      </c>
    </row>
    <row r="7" spans="1:10" x14ac:dyDescent="0.25">
      <c r="A7">
        <v>20238395</v>
      </c>
      <c r="B7" t="s">
        <v>124</v>
      </c>
      <c r="C7" s="6">
        <v>8</v>
      </c>
      <c r="D7" s="1">
        <v>8.25</v>
      </c>
      <c r="E7" s="6">
        <f t="shared" si="0"/>
        <v>8.15</v>
      </c>
      <c r="F7" s="2">
        <v>10</v>
      </c>
      <c r="G7" s="6">
        <f t="shared" si="1"/>
        <v>8.7050000000000001</v>
      </c>
    </row>
    <row r="8" spans="1:10" x14ac:dyDescent="0.25">
      <c r="A8">
        <v>10185692</v>
      </c>
      <c r="B8" t="s">
        <v>125</v>
      </c>
      <c r="C8" s="6">
        <v>3.7749999999999999</v>
      </c>
      <c r="D8" s="1">
        <v>5.25</v>
      </c>
      <c r="E8" s="6">
        <f t="shared" si="0"/>
        <v>4.66</v>
      </c>
      <c r="F8" s="2">
        <v>1</v>
      </c>
      <c r="G8" s="6">
        <f t="shared" si="1"/>
        <v>3.5619999999999998</v>
      </c>
    </row>
    <row r="9" spans="1:10" x14ac:dyDescent="0.25">
      <c r="A9">
        <v>20266322</v>
      </c>
      <c r="B9" t="s">
        <v>126</v>
      </c>
      <c r="C9" s="6">
        <v>8.9499999999999993</v>
      </c>
      <c r="D9" s="1">
        <v>6.75</v>
      </c>
      <c r="E9" s="6">
        <f t="shared" si="0"/>
        <v>7.63</v>
      </c>
      <c r="F9" s="2">
        <v>10</v>
      </c>
      <c r="G9" s="6">
        <f t="shared" si="1"/>
        <v>8.3409999999999993</v>
      </c>
    </row>
    <row r="10" spans="1:10" x14ac:dyDescent="0.25">
      <c r="A10">
        <v>20245456</v>
      </c>
      <c r="B10" t="s">
        <v>127</v>
      </c>
      <c r="C10" s="6">
        <v>9.5500000000000007</v>
      </c>
      <c r="D10" s="1">
        <v>9.75</v>
      </c>
      <c r="E10" s="6">
        <f t="shared" si="0"/>
        <v>9.67</v>
      </c>
      <c r="F10" s="2">
        <v>10</v>
      </c>
      <c r="G10" s="6">
        <f t="shared" si="1"/>
        <v>9.7689999999999984</v>
      </c>
    </row>
    <row r="11" spans="1:10" x14ac:dyDescent="0.25">
      <c r="A11">
        <v>10186574</v>
      </c>
      <c r="B11" t="s">
        <v>128</v>
      </c>
      <c r="C11" s="6">
        <v>4.3249999999999993</v>
      </c>
      <c r="D11" s="1">
        <v>6.75</v>
      </c>
      <c r="E11" s="6">
        <f t="shared" si="0"/>
        <v>5.7799999999999994</v>
      </c>
      <c r="F11" s="2">
        <v>5.8</v>
      </c>
      <c r="G11" s="6">
        <f t="shared" si="1"/>
        <v>5.7859999999999996</v>
      </c>
    </row>
    <row r="12" spans="1:10" x14ac:dyDescent="0.25">
      <c r="A12">
        <v>20249032</v>
      </c>
      <c r="B12" t="s">
        <v>129</v>
      </c>
      <c r="C12" s="6">
        <v>4.05</v>
      </c>
      <c r="D12" s="1">
        <v>6.25</v>
      </c>
      <c r="E12" s="6">
        <f t="shared" si="0"/>
        <v>5.37</v>
      </c>
      <c r="F12" s="2">
        <v>5.4</v>
      </c>
      <c r="G12" s="6">
        <f t="shared" si="1"/>
        <v>5.3789999999999996</v>
      </c>
    </row>
    <row r="13" spans="1:10" x14ac:dyDescent="0.25">
      <c r="A13">
        <v>20245675</v>
      </c>
      <c r="B13" t="s">
        <v>130</v>
      </c>
      <c r="C13" s="6">
        <v>3.5</v>
      </c>
      <c r="D13" s="1">
        <v>5.25</v>
      </c>
      <c r="E13" s="6">
        <f t="shared" si="0"/>
        <v>4.55</v>
      </c>
      <c r="F13" s="2">
        <v>1.3</v>
      </c>
      <c r="G13" s="6">
        <f t="shared" si="1"/>
        <v>3.5749999999999997</v>
      </c>
    </row>
    <row r="14" spans="1:10" x14ac:dyDescent="0.25">
      <c r="A14">
        <v>20266998</v>
      </c>
      <c r="B14" t="s">
        <v>131</v>
      </c>
      <c r="C14" s="6">
        <v>0</v>
      </c>
      <c r="D14" s="1">
        <v>5.25</v>
      </c>
      <c r="E14" s="6">
        <f t="shared" si="0"/>
        <v>3.15</v>
      </c>
      <c r="F14" s="2">
        <v>0</v>
      </c>
      <c r="G14" s="6">
        <f t="shared" si="1"/>
        <v>2.2049999999999996</v>
      </c>
    </row>
    <row r="15" spans="1:10" x14ac:dyDescent="0.25">
      <c r="A15">
        <v>20264862</v>
      </c>
      <c r="B15" t="s">
        <v>132</v>
      </c>
      <c r="C15" s="6">
        <v>9.2750000000000004</v>
      </c>
      <c r="D15" s="1">
        <v>10</v>
      </c>
      <c r="E15" s="6">
        <f t="shared" si="0"/>
        <v>9.7100000000000009</v>
      </c>
      <c r="F15" s="2">
        <v>10</v>
      </c>
      <c r="G15" s="6">
        <f t="shared" si="1"/>
        <v>9.7970000000000006</v>
      </c>
    </row>
    <row r="16" spans="1:10" x14ac:dyDescent="0.25">
      <c r="A16">
        <v>20268353</v>
      </c>
      <c r="B16" t="s">
        <v>133</v>
      </c>
      <c r="C16" s="6">
        <v>4.0999999999999996</v>
      </c>
      <c r="D16" s="1">
        <v>6.75</v>
      </c>
      <c r="E16" s="6">
        <f t="shared" si="0"/>
        <v>5.6899999999999995</v>
      </c>
      <c r="F16" s="2">
        <v>3.8</v>
      </c>
      <c r="G16" s="6">
        <f t="shared" si="1"/>
        <v>5.1229999999999993</v>
      </c>
    </row>
    <row r="17" spans="1:7" x14ac:dyDescent="0.25">
      <c r="A17">
        <v>20264649</v>
      </c>
      <c r="B17" t="s">
        <v>134</v>
      </c>
      <c r="C17" s="6">
        <v>3.3999999999999995</v>
      </c>
      <c r="D17" s="1">
        <v>6.75</v>
      </c>
      <c r="E17" s="6">
        <f t="shared" si="0"/>
        <v>5.41</v>
      </c>
      <c r="F17" s="2">
        <v>0.4</v>
      </c>
      <c r="G17" s="6">
        <f t="shared" si="1"/>
        <v>3.907</v>
      </c>
    </row>
    <row r="18" spans="1:7" x14ac:dyDescent="0.25">
      <c r="A18">
        <v>10187502</v>
      </c>
      <c r="B18" t="s">
        <v>135</v>
      </c>
      <c r="C18" s="6">
        <v>6.4249999999999998</v>
      </c>
      <c r="D18" s="1">
        <v>1.75</v>
      </c>
      <c r="E18" s="6">
        <f t="shared" si="0"/>
        <v>3.62</v>
      </c>
      <c r="F18" s="2">
        <v>9.6</v>
      </c>
      <c r="G18" s="6">
        <f t="shared" si="1"/>
        <v>5.4139999999999997</v>
      </c>
    </row>
    <row r="19" spans="1:7" x14ac:dyDescent="0.25">
      <c r="A19">
        <v>20235464</v>
      </c>
      <c r="B19" t="s">
        <v>136</v>
      </c>
      <c r="C19" s="6">
        <v>4.55</v>
      </c>
      <c r="D19" s="1">
        <v>6.75</v>
      </c>
      <c r="E19" s="6">
        <f t="shared" si="0"/>
        <v>5.87</v>
      </c>
      <c r="F19" s="2">
        <v>1.3</v>
      </c>
      <c r="G19" s="6">
        <f t="shared" si="1"/>
        <v>4.4989999999999997</v>
      </c>
    </row>
    <row r="20" spans="1:7" x14ac:dyDescent="0.25">
      <c r="A20">
        <v>20247651</v>
      </c>
      <c r="B20" t="s">
        <v>137</v>
      </c>
      <c r="C20" s="6">
        <v>3.25</v>
      </c>
      <c r="D20" s="1">
        <v>4.25</v>
      </c>
      <c r="E20" s="6">
        <f t="shared" si="0"/>
        <v>3.8499999999999996</v>
      </c>
      <c r="F20" s="2">
        <v>0.8</v>
      </c>
      <c r="G20" s="6">
        <f t="shared" si="1"/>
        <v>2.9349999999999996</v>
      </c>
    </row>
    <row r="21" spans="1:7" x14ac:dyDescent="0.25">
      <c r="A21">
        <v>20244756</v>
      </c>
      <c r="B21" t="s">
        <v>138</v>
      </c>
      <c r="C21" s="6">
        <v>7.375</v>
      </c>
      <c r="D21" s="1">
        <v>7.5</v>
      </c>
      <c r="E21" s="6">
        <f t="shared" si="0"/>
        <v>7.45</v>
      </c>
      <c r="F21" s="2">
        <v>10</v>
      </c>
      <c r="G21" s="6">
        <f t="shared" si="1"/>
        <v>8.2149999999999999</v>
      </c>
    </row>
    <row r="22" spans="1:7" x14ac:dyDescent="0.25">
      <c r="A22">
        <v>20266315</v>
      </c>
      <c r="B22" t="s">
        <v>139</v>
      </c>
      <c r="C22" s="6">
        <v>5.3000000000000007</v>
      </c>
      <c r="D22" s="1">
        <v>6.25</v>
      </c>
      <c r="E22" s="6">
        <f t="shared" si="0"/>
        <v>5.870000000000001</v>
      </c>
      <c r="F22" s="2">
        <v>4.5999999999999996</v>
      </c>
      <c r="G22" s="6">
        <f t="shared" si="1"/>
        <v>5.4890000000000008</v>
      </c>
    </row>
    <row r="23" spans="1:7" x14ac:dyDescent="0.25">
      <c r="A23">
        <v>20271313</v>
      </c>
      <c r="B23" t="s">
        <v>140</v>
      </c>
      <c r="C23" s="6">
        <v>4</v>
      </c>
      <c r="D23" s="1">
        <v>6.25</v>
      </c>
      <c r="E23" s="6">
        <f t="shared" si="0"/>
        <v>5.35</v>
      </c>
      <c r="F23" s="2">
        <v>5</v>
      </c>
      <c r="G23" s="6">
        <f t="shared" si="1"/>
        <v>5.2449999999999992</v>
      </c>
    </row>
    <row r="24" spans="1:7" x14ac:dyDescent="0.25">
      <c r="A24">
        <v>20266724</v>
      </c>
      <c r="B24" t="s">
        <v>141</v>
      </c>
      <c r="C24" s="6">
        <v>4.4249999999999998</v>
      </c>
      <c r="D24" s="1">
        <v>7.25</v>
      </c>
      <c r="E24" s="6">
        <f t="shared" si="0"/>
        <v>6.1199999999999992</v>
      </c>
      <c r="F24" s="2">
        <v>9.4</v>
      </c>
      <c r="G24" s="6">
        <f t="shared" si="1"/>
        <v>7.1039999999999992</v>
      </c>
    </row>
    <row r="25" spans="1:7" x14ac:dyDescent="0.25">
      <c r="A25">
        <v>20251515</v>
      </c>
      <c r="B25" t="s">
        <v>142</v>
      </c>
      <c r="C25" s="6">
        <v>10</v>
      </c>
      <c r="D25" s="1">
        <v>7.25</v>
      </c>
      <c r="E25" s="6">
        <f t="shared" si="0"/>
        <v>8.35</v>
      </c>
      <c r="F25" s="2">
        <v>10</v>
      </c>
      <c r="G25" s="6">
        <f t="shared" si="1"/>
        <v>8.8449999999999989</v>
      </c>
    </row>
    <row r="26" spans="1:7" x14ac:dyDescent="0.25">
      <c r="A26">
        <v>20250030</v>
      </c>
      <c r="B26" t="s">
        <v>143</v>
      </c>
      <c r="C26" s="6">
        <v>9.625</v>
      </c>
      <c r="D26" s="1">
        <v>10</v>
      </c>
      <c r="E26" s="6">
        <f t="shared" si="0"/>
        <v>9.85</v>
      </c>
      <c r="F26" s="2">
        <v>10</v>
      </c>
      <c r="G26" s="6">
        <f t="shared" si="1"/>
        <v>9.8949999999999996</v>
      </c>
    </row>
    <row r="27" spans="1:7" x14ac:dyDescent="0.25">
      <c r="A27">
        <v>20266265</v>
      </c>
      <c r="B27" t="s">
        <v>144</v>
      </c>
      <c r="C27" s="6">
        <v>7.375</v>
      </c>
      <c r="D27" s="1">
        <v>4.75</v>
      </c>
      <c r="E27" s="6">
        <f t="shared" si="0"/>
        <v>5.8000000000000007</v>
      </c>
      <c r="F27" s="2">
        <v>10</v>
      </c>
      <c r="G27" s="6">
        <f t="shared" si="1"/>
        <v>7.0600000000000005</v>
      </c>
    </row>
    <row r="28" spans="1:7" x14ac:dyDescent="0.25">
      <c r="A28">
        <v>20251561</v>
      </c>
      <c r="B28" t="s">
        <v>145</v>
      </c>
      <c r="C28" s="6">
        <v>4.5</v>
      </c>
      <c r="D28" s="1">
        <v>2.75</v>
      </c>
      <c r="E28" s="6">
        <f t="shared" si="0"/>
        <v>3.45</v>
      </c>
      <c r="F28" s="2">
        <v>6.7</v>
      </c>
      <c r="G28" s="6">
        <f t="shared" si="1"/>
        <v>4.4249999999999998</v>
      </c>
    </row>
    <row r="29" spans="1:7" x14ac:dyDescent="0.25">
      <c r="A29">
        <v>10186004</v>
      </c>
      <c r="B29" t="s">
        <v>146</v>
      </c>
      <c r="C29" s="6">
        <v>4.55</v>
      </c>
      <c r="D29" s="1">
        <v>5.25</v>
      </c>
      <c r="E29" s="6">
        <f t="shared" si="0"/>
        <v>4.97</v>
      </c>
      <c r="F29" s="2">
        <v>0.4</v>
      </c>
      <c r="G29" s="6">
        <f t="shared" si="1"/>
        <v>3.5989999999999998</v>
      </c>
    </row>
    <row r="30" spans="1:7" x14ac:dyDescent="0.25">
      <c r="A30">
        <v>20270002</v>
      </c>
      <c r="B30" t="s">
        <v>147</v>
      </c>
      <c r="C30" s="6">
        <v>8.75</v>
      </c>
      <c r="D30" s="1">
        <v>8.25</v>
      </c>
      <c r="E30" s="6">
        <f t="shared" si="0"/>
        <v>8.4499999999999993</v>
      </c>
      <c r="F30" s="2">
        <v>10</v>
      </c>
      <c r="G30" s="6">
        <f t="shared" si="1"/>
        <v>8.9149999999999991</v>
      </c>
    </row>
    <row r="31" spans="1:7" x14ac:dyDescent="0.25">
      <c r="A31">
        <v>10186676</v>
      </c>
      <c r="B31" t="s">
        <v>148</v>
      </c>
      <c r="C31" s="6">
        <v>7.75</v>
      </c>
      <c r="D31" s="1">
        <v>8</v>
      </c>
      <c r="E31" s="6">
        <f t="shared" si="0"/>
        <v>7.9</v>
      </c>
      <c r="F31" s="2">
        <v>10</v>
      </c>
      <c r="G31" s="6">
        <f t="shared" si="1"/>
        <v>8.5300000000000011</v>
      </c>
    </row>
  </sheetData>
  <conditionalFormatting sqref="C1:G31">
    <cfRule type="cellIs" dxfId="1" priority="1" operator="lessThan">
      <formula>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74A3-1FC8-4AB4-B45D-CC0B6F4E4F1B}">
  <dimension ref="A1:P31"/>
  <sheetViews>
    <sheetView workbookViewId="0">
      <selection activeCell="I8" sqref="I8"/>
    </sheetView>
  </sheetViews>
  <sheetFormatPr baseColWidth="10" defaultRowHeight="15" x14ac:dyDescent="0.25"/>
  <cols>
    <col min="3" max="3" width="11.85546875" bestFit="1" customWidth="1"/>
    <col min="4" max="4" width="12.42578125" bestFit="1" customWidth="1"/>
    <col min="5" max="5" width="20.28515625" bestFit="1" customWidth="1"/>
    <col min="6" max="9" width="6.85546875" style="1" bestFit="1" customWidth="1"/>
    <col min="10" max="15" width="6.42578125" style="1" bestFit="1" customWidth="1"/>
    <col min="16" max="16" width="11.42578125" style="1"/>
  </cols>
  <sheetData>
    <row r="1" spans="1:16" x14ac:dyDescent="0.25">
      <c r="A1" t="s">
        <v>0</v>
      </c>
      <c r="B1" t="s">
        <v>112</v>
      </c>
      <c r="C1" t="s">
        <v>56</v>
      </c>
      <c r="D1" t="s">
        <v>57</v>
      </c>
      <c r="E1" t="s">
        <v>58</v>
      </c>
      <c r="F1" s="8">
        <v>45189</v>
      </c>
      <c r="G1" s="8">
        <v>45190</v>
      </c>
      <c r="H1" s="8">
        <v>45196</v>
      </c>
      <c r="I1" s="8">
        <v>45197</v>
      </c>
      <c r="J1" s="8">
        <v>45203</v>
      </c>
      <c r="K1" s="8">
        <v>45204</v>
      </c>
      <c r="L1" s="8">
        <v>45210</v>
      </c>
      <c r="M1" s="8">
        <v>45211</v>
      </c>
      <c r="N1" s="8">
        <v>45217</v>
      </c>
      <c r="O1" s="8">
        <v>45218</v>
      </c>
      <c r="P1" s="1" t="s">
        <v>149</v>
      </c>
    </row>
    <row r="2" spans="1:16" x14ac:dyDescent="0.25">
      <c r="A2">
        <v>20263998</v>
      </c>
      <c r="B2" t="s">
        <v>119</v>
      </c>
      <c r="C2" t="s">
        <v>2</v>
      </c>
      <c r="D2" t="s">
        <v>3</v>
      </c>
      <c r="E2" t="s">
        <v>4</v>
      </c>
      <c r="J2" s="1">
        <v>1</v>
      </c>
      <c r="P2" s="1">
        <f>SUM(F2:O2)</f>
        <v>1</v>
      </c>
    </row>
    <row r="3" spans="1:16" x14ac:dyDescent="0.25">
      <c r="A3">
        <v>20244739</v>
      </c>
      <c r="B3" t="s">
        <v>120</v>
      </c>
      <c r="C3" t="s">
        <v>5</v>
      </c>
      <c r="D3" t="s">
        <v>6</v>
      </c>
      <c r="E3" t="s">
        <v>7</v>
      </c>
      <c r="P3" s="1">
        <f t="shared" ref="P3:P31" si="0">SUM(F3:O3)</f>
        <v>0</v>
      </c>
    </row>
    <row r="4" spans="1:16" x14ac:dyDescent="0.25">
      <c r="A4">
        <v>10186663</v>
      </c>
      <c r="B4" t="s">
        <v>121</v>
      </c>
      <c r="C4" t="s">
        <v>8</v>
      </c>
      <c r="D4" t="s">
        <v>9</v>
      </c>
      <c r="E4" t="s">
        <v>59</v>
      </c>
      <c r="H4" s="1">
        <v>1</v>
      </c>
      <c r="P4" s="1">
        <f t="shared" si="0"/>
        <v>1</v>
      </c>
    </row>
    <row r="5" spans="1:16" x14ac:dyDescent="0.25">
      <c r="A5">
        <v>10187045</v>
      </c>
      <c r="B5" t="s">
        <v>122</v>
      </c>
      <c r="C5" t="s">
        <v>11</v>
      </c>
      <c r="D5" t="s">
        <v>12</v>
      </c>
      <c r="E5" t="s">
        <v>60</v>
      </c>
      <c r="F5" s="1">
        <v>1</v>
      </c>
      <c r="H5" s="1">
        <v>1</v>
      </c>
      <c r="P5" s="1">
        <f t="shared" si="0"/>
        <v>2</v>
      </c>
    </row>
    <row r="6" spans="1:16" x14ac:dyDescent="0.25">
      <c r="A6">
        <v>10186376</v>
      </c>
      <c r="B6" t="s">
        <v>123</v>
      </c>
      <c r="C6" t="s">
        <v>13</v>
      </c>
      <c r="D6" t="s">
        <v>14</v>
      </c>
      <c r="E6" t="s">
        <v>61</v>
      </c>
      <c r="P6" s="1">
        <f t="shared" si="0"/>
        <v>0</v>
      </c>
    </row>
    <row r="7" spans="1:16" x14ac:dyDescent="0.25">
      <c r="A7">
        <v>20238395</v>
      </c>
      <c r="B7" t="s">
        <v>124</v>
      </c>
      <c r="C7" t="s">
        <v>15</v>
      </c>
      <c r="D7" t="s">
        <v>16</v>
      </c>
      <c r="E7" t="s">
        <v>62</v>
      </c>
      <c r="J7" s="1">
        <v>1</v>
      </c>
      <c r="P7" s="1">
        <f t="shared" si="0"/>
        <v>1</v>
      </c>
    </row>
    <row r="8" spans="1:16" x14ac:dyDescent="0.25">
      <c r="A8">
        <v>10185692</v>
      </c>
      <c r="B8" t="s">
        <v>125</v>
      </c>
      <c r="C8" t="s">
        <v>17</v>
      </c>
      <c r="D8" t="s">
        <v>18</v>
      </c>
      <c r="E8" t="s">
        <v>63</v>
      </c>
      <c r="P8" s="1">
        <f t="shared" si="0"/>
        <v>0</v>
      </c>
    </row>
    <row r="9" spans="1:16" x14ac:dyDescent="0.25">
      <c r="A9">
        <v>20266322</v>
      </c>
      <c r="B9" t="s">
        <v>126</v>
      </c>
      <c r="C9" t="s">
        <v>19</v>
      </c>
      <c r="D9" t="s">
        <v>20</v>
      </c>
      <c r="E9" t="s">
        <v>64</v>
      </c>
      <c r="P9" s="1">
        <f t="shared" si="0"/>
        <v>0</v>
      </c>
    </row>
    <row r="10" spans="1:16" x14ac:dyDescent="0.25">
      <c r="A10">
        <v>20245456</v>
      </c>
      <c r="B10" t="s">
        <v>127</v>
      </c>
      <c r="C10" t="s">
        <v>21</v>
      </c>
      <c r="D10" t="s">
        <v>22</v>
      </c>
      <c r="E10" t="s">
        <v>23</v>
      </c>
      <c r="I10" s="1">
        <v>1</v>
      </c>
      <c r="P10" s="1">
        <f t="shared" si="0"/>
        <v>1</v>
      </c>
    </row>
    <row r="11" spans="1:16" x14ac:dyDescent="0.25">
      <c r="A11">
        <v>10186574</v>
      </c>
      <c r="B11" t="s">
        <v>128</v>
      </c>
      <c r="C11" t="s">
        <v>24</v>
      </c>
      <c r="D11" t="s">
        <v>25</v>
      </c>
      <c r="E11" t="s">
        <v>65</v>
      </c>
      <c r="H11" s="1">
        <v>1</v>
      </c>
      <c r="N11" s="1">
        <v>1</v>
      </c>
      <c r="P11" s="1">
        <f t="shared" si="0"/>
        <v>2</v>
      </c>
    </row>
    <row r="12" spans="1:16" x14ac:dyDescent="0.25">
      <c r="A12">
        <v>20249032</v>
      </c>
      <c r="B12" t="s">
        <v>129</v>
      </c>
      <c r="C12" t="s">
        <v>24</v>
      </c>
      <c r="D12" t="s">
        <v>26</v>
      </c>
      <c r="E12" t="s">
        <v>27</v>
      </c>
      <c r="P12" s="1">
        <f t="shared" si="0"/>
        <v>0</v>
      </c>
    </row>
    <row r="13" spans="1:16" x14ac:dyDescent="0.25">
      <c r="A13">
        <v>20245675</v>
      </c>
      <c r="B13" t="s">
        <v>130</v>
      </c>
      <c r="C13" t="s">
        <v>24</v>
      </c>
      <c r="D13" t="s">
        <v>28</v>
      </c>
      <c r="E13" t="s">
        <v>66</v>
      </c>
      <c r="P13" s="1">
        <f t="shared" si="0"/>
        <v>0</v>
      </c>
    </row>
    <row r="14" spans="1:16" x14ac:dyDescent="0.25">
      <c r="A14">
        <v>20266998</v>
      </c>
      <c r="B14" t="s">
        <v>131</v>
      </c>
      <c r="C14" t="s">
        <v>24</v>
      </c>
      <c r="D14" t="s">
        <v>29</v>
      </c>
      <c r="E14" t="s">
        <v>10</v>
      </c>
      <c r="H14" s="1">
        <v>1</v>
      </c>
      <c r="J14" s="1">
        <v>1</v>
      </c>
      <c r="K14" s="1">
        <v>1</v>
      </c>
      <c r="M14" s="1">
        <v>1</v>
      </c>
      <c r="N14" s="1">
        <v>1</v>
      </c>
      <c r="P14" s="1">
        <f t="shared" si="0"/>
        <v>5</v>
      </c>
    </row>
    <row r="15" spans="1:16" x14ac:dyDescent="0.25">
      <c r="A15">
        <v>20264862</v>
      </c>
      <c r="B15" t="s">
        <v>132</v>
      </c>
      <c r="C15" t="s">
        <v>30</v>
      </c>
      <c r="D15" t="s">
        <v>31</v>
      </c>
      <c r="E15" t="s">
        <v>67</v>
      </c>
      <c r="P15" s="1">
        <f t="shared" si="0"/>
        <v>0</v>
      </c>
    </row>
    <row r="16" spans="1:16" x14ac:dyDescent="0.25">
      <c r="A16">
        <v>20268353</v>
      </c>
      <c r="B16" t="s">
        <v>133</v>
      </c>
      <c r="C16" t="s">
        <v>32</v>
      </c>
      <c r="D16" t="s">
        <v>33</v>
      </c>
      <c r="E16" t="s">
        <v>34</v>
      </c>
      <c r="K16" s="1">
        <v>1</v>
      </c>
      <c r="M16" s="1">
        <v>1</v>
      </c>
      <c r="P16" s="1">
        <f t="shared" si="0"/>
        <v>2</v>
      </c>
    </row>
    <row r="17" spans="1:16" x14ac:dyDescent="0.25">
      <c r="A17">
        <v>20264649</v>
      </c>
      <c r="B17" t="s">
        <v>134</v>
      </c>
      <c r="C17" t="s">
        <v>35</v>
      </c>
      <c r="D17" t="s">
        <v>36</v>
      </c>
      <c r="E17" t="s">
        <v>68</v>
      </c>
      <c r="J17" s="1">
        <v>1</v>
      </c>
      <c r="P17" s="1">
        <f t="shared" si="0"/>
        <v>1</v>
      </c>
    </row>
    <row r="18" spans="1:16" x14ac:dyDescent="0.25">
      <c r="A18">
        <v>10187502</v>
      </c>
      <c r="B18" t="s">
        <v>135</v>
      </c>
      <c r="C18" t="s">
        <v>37</v>
      </c>
      <c r="D18" t="s">
        <v>28</v>
      </c>
      <c r="E18" t="s">
        <v>69</v>
      </c>
      <c r="P18" s="1">
        <f t="shared" si="0"/>
        <v>0</v>
      </c>
    </row>
    <row r="19" spans="1:16" x14ac:dyDescent="0.25">
      <c r="A19">
        <v>20235464</v>
      </c>
      <c r="B19" t="s">
        <v>136</v>
      </c>
      <c r="C19" t="s">
        <v>37</v>
      </c>
      <c r="D19" t="s">
        <v>38</v>
      </c>
      <c r="E19" t="s">
        <v>39</v>
      </c>
      <c r="F19" s="1">
        <v>1</v>
      </c>
      <c r="P19" s="1">
        <f t="shared" si="0"/>
        <v>1</v>
      </c>
    </row>
    <row r="20" spans="1:16" x14ac:dyDescent="0.25">
      <c r="A20">
        <v>20247651</v>
      </c>
      <c r="B20" t="s">
        <v>137</v>
      </c>
      <c r="C20" t="s">
        <v>37</v>
      </c>
      <c r="D20" t="s">
        <v>40</v>
      </c>
      <c r="E20" t="s">
        <v>70</v>
      </c>
      <c r="H20" s="1">
        <v>1</v>
      </c>
      <c r="J20" s="1">
        <v>1</v>
      </c>
      <c r="P20" s="1">
        <f t="shared" si="0"/>
        <v>2</v>
      </c>
    </row>
    <row r="21" spans="1:16" x14ac:dyDescent="0.25">
      <c r="A21">
        <v>20244756</v>
      </c>
      <c r="B21" t="s">
        <v>138</v>
      </c>
      <c r="C21" t="s">
        <v>41</v>
      </c>
      <c r="D21" t="s">
        <v>42</v>
      </c>
      <c r="E21" t="s">
        <v>71</v>
      </c>
      <c r="P21" s="1">
        <f t="shared" si="0"/>
        <v>0</v>
      </c>
    </row>
    <row r="22" spans="1:16" x14ac:dyDescent="0.25">
      <c r="A22">
        <v>20266315</v>
      </c>
      <c r="B22" t="s">
        <v>139</v>
      </c>
      <c r="C22" t="s">
        <v>41</v>
      </c>
      <c r="D22" t="s">
        <v>43</v>
      </c>
      <c r="E22" t="s">
        <v>72</v>
      </c>
      <c r="F22" s="1">
        <v>1</v>
      </c>
      <c r="M22" s="1">
        <v>1</v>
      </c>
      <c r="P22" s="1">
        <f t="shared" si="0"/>
        <v>2</v>
      </c>
    </row>
    <row r="23" spans="1:16" x14ac:dyDescent="0.25">
      <c r="A23">
        <v>20271313</v>
      </c>
      <c r="B23" t="s">
        <v>140</v>
      </c>
      <c r="C23" t="s">
        <v>41</v>
      </c>
      <c r="D23" t="s">
        <v>44</v>
      </c>
      <c r="E23" t="s">
        <v>73</v>
      </c>
      <c r="P23" s="1">
        <f t="shared" si="0"/>
        <v>0</v>
      </c>
    </row>
    <row r="24" spans="1:16" x14ac:dyDescent="0.25">
      <c r="A24">
        <v>20266724</v>
      </c>
      <c r="B24" t="s">
        <v>141</v>
      </c>
      <c r="C24" t="s">
        <v>45</v>
      </c>
      <c r="D24" t="s">
        <v>46</v>
      </c>
      <c r="E24" t="s">
        <v>74</v>
      </c>
      <c r="H24" s="1">
        <v>1</v>
      </c>
      <c r="J24" s="1">
        <v>1</v>
      </c>
      <c r="P24" s="1">
        <f t="shared" si="0"/>
        <v>2</v>
      </c>
    </row>
    <row r="25" spans="1:16" x14ac:dyDescent="0.25">
      <c r="A25">
        <v>20251515</v>
      </c>
      <c r="B25" t="s">
        <v>142</v>
      </c>
      <c r="C25" t="s">
        <v>28</v>
      </c>
      <c r="D25" t="s">
        <v>37</v>
      </c>
      <c r="E25" t="s">
        <v>47</v>
      </c>
      <c r="P25" s="1">
        <f t="shared" si="0"/>
        <v>0</v>
      </c>
    </row>
    <row r="26" spans="1:16" x14ac:dyDescent="0.25">
      <c r="A26">
        <v>20250030</v>
      </c>
      <c r="B26" t="s">
        <v>143</v>
      </c>
      <c r="C26" t="s">
        <v>28</v>
      </c>
      <c r="D26" t="s">
        <v>28</v>
      </c>
      <c r="E26" t="s">
        <v>48</v>
      </c>
      <c r="P26" s="1">
        <f t="shared" si="0"/>
        <v>0</v>
      </c>
    </row>
    <row r="27" spans="1:16" x14ac:dyDescent="0.25">
      <c r="A27">
        <v>20266265</v>
      </c>
      <c r="B27" t="s">
        <v>144</v>
      </c>
      <c r="C27" t="s">
        <v>28</v>
      </c>
      <c r="D27" t="s">
        <v>49</v>
      </c>
      <c r="E27" t="s">
        <v>75</v>
      </c>
      <c r="F27" s="1">
        <v>1</v>
      </c>
      <c r="H27" s="1">
        <v>1</v>
      </c>
      <c r="J27" s="1">
        <v>1</v>
      </c>
      <c r="L27" s="1">
        <v>1</v>
      </c>
      <c r="M27" s="1">
        <v>1</v>
      </c>
      <c r="P27" s="1">
        <f t="shared" si="0"/>
        <v>5</v>
      </c>
    </row>
    <row r="28" spans="1:16" x14ac:dyDescent="0.25">
      <c r="A28">
        <v>20251561</v>
      </c>
      <c r="B28" t="s">
        <v>145</v>
      </c>
      <c r="C28" t="s">
        <v>28</v>
      </c>
      <c r="D28" t="s">
        <v>50</v>
      </c>
      <c r="E28" t="s">
        <v>76</v>
      </c>
      <c r="H28" s="1">
        <v>1</v>
      </c>
      <c r="J28" s="1">
        <v>1</v>
      </c>
      <c r="P28" s="1">
        <f t="shared" si="0"/>
        <v>2</v>
      </c>
    </row>
    <row r="29" spans="1:16" x14ac:dyDescent="0.25">
      <c r="A29">
        <v>10186004</v>
      </c>
      <c r="B29" t="s">
        <v>146</v>
      </c>
      <c r="C29" t="s">
        <v>28</v>
      </c>
      <c r="D29" t="s">
        <v>51</v>
      </c>
      <c r="E29" t="s">
        <v>77</v>
      </c>
      <c r="J29" s="1">
        <v>1</v>
      </c>
      <c r="L29" s="1">
        <v>1</v>
      </c>
      <c r="P29" s="1">
        <f t="shared" si="0"/>
        <v>2</v>
      </c>
    </row>
    <row r="30" spans="1:16" x14ac:dyDescent="0.25">
      <c r="A30">
        <v>20270002</v>
      </c>
      <c r="B30" t="s">
        <v>147</v>
      </c>
      <c r="C30" t="s">
        <v>52</v>
      </c>
      <c r="D30" t="s">
        <v>53</v>
      </c>
      <c r="E30" t="s">
        <v>48</v>
      </c>
      <c r="P30" s="1">
        <f t="shared" si="0"/>
        <v>0</v>
      </c>
    </row>
    <row r="31" spans="1:16" x14ac:dyDescent="0.25">
      <c r="A31">
        <v>10186676</v>
      </c>
      <c r="B31" t="s">
        <v>148</v>
      </c>
      <c r="C31" t="s">
        <v>33</v>
      </c>
      <c r="D31" t="s">
        <v>54</v>
      </c>
      <c r="E31" t="s">
        <v>55</v>
      </c>
      <c r="P31" s="1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79319-0F75-4046-A522-0D6107C9CCB8}">
  <dimension ref="A1:M31"/>
  <sheetViews>
    <sheetView topLeftCell="B1" zoomScale="120" zoomScaleNormal="120" workbookViewId="0">
      <selection activeCell="B1" sqref="B1:D1"/>
    </sheetView>
  </sheetViews>
  <sheetFormatPr baseColWidth="10" defaultRowHeight="15" x14ac:dyDescent="0.25"/>
  <cols>
    <col min="1" max="1" width="9.140625" bestFit="1" customWidth="1"/>
    <col min="2" max="2" width="11.85546875" bestFit="1" customWidth="1"/>
    <col min="3" max="3" width="12.42578125" bestFit="1" customWidth="1"/>
    <col min="4" max="4" width="20.28515625" bestFit="1" customWidth="1"/>
    <col min="5" max="13" width="11.42578125" style="1"/>
  </cols>
  <sheetData>
    <row r="1" spans="1:13" x14ac:dyDescent="0.25">
      <c r="A1" t="s">
        <v>0</v>
      </c>
      <c r="B1" s="5" t="s">
        <v>56</v>
      </c>
      <c r="C1" s="5" t="s">
        <v>57</v>
      </c>
      <c r="D1" s="5" t="s">
        <v>58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</row>
    <row r="2" spans="1:13" x14ac:dyDescent="0.25">
      <c r="A2">
        <v>20271313</v>
      </c>
      <c r="B2" t="s">
        <v>41</v>
      </c>
      <c r="C2" t="s">
        <v>44</v>
      </c>
      <c r="D2" t="s">
        <v>73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f>SUM(E2:L2)</f>
        <v>0</v>
      </c>
    </row>
    <row r="3" spans="1:13" x14ac:dyDescent="0.25">
      <c r="A3">
        <v>10186004</v>
      </c>
      <c r="B3" t="s">
        <v>28</v>
      </c>
      <c r="C3" t="s">
        <v>51</v>
      </c>
      <c r="D3" t="s">
        <v>77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 t="shared" ref="M3:M31" si="0">SUM(E3:L3)</f>
        <v>0</v>
      </c>
    </row>
    <row r="4" spans="1:13" x14ac:dyDescent="0.25">
      <c r="A4">
        <v>20245456</v>
      </c>
      <c r="B4" t="s">
        <v>21</v>
      </c>
      <c r="C4" t="s">
        <v>22</v>
      </c>
      <c r="D4" t="s">
        <v>23</v>
      </c>
      <c r="E4" s="1">
        <v>1</v>
      </c>
      <c r="F4" s="1">
        <v>1</v>
      </c>
      <c r="G4" s="1">
        <v>0.5</v>
      </c>
      <c r="H4" s="1">
        <v>0.8</v>
      </c>
      <c r="I4" s="1">
        <v>1</v>
      </c>
      <c r="J4" s="1">
        <v>0.8</v>
      </c>
      <c r="K4" s="1">
        <v>1</v>
      </c>
      <c r="L4" s="1">
        <v>1</v>
      </c>
      <c r="M4" s="1">
        <f t="shared" si="0"/>
        <v>7.1</v>
      </c>
    </row>
    <row r="5" spans="1:13" x14ac:dyDescent="0.25">
      <c r="A5">
        <v>20247651</v>
      </c>
      <c r="B5" t="s">
        <v>37</v>
      </c>
      <c r="C5" t="s">
        <v>40</v>
      </c>
      <c r="D5" t="s">
        <v>70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f t="shared" si="0"/>
        <v>0</v>
      </c>
    </row>
    <row r="6" spans="1:13" x14ac:dyDescent="0.25">
      <c r="A6">
        <v>20263998</v>
      </c>
      <c r="B6" t="s">
        <v>2</v>
      </c>
      <c r="C6" t="s">
        <v>3</v>
      </c>
      <c r="D6" t="s">
        <v>4</v>
      </c>
      <c r="E6" s="1">
        <v>0.33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0.5</v>
      </c>
      <c r="M6" s="1">
        <f t="shared" si="0"/>
        <v>0.83000000000000007</v>
      </c>
    </row>
    <row r="7" spans="1:13" x14ac:dyDescent="0.25">
      <c r="A7">
        <v>20264862</v>
      </c>
      <c r="B7" t="s">
        <v>30</v>
      </c>
      <c r="C7" t="s">
        <v>31</v>
      </c>
      <c r="D7" t="s">
        <v>67</v>
      </c>
      <c r="E7" s="1">
        <v>0.75</v>
      </c>
      <c r="F7" s="1">
        <v>0.8</v>
      </c>
      <c r="G7" s="1">
        <v>0.75</v>
      </c>
      <c r="H7" s="1">
        <v>0.5</v>
      </c>
      <c r="I7" s="1">
        <v>0.75</v>
      </c>
      <c r="J7" s="1">
        <v>1</v>
      </c>
      <c r="K7" s="1">
        <v>1</v>
      </c>
      <c r="L7" s="1">
        <v>1</v>
      </c>
      <c r="M7" s="1">
        <f t="shared" si="0"/>
        <v>6.55</v>
      </c>
    </row>
    <row r="8" spans="1:13" x14ac:dyDescent="0.25">
      <c r="A8">
        <v>10186574</v>
      </c>
      <c r="B8" t="s">
        <v>24</v>
      </c>
      <c r="C8" t="s">
        <v>25</v>
      </c>
      <c r="D8" t="s">
        <v>65</v>
      </c>
      <c r="E8" s="1">
        <v>0.5</v>
      </c>
      <c r="F8" s="1">
        <v>0.75</v>
      </c>
      <c r="G8" s="1">
        <v>0.8</v>
      </c>
      <c r="H8" s="1">
        <v>0.5</v>
      </c>
      <c r="I8" s="1">
        <v>0</v>
      </c>
      <c r="J8" s="1">
        <v>0</v>
      </c>
      <c r="K8" s="1">
        <v>0</v>
      </c>
      <c r="L8" s="1">
        <v>0.5</v>
      </c>
      <c r="M8" s="1">
        <f t="shared" si="0"/>
        <v>3.05</v>
      </c>
    </row>
    <row r="9" spans="1:13" x14ac:dyDescent="0.25">
      <c r="A9">
        <v>20251515</v>
      </c>
      <c r="B9" t="s">
        <v>28</v>
      </c>
      <c r="C9" t="s">
        <v>37</v>
      </c>
      <c r="D9" t="s">
        <v>47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f t="shared" si="0"/>
        <v>8</v>
      </c>
    </row>
    <row r="10" spans="1:13" x14ac:dyDescent="0.25">
      <c r="A10">
        <v>20238395</v>
      </c>
      <c r="B10" t="s">
        <v>15</v>
      </c>
      <c r="C10" t="s">
        <v>16</v>
      </c>
      <c r="D10" t="s">
        <v>62</v>
      </c>
      <c r="E10" s="1">
        <v>0.5</v>
      </c>
      <c r="F10" s="1">
        <v>0.5</v>
      </c>
      <c r="G10" s="1">
        <v>0.75</v>
      </c>
      <c r="H10" s="1">
        <v>0</v>
      </c>
      <c r="I10" s="1">
        <v>0.5</v>
      </c>
      <c r="J10" s="1">
        <v>0.75</v>
      </c>
      <c r="K10" s="1">
        <v>1</v>
      </c>
      <c r="L10" s="1">
        <v>1</v>
      </c>
      <c r="M10" s="1">
        <f t="shared" si="0"/>
        <v>5</v>
      </c>
    </row>
    <row r="11" spans="1:13" x14ac:dyDescent="0.25">
      <c r="A11">
        <v>20244756</v>
      </c>
      <c r="B11" t="s">
        <v>41</v>
      </c>
      <c r="C11" t="s">
        <v>42</v>
      </c>
      <c r="D11" t="s">
        <v>71</v>
      </c>
      <c r="E11" s="1">
        <v>0.75</v>
      </c>
      <c r="F11" s="1">
        <v>0.25</v>
      </c>
      <c r="G11" s="1">
        <v>0</v>
      </c>
      <c r="H11" s="1">
        <v>0.5</v>
      </c>
      <c r="I11" s="1">
        <v>0.75</v>
      </c>
      <c r="J11" s="1">
        <v>0</v>
      </c>
      <c r="K11" s="1">
        <v>0.75</v>
      </c>
      <c r="L11" s="1">
        <v>0.75</v>
      </c>
      <c r="M11" s="1">
        <f t="shared" si="0"/>
        <v>3.75</v>
      </c>
    </row>
    <row r="12" spans="1:13" x14ac:dyDescent="0.25">
      <c r="A12">
        <v>10187045</v>
      </c>
      <c r="B12" t="s">
        <v>11</v>
      </c>
      <c r="C12" t="s">
        <v>12</v>
      </c>
      <c r="D12" t="s">
        <v>60</v>
      </c>
      <c r="E12" s="1">
        <v>0.75</v>
      </c>
      <c r="F12" s="1">
        <v>0.5</v>
      </c>
      <c r="G12" s="1">
        <v>1</v>
      </c>
      <c r="H12" s="1">
        <v>0.5</v>
      </c>
      <c r="I12" s="1">
        <v>1</v>
      </c>
      <c r="J12" s="1">
        <v>0.75</v>
      </c>
      <c r="K12" s="1">
        <v>0.75</v>
      </c>
      <c r="L12" s="1">
        <v>0.9</v>
      </c>
      <c r="M12" s="1">
        <f t="shared" si="0"/>
        <v>6.15</v>
      </c>
    </row>
    <row r="13" spans="1:13" x14ac:dyDescent="0.25">
      <c r="A13">
        <v>20268353</v>
      </c>
      <c r="B13" t="s">
        <v>32</v>
      </c>
      <c r="C13" t="s">
        <v>33</v>
      </c>
      <c r="D13" t="s">
        <v>34</v>
      </c>
      <c r="E13" s="1">
        <v>0.8</v>
      </c>
      <c r="F13" s="1">
        <v>0.75</v>
      </c>
      <c r="G13" s="1">
        <v>0.75</v>
      </c>
      <c r="H13" s="1">
        <v>0</v>
      </c>
      <c r="I13" s="1">
        <v>0</v>
      </c>
      <c r="J13" s="1">
        <v>0.4</v>
      </c>
      <c r="K13" s="1">
        <v>1</v>
      </c>
      <c r="L13" s="1">
        <v>0.5</v>
      </c>
      <c r="M13" s="1">
        <f t="shared" si="0"/>
        <v>4.1999999999999993</v>
      </c>
    </row>
    <row r="14" spans="1:13" x14ac:dyDescent="0.25">
      <c r="A14">
        <v>20249032</v>
      </c>
      <c r="B14" t="s">
        <v>24</v>
      </c>
      <c r="C14" t="s">
        <v>26</v>
      </c>
      <c r="D14" t="s">
        <v>27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si="0"/>
        <v>0</v>
      </c>
    </row>
    <row r="15" spans="1:13" x14ac:dyDescent="0.25">
      <c r="A15">
        <v>20244739</v>
      </c>
      <c r="B15" t="s">
        <v>5</v>
      </c>
      <c r="C15" t="s">
        <v>6</v>
      </c>
      <c r="D15" t="s">
        <v>7</v>
      </c>
      <c r="E15" s="1">
        <v>1</v>
      </c>
      <c r="F15" s="1">
        <v>0.75</v>
      </c>
      <c r="G15" s="1">
        <v>1</v>
      </c>
      <c r="H15" s="1">
        <v>0.8</v>
      </c>
      <c r="I15" s="1">
        <v>1</v>
      </c>
      <c r="J15" s="1">
        <v>1</v>
      </c>
      <c r="K15" s="1">
        <v>1</v>
      </c>
      <c r="L15" s="1">
        <v>1</v>
      </c>
      <c r="M15" s="1">
        <f t="shared" si="0"/>
        <v>7.55</v>
      </c>
    </row>
    <row r="16" spans="1:13" x14ac:dyDescent="0.25">
      <c r="A16">
        <v>10186376</v>
      </c>
      <c r="B16" t="s">
        <v>13</v>
      </c>
      <c r="C16" t="s">
        <v>14</v>
      </c>
      <c r="D16" t="s">
        <v>61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f t="shared" si="0"/>
        <v>0</v>
      </c>
    </row>
    <row r="17" spans="1:13" x14ac:dyDescent="0.25">
      <c r="A17">
        <v>10185692</v>
      </c>
      <c r="B17" t="s">
        <v>17</v>
      </c>
      <c r="C17" t="s">
        <v>18</v>
      </c>
      <c r="D17" t="s">
        <v>63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f t="shared" si="0"/>
        <v>0</v>
      </c>
    </row>
    <row r="18" spans="1:13" x14ac:dyDescent="0.25">
      <c r="A18">
        <v>20266322</v>
      </c>
      <c r="B18" t="s">
        <v>19</v>
      </c>
      <c r="C18" t="s">
        <v>20</v>
      </c>
      <c r="D18" t="s">
        <v>64</v>
      </c>
      <c r="E18" s="1">
        <v>0.75</v>
      </c>
      <c r="F18" s="1">
        <v>0.5</v>
      </c>
      <c r="G18" s="1">
        <v>1</v>
      </c>
      <c r="H18" s="1">
        <v>0</v>
      </c>
      <c r="I18" s="1">
        <v>1</v>
      </c>
      <c r="J18" s="1">
        <v>0.75</v>
      </c>
      <c r="K18" s="1">
        <v>0.9</v>
      </c>
      <c r="L18" s="1">
        <v>1</v>
      </c>
      <c r="M18" s="1">
        <f t="shared" si="0"/>
        <v>5.9</v>
      </c>
    </row>
    <row r="19" spans="1:13" x14ac:dyDescent="0.25">
      <c r="A19">
        <v>20250030</v>
      </c>
      <c r="B19" t="s">
        <v>28</v>
      </c>
      <c r="C19" t="s">
        <v>28</v>
      </c>
      <c r="D19" t="s">
        <v>48</v>
      </c>
      <c r="E19" s="1">
        <v>1</v>
      </c>
      <c r="F19" s="1">
        <v>0.75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f t="shared" si="0"/>
        <v>7.75</v>
      </c>
    </row>
    <row r="20" spans="1:13" x14ac:dyDescent="0.25">
      <c r="A20">
        <v>20270002</v>
      </c>
      <c r="B20" t="s">
        <v>52</v>
      </c>
      <c r="C20" t="s">
        <v>53</v>
      </c>
      <c r="D20" t="s">
        <v>48</v>
      </c>
      <c r="E20" s="1">
        <v>0.75</v>
      </c>
      <c r="F20" s="1">
        <v>0.5</v>
      </c>
      <c r="G20" s="1">
        <v>1</v>
      </c>
      <c r="H20" s="1">
        <v>0.5</v>
      </c>
      <c r="I20" s="1">
        <v>0.5</v>
      </c>
      <c r="J20" s="1">
        <v>0.75</v>
      </c>
      <c r="K20" s="1">
        <v>0.5</v>
      </c>
      <c r="L20" s="1">
        <v>1</v>
      </c>
      <c r="M20" s="1">
        <f t="shared" si="0"/>
        <v>5.5</v>
      </c>
    </row>
    <row r="21" spans="1:13" x14ac:dyDescent="0.25">
      <c r="A21">
        <v>10186676</v>
      </c>
      <c r="B21" t="s">
        <v>33</v>
      </c>
      <c r="C21" t="s">
        <v>54</v>
      </c>
      <c r="D21" t="s">
        <v>55</v>
      </c>
      <c r="E21" s="1">
        <v>0.75</v>
      </c>
      <c r="F21" s="1">
        <v>0.5</v>
      </c>
      <c r="G21" s="1">
        <v>1</v>
      </c>
      <c r="H21" s="1">
        <v>0</v>
      </c>
      <c r="I21" s="1">
        <v>0</v>
      </c>
      <c r="J21" s="1">
        <v>0</v>
      </c>
      <c r="K21" s="1">
        <v>0.5</v>
      </c>
      <c r="L21" s="1">
        <v>0.75</v>
      </c>
      <c r="M21" s="1">
        <f t="shared" si="0"/>
        <v>3.5</v>
      </c>
    </row>
    <row r="22" spans="1:13" x14ac:dyDescent="0.25">
      <c r="A22">
        <v>20264649</v>
      </c>
      <c r="B22" t="s">
        <v>35</v>
      </c>
      <c r="C22" t="s">
        <v>36</v>
      </c>
      <c r="D22" t="s">
        <v>68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si="0"/>
        <v>0</v>
      </c>
    </row>
    <row r="23" spans="1:13" x14ac:dyDescent="0.25">
      <c r="A23">
        <v>10187502</v>
      </c>
      <c r="B23" t="s">
        <v>37</v>
      </c>
      <c r="C23" t="s">
        <v>28</v>
      </c>
      <c r="D23" t="s">
        <v>69</v>
      </c>
      <c r="E23" s="1">
        <v>0.75</v>
      </c>
      <c r="F23" s="1">
        <v>0.5</v>
      </c>
      <c r="G23" s="1">
        <v>0.75</v>
      </c>
      <c r="H23" s="1">
        <v>0</v>
      </c>
      <c r="I23" s="1">
        <v>0</v>
      </c>
      <c r="J23" s="1">
        <v>0.5</v>
      </c>
      <c r="K23" s="1">
        <v>0.5</v>
      </c>
      <c r="L23" s="1">
        <v>0.75</v>
      </c>
      <c r="M23" s="1">
        <f t="shared" si="0"/>
        <v>3.75</v>
      </c>
    </row>
    <row r="24" spans="1:13" x14ac:dyDescent="0.25">
      <c r="A24">
        <v>20235464</v>
      </c>
      <c r="B24" t="s">
        <v>37</v>
      </c>
      <c r="C24" t="s">
        <v>38</v>
      </c>
      <c r="D24" t="s">
        <v>39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f t="shared" si="0"/>
        <v>0</v>
      </c>
    </row>
    <row r="25" spans="1:13" x14ac:dyDescent="0.25">
      <c r="A25">
        <v>20266315</v>
      </c>
      <c r="B25" t="s">
        <v>41</v>
      </c>
      <c r="C25" t="s">
        <v>43</v>
      </c>
      <c r="D25" t="s">
        <v>72</v>
      </c>
      <c r="E25" s="1">
        <v>0.5</v>
      </c>
      <c r="F25" s="1">
        <v>0</v>
      </c>
      <c r="G25" s="1">
        <v>0.5</v>
      </c>
      <c r="H25" s="1">
        <v>0</v>
      </c>
      <c r="I25" s="1">
        <v>0</v>
      </c>
      <c r="J25" s="1">
        <v>0.5</v>
      </c>
      <c r="K25" s="1">
        <v>0.25</v>
      </c>
      <c r="L25" s="1">
        <v>0.75</v>
      </c>
      <c r="M25" s="1">
        <f t="shared" si="0"/>
        <v>2.5</v>
      </c>
    </row>
    <row r="26" spans="1:13" x14ac:dyDescent="0.25">
      <c r="A26">
        <v>20266998</v>
      </c>
      <c r="B26" t="s">
        <v>24</v>
      </c>
      <c r="C26" t="s">
        <v>29</v>
      </c>
      <c r="D26" t="s">
        <v>10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f t="shared" si="0"/>
        <v>0</v>
      </c>
    </row>
    <row r="27" spans="1:13" x14ac:dyDescent="0.25">
      <c r="A27">
        <v>10186663</v>
      </c>
      <c r="B27" t="s">
        <v>8</v>
      </c>
      <c r="C27" t="s">
        <v>9</v>
      </c>
      <c r="D27" t="s">
        <v>59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f t="shared" si="0"/>
        <v>0</v>
      </c>
    </row>
    <row r="28" spans="1:13" x14ac:dyDescent="0.25">
      <c r="A28">
        <v>20266724</v>
      </c>
      <c r="B28" t="s">
        <v>45</v>
      </c>
      <c r="C28" t="s">
        <v>46</v>
      </c>
      <c r="D28" t="s">
        <v>74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f t="shared" si="0"/>
        <v>0</v>
      </c>
    </row>
    <row r="29" spans="1:13" x14ac:dyDescent="0.25">
      <c r="A29">
        <v>20245675</v>
      </c>
      <c r="B29" t="s">
        <v>24</v>
      </c>
      <c r="C29" t="s">
        <v>28</v>
      </c>
      <c r="D29" t="s">
        <v>66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si="0"/>
        <v>0</v>
      </c>
    </row>
    <row r="30" spans="1:13" x14ac:dyDescent="0.25">
      <c r="A30">
        <v>20251561</v>
      </c>
      <c r="B30" t="s">
        <v>28</v>
      </c>
      <c r="C30" t="s">
        <v>50</v>
      </c>
      <c r="D30" t="s">
        <v>76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0"/>
        <v>0</v>
      </c>
    </row>
    <row r="31" spans="1:13" x14ac:dyDescent="0.25">
      <c r="A31">
        <v>20266265</v>
      </c>
      <c r="B31" t="s">
        <v>28</v>
      </c>
      <c r="C31" t="s">
        <v>49</v>
      </c>
      <c r="D31" t="s">
        <v>75</v>
      </c>
      <c r="E31" s="1">
        <v>0.75</v>
      </c>
      <c r="F31" s="1">
        <v>0.5</v>
      </c>
      <c r="G31" s="1">
        <v>0.5</v>
      </c>
      <c r="H31" s="1">
        <v>0</v>
      </c>
      <c r="I31" s="1">
        <v>0</v>
      </c>
      <c r="J31" s="1">
        <v>0.25</v>
      </c>
      <c r="K31" s="1">
        <v>1</v>
      </c>
      <c r="L31" s="1">
        <v>0.75</v>
      </c>
      <c r="M31" s="1">
        <f t="shared" si="0"/>
        <v>3.75</v>
      </c>
    </row>
  </sheetData>
  <phoneticPr fontId="1" type="noConversion"/>
  <conditionalFormatting sqref="M2:M31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840A-16BA-437B-B348-98C123577D2F}">
  <dimension ref="A1:AA31"/>
  <sheetViews>
    <sheetView topLeftCell="A2" zoomScale="130" zoomScaleNormal="130" workbookViewId="0">
      <pane xSplit="8205" ySplit="765" topLeftCell="K1" activePane="bottomLeft"/>
      <selection activeCell="A2" sqref="A2"/>
      <selection pane="topRight" activeCell="F1" sqref="F1"/>
      <selection pane="bottomLeft" activeCell="A12" sqref="A12"/>
      <selection pane="bottomRight" activeCell="X27" sqref="X27"/>
    </sheetView>
  </sheetViews>
  <sheetFormatPr baseColWidth="10" defaultRowHeight="15" x14ac:dyDescent="0.25"/>
  <cols>
    <col min="2" max="2" width="11.85546875" bestFit="1" customWidth="1"/>
    <col min="3" max="3" width="12.42578125" bestFit="1" customWidth="1"/>
    <col min="4" max="4" width="20.28515625" bestFit="1" customWidth="1"/>
    <col min="5" max="5" width="8" style="1" bestFit="1" customWidth="1"/>
    <col min="6" max="21" width="4.7109375" style="1" customWidth="1"/>
    <col min="22" max="24" width="11.42578125" style="1"/>
  </cols>
  <sheetData>
    <row r="1" spans="1:27" x14ac:dyDescent="0.25">
      <c r="A1" t="s">
        <v>112</v>
      </c>
      <c r="B1" t="s">
        <v>56</v>
      </c>
      <c r="C1" t="s">
        <v>57</v>
      </c>
      <c r="D1" t="s">
        <v>58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  <c r="T1" s="1" t="s">
        <v>110</v>
      </c>
      <c r="U1" s="1" t="s">
        <v>111</v>
      </c>
      <c r="V1" s="1" t="s">
        <v>79</v>
      </c>
      <c r="W1" s="1" t="s">
        <v>81</v>
      </c>
      <c r="X1" s="1" t="s">
        <v>115</v>
      </c>
      <c r="Z1" s="1" t="s">
        <v>116</v>
      </c>
      <c r="AA1" s="1">
        <f>10-MAX(W2:W31)+0.25</f>
        <v>0.75</v>
      </c>
    </row>
    <row r="2" spans="1:27" x14ac:dyDescent="0.25">
      <c r="A2" t="str">
        <f t="shared" ref="A2:A31" si="0">CONCATENATE(B2, " ", C2, " ", D2)</f>
        <v>ANDRADE DELGADO BRYANA</v>
      </c>
      <c r="B2" t="s">
        <v>2</v>
      </c>
      <c r="C2" t="s">
        <v>3</v>
      </c>
      <c r="D2" t="s">
        <v>4</v>
      </c>
      <c r="E2" s="1" t="s">
        <v>113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1</v>
      </c>
      <c r="P2" s="1">
        <v>1</v>
      </c>
      <c r="Q2" s="1">
        <v>0</v>
      </c>
      <c r="R2" s="1">
        <v>0</v>
      </c>
      <c r="S2" s="1">
        <v>0</v>
      </c>
      <c r="T2" s="1">
        <v>0</v>
      </c>
      <c r="U2" s="1">
        <v>5</v>
      </c>
      <c r="V2" s="1">
        <f t="shared" ref="V2:V31" si="1">SUM(F2:U2)</f>
        <v>10</v>
      </c>
      <c r="W2" s="1">
        <f t="shared" ref="W2:W31" si="2">(V2/20)*10</f>
        <v>5</v>
      </c>
      <c r="X2" s="1">
        <f>IF(W2+$AA$1&gt;10, 10,W2+$AA$1)</f>
        <v>5.75</v>
      </c>
    </row>
    <row r="3" spans="1:27" x14ac:dyDescent="0.25">
      <c r="A3" t="str">
        <f t="shared" si="0"/>
        <v>ARIAS ARCINIEGA JEZABEL</v>
      </c>
      <c r="B3" t="s">
        <v>5</v>
      </c>
      <c r="C3" t="s">
        <v>6</v>
      </c>
      <c r="D3" t="s">
        <v>7</v>
      </c>
      <c r="E3" s="1" t="s">
        <v>113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0</v>
      </c>
      <c r="O3" s="1">
        <v>1</v>
      </c>
      <c r="P3" s="1">
        <v>1</v>
      </c>
      <c r="Q3" s="1">
        <v>0</v>
      </c>
      <c r="R3" s="1">
        <v>1</v>
      </c>
      <c r="S3" s="1">
        <v>0</v>
      </c>
      <c r="T3" s="1">
        <v>0</v>
      </c>
      <c r="U3" s="1">
        <v>5</v>
      </c>
      <c r="V3" s="1">
        <f t="shared" si="1"/>
        <v>16</v>
      </c>
      <c r="W3" s="1">
        <f t="shared" si="2"/>
        <v>8</v>
      </c>
      <c r="X3" s="1">
        <f t="shared" ref="X3:X31" si="3">IF(W3+$AA$1&gt;10, 10,W3+$AA$1)</f>
        <v>8.75</v>
      </c>
    </row>
    <row r="4" spans="1:27" x14ac:dyDescent="0.25">
      <c r="A4" t="str">
        <f t="shared" si="0"/>
        <v>BOLAÑOS MOUSSONG REGINA MICHELL</v>
      </c>
      <c r="B4" t="s">
        <v>8</v>
      </c>
      <c r="C4" t="s">
        <v>9</v>
      </c>
      <c r="D4" t="s">
        <v>59</v>
      </c>
      <c r="E4" s="1" t="s">
        <v>113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0</v>
      </c>
      <c r="L4" s="1">
        <v>0</v>
      </c>
      <c r="M4" s="1">
        <v>1</v>
      </c>
      <c r="N4" s="1">
        <v>1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5</v>
      </c>
      <c r="V4" s="1">
        <f t="shared" si="1"/>
        <v>10</v>
      </c>
      <c r="W4" s="1">
        <f t="shared" si="2"/>
        <v>5</v>
      </c>
      <c r="X4" s="1">
        <f t="shared" si="3"/>
        <v>5.75</v>
      </c>
    </row>
    <row r="5" spans="1:27" x14ac:dyDescent="0.25">
      <c r="A5" t="str">
        <f t="shared" si="0"/>
        <v>CHAVEZ SEGURA EMILIA VALERIA</v>
      </c>
      <c r="B5" t="s">
        <v>11</v>
      </c>
      <c r="C5" t="s">
        <v>12</v>
      </c>
      <c r="D5" t="s">
        <v>60</v>
      </c>
      <c r="E5" s="1" t="s">
        <v>113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5</v>
      </c>
      <c r="V5" s="1">
        <f t="shared" si="1"/>
        <v>10</v>
      </c>
      <c r="W5" s="1">
        <f t="shared" si="2"/>
        <v>5</v>
      </c>
      <c r="X5" s="1">
        <f t="shared" si="3"/>
        <v>5.75</v>
      </c>
    </row>
    <row r="6" spans="1:27" x14ac:dyDescent="0.25">
      <c r="A6" t="str">
        <f t="shared" si="0"/>
        <v>CHINGA ANDAMAYO JOAQUIN MANUEL</v>
      </c>
      <c r="B6" t="s">
        <v>13</v>
      </c>
      <c r="C6" t="s">
        <v>14</v>
      </c>
      <c r="D6" t="s">
        <v>61</v>
      </c>
      <c r="E6" s="1" t="s">
        <v>113</v>
      </c>
      <c r="F6" s="1">
        <v>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f t="shared" si="1"/>
        <v>7</v>
      </c>
      <c r="W6" s="1">
        <f t="shared" si="2"/>
        <v>3.5</v>
      </c>
      <c r="X6" s="1">
        <f t="shared" si="3"/>
        <v>4.25</v>
      </c>
    </row>
    <row r="7" spans="1:27" x14ac:dyDescent="0.25">
      <c r="A7" t="str">
        <f t="shared" si="0"/>
        <v>CONTADOR ENRIQUEZ DARIANA ANGIE</v>
      </c>
      <c r="B7" t="s">
        <v>15</v>
      </c>
      <c r="C7" t="s">
        <v>16</v>
      </c>
      <c r="D7" t="s">
        <v>62</v>
      </c>
      <c r="E7" s="1" t="s">
        <v>113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0</v>
      </c>
      <c r="U7" s="1">
        <v>5</v>
      </c>
      <c r="V7" s="1">
        <f t="shared" si="1"/>
        <v>15</v>
      </c>
      <c r="W7" s="1">
        <f t="shared" si="2"/>
        <v>7.5</v>
      </c>
      <c r="X7" s="1">
        <f t="shared" si="3"/>
        <v>8.25</v>
      </c>
    </row>
    <row r="8" spans="1:27" x14ac:dyDescent="0.25">
      <c r="A8" t="str">
        <f t="shared" si="0"/>
        <v>CORONA RODRIGUEZ JOSE ROBERTO</v>
      </c>
      <c r="B8" t="s">
        <v>17</v>
      </c>
      <c r="C8" t="s">
        <v>18</v>
      </c>
      <c r="D8" t="s">
        <v>63</v>
      </c>
      <c r="E8" s="1" t="s">
        <v>113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5</v>
      </c>
      <c r="V8" s="1">
        <f t="shared" si="1"/>
        <v>9</v>
      </c>
      <c r="W8" s="1">
        <f t="shared" si="2"/>
        <v>4.5</v>
      </c>
      <c r="X8" s="1">
        <f t="shared" si="3"/>
        <v>5.25</v>
      </c>
    </row>
    <row r="9" spans="1:27" x14ac:dyDescent="0.25">
      <c r="A9" t="str">
        <f t="shared" si="0"/>
        <v>ESQUIVEL BONILLA MARIA FERNANDA</v>
      </c>
      <c r="B9" t="s">
        <v>19</v>
      </c>
      <c r="C9" t="s">
        <v>20</v>
      </c>
      <c r="D9" t="s">
        <v>64</v>
      </c>
      <c r="E9" s="1" t="s">
        <v>114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1</v>
      </c>
      <c r="U9" s="1">
        <v>5</v>
      </c>
      <c r="V9" s="1">
        <f t="shared" si="1"/>
        <v>12</v>
      </c>
      <c r="W9" s="1">
        <f t="shared" si="2"/>
        <v>6</v>
      </c>
      <c r="X9" s="1">
        <f t="shared" si="3"/>
        <v>6.75</v>
      </c>
    </row>
    <row r="10" spans="1:27" x14ac:dyDescent="0.25">
      <c r="A10" t="str">
        <f t="shared" si="0"/>
        <v>ESTRADA PADILLA ALVARO</v>
      </c>
      <c r="B10" t="s">
        <v>21</v>
      </c>
      <c r="C10" t="s">
        <v>22</v>
      </c>
      <c r="D10" t="s">
        <v>23</v>
      </c>
      <c r="E10" s="1" t="s">
        <v>114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1</v>
      </c>
      <c r="L10" s="1">
        <v>1</v>
      </c>
      <c r="M10" s="1">
        <v>1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5</v>
      </c>
      <c r="V10" s="1">
        <f t="shared" si="1"/>
        <v>18</v>
      </c>
      <c r="W10" s="1">
        <f t="shared" si="2"/>
        <v>9</v>
      </c>
      <c r="X10" s="1">
        <f t="shared" si="3"/>
        <v>9.75</v>
      </c>
    </row>
    <row r="11" spans="1:27" x14ac:dyDescent="0.25">
      <c r="A11" t="str">
        <f t="shared" si="0"/>
        <v>FLORES BARRIOS DANNA MICHELLE</v>
      </c>
      <c r="B11" t="s">
        <v>24</v>
      </c>
      <c r="C11" t="s">
        <v>25</v>
      </c>
      <c r="D11" t="s">
        <v>65</v>
      </c>
      <c r="E11" s="1" t="s">
        <v>114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1</v>
      </c>
      <c r="L11" s="1">
        <v>1</v>
      </c>
      <c r="M11" s="1">
        <v>1</v>
      </c>
      <c r="N11" s="1">
        <v>0</v>
      </c>
      <c r="O11" s="1">
        <v>1</v>
      </c>
      <c r="P11" s="1">
        <v>0</v>
      </c>
      <c r="Q11" s="1">
        <v>1</v>
      </c>
      <c r="R11" s="1">
        <v>0</v>
      </c>
      <c r="S11" s="1">
        <v>0</v>
      </c>
      <c r="T11" s="1">
        <v>0</v>
      </c>
      <c r="U11" s="1">
        <v>5</v>
      </c>
      <c r="V11" s="1">
        <f t="shared" si="1"/>
        <v>12</v>
      </c>
      <c r="W11" s="1">
        <f t="shared" si="2"/>
        <v>6</v>
      </c>
      <c r="X11" s="1">
        <f t="shared" si="3"/>
        <v>6.75</v>
      </c>
    </row>
    <row r="12" spans="1:27" x14ac:dyDescent="0.25">
      <c r="A12" t="str">
        <f t="shared" si="0"/>
        <v>FLORES ESPAÑA HILDA</v>
      </c>
      <c r="B12" t="s">
        <v>24</v>
      </c>
      <c r="C12" t="s">
        <v>26</v>
      </c>
      <c r="D12" t="s">
        <v>27</v>
      </c>
      <c r="E12" s="1" t="s">
        <v>114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1</v>
      </c>
      <c r="U12" s="1">
        <v>5</v>
      </c>
      <c r="V12" s="1">
        <f t="shared" si="1"/>
        <v>11</v>
      </c>
      <c r="W12" s="1">
        <f t="shared" si="2"/>
        <v>5.5</v>
      </c>
      <c r="X12" s="1">
        <f t="shared" si="3"/>
        <v>6.25</v>
      </c>
    </row>
    <row r="13" spans="1:27" x14ac:dyDescent="0.25">
      <c r="A13" t="str">
        <f t="shared" si="0"/>
        <v>FLORES HERNANDEZ SANDRA ERENDIRA</v>
      </c>
      <c r="B13" t="s">
        <v>24</v>
      </c>
      <c r="C13" t="s">
        <v>28</v>
      </c>
      <c r="D13" t="s">
        <v>66</v>
      </c>
      <c r="E13" s="1" t="s">
        <v>114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5</v>
      </c>
      <c r="V13" s="1">
        <f t="shared" si="1"/>
        <v>9</v>
      </c>
      <c r="W13" s="1">
        <f t="shared" si="2"/>
        <v>4.5</v>
      </c>
      <c r="X13" s="1">
        <f t="shared" si="3"/>
        <v>5.25</v>
      </c>
    </row>
    <row r="14" spans="1:27" x14ac:dyDescent="0.25">
      <c r="A14" t="str">
        <f t="shared" si="0"/>
        <v>FLORES QUINTANA REGINA</v>
      </c>
      <c r="B14" t="s">
        <v>24</v>
      </c>
      <c r="C14" t="s">
        <v>29</v>
      </c>
      <c r="D14" t="s">
        <v>10</v>
      </c>
      <c r="E14" s="1" t="s">
        <v>114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5</v>
      </c>
      <c r="V14" s="1">
        <f t="shared" si="1"/>
        <v>9</v>
      </c>
      <c r="W14" s="1">
        <f t="shared" si="2"/>
        <v>4.5</v>
      </c>
      <c r="X14" s="1">
        <f t="shared" si="3"/>
        <v>5.25</v>
      </c>
    </row>
    <row r="15" spans="1:27" x14ac:dyDescent="0.25">
      <c r="A15" t="str">
        <f t="shared" si="0"/>
        <v>GALINDO SANDOVAL DANA SOFIA</v>
      </c>
      <c r="B15" t="s">
        <v>30</v>
      </c>
      <c r="C15" t="s">
        <v>31</v>
      </c>
      <c r="D15" t="s">
        <v>67</v>
      </c>
      <c r="E15" s="1" t="s">
        <v>113</v>
      </c>
      <c r="F15" s="1">
        <v>1</v>
      </c>
      <c r="G15" s="1">
        <v>1</v>
      </c>
      <c r="H15" s="1">
        <v>1</v>
      </c>
      <c r="I15" s="1">
        <v>0.5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0.5</v>
      </c>
      <c r="U15" s="1">
        <v>5</v>
      </c>
      <c r="V15" s="1">
        <f t="shared" si="1"/>
        <v>19</v>
      </c>
      <c r="W15" s="1">
        <f t="shared" si="2"/>
        <v>9.5</v>
      </c>
      <c r="X15" s="1">
        <f t="shared" si="3"/>
        <v>10</v>
      </c>
    </row>
    <row r="16" spans="1:27" x14ac:dyDescent="0.25">
      <c r="A16" t="str">
        <f t="shared" si="0"/>
        <v>GALLEGOS PEREZ EMILIO</v>
      </c>
      <c r="B16" t="s">
        <v>32</v>
      </c>
      <c r="C16" t="s">
        <v>33</v>
      </c>
      <c r="D16" t="s">
        <v>34</v>
      </c>
      <c r="E16" s="1" t="s">
        <v>113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1</v>
      </c>
      <c r="P16" s="1">
        <v>1</v>
      </c>
      <c r="Q16" s="1">
        <v>0</v>
      </c>
      <c r="R16" s="1">
        <v>0</v>
      </c>
      <c r="S16" s="1">
        <v>0</v>
      </c>
      <c r="T16" s="1">
        <v>1</v>
      </c>
      <c r="U16" s="1">
        <v>5</v>
      </c>
      <c r="V16" s="1">
        <f t="shared" si="1"/>
        <v>12</v>
      </c>
      <c r="W16" s="1">
        <f t="shared" si="2"/>
        <v>6</v>
      </c>
      <c r="X16" s="1">
        <f t="shared" si="3"/>
        <v>6.75</v>
      </c>
    </row>
    <row r="17" spans="1:24" x14ac:dyDescent="0.25">
      <c r="A17" t="str">
        <f t="shared" si="0"/>
        <v>GAMBOA ARREDONDO MELISSA ALEXANDRA</v>
      </c>
      <c r="B17" t="s">
        <v>35</v>
      </c>
      <c r="C17" t="s">
        <v>36</v>
      </c>
      <c r="D17" t="s">
        <v>68</v>
      </c>
      <c r="E17" s="1" t="s">
        <v>113</v>
      </c>
      <c r="F17" s="1">
        <v>1</v>
      </c>
      <c r="G17" s="1">
        <v>0</v>
      </c>
      <c r="H17" s="1">
        <v>0</v>
      </c>
      <c r="I17" s="1">
        <v>1</v>
      </c>
      <c r="J17" s="1">
        <v>1</v>
      </c>
      <c r="K17" s="1">
        <v>0</v>
      </c>
      <c r="L17" s="1">
        <v>1</v>
      </c>
      <c r="M17" s="1">
        <v>1</v>
      </c>
      <c r="N17" s="1">
        <v>0</v>
      </c>
      <c r="O17" s="1">
        <v>1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5</v>
      </c>
      <c r="V17" s="1">
        <f t="shared" si="1"/>
        <v>12</v>
      </c>
      <c r="W17" s="1">
        <f t="shared" si="2"/>
        <v>6</v>
      </c>
      <c r="X17" s="1">
        <f t="shared" si="3"/>
        <v>6.75</v>
      </c>
    </row>
    <row r="18" spans="1:24" x14ac:dyDescent="0.25">
      <c r="A18" t="str">
        <f t="shared" si="0"/>
        <v>GONZALEZ HERNANDEZ MIGUEL ANGEL</v>
      </c>
      <c r="B18" t="s">
        <v>37</v>
      </c>
      <c r="C18" t="s">
        <v>28</v>
      </c>
      <c r="D18" t="s">
        <v>69</v>
      </c>
      <c r="E18" s="1" t="s">
        <v>113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f t="shared" si="1"/>
        <v>2</v>
      </c>
      <c r="W18" s="1">
        <f t="shared" si="2"/>
        <v>1</v>
      </c>
      <c r="X18" s="1">
        <f t="shared" si="3"/>
        <v>1.75</v>
      </c>
    </row>
    <row r="19" spans="1:24" x14ac:dyDescent="0.25">
      <c r="A19" t="str">
        <f t="shared" si="0"/>
        <v>GONZALEZ LUNA RAFAEL</v>
      </c>
      <c r="B19" t="s">
        <v>37</v>
      </c>
      <c r="C19" t="s">
        <v>38</v>
      </c>
      <c r="D19" t="s">
        <v>39</v>
      </c>
      <c r="E19" s="1" t="s">
        <v>113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5</v>
      </c>
      <c r="V19" s="1">
        <f t="shared" si="1"/>
        <v>12</v>
      </c>
      <c r="W19" s="1">
        <f t="shared" si="2"/>
        <v>6</v>
      </c>
      <c r="X19" s="1">
        <f t="shared" si="3"/>
        <v>6.75</v>
      </c>
    </row>
    <row r="20" spans="1:24" x14ac:dyDescent="0.25">
      <c r="A20" t="str">
        <f t="shared" si="0"/>
        <v>GONZALEZ TALAVERA AXEL IZACHARD</v>
      </c>
      <c r="B20" t="s">
        <v>37</v>
      </c>
      <c r="C20" t="s">
        <v>40</v>
      </c>
      <c r="D20" t="s">
        <v>70</v>
      </c>
      <c r="E20" s="1" t="s">
        <v>113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0</v>
      </c>
      <c r="L20" s="1">
        <v>1</v>
      </c>
      <c r="M20" s="1">
        <v>1</v>
      </c>
      <c r="N20" s="1">
        <v>0</v>
      </c>
      <c r="O20" s="1">
        <v>1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f t="shared" si="1"/>
        <v>7</v>
      </c>
      <c r="W20" s="1">
        <f t="shared" si="2"/>
        <v>3.5</v>
      </c>
      <c r="X20" s="1">
        <f t="shared" si="3"/>
        <v>4.25</v>
      </c>
    </row>
    <row r="21" spans="1:24" x14ac:dyDescent="0.25">
      <c r="A21" t="str">
        <f t="shared" si="0"/>
        <v>GUTIERREZ GARCIA DIANA BERENICE</v>
      </c>
      <c r="B21" t="s">
        <v>41</v>
      </c>
      <c r="C21" t="s">
        <v>42</v>
      </c>
      <c r="D21" t="s">
        <v>71</v>
      </c>
      <c r="E21" s="1" t="s">
        <v>114</v>
      </c>
      <c r="F21" s="1">
        <v>1</v>
      </c>
      <c r="G21" s="1">
        <v>0</v>
      </c>
      <c r="H21" s="1">
        <v>1</v>
      </c>
      <c r="I21" s="1">
        <v>0</v>
      </c>
      <c r="J21" s="1">
        <v>0</v>
      </c>
      <c r="K21" s="1">
        <v>1</v>
      </c>
      <c r="L21" s="1">
        <v>1</v>
      </c>
      <c r="M21" s="1">
        <v>1</v>
      </c>
      <c r="N21" s="1">
        <v>0</v>
      </c>
      <c r="O21" s="1">
        <v>1</v>
      </c>
      <c r="P21" s="1">
        <v>0.5</v>
      </c>
      <c r="Q21" s="1">
        <v>0</v>
      </c>
      <c r="R21" s="1">
        <v>0</v>
      </c>
      <c r="S21" s="1">
        <v>1</v>
      </c>
      <c r="T21" s="1">
        <v>1</v>
      </c>
      <c r="U21" s="1">
        <v>5</v>
      </c>
      <c r="V21" s="1">
        <f t="shared" si="1"/>
        <v>13.5</v>
      </c>
      <c r="W21" s="1">
        <f t="shared" si="2"/>
        <v>6.75</v>
      </c>
      <c r="X21" s="1">
        <f t="shared" si="3"/>
        <v>7.5</v>
      </c>
    </row>
    <row r="22" spans="1:24" x14ac:dyDescent="0.25">
      <c r="A22" t="str">
        <f t="shared" si="0"/>
        <v>GUTIERREZ LEON RAUL ARIEL</v>
      </c>
      <c r="B22" t="s">
        <v>41</v>
      </c>
      <c r="C22" t="s">
        <v>43</v>
      </c>
      <c r="D22" t="s">
        <v>72</v>
      </c>
      <c r="E22" s="1" t="s">
        <v>114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5</v>
      </c>
      <c r="V22" s="1">
        <f t="shared" si="1"/>
        <v>11</v>
      </c>
      <c r="W22" s="1">
        <f t="shared" si="2"/>
        <v>5.5</v>
      </c>
      <c r="X22" s="1">
        <f t="shared" si="3"/>
        <v>6.25</v>
      </c>
    </row>
    <row r="23" spans="1:24" x14ac:dyDescent="0.25">
      <c r="A23" t="str">
        <f t="shared" si="0"/>
        <v>GUTIERREZ ROMERO ADAN YAHIR</v>
      </c>
      <c r="B23" t="s">
        <v>41</v>
      </c>
      <c r="C23" t="s">
        <v>44</v>
      </c>
      <c r="D23" t="s">
        <v>73</v>
      </c>
      <c r="E23" s="1" t="s">
        <v>114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v>0</v>
      </c>
      <c r="M23" s="1">
        <v>1</v>
      </c>
      <c r="N23" s="1">
        <v>1</v>
      </c>
      <c r="O23" s="1">
        <v>1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5</v>
      </c>
      <c r="V23" s="1">
        <f t="shared" si="1"/>
        <v>11</v>
      </c>
      <c r="W23" s="1">
        <f t="shared" si="2"/>
        <v>5.5</v>
      </c>
      <c r="X23" s="1">
        <f t="shared" si="3"/>
        <v>6.25</v>
      </c>
    </row>
    <row r="24" spans="1:24" x14ac:dyDescent="0.25">
      <c r="A24" t="str">
        <f t="shared" si="0"/>
        <v>GUZMAN ESPEJEL RODRIGO ALEJANDRO</v>
      </c>
      <c r="B24" t="s">
        <v>45</v>
      </c>
      <c r="C24" t="s">
        <v>46</v>
      </c>
      <c r="D24" t="s">
        <v>74</v>
      </c>
      <c r="E24" s="1" t="s">
        <v>114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0</v>
      </c>
      <c r="Q24" s="1">
        <v>1</v>
      </c>
      <c r="R24" s="1">
        <v>0</v>
      </c>
      <c r="S24" s="1">
        <v>1</v>
      </c>
      <c r="T24" s="1">
        <v>0</v>
      </c>
      <c r="U24" s="1">
        <v>5</v>
      </c>
      <c r="V24" s="1">
        <f t="shared" si="1"/>
        <v>13</v>
      </c>
      <c r="W24" s="1">
        <f t="shared" si="2"/>
        <v>6.5</v>
      </c>
      <c r="X24" s="1">
        <f t="shared" si="3"/>
        <v>7.25</v>
      </c>
    </row>
    <row r="25" spans="1:24" x14ac:dyDescent="0.25">
      <c r="A25" t="str">
        <f t="shared" si="0"/>
        <v>HERNANDEZ GONZALEZ DANTE</v>
      </c>
      <c r="B25" t="s">
        <v>28</v>
      </c>
      <c r="C25" t="s">
        <v>37</v>
      </c>
      <c r="D25" t="s">
        <v>47</v>
      </c>
      <c r="E25" s="1" t="s">
        <v>114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5</v>
      </c>
      <c r="V25" s="1">
        <f t="shared" si="1"/>
        <v>13</v>
      </c>
      <c r="W25" s="1">
        <f t="shared" si="2"/>
        <v>6.5</v>
      </c>
      <c r="X25" s="1">
        <f t="shared" si="3"/>
        <v>7.25</v>
      </c>
    </row>
    <row r="26" spans="1:24" x14ac:dyDescent="0.25">
      <c r="A26" t="str">
        <f t="shared" si="0"/>
        <v>HERNANDEZ HERNANDEZ MARIANA</v>
      </c>
      <c r="B26" t="s">
        <v>28</v>
      </c>
      <c r="C26" t="s">
        <v>28</v>
      </c>
      <c r="D26" t="s">
        <v>48</v>
      </c>
      <c r="E26" s="1" t="s">
        <v>114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0</v>
      </c>
      <c r="S26" s="1">
        <v>1</v>
      </c>
      <c r="T26" s="1">
        <v>1</v>
      </c>
      <c r="U26" s="1">
        <v>5</v>
      </c>
      <c r="V26" s="1">
        <f t="shared" si="1"/>
        <v>19</v>
      </c>
      <c r="W26" s="1">
        <f t="shared" si="2"/>
        <v>9.5</v>
      </c>
      <c r="X26" s="1">
        <f t="shared" si="3"/>
        <v>10</v>
      </c>
    </row>
    <row r="27" spans="1:24" x14ac:dyDescent="0.25">
      <c r="A27" t="str">
        <f t="shared" si="0"/>
        <v>HERNANDEZ LUGO VALENTINA CELESTE</v>
      </c>
      <c r="B27" t="s">
        <v>28</v>
      </c>
      <c r="C27" t="s">
        <v>49</v>
      </c>
      <c r="D27" t="s">
        <v>75</v>
      </c>
      <c r="E27" s="1" t="s">
        <v>150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5</v>
      </c>
      <c r="Q27" s="1">
        <v>0</v>
      </c>
      <c r="R27" s="1">
        <v>1</v>
      </c>
      <c r="S27" s="1">
        <v>0</v>
      </c>
      <c r="T27" s="1">
        <v>0</v>
      </c>
      <c r="U27" s="1">
        <v>1</v>
      </c>
      <c r="V27" s="1">
        <f t="shared" si="1"/>
        <v>8</v>
      </c>
      <c r="W27" s="1">
        <f t="shared" si="2"/>
        <v>4</v>
      </c>
      <c r="X27" s="1">
        <f t="shared" si="3"/>
        <v>4.75</v>
      </c>
    </row>
    <row r="28" spans="1:24" x14ac:dyDescent="0.25">
      <c r="A28" t="str">
        <f t="shared" si="0"/>
        <v>HERNANDEZ NAVA SANTIAGO ELIHU</v>
      </c>
      <c r="B28" t="s">
        <v>28</v>
      </c>
      <c r="C28" t="s">
        <v>50</v>
      </c>
      <c r="D28" t="s">
        <v>76</v>
      </c>
      <c r="E28" s="1" t="s">
        <v>113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1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f t="shared" si="1"/>
        <v>4</v>
      </c>
      <c r="W28" s="1">
        <f t="shared" si="2"/>
        <v>2</v>
      </c>
      <c r="X28" s="1">
        <f t="shared" si="3"/>
        <v>2.75</v>
      </c>
    </row>
    <row r="29" spans="1:24" x14ac:dyDescent="0.25">
      <c r="A29" t="str">
        <f t="shared" si="0"/>
        <v>HERNANDEZ SOLANO ALEXA RENATA</v>
      </c>
      <c r="B29" t="s">
        <v>28</v>
      </c>
      <c r="C29" t="s">
        <v>51</v>
      </c>
      <c r="D29" t="s">
        <v>77</v>
      </c>
      <c r="E29" s="1" t="s">
        <v>114</v>
      </c>
      <c r="F29" s="1">
        <v>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5</v>
      </c>
      <c r="V29" s="1">
        <f t="shared" si="1"/>
        <v>9</v>
      </c>
      <c r="W29" s="1">
        <f t="shared" si="2"/>
        <v>4.5</v>
      </c>
      <c r="X29" s="1">
        <f t="shared" si="3"/>
        <v>5.25</v>
      </c>
    </row>
    <row r="30" spans="1:24" x14ac:dyDescent="0.25">
      <c r="A30" t="str">
        <f t="shared" si="0"/>
        <v>LOPEZ MARTINEZ MARIANA</v>
      </c>
      <c r="B30" t="s">
        <v>52</v>
      </c>
      <c r="C30" t="s">
        <v>53</v>
      </c>
      <c r="D30" t="s">
        <v>48</v>
      </c>
      <c r="E30" s="1" t="s">
        <v>114</v>
      </c>
      <c r="F30" s="1">
        <v>1</v>
      </c>
      <c r="G30" s="1">
        <v>0</v>
      </c>
      <c r="H30" s="1">
        <v>1</v>
      </c>
      <c r="I30" s="1">
        <v>1</v>
      </c>
      <c r="J30" s="1">
        <v>0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>
        <v>0</v>
      </c>
      <c r="S30" s="1">
        <v>0</v>
      </c>
      <c r="T30" s="1">
        <v>1</v>
      </c>
      <c r="U30" s="1">
        <v>5</v>
      </c>
      <c r="V30" s="1">
        <f t="shared" si="1"/>
        <v>15</v>
      </c>
      <c r="W30" s="1">
        <f t="shared" si="2"/>
        <v>7.5</v>
      </c>
      <c r="X30" s="1">
        <f t="shared" si="3"/>
        <v>8.25</v>
      </c>
    </row>
    <row r="31" spans="1:24" x14ac:dyDescent="0.25">
      <c r="A31" t="str">
        <f t="shared" si="0"/>
        <v>PEREZ ALVIZO MELANIE</v>
      </c>
      <c r="B31" t="s">
        <v>33</v>
      </c>
      <c r="C31" t="s">
        <v>54</v>
      </c>
      <c r="D31" t="s">
        <v>55</v>
      </c>
      <c r="E31" s="1" t="s">
        <v>114</v>
      </c>
      <c r="F31" s="1">
        <v>1</v>
      </c>
      <c r="G31" s="1">
        <v>0</v>
      </c>
      <c r="H31" s="1">
        <v>0.5</v>
      </c>
      <c r="I31" s="1">
        <v>1</v>
      </c>
      <c r="J31" s="1">
        <v>0</v>
      </c>
      <c r="K31" s="1">
        <v>1</v>
      </c>
      <c r="L31" s="1">
        <v>1</v>
      </c>
      <c r="M31" s="1">
        <v>1</v>
      </c>
      <c r="N31" s="1">
        <v>0</v>
      </c>
      <c r="O31" s="1">
        <v>1</v>
      </c>
      <c r="P31" s="1">
        <v>1</v>
      </c>
      <c r="Q31" s="1">
        <v>0</v>
      </c>
      <c r="R31" s="1">
        <v>0</v>
      </c>
      <c r="S31" s="1">
        <v>1</v>
      </c>
      <c r="T31" s="1">
        <v>1</v>
      </c>
      <c r="U31" s="1">
        <v>5</v>
      </c>
      <c r="V31" s="1">
        <f t="shared" si="1"/>
        <v>14.5</v>
      </c>
      <c r="W31" s="1">
        <f t="shared" si="2"/>
        <v>7.25</v>
      </c>
      <c r="X31" s="1">
        <f t="shared" si="3"/>
        <v>8</v>
      </c>
    </row>
  </sheetData>
  <sortState xmlns:xlrd2="http://schemas.microsoft.com/office/spreadsheetml/2017/richdata2" ref="A2:W31">
    <sortCondition ref="A2:A3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Concentrado</vt:lpstr>
      <vt:lpstr>Calif Final</vt:lpstr>
      <vt:lpstr>Faltas</vt:lpstr>
      <vt:lpstr>Ejercicios_Notacion</vt:lpstr>
      <vt:lpstr>Examen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2023-09-27T23:20:30Z</dcterms:created>
  <dcterms:modified xsi:type="dcterms:W3CDTF">2024-05-05T20:45:29Z</dcterms:modified>
</cp:coreProperties>
</file>