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"/>
    </mc:Choice>
  </mc:AlternateContent>
  <xr:revisionPtr revIDLastSave="0" documentId="13_ncr:1_{9F895D84-3164-4684-B75D-76FF40AB234E}" xr6:coauthVersionLast="47" xr6:coauthVersionMax="47" xr10:uidLastSave="{00000000-0000-0000-0000-000000000000}"/>
  <bookViews>
    <workbookView xWindow="-120" yWindow="-120" windowWidth="20730" windowHeight="11160" tabRatio="601" xr2:uid="{B9A46FAB-BFB8-41B7-8BD5-93367ECF6DB5}"/>
  </bookViews>
  <sheets>
    <sheet name="Hoja1" sheetId="1" r:id="rId1"/>
  </sheets>
  <definedNames>
    <definedName name="_xlnm._FilterDatabase" localSheetId="0" hidden="1">Hoja1!$A$2:$Y$24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3" i="1"/>
  <c r="V4" i="1"/>
  <c r="W4" i="1" s="1"/>
  <c r="V5" i="1"/>
  <c r="W5" i="1" s="1"/>
  <c r="V6" i="1"/>
  <c r="W6" i="1" s="1"/>
  <c r="V7" i="1"/>
  <c r="Y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Y13" i="1" s="1"/>
  <c r="V14" i="1"/>
  <c r="V15" i="1"/>
  <c r="W15" i="1" s="1"/>
  <c r="V16" i="1"/>
  <c r="W16" i="1" s="1"/>
  <c r="V17" i="1"/>
  <c r="V18" i="1"/>
  <c r="V19" i="1"/>
  <c r="W19" i="1" s="1"/>
  <c r="V20" i="1"/>
  <c r="W20" i="1" s="1"/>
  <c r="V21" i="1"/>
  <c r="V22" i="1"/>
  <c r="V23" i="1"/>
  <c r="W23" i="1" s="1"/>
  <c r="V24" i="1"/>
  <c r="W24" i="1" s="1"/>
  <c r="V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Y16" i="1" l="1"/>
  <c r="W7" i="1"/>
  <c r="W22" i="1"/>
  <c r="W18" i="1"/>
  <c r="W14" i="1"/>
  <c r="W3" i="1"/>
  <c r="W21" i="1"/>
  <c r="W17" i="1"/>
  <c r="W1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P4" i="1" l="1"/>
  <c r="X4" i="1" s="1"/>
  <c r="Y4" i="1" s="1"/>
  <c r="P5" i="1"/>
  <c r="X5" i="1" s="1"/>
  <c r="Y5" i="1" s="1"/>
  <c r="P6" i="1"/>
  <c r="X6" i="1" s="1"/>
  <c r="Y6" i="1" s="1"/>
  <c r="P7" i="1"/>
  <c r="X7" i="1" s="1"/>
  <c r="P8" i="1"/>
  <c r="X8" i="1" s="1"/>
  <c r="Y8" i="1" s="1"/>
  <c r="P9" i="1"/>
  <c r="X9" i="1" s="1"/>
  <c r="Y9" i="1" s="1"/>
  <c r="P10" i="1"/>
  <c r="X10" i="1" s="1"/>
  <c r="Y10" i="1" s="1"/>
  <c r="P11" i="1"/>
  <c r="X11" i="1" s="1"/>
  <c r="Y11" i="1" s="1"/>
  <c r="P12" i="1"/>
  <c r="X12" i="1" s="1"/>
  <c r="Y12" i="1" s="1"/>
  <c r="P13" i="1"/>
  <c r="X13" i="1" s="1"/>
  <c r="P14" i="1"/>
  <c r="X14" i="1" s="1"/>
  <c r="Y14" i="1" s="1"/>
  <c r="P15" i="1"/>
  <c r="X15" i="1" s="1"/>
  <c r="Y15" i="1" s="1"/>
  <c r="P16" i="1"/>
  <c r="X16" i="1" s="1"/>
  <c r="P17" i="1"/>
  <c r="X17" i="1" s="1"/>
  <c r="Y17" i="1" s="1"/>
  <c r="P18" i="1"/>
  <c r="X18" i="1" s="1"/>
  <c r="Y18" i="1" s="1"/>
  <c r="P19" i="1"/>
  <c r="X19" i="1" s="1"/>
  <c r="Y19" i="1" s="1"/>
  <c r="P20" i="1"/>
  <c r="X20" i="1" s="1"/>
  <c r="Y20" i="1" s="1"/>
  <c r="P21" i="1"/>
  <c r="X21" i="1" s="1"/>
  <c r="Y21" i="1" s="1"/>
  <c r="P22" i="1"/>
  <c r="X22" i="1" s="1"/>
  <c r="Y22" i="1" s="1"/>
  <c r="P23" i="1"/>
  <c r="X23" i="1" s="1"/>
  <c r="Y23" i="1" s="1"/>
  <c r="P24" i="1"/>
  <c r="X24" i="1" s="1"/>
  <c r="Y24" i="1" s="1"/>
  <c r="P3" i="1"/>
  <c r="X3" i="1" s="1"/>
  <c r="Y3" i="1" s="1"/>
  <c r="AB7" i="1" l="1"/>
  <c r="AC7" i="1" s="1"/>
  <c r="AB9" i="1"/>
  <c r="AC9" i="1" s="1"/>
  <c r="AB8" i="1"/>
  <c r="AC8" i="1" s="1"/>
</calcChain>
</file>

<file path=xl/sharedStrings.xml><?xml version="1.0" encoding="utf-8"?>
<sst xmlns="http://schemas.openxmlformats.org/spreadsheetml/2006/main" count="57" uniqueCount="40">
  <si>
    <t>Alumno</t>
  </si>
  <si>
    <t>CANTARELL IBARROLA REGINA</t>
  </si>
  <si>
    <t>DANIS MILLAN JESUS DAVID</t>
  </si>
  <si>
    <t>GONZALEZ DE LA TORRE MAGALY ZOE</t>
  </si>
  <si>
    <t>RETES REYES EVAN</t>
  </si>
  <si>
    <t>ROMERO FERNANDEZ SEBASTIAN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</si>
  <si>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</si>
  <si>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</si>
  <si>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</si>
  <si>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</si>
  <si>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</si>
  <si>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</si>
  <si>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</si>
  <si>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</si>
  <si>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</si>
  <si>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</si>
  <si>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</si>
  <si>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</si>
  <si>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</si>
  <si>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</si>
  <si>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ZAVALA ROMERO DIEGO</t>
  </si>
  <si>
    <t>ZEMPOALTECA MENESES NICOLAS</t>
  </si>
  <si>
    <t>Faltas</t>
  </si>
  <si>
    <t>Laboratorio</t>
  </si>
  <si>
    <t>Teoría</t>
  </si>
  <si>
    <t>Calificación</t>
  </si>
  <si>
    <t>Parcial 1</t>
  </si>
  <si>
    <t>Parcial 2</t>
  </si>
  <si>
    <t>Parcial 3</t>
  </si>
  <si>
    <t>Parcial 4</t>
  </si>
  <si>
    <t>Total_Faltas</t>
  </si>
  <si>
    <t>% Faltas</t>
  </si>
  <si>
    <t>Promedio</t>
  </si>
  <si>
    <t>Situación</t>
  </si>
  <si>
    <t>Casos</t>
  </si>
  <si>
    <t>Porcentaje</t>
  </si>
  <si>
    <t>Extraordinario</t>
  </si>
  <si>
    <t>Primera Vuelta</t>
  </si>
  <si>
    <t>Exento</t>
  </si>
  <si>
    <t>ARELLANO COMPAÑ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</si>
</sst>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  <color rgb="FFFFFF66"/>
      <color rgb="FFCC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98D8-0634-4FE6-9AF5-4E7931047945}">
  <dimension ref="A1:AC24"/>
  <sheetViews>
    <sheetView tabSelected="1" zoomScale="120" zoomScaleNormal="120" workbookViewId="0">
      <pane xSplit="5190" ySplit="1080" topLeftCell="R10" activePane="bottomRight"/>
      <selection pane="topRight" activeCell="Y1" sqref="Y1:Y1048576"/>
      <selection pane="bottomLeft" activeCell="A2" sqref="A2"/>
      <selection pane="bottomRight" activeCell="T13" sqref="T13"/>
    </sheetView>
  </sheetViews>
  <sheetFormatPr baseColWidth="10" defaultRowHeight="15" x14ac:dyDescent="0.25"/>
  <cols>
    <col min="1" max="1" width="37.140625" bestFit="1" customWidth="1"/>
    <col min="2" max="2" width="8.7109375" style="2" bestFit="1" customWidth="1"/>
    <col min="3" max="3" width="11.28515625" style="2" bestFit="1" customWidth="1"/>
    <col min="4" max="4" width="6.42578125" style="2" bestFit="1" customWidth="1"/>
    <col min="5" max="5" width="6.5703125" style="2" bestFit="1" customWidth="1"/>
    <col min="6" max="6" width="11.5703125" style="2" bestFit="1" customWidth="1"/>
    <col min="7" max="7" width="8.7109375" style="2" bestFit="1" customWidth="1"/>
    <col min="8" max="8" width="11.28515625" style="2" bestFit="1" customWidth="1"/>
    <col min="9" max="9" width="6.42578125" style="2" bestFit="1" customWidth="1"/>
    <col min="10" max="10" width="6.5703125" style="2" bestFit="1" customWidth="1"/>
    <col min="11" max="11" width="11.42578125" style="2"/>
    <col min="12" max="12" width="8.7109375" style="2" bestFit="1" customWidth="1"/>
    <col min="13" max="13" width="11.28515625" style="2" bestFit="1" customWidth="1"/>
    <col min="14" max="14" width="6.42578125" style="2" bestFit="1" customWidth="1"/>
    <col min="15" max="15" width="6.5703125" style="2" bestFit="1" customWidth="1"/>
    <col min="16" max="16" width="11.5703125" style="2" bestFit="1" customWidth="1"/>
    <col min="17" max="17" width="8.7109375" style="2" bestFit="1" customWidth="1"/>
    <col min="18" max="18" width="11.28515625" style="2" bestFit="1" customWidth="1"/>
    <col min="19" max="19" width="6.42578125" style="2" bestFit="1" customWidth="1"/>
    <col min="20" max="20" width="6.5703125" style="2" bestFit="1" customWidth="1"/>
    <col min="21" max="21" width="11.5703125" style="2" bestFit="1" customWidth="1"/>
    <col min="22" max="22" width="11.7109375" style="2" bestFit="1" customWidth="1"/>
    <col min="23" max="23" width="12.140625" style="2" bestFit="1" customWidth="1"/>
    <col min="24" max="24" width="9.5703125" style="2" bestFit="1" customWidth="1"/>
    <col min="25" max="25" width="14" style="30" bestFit="1" customWidth="1"/>
    <col min="27" max="27" width="14" bestFit="1" customWidth="1"/>
  </cols>
  <sheetData>
    <row r="1" spans="1:29" x14ac:dyDescent="0.25">
      <c r="B1" s="35" t="s">
        <v>26</v>
      </c>
      <c r="C1" s="36"/>
      <c r="D1" s="36"/>
      <c r="E1" s="36"/>
      <c r="F1" s="37"/>
      <c r="G1" s="38" t="s">
        <v>27</v>
      </c>
      <c r="H1" s="39"/>
      <c r="I1" s="39"/>
      <c r="J1" s="39"/>
      <c r="K1" s="40"/>
      <c r="L1" s="41" t="s">
        <v>28</v>
      </c>
      <c r="M1" s="42"/>
      <c r="N1" s="42"/>
      <c r="O1" s="42"/>
      <c r="P1" s="43"/>
      <c r="Q1" s="44" t="s">
        <v>29</v>
      </c>
      <c r="R1" s="45"/>
      <c r="S1" s="45"/>
      <c r="T1" s="45"/>
      <c r="U1" s="46"/>
    </row>
    <row r="2" spans="1:29" x14ac:dyDescent="0.25">
      <c r="A2" s="1" t="s">
        <v>0</v>
      </c>
      <c r="B2" s="21" t="s">
        <v>22</v>
      </c>
      <c r="C2" s="22" t="s">
        <v>23</v>
      </c>
      <c r="D2" s="22" t="s">
        <v>22</v>
      </c>
      <c r="E2" s="22" t="s">
        <v>24</v>
      </c>
      <c r="F2" s="23" t="s">
        <v>25</v>
      </c>
      <c r="G2" s="17" t="s">
        <v>22</v>
      </c>
      <c r="H2" s="18" t="s">
        <v>23</v>
      </c>
      <c r="I2" s="18" t="s">
        <v>22</v>
      </c>
      <c r="J2" s="18" t="s">
        <v>24</v>
      </c>
      <c r="K2" s="26" t="s">
        <v>25</v>
      </c>
      <c r="L2" s="8" t="s">
        <v>22</v>
      </c>
      <c r="M2" s="9" t="s">
        <v>23</v>
      </c>
      <c r="N2" s="9" t="s">
        <v>22</v>
      </c>
      <c r="O2" s="9" t="s">
        <v>24</v>
      </c>
      <c r="P2" s="10" t="s">
        <v>25</v>
      </c>
      <c r="Q2" s="3" t="s">
        <v>22</v>
      </c>
      <c r="R2" s="4" t="s">
        <v>23</v>
      </c>
      <c r="S2" s="4" t="s">
        <v>22</v>
      </c>
      <c r="T2" s="4" t="s">
        <v>24</v>
      </c>
      <c r="U2" s="5" t="s">
        <v>25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9" x14ac:dyDescent="0.25">
      <c r="A3" t="s">
        <v>39</v>
      </c>
      <c r="B3" s="24">
        <v>0</v>
      </c>
      <c r="C3" s="25">
        <v>10</v>
      </c>
      <c r="D3" s="25">
        <v>0</v>
      </c>
      <c r="E3" s="25">
        <v>7.28</v>
      </c>
      <c r="F3" s="28">
        <f>(C3*0.3)+(E3*0.7)</f>
        <v>8.0960000000000001</v>
      </c>
      <c r="G3" s="19">
        <v>0</v>
      </c>
      <c r="H3" s="20">
        <v>9.7799999999999994</v>
      </c>
      <c r="I3" s="20">
        <v>1</v>
      </c>
      <c r="J3" s="20">
        <v>8.66</v>
      </c>
      <c r="K3" s="27">
        <f>(H3*0.3)+(J3*0.7)</f>
        <v>8.9959999999999987</v>
      </c>
      <c r="L3" s="11">
        <v>0</v>
      </c>
      <c r="M3" s="12">
        <v>7.62</v>
      </c>
      <c r="N3" s="12">
        <v>1</v>
      </c>
      <c r="O3" s="12">
        <v>8.9</v>
      </c>
      <c r="P3" s="13">
        <f>(M3*0.3)+(O3*0.7)</f>
        <v>8.516</v>
      </c>
      <c r="Q3" s="6">
        <v>1</v>
      </c>
      <c r="R3" s="7">
        <v>9.58</v>
      </c>
      <c r="S3" s="7">
        <v>1</v>
      </c>
      <c r="T3" s="32">
        <v>9.3096774193548377</v>
      </c>
      <c r="U3" s="34">
        <f>R3*0.3+T3*0.7</f>
        <v>9.3907741935483866</v>
      </c>
      <c r="V3" s="2">
        <f>SUM(B3,D3,G3,I3,L3,N3,Q3,S3)</f>
        <v>4</v>
      </c>
      <c r="W3" s="31">
        <f>(V3/99)</f>
        <v>4.0404040404040407E-2</v>
      </c>
      <c r="X3" s="29">
        <f>SUM(F3,K3,P3,U3)/4</f>
        <v>8.7496935483870963</v>
      </c>
      <c r="Y3" s="30" t="str">
        <f>IF(V3&gt;21,"Extraordinario",IF(X3&lt;8,"Primera Vuelta","Exento"))</f>
        <v>Exento</v>
      </c>
    </row>
    <row r="4" spans="1:29" x14ac:dyDescent="0.25">
      <c r="A4" t="s">
        <v>1</v>
      </c>
      <c r="B4" s="24">
        <v>0</v>
      </c>
      <c r="C4" s="25">
        <v>0.8</v>
      </c>
      <c r="D4" s="25">
        <v>0</v>
      </c>
      <c r="E4" s="25">
        <v>2.64</v>
      </c>
      <c r="F4" s="28">
        <f t="shared" ref="F4:F24" si="0">(C4*0.3)+(E4*0.7)</f>
        <v>2.0880000000000001</v>
      </c>
      <c r="G4" s="19">
        <v>1</v>
      </c>
      <c r="H4" s="20">
        <v>6.67</v>
      </c>
      <c r="I4" s="20">
        <v>1</v>
      </c>
      <c r="J4" s="20">
        <v>4.7</v>
      </c>
      <c r="K4" s="27">
        <f t="shared" ref="K4:K24" si="1">(H4*0.3)+(J4*0.7)</f>
        <v>5.2910000000000004</v>
      </c>
      <c r="L4" s="11">
        <v>2</v>
      </c>
      <c r="M4" s="12">
        <v>4.62</v>
      </c>
      <c r="N4" s="12">
        <v>2</v>
      </c>
      <c r="O4" s="12">
        <v>5.99</v>
      </c>
      <c r="P4" s="13">
        <f t="shared" ref="P4:P24" si="2">(M4*0.3)+(O4*0.7)</f>
        <v>5.5789999999999997</v>
      </c>
      <c r="Q4" s="6">
        <v>0</v>
      </c>
      <c r="R4" s="7">
        <v>7.75</v>
      </c>
      <c r="S4" s="7">
        <v>2</v>
      </c>
      <c r="T4" s="32">
        <v>7.7274193548387098</v>
      </c>
      <c r="U4" s="34">
        <f t="shared" ref="U4:U24" si="3">R4*0.3+T4*0.7</f>
        <v>7.7341935483870969</v>
      </c>
      <c r="V4" s="2">
        <f t="shared" ref="V4:V24" si="4">SUM(B4,D4,G4,I4,L4,N4,Q4,S4)</f>
        <v>8</v>
      </c>
      <c r="W4" s="31">
        <f t="shared" ref="W4:W24" si="5">(V4/99)</f>
        <v>8.0808080808080815E-2</v>
      </c>
      <c r="X4" s="29">
        <f t="shared" ref="X4:X24" si="6">SUM(F4,K4,P4,U4)/4</f>
        <v>5.1730483870967738</v>
      </c>
      <c r="Y4" s="30" t="str">
        <f t="shared" ref="Y4:Y24" si="7">IF(V4&gt;21,"Extraordinario",IF(X4&lt;8,"Primera Vuelta","Exento"))</f>
        <v>Primera Vuelta</v>
      </c>
    </row>
    <row r="5" spans="1:29" x14ac:dyDescent="0.25">
      <c r="A5" t="s">
        <v>2</v>
      </c>
      <c r="B5" s="24">
        <v>0</v>
      </c>
      <c r="C5" s="25">
        <v>10</v>
      </c>
      <c r="D5" s="25">
        <v>0</v>
      </c>
      <c r="E5" s="25">
        <v>9.43</v>
      </c>
      <c r="F5" s="28">
        <f t="shared" si="0"/>
        <v>9.6009999999999991</v>
      </c>
      <c r="G5" s="19">
        <v>1</v>
      </c>
      <c r="H5" s="20">
        <v>8.89</v>
      </c>
      <c r="I5" s="20">
        <v>0</v>
      </c>
      <c r="J5" s="20">
        <v>10</v>
      </c>
      <c r="K5" s="27">
        <f t="shared" si="1"/>
        <v>9.6669999999999998</v>
      </c>
      <c r="L5" s="11">
        <v>0</v>
      </c>
      <c r="M5" s="12">
        <v>10</v>
      </c>
      <c r="N5" s="12">
        <v>0</v>
      </c>
      <c r="O5" s="12">
        <v>9.85</v>
      </c>
      <c r="P5" s="13">
        <f t="shared" si="2"/>
        <v>9.8949999999999996</v>
      </c>
      <c r="Q5" s="6">
        <v>1</v>
      </c>
      <c r="R5" s="7">
        <v>9.83</v>
      </c>
      <c r="S5" s="7">
        <v>1</v>
      </c>
      <c r="T5" s="32">
        <v>9.870967741935484</v>
      </c>
      <c r="U5" s="34">
        <f t="shared" si="3"/>
        <v>9.8586774193548372</v>
      </c>
      <c r="V5" s="2">
        <f t="shared" si="4"/>
        <v>3</v>
      </c>
      <c r="W5" s="31">
        <f t="shared" si="5"/>
        <v>3.0303030303030304E-2</v>
      </c>
      <c r="X5" s="29">
        <f t="shared" si="6"/>
        <v>9.7554193548387094</v>
      </c>
      <c r="Y5" s="30" t="str">
        <f t="shared" si="7"/>
        <v>Exento</v>
      </c>
    </row>
    <row r="6" spans="1:29" x14ac:dyDescent="0.25">
      <c r="A6" t="s">
        <v>3</v>
      </c>
      <c r="B6" s="24">
        <v>0</v>
      </c>
      <c r="C6" s="25">
        <v>6.3</v>
      </c>
      <c r="D6" s="25">
        <v>3</v>
      </c>
      <c r="E6" s="25">
        <v>5.07</v>
      </c>
      <c r="F6" s="28">
        <f t="shared" si="0"/>
        <v>5.4390000000000001</v>
      </c>
      <c r="G6" s="19">
        <v>3</v>
      </c>
      <c r="H6" s="20">
        <v>6.44</v>
      </c>
      <c r="I6" s="20">
        <v>5</v>
      </c>
      <c r="J6" s="20">
        <v>4.8899999999999997</v>
      </c>
      <c r="K6" s="27">
        <f t="shared" si="1"/>
        <v>5.3549999999999995</v>
      </c>
      <c r="L6" s="11">
        <v>3</v>
      </c>
      <c r="M6" s="12">
        <v>3.38</v>
      </c>
      <c r="N6" s="12">
        <v>3</v>
      </c>
      <c r="O6" s="12">
        <v>5.72</v>
      </c>
      <c r="P6" s="13">
        <f t="shared" si="2"/>
        <v>5.0179999999999998</v>
      </c>
      <c r="Q6" s="6">
        <v>2</v>
      </c>
      <c r="R6" s="7">
        <v>5</v>
      </c>
      <c r="S6" s="7">
        <v>0</v>
      </c>
      <c r="T6" s="32">
        <v>5.0223870967741933</v>
      </c>
      <c r="U6" s="34">
        <f t="shared" si="3"/>
        <v>5.0156709677419347</v>
      </c>
      <c r="V6" s="2">
        <f t="shared" si="4"/>
        <v>19</v>
      </c>
      <c r="W6" s="31">
        <f t="shared" si="5"/>
        <v>0.19191919191919191</v>
      </c>
      <c r="X6" s="29">
        <f t="shared" si="6"/>
        <v>5.2069177419354844</v>
      </c>
      <c r="Y6" s="30" t="str">
        <f t="shared" si="7"/>
        <v>Primera Vuelta</v>
      </c>
      <c r="AA6" s="1" t="s">
        <v>33</v>
      </c>
      <c r="AB6" s="1" t="s">
        <v>34</v>
      </c>
      <c r="AC6" s="1" t="s">
        <v>35</v>
      </c>
    </row>
    <row r="7" spans="1:29" x14ac:dyDescent="0.25">
      <c r="A7" t="s">
        <v>4</v>
      </c>
      <c r="B7" s="24">
        <v>3</v>
      </c>
      <c r="C7" s="25">
        <v>0</v>
      </c>
      <c r="D7" s="25">
        <v>0</v>
      </c>
      <c r="E7" s="25">
        <v>4</v>
      </c>
      <c r="F7" s="28">
        <f t="shared" si="0"/>
        <v>2.8</v>
      </c>
      <c r="G7" s="19">
        <v>5</v>
      </c>
      <c r="H7" s="20">
        <v>2.2200000000000002</v>
      </c>
      <c r="I7" s="20">
        <v>4</v>
      </c>
      <c r="J7" s="20">
        <v>2.9</v>
      </c>
      <c r="K7" s="27">
        <f t="shared" si="1"/>
        <v>2.6959999999999997</v>
      </c>
      <c r="L7" s="11">
        <v>5</v>
      </c>
      <c r="M7" s="12">
        <v>2.31</v>
      </c>
      <c r="N7" s="12">
        <v>4</v>
      </c>
      <c r="O7" s="12">
        <v>4.87</v>
      </c>
      <c r="P7" s="13">
        <f t="shared" si="2"/>
        <v>4.1019999999999994</v>
      </c>
      <c r="Q7" s="6">
        <v>1</v>
      </c>
      <c r="R7" s="7">
        <v>5.83</v>
      </c>
      <c r="S7" s="7">
        <v>1</v>
      </c>
      <c r="T7" s="32">
        <v>3.7683548387096772</v>
      </c>
      <c r="U7" s="34">
        <f t="shared" si="3"/>
        <v>4.3868483870967738</v>
      </c>
      <c r="V7" s="2">
        <f t="shared" si="4"/>
        <v>23</v>
      </c>
      <c r="W7" s="31">
        <f t="shared" si="5"/>
        <v>0.23232323232323232</v>
      </c>
      <c r="X7" s="29">
        <f t="shared" si="6"/>
        <v>3.496212096774193</v>
      </c>
      <c r="Y7" s="30" t="str">
        <f t="shared" si="7"/>
        <v>Extraordinario</v>
      </c>
      <c r="AA7" t="s">
        <v>36</v>
      </c>
      <c r="AB7" s="2">
        <f>COUNTIF(Y3:Y24,"=Extraordinario")</f>
        <v>3</v>
      </c>
      <c r="AC7" s="31">
        <f>AB7/22</f>
        <v>0.13636363636363635</v>
      </c>
    </row>
    <row r="8" spans="1:29" x14ac:dyDescent="0.25">
      <c r="A8" t="s">
        <v>5</v>
      </c>
      <c r="B8" s="24">
        <v>1</v>
      </c>
      <c r="C8" s="25">
        <v>0</v>
      </c>
      <c r="D8" s="25">
        <v>2</v>
      </c>
      <c r="E8" s="25">
        <v>3.14</v>
      </c>
      <c r="F8" s="28">
        <f t="shared" si="0"/>
        <v>2.198</v>
      </c>
      <c r="G8" s="19">
        <v>1</v>
      </c>
      <c r="H8" s="20">
        <v>4.4400000000000004</v>
      </c>
      <c r="I8" s="20">
        <v>0</v>
      </c>
      <c r="J8" s="20">
        <v>5.7</v>
      </c>
      <c r="K8" s="27">
        <f t="shared" si="1"/>
        <v>5.3220000000000001</v>
      </c>
      <c r="L8" s="11">
        <v>2</v>
      </c>
      <c r="M8" s="12">
        <v>4.2300000000000004</v>
      </c>
      <c r="N8" s="12">
        <v>4</v>
      </c>
      <c r="O8" s="12">
        <v>5.42</v>
      </c>
      <c r="P8" s="13">
        <f t="shared" si="2"/>
        <v>5.0629999999999997</v>
      </c>
      <c r="Q8" s="6">
        <v>6</v>
      </c>
      <c r="R8" s="7">
        <v>2.83</v>
      </c>
      <c r="S8" s="7">
        <v>1</v>
      </c>
      <c r="T8" s="32">
        <v>3.75</v>
      </c>
      <c r="U8" s="34">
        <f t="shared" si="3"/>
        <v>3.4740000000000002</v>
      </c>
      <c r="V8" s="2">
        <f t="shared" si="4"/>
        <v>17</v>
      </c>
      <c r="W8" s="31">
        <f t="shared" si="5"/>
        <v>0.17171717171717171</v>
      </c>
      <c r="X8" s="29">
        <f t="shared" si="6"/>
        <v>4.0142499999999997</v>
      </c>
      <c r="Y8" s="30" t="str">
        <f t="shared" si="7"/>
        <v>Primera Vuelta</v>
      </c>
      <c r="AA8" t="s">
        <v>37</v>
      </c>
      <c r="AB8" s="2">
        <f>COUNTIF(Y3:Y24,"=Primera Vuelta")</f>
        <v>14</v>
      </c>
      <c r="AC8" s="31">
        <f t="shared" ref="AC8:AC9" si="8">AB8/22</f>
        <v>0.63636363636363635</v>
      </c>
    </row>
    <row r="9" spans="1:29" x14ac:dyDescent="0.25">
      <c r="A9" t="s">
        <v>6</v>
      </c>
      <c r="B9" s="24">
        <v>1</v>
      </c>
      <c r="C9" s="25">
        <v>9.6</v>
      </c>
      <c r="D9" s="25">
        <v>0</v>
      </c>
      <c r="E9" s="25">
        <v>7.42</v>
      </c>
      <c r="F9" s="28">
        <f t="shared" si="0"/>
        <v>8.0739999999999998</v>
      </c>
      <c r="G9" s="19">
        <v>0</v>
      </c>
      <c r="H9" s="20">
        <v>8.67</v>
      </c>
      <c r="I9" s="20">
        <v>1</v>
      </c>
      <c r="J9" s="20">
        <v>6.66</v>
      </c>
      <c r="K9" s="27">
        <f t="shared" si="1"/>
        <v>7.2629999999999999</v>
      </c>
      <c r="L9" s="11">
        <v>1</v>
      </c>
      <c r="M9" s="12">
        <v>9.15</v>
      </c>
      <c r="N9" s="12">
        <v>0</v>
      </c>
      <c r="O9" s="12">
        <v>8.98</v>
      </c>
      <c r="P9" s="13">
        <f t="shared" si="2"/>
        <v>9.0309999999999988</v>
      </c>
      <c r="Q9" s="6">
        <v>0</v>
      </c>
      <c r="R9" s="7">
        <v>9.42</v>
      </c>
      <c r="S9" s="7">
        <v>2</v>
      </c>
      <c r="T9" s="32">
        <v>8.875</v>
      </c>
      <c r="U9" s="34">
        <f t="shared" si="3"/>
        <v>9.0384999999999991</v>
      </c>
      <c r="V9" s="2">
        <f t="shared" si="4"/>
        <v>5</v>
      </c>
      <c r="W9" s="31">
        <f t="shared" si="5"/>
        <v>5.0505050505050504E-2</v>
      </c>
      <c r="X9" s="29">
        <f t="shared" si="6"/>
        <v>8.3516249999999985</v>
      </c>
      <c r="Y9" s="30" t="str">
        <f t="shared" si="7"/>
        <v>Exento</v>
      </c>
      <c r="AA9" t="s">
        <v>38</v>
      </c>
      <c r="AB9" s="2">
        <f>COUNTIF(Y3:Y24,"=Exento")</f>
        <v>5</v>
      </c>
      <c r="AC9" s="31">
        <f t="shared" si="8"/>
        <v>0.22727272727272727</v>
      </c>
    </row>
    <row r="10" spans="1:29" x14ac:dyDescent="0.25">
      <c r="A10" t="s">
        <v>7</v>
      </c>
      <c r="B10" s="24">
        <v>1</v>
      </c>
      <c r="C10" s="25">
        <v>9.1999999999999993</v>
      </c>
      <c r="D10" s="25">
        <v>0</v>
      </c>
      <c r="E10" s="25">
        <v>8.92</v>
      </c>
      <c r="F10" s="28">
        <f t="shared" si="0"/>
        <v>9.0039999999999996</v>
      </c>
      <c r="G10" s="19">
        <v>0</v>
      </c>
      <c r="H10" s="20">
        <v>10</v>
      </c>
      <c r="I10" s="20">
        <v>1</v>
      </c>
      <c r="J10" s="20">
        <v>9</v>
      </c>
      <c r="K10" s="27">
        <f t="shared" si="1"/>
        <v>9.3000000000000007</v>
      </c>
      <c r="L10" s="11">
        <v>0</v>
      </c>
      <c r="M10" s="12">
        <v>8.31</v>
      </c>
      <c r="N10" s="12">
        <v>1</v>
      </c>
      <c r="O10" s="12">
        <v>8.27</v>
      </c>
      <c r="P10" s="13">
        <f t="shared" si="2"/>
        <v>8.282</v>
      </c>
      <c r="Q10" s="6">
        <v>0</v>
      </c>
      <c r="R10" s="7">
        <v>8.67</v>
      </c>
      <c r="S10" s="7">
        <v>1</v>
      </c>
      <c r="T10" s="32">
        <v>7.9661290322580651</v>
      </c>
      <c r="U10" s="34">
        <f t="shared" si="3"/>
        <v>8.1772903225806459</v>
      </c>
      <c r="V10" s="2">
        <f t="shared" si="4"/>
        <v>4</v>
      </c>
      <c r="W10" s="31">
        <f t="shared" si="5"/>
        <v>4.0404040404040407E-2</v>
      </c>
      <c r="X10" s="29">
        <f t="shared" si="6"/>
        <v>8.6908225806451611</v>
      </c>
      <c r="Y10" s="30" t="str">
        <f t="shared" si="7"/>
        <v>Exento</v>
      </c>
    </row>
    <row r="11" spans="1:29" x14ac:dyDescent="0.25">
      <c r="A11" t="s">
        <v>8</v>
      </c>
      <c r="B11" s="24">
        <v>0</v>
      </c>
      <c r="C11" s="25">
        <v>0.4</v>
      </c>
      <c r="D11" s="25">
        <v>1</v>
      </c>
      <c r="E11" s="25">
        <v>4.5</v>
      </c>
      <c r="F11" s="28">
        <f t="shared" si="0"/>
        <v>3.27</v>
      </c>
      <c r="G11" s="19">
        <v>3</v>
      </c>
      <c r="H11" s="20">
        <v>4.4400000000000004</v>
      </c>
      <c r="I11" s="20">
        <v>2</v>
      </c>
      <c r="J11" s="20">
        <v>3.2</v>
      </c>
      <c r="K11" s="27">
        <f t="shared" si="1"/>
        <v>3.5720000000000001</v>
      </c>
      <c r="L11" s="11">
        <v>1</v>
      </c>
      <c r="M11" s="12">
        <v>5.46</v>
      </c>
      <c r="N11" s="12">
        <v>4</v>
      </c>
      <c r="O11" s="12">
        <v>6.07</v>
      </c>
      <c r="P11" s="13">
        <f t="shared" si="2"/>
        <v>5.8869999999999996</v>
      </c>
      <c r="Q11" s="6">
        <v>1</v>
      </c>
      <c r="R11" s="7">
        <v>6.33</v>
      </c>
      <c r="S11" s="7">
        <v>3</v>
      </c>
      <c r="T11" s="32">
        <v>4.9383225806451607</v>
      </c>
      <c r="U11" s="34">
        <f t="shared" si="3"/>
        <v>5.3558258064516124</v>
      </c>
      <c r="V11" s="2">
        <f t="shared" si="4"/>
        <v>15</v>
      </c>
      <c r="W11" s="31">
        <f t="shared" si="5"/>
        <v>0.15151515151515152</v>
      </c>
      <c r="X11" s="29">
        <f t="shared" si="6"/>
        <v>4.5212064516129029</v>
      </c>
      <c r="Y11" s="30" t="str">
        <f t="shared" si="7"/>
        <v>Primera Vuelta</v>
      </c>
    </row>
    <row r="12" spans="1:29" x14ac:dyDescent="0.25">
      <c r="A12" t="s">
        <v>9</v>
      </c>
      <c r="B12" s="24">
        <v>0</v>
      </c>
      <c r="C12" s="25">
        <v>1.3</v>
      </c>
      <c r="D12" s="25">
        <v>0</v>
      </c>
      <c r="E12" s="25">
        <v>4.3499999999999996</v>
      </c>
      <c r="F12" s="28">
        <f t="shared" si="0"/>
        <v>3.4349999999999996</v>
      </c>
      <c r="G12" s="19">
        <v>1</v>
      </c>
      <c r="H12" s="20">
        <v>8.2200000000000006</v>
      </c>
      <c r="I12" s="20">
        <v>2</v>
      </c>
      <c r="J12" s="20">
        <v>4.9800000000000004</v>
      </c>
      <c r="K12" s="27">
        <f t="shared" si="1"/>
        <v>5.952</v>
      </c>
      <c r="L12" s="11">
        <v>3</v>
      </c>
      <c r="M12" s="12">
        <v>6.15</v>
      </c>
      <c r="N12" s="12">
        <v>3</v>
      </c>
      <c r="O12" s="12">
        <v>7.51</v>
      </c>
      <c r="P12" s="13">
        <f t="shared" si="2"/>
        <v>7.1019999999999994</v>
      </c>
      <c r="Q12" s="6">
        <v>1</v>
      </c>
      <c r="R12" s="7">
        <v>4.5</v>
      </c>
      <c r="S12" s="7">
        <v>3</v>
      </c>
      <c r="T12" s="32">
        <v>6.5286451612903225</v>
      </c>
      <c r="U12" s="34">
        <f t="shared" si="3"/>
        <v>5.920051612903225</v>
      </c>
      <c r="V12" s="2">
        <f t="shared" si="4"/>
        <v>13</v>
      </c>
      <c r="W12" s="31">
        <f t="shared" si="5"/>
        <v>0.13131313131313133</v>
      </c>
      <c r="X12" s="29">
        <f t="shared" si="6"/>
        <v>5.6022629032258067</v>
      </c>
      <c r="Y12" s="30" t="str">
        <f t="shared" si="7"/>
        <v>Primera Vuelta</v>
      </c>
    </row>
    <row r="13" spans="1:29" x14ac:dyDescent="0.25">
      <c r="A13" t="s">
        <v>10</v>
      </c>
      <c r="B13" s="24">
        <v>0</v>
      </c>
      <c r="C13" s="25">
        <v>0.4</v>
      </c>
      <c r="D13" s="25">
        <v>2</v>
      </c>
      <c r="E13" s="25">
        <v>1.41</v>
      </c>
      <c r="F13" s="28">
        <f t="shared" si="0"/>
        <v>1.1069999999999998</v>
      </c>
      <c r="G13" s="19">
        <v>7</v>
      </c>
      <c r="H13" s="20">
        <v>1.1100000000000001</v>
      </c>
      <c r="I13" s="20">
        <v>4</v>
      </c>
      <c r="J13" s="20">
        <v>0</v>
      </c>
      <c r="K13" s="27">
        <f t="shared" si="1"/>
        <v>0.33300000000000002</v>
      </c>
      <c r="L13" s="11">
        <v>3</v>
      </c>
      <c r="M13" s="12">
        <v>3.08</v>
      </c>
      <c r="N13" s="12">
        <v>6</v>
      </c>
      <c r="O13" s="12">
        <v>2.72</v>
      </c>
      <c r="P13" s="13">
        <f t="shared" si="2"/>
        <v>2.8279999999999998</v>
      </c>
      <c r="Q13" s="6">
        <v>3</v>
      </c>
      <c r="R13" s="7">
        <v>2.83</v>
      </c>
      <c r="S13" s="7">
        <v>5</v>
      </c>
      <c r="T13" s="32">
        <v>1.2903225806451613</v>
      </c>
      <c r="U13" s="34">
        <f t="shared" si="3"/>
        <v>1.7522258064516127</v>
      </c>
      <c r="V13" s="2">
        <f t="shared" si="4"/>
        <v>30</v>
      </c>
      <c r="W13" s="31">
        <f t="shared" si="5"/>
        <v>0.30303030303030304</v>
      </c>
      <c r="X13" s="29">
        <f t="shared" si="6"/>
        <v>1.5050564516129032</v>
      </c>
      <c r="Y13" s="30" t="str">
        <f t="shared" si="7"/>
        <v>Extraordinario</v>
      </c>
    </row>
    <row r="14" spans="1:29" x14ac:dyDescent="0.25">
      <c r="A14" t="s">
        <v>11</v>
      </c>
      <c r="B14" s="24">
        <v>0</v>
      </c>
      <c r="C14" s="25">
        <v>10</v>
      </c>
      <c r="D14" s="25">
        <v>1</v>
      </c>
      <c r="E14" s="25">
        <v>7.07</v>
      </c>
      <c r="F14" s="28">
        <f t="shared" si="0"/>
        <v>7.9489999999999998</v>
      </c>
      <c r="G14" s="19">
        <v>1</v>
      </c>
      <c r="H14" s="20">
        <v>10</v>
      </c>
      <c r="I14" s="20">
        <v>1</v>
      </c>
      <c r="J14" s="20">
        <v>7.84</v>
      </c>
      <c r="K14" s="27">
        <f t="shared" si="1"/>
        <v>8.4879999999999995</v>
      </c>
      <c r="L14" s="11">
        <v>0</v>
      </c>
      <c r="M14" s="12">
        <v>10</v>
      </c>
      <c r="N14" s="12">
        <v>2</v>
      </c>
      <c r="O14" s="12">
        <v>9.8800000000000008</v>
      </c>
      <c r="P14" s="13">
        <f t="shared" si="2"/>
        <v>9.9160000000000004</v>
      </c>
      <c r="Q14" s="6">
        <v>1</v>
      </c>
      <c r="R14" s="7">
        <v>9.67</v>
      </c>
      <c r="S14" s="7">
        <v>1</v>
      </c>
      <c r="T14" s="32">
        <v>9.056451612903226</v>
      </c>
      <c r="U14" s="34">
        <f t="shared" si="3"/>
        <v>9.2405161290322582</v>
      </c>
      <c r="V14" s="2">
        <f t="shared" si="4"/>
        <v>7</v>
      </c>
      <c r="W14" s="31">
        <f t="shared" si="5"/>
        <v>7.0707070707070704E-2</v>
      </c>
      <c r="X14" s="29">
        <f t="shared" si="6"/>
        <v>8.8983790322580631</v>
      </c>
      <c r="Y14" s="30" t="str">
        <f t="shared" si="7"/>
        <v>Exento</v>
      </c>
    </row>
    <row r="15" spans="1:29" x14ac:dyDescent="0.25">
      <c r="A15" t="s">
        <v>12</v>
      </c>
      <c r="B15" s="24">
        <v>0</v>
      </c>
      <c r="C15" s="25">
        <v>9.1999999999999993</v>
      </c>
      <c r="D15" s="25">
        <v>0</v>
      </c>
      <c r="E15" s="25">
        <v>5.17</v>
      </c>
      <c r="F15" s="28">
        <f t="shared" si="0"/>
        <v>6.3789999999999996</v>
      </c>
      <c r="G15" s="19">
        <v>1</v>
      </c>
      <c r="H15" s="20">
        <v>7.22</v>
      </c>
      <c r="I15" s="20">
        <v>2</v>
      </c>
      <c r="J15" s="20">
        <v>8</v>
      </c>
      <c r="K15" s="27">
        <f t="shared" si="1"/>
        <v>7.766</v>
      </c>
      <c r="L15" s="11">
        <v>0</v>
      </c>
      <c r="M15" s="12">
        <v>5.38</v>
      </c>
      <c r="N15" s="12">
        <v>1</v>
      </c>
      <c r="O15" s="12">
        <v>5.65</v>
      </c>
      <c r="P15" s="13">
        <f t="shared" si="2"/>
        <v>5.569</v>
      </c>
      <c r="Q15" s="6">
        <v>0</v>
      </c>
      <c r="R15" s="7">
        <v>8</v>
      </c>
      <c r="S15" s="7">
        <v>0</v>
      </c>
      <c r="T15" s="32">
        <v>4.0233870967741936</v>
      </c>
      <c r="U15" s="34">
        <f t="shared" si="3"/>
        <v>5.2163709677419359</v>
      </c>
      <c r="V15" s="2">
        <f t="shared" si="4"/>
        <v>4</v>
      </c>
      <c r="W15" s="31">
        <f t="shared" si="5"/>
        <v>4.0404040404040407E-2</v>
      </c>
      <c r="X15" s="29">
        <f t="shared" si="6"/>
        <v>6.2325927419354841</v>
      </c>
      <c r="Y15" s="30" t="str">
        <f t="shared" si="7"/>
        <v>Primera Vuelta</v>
      </c>
    </row>
    <row r="16" spans="1:29" x14ac:dyDescent="0.25">
      <c r="A16" t="s">
        <v>13</v>
      </c>
      <c r="B16" s="24">
        <v>1</v>
      </c>
      <c r="C16" s="25">
        <v>9.1999999999999993</v>
      </c>
      <c r="D16" s="25">
        <v>2</v>
      </c>
      <c r="E16" s="25">
        <v>4.22</v>
      </c>
      <c r="F16" s="28">
        <f t="shared" si="0"/>
        <v>5.7139999999999995</v>
      </c>
      <c r="G16" s="19">
        <v>6</v>
      </c>
      <c r="H16" s="20">
        <v>2.2200000000000002</v>
      </c>
      <c r="I16" s="20">
        <v>4</v>
      </c>
      <c r="J16" s="20">
        <v>3.47</v>
      </c>
      <c r="K16" s="27">
        <f t="shared" si="1"/>
        <v>3.0949999999999998</v>
      </c>
      <c r="L16" s="11">
        <v>3</v>
      </c>
      <c r="M16" s="12">
        <v>3.85</v>
      </c>
      <c r="N16" s="12">
        <v>9</v>
      </c>
      <c r="O16" s="12">
        <v>2.59</v>
      </c>
      <c r="P16" s="13">
        <f t="shared" si="2"/>
        <v>2.968</v>
      </c>
      <c r="Q16" s="6">
        <v>5</v>
      </c>
      <c r="R16" s="7">
        <v>0</v>
      </c>
      <c r="S16" s="7">
        <v>6</v>
      </c>
      <c r="T16" s="32">
        <v>1.6774193548387097</v>
      </c>
      <c r="U16" s="34">
        <f t="shared" si="3"/>
        <v>1.1741935483870967</v>
      </c>
      <c r="V16" s="2">
        <f t="shared" si="4"/>
        <v>36</v>
      </c>
      <c r="W16" s="31">
        <f t="shared" si="5"/>
        <v>0.36363636363636365</v>
      </c>
      <c r="X16" s="29">
        <f t="shared" si="6"/>
        <v>3.2377983870967739</v>
      </c>
      <c r="Y16" s="30" t="str">
        <f t="shared" si="7"/>
        <v>Extraordinario</v>
      </c>
    </row>
    <row r="17" spans="1:25" x14ac:dyDescent="0.25">
      <c r="A17" t="s">
        <v>14</v>
      </c>
      <c r="B17" s="24">
        <v>0</v>
      </c>
      <c r="C17" s="25">
        <v>0.4</v>
      </c>
      <c r="D17" s="25">
        <v>0</v>
      </c>
      <c r="E17" s="25">
        <v>4.4800000000000004</v>
      </c>
      <c r="F17" s="28">
        <f t="shared" si="0"/>
        <v>3.2560000000000002</v>
      </c>
      <c r="G17" s="19">
        <v>0</v>
      </c>
      <c r="H17" s="20">
        <v>9.44</v>
      </c>
      <c r="I17" s="20">
        <v>0</v>
      </c>
      <c r="J17" s="20">
        <v>7.41</v>
      </c>
      <c r="K17" s="27">
        <f t="shared" si="1"/>
        <v>8.0189999999999984</v>
      </c>
      <c r="L17" s="11">
        <v>0</v>
      </c>
      <c r="M17" s="12">
        <v>9.85</v>
      </c>
      <c r="N17" s="12">
        <v>1</v>
      </c>
      <c r="O17" s="12">
        <v>6.56</v>
      </c>
      <c r="P17" s="13">
        <f t="shared" si="2"/>
        <v>7.5469999999999988</v>
      </c>
      <c r="Q17" s="6">
        <v>0</v>
      </c>
      <c r="R17" s="7">
        <v>9.67</v>
      </c>
      <c r="S17" s="7">
        <v>0</v>
      </c>
      <c r="T17" s="32">
        <v>8.006451612903227</v>
      </c>
      <c r="U17" s="34">
        <f t="shared" si="3"/>
        <v>8.5055161290322587</v>
      </c>
      <c r="V17" s="2">
        <f t="shared" si="4"/>
        <v>1</v>
      </c>
      <c r="W17" s="31">
        <f t="shared" si="5"/>
        <v>1.0101010101010102E-2</v>
      </c>
      <c r="X17" s="29">
        <f t="shared" si="6"/>
        <v>6.8318790322580636</v>
      </c>
      <c r="Y17" s="30" t="str">
        <f t="shared" si="7"/>
        <v>Primera Vuelta</v>
      </c>
    </row>
    <row r="18" spans="1:25" x14ac:dyDescent="0.25">
      <c r="A18" t="s">
        <v>15</v>
      </c>
      <c r="B18" s="24">
        <v>0</v>
      </c>
      <c r="C18" s="25">
        <v>9.1999999999999993</v>
      </c>
      <c r="D18" s="25">
        <v>2</v>
      </c>
      <c r="E18" s="25">
        <v>7.17</v>
      </c>
      <c r="F18" s="28">
        <f t="shared" si="0"/>
        <v>7.778999999999999</v>
      </c>
      <c r="G18" s="19">
        <v>1</v>
      </c>
      <c r="H18" s="20">
        <v>9.44</v>
      </c>
      <c r="I18" s="20">
        <v>3</v>
      </c>
      <c r="J18" s="20">
        <v>6.58</v>
      </c>
      <c r="K18" s="27">
        <f t="shared" si="1"/>
        <v>7.4379999999999997</v>
      </c>
      <c r="L18" s="11">
        <v>2</v>
      </c>
      <c r="M18" s="12">
        <v>5.77</v>
      </c>
      <c r="N18" s="12">
        <v>5</v>
      </c>
      <c r="O18" s="12">
        <v>5.81</v>
      </c>
      <c r="P18" s="13">
        <f t="shared" si="2"/>
        <v>5.7979999999999992</v>
      </c>
      <c r="Q18" s="6">
        <v>0</v>
      </c>
      <c r="R18" s="7">
        <v>8.67</v>
      </c>
      <c r="S18" s="7">
        <v>2</v>
      </c>
      <c r="T18" s="32">
        <v>8.3290322580645171</v>
      </c>
      <c r="U18" s="34">
        <f t="shared" si="3"/>
        <v>8.4313225806451619</v>
      </c>
      <c r="V18" s="2">
        <f t="shared" si="4"/>
        <v>15</v>
      </c>
      <c r="W18" s="31">
        <f t="shared" si="5"/>
        <v>0.15151515151515152</v>
      </c>
      <c r="X18" s="29">
        <f t="shared" si="6"/>
        <v>7.3615806451612897</v>
      </c>
      <c r="Y18" s="30" t="str">
        <f t="shared" si="7"/>
        <v>Primera Vuelta</v>
      </c>
    </row>
    <row r="19" spans="1:25" x14ac:dyDescent="0.25">
      <c r="A19" t="s">
        <v>16</v>
      </c>
      <c r="B19" s="24">
        <v>0</v>
      </c>
      <c r="C19" s="25">
        <v>0.8</v>
      </c>
      <c r="D19" s="25">
        <v>1</v>
      </c>
      <c r="E19" s="25">
        <v>4.9800000000000004</v>
      </c>
      <c r="F19" s="28">
        <f t="shared" si="0"/>
        <v>3.726</v>
      </c>
      <c r="G19" s="19">
        <v>1</v>
      </c>
      <c r="H19" s="20">
        <v>7.78</v>
      </c>
      <c r="I19" s="20">
        <v>3</v>
      </c>
      <c r="J19" s="20">
        <v>7.05</v>
      </c>
      <c r="K19" s="27">
        <f t="shared" si="1"/>
        <v>7.2690000000000001</v>
      </c>
      <c r="L19" s="11">
        <v>2</v>
      </c>
      <c r="M19" s="12">
        <v>4.62</v>
      </c>
      <c r="N19" s="12">
        <v>3</v>
      </c>
      <c r="O19" s="12">
        <v>5.71</v>
      </c>
      <c r="P19" s="13">
        <f t="shared" si="2"/>
        <v>5.383</v>
      </c>
      <c r="Q19" s="6">
        <v>1</v>
      </c>
      <c r="R19" s="7">
        <v>4</v>
      </c>
      <c r="S19" s="7">
        <v>2</v>
      </c>
      <c r="T19" s="32">
        <v>5.1455806451612904</v>
      </c>
      <c r="U19" s="34">
        <f t="shared" si="3"/>
        <v>4.8019064516129033</v>
      </c>
      <c r="V19" s="2">
        <f t="shared" si="4"/>
        <v>13</v>
      </c>
      <c r="W19" s="31">
        <f t="shared" si="5"/>
        <v>0.13131313131313133</v>
      </c>
      <c r="X19" s="29">
        <f t="shared" si="6"/>
        <v>5.2949766129032261</v>
      </c>
      <c r="Y19" s="30" t="str">
        <f t="shared" si="7"/>
        <v>Primera Vuelta</v>
      </c>
    </row>
    <row r="20" spans="1:25" x14ac:dyDescent="0.25">
      <c r="A20" t="s">
        <v>17</v>
      </c>
      <c r="B20" s="24">
        <v>0</v>
      </c>
      <c r="C20" s="25">
        <v>0</v>
      </c>
      <c r="D20" s="25">
        <v>0</v>
      </c>
      <c r="E20" s="25">
        <v>6.5</v>
      </c>
      <c r="F20" s="28">
        <f t="shared" si="0"/>
        <v>4.55</v>
      </c>
      <c r="G20" s="19">
        <v>5</v>
      </c>
      <c r="H20" s="20">
        <v>4.4400000000000004</v>
      </c>
      <c r="I20" s="20">
        <v>8</v>
      </c>
      <c r="J20" s="20">
        <v>2.6</v>
      </c>
      <c r="K20" s="27">
        <f t="shared" si="1"/>
        <v>3.1520000000000001</v>
      </c>
      <c r="L20" s="11">
        <v>1</v>
      </c>
      <c r="M20" s="12">
        <v>4.62</v>
      </c>
      <c r="N20" s="12">
        <v>1</v>
      </c>
      <c r="O20" s="12">
        <v>4.72</v>
      </c>
      <c r="P20" s="13">
        <f t="shared" si="2"/>
        <v>4.6899999999999995</v>
      </c>
      <c r="Q20" s="6">
        <v>1</v>
      </c>
      <c r="R20" s="7">
        <v>6.67</v>
      </c>
      <c r="S20" s="7">
        <v>1</v>
      </c>
      <c r="T20" s="32">
        <v>5.1483870967741936</v>
      </c>
      <c r="U20" s="34">
        <f t="shared" si="3"/>
        <v>5.6048709677419346</v>
      </c>
      <c r="V20" s="2">
        <f t="shared" si="4"/>
        <v>17</v>
      </c>
      <c r="W20" s="31">
        <f t="shared" si="5"/>
        <v>0.17171717171717171</v>
      </c>
      <c r="X20" s="29">
        <f t="shared" si="6"/>
        <v>4.4992177419354835</v>
      </c>
      <c r="Y20" s="30" t="str">
        <f t="shared" si="7"/>
        <v>Primera Vuelta</v>
      </c>
    </row>
    <row r="21" spans="1:25" x14ac:dyDescent="0.25">
      <c r="A21" t="s">
        <v>18</v>
      </c>
      <c r="B21" s="24">
        <v>0</v>
      </c>
      <c r="C21" s="25">
        <v>0.2</v>
      </c>
      <c r="D21" s="25">
        <v>0</v>
      </c>
      <c r="E21" s="25">
        <v>0.91</v>
      </c>
      <c r="F21" s="28">
        <f t="shared" si="0"/>
        <v>0.69700000000000006</v>
      </c>
      <c r="G21" s="19">
        <v>2</v>
      </c>
      <c r="H21" s="20">
        <v>3.89</v>
      </c>
      <c r="I21" s="20">
        <v>3</v>
      </c>
      <c r="J21" s="20">
        <v>4.7</v>
      </c>
      <c r="K21" s="27">
        <f t="shared" si="1"/>
        <v>4.4569999999999999</v>
      </c>
      <c r="L21" s="11">
        <v>1</v>
      </c>
      <c r="M21" s="12">
        <v>4.62</v>
      </c>
      <c r="N21" s="12">
        <v>1</v>
      </c>
      <c r="O21" s="12">
        <v>5.86</v>
      </c>
      <c r="P21" s="13">
        <f t="shared" si="2"/>
        <v>5.4880000000000004</v>
      </c>
      <c r="Q21" s="6">
        <v>2</v>
      </c>
      <c r="R21" s="7">
        <v>7.75</v>
      </c>
      <c r="S21" s="7">
        <v>1</v>
      </c>
      <c r="T21" s="32">
        <v>5.2653225806451607</v>
      </c>
      <c r="U21" s="34">
        <f t="shared" si="3"/>
        <v>6.010725806451612</v>
      </c>
      <c r="V21" s="2">
        <f t="shared" si="4"/>
        <v>10</v>
      </c>
      <c r="W21" s="31">
        <f t="shared" si="5"/>
        <v>0.10101010101010101</v>
      </c>
      <c r="X21" s="29">
        <f t="shared" si="6"/>
        <v>4.1631814516129033</v>
      </c>
      <c r="Y21" s="30" t="str">
        <f t="shared" si="7"/>
        <v>Primera Vuelta</v>
      </c>
    </row>
    <row r="22" spans="1:25" x14ac:dyDescent="0.25">
      <c r="A22" t="s">
        <v>19</v>
      </c>
      <c r="B22" s="24">
        <v>1</v>
      </c>
      <c r="C22" s="25">
        <v>0.6</v>
      </c>
      <c r="D22" s="25">
        <v>1</v>
      </c>
      <c r="E22" s="25">
        <v>6.17</v>
      </c>
      <c r="F22" s="28">
        <f t="shared" si="0"/>
        <v>4.4989999999999997</v>
      </c>
      <c r="G22" s="19">
        <v>0</v>
      </c>
      <c r="H22" s="20">
        <v>6.67</v>
      </c>
      <c r="I22" s="20">
        <v>1</v>
      </c>
      <c r="J22" s="20">
        <v>5.66</v>
      </c>
      <c r="K22" s="27">
        <f t="shared" si="1"/>
        <v>5.9629999999999992</v>
      </c>
      <c r="L22" s="11">
        <v>0</v>
      </c>
      <c r="M22" s="12">
        <v>5.69</v>
      </c>
      <c r="N22" s="12">
        <v>1</v>
      </c>
      <c r="O22" s="12">
        <v>4.1500000000000004</v>
      </c>
      <c r="P22" s="13">
        <f t="shared" si="2"/>
        <v>4.6120000000000001</v>
      </c>
      <c r="Q22" s="6">
        <v>0</v>
      </c>
      <c r="R22" s="7">
        <v>8.17</v>
      </c>
      <c r="S22" s="7">
        <v>0</v>
      </c>
      <c r="T22" s="32">
        <v>7.1183548387096778</v>
      </c>
      <c r="U22" s="34">
        <f t="shared" si="3"/>
        <v>7.4338483870967735</v>
      </c>
      <c r="V22" s="2">
        <f t="shared" si="4"/>
        <v>4</v>
      </c>
      <c r="W22" s="31">
        <f t="shared" si="5"/>
        <v>4.0404040404040407E-2</v>
      </c>
      <c r="X22" s="29">
        <f t="shared" si="6"/>
        <v>5.6269620967741929</v>
      </c>
      <c r="Y22" s="30" t="str">
        <f t="shared" si="7"/>
        <v>Primera Vuelta</v>
      </c>
    </row>
    <row r="23" spans="1:25" x14ac:dyDescent="0.25">
      <c r="A23" t="s">
        <v>20</v>
      </c>
      <c r="B23" s="24">
        <v>1</v>
      </c>
      <c r="C23" s="25">
        <v>0.4</v>
      </c>
      <c r="D23" s="25">
        <v>2</v>
      </c>
      <c r="E23" s="25">
        <v>5.08</v>
      </c>
      <c r="F23" s="28">
        <f t="shared" si="0"/>
        <v>3.6759999999999997</v>
      </c>
      <c r="G23" s="19">
        <v>1</v>
      </c>
      <c r="H23" s="20">
        <v>6.67</v>
      </c>
      <c r="I23" s="20">
        <v>3</v>
      </c>
      <c r="J23" s="20">
        <v>5.52</v>
      </c>
      <c r="K23" s="27">
        <f t="shared" si="1"/>
        <v>5.8649999999999993</v>
      </c>
      <c r="L23" s="11">
        <v>1</v>
      </c>
      <c r="M23" s="12">
        <v>5.38</v>
      </c>
      <c r="N23" s="12">
        <v>1</v>
      </c>
      <c r="O23" s="12">
        <v>6.43</v>
      </c>
      <c r="P23" s="13">
        <f t="shared" si="2"/>
        <v>6.1149999999999993</v>
      </c>
      <c r="Q23" s="6">
        <v>2</v>
      </c>
      <c r="R23" s="7">
        <v>4.17</v>
      </c>
      <c r="S23" s="7">
        <v>2</v>
      </c>
      <c r="T23" s="32">
        <v>6.9651290322580639</v>
      </c>
      <c r="U23" s="34">
        <f t="shared" si="3"/>
        <v>6.1265903225806451</v>
      </c>
      <c r="V23" s="2">
        <f t="shared" si="4"/>
        <v>13</v>
      </c>
      <c r="W23" s="31">
        <f t="shared" si="5"/>
        <v>0.13131313131313133</v>
      </c>
      <c r="X23" s="29">
        <f t="shared" si="6"/>
        <v>5.4456475806451614</v>
      </c>
      <c r="Y23" s="30" t="str">
        <f t="shared" si="7"/>
        <v>Primera Vuelta</v>
      </c>
    </row>
    <row r="24" spans="1:25" x14ac:dyDescent="0.25">
      <c r="A24" t="s">
        <v>21</v>
      </c>
      <c r="B24" s="21">
        <v>0</v>
      </c>
      <c r="C24" s="22">
        <v>1.3</v>
      </c>
      <c r="D24" s="22">
        <v>1</v>
      </c>
      <c r="E24" s="22">
        <v>4.24</v>
      </c>
      <c r="F24" s="28">
        <f t="shared" si="0"/>
        <v>3.3580000000000001</v>
      </c>
      <c r="G24" s="17">
        <v>1</v>
      </c>
      <c r="H24" s="18">
        <v>6.44</v>
      </c>
      <c r="I24" s="18">
        <v>3</v>
      </c>
      <c r="J24" s="18">
        <v>3.18</v>
      </c>
      <c r="K24" s="27">
        <f t="shared" si="1"/>
        <v>4.1579999999999995</v>
      </c>
      <c r="L24" s="14">
        <v>1</v>
      </c>
      <c r="M24" s="15">
        <v>4.62</v>
      </c>
      <c r="N24" s="15">
        <v>6</v>
      </c>
      <c r="O24" s="15">
        <v>6.41</v>
      </c>
      <c r="P24" s="16">
        <f t="shared" si="2"/>
        <v>5.8730000000000002</v>
      </c>
      <c r="Q24" s="3">
        <v>0</v>
      </c>
      <c r="R24" s="4">
        <v>4.17</v>
      </c>
      <c r="S24" s="4">
        <v>2</v>
      </c>
      <c r="T24" s="33">
        <v>5.7965806451612902</v>
      </c>
      <c r="U24" s="47">
        <f t="shared" si="3"/>
        <v>5.3086064516129028</v>
      </c>
      <c r="V24" s="2">
        <f t="shared" si="4"/>
        <v>14</v>
      </c>
      <c r="W24" s="31">
        <f t="shared" si="5"/>
        <v>0.14141414141414141</v>
      </c>
      <c r="X24" s="29">
        <f t="shared" si="6"/>
        <v>4.6744016129032255</v>
      </c>
      <c r="Y24" s="30" t="str">
        <f t="shared" si="7"/>
        <v>Primera Vuelta</v>
      </c>
    </row>
  </sheetData>
  <autoFilter ref="A2:Y24" xr:uid="{1F4298D8-0634-4FE6-9AF5-4E7931047945}"/>
  <mergeCells count="4">
    <mergeCell ref="B1:F1"/>
    <mergeCell ref="G1:K1"/>
    <mergeCell ref="L1:P1"/>
    <mergeCell ref="Q1:U1"/>
  </mergeCells>
  <conditionalFormatting sqref="Y3:Y24">
    <cfRule type="containsText" dxfId="2" priority="1" operator="containsText" text="Extraordinario">
      <formula>NOT(ISERROR(SEARCH("Extraordinario",Y3)))</formula>
    </cfRule>
    <cfRule type="containsText" dxfId="1" priority="2" operator="containsText" text="Primera Vuelta">
      <formula>NOT(ISERROR(SEARCH("Primera Vuelta",Y3)))</formula>
    </cfRule>
    <cfRule type="containsText" dxfId="0" priority="3" operator="containsText" text="Exento">
      <formula>NOT(ISERROR(SEARCH("Exento",Y3)))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2024-05-05T21:59:25Z</dcterms:created>
  <dcterms:modified xsi:type="dcterms:W3CDTF">2024-05-11T19:00:31Z</dcterms:modified>
</cp:coreProperties>
</file>