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"/>
    </mc:Choice>
  </mc:AlternateContent>
  <xr:revisionPtr revIDLastSave="0" documentId="13_ncr:1_{EEBBC358-CCAF-459A-B398-54BB802C09CE}" xr6:coauthVersionLast="47" xr6:coauthVersionMax="47" xr10:uidLastSave="{00000000-0000-0000-0000-000000000000}"/>
  <bookViews>
    <workbookView xWindow="-120" yWindow="-120" windowWidth="20730" windowHeight="11160" xr2:uid="{94658157-5BAB-4C4C-8757-ADFFA0A4F08A}"/>
  </bookViews>
  <sheets>
    <sheet name="Concentrado" sheetId="1" r:id="rId1"/>
    <sheet name="Ondas_Mec" sheetId="2" r:id="rId2"/>
    <sheet name="Ondas_Sonoras" sheetId="3" r:id="rId3"/>
    <sheet name="Examen" sheetId="4" r:id="rId4"/>
    <sheet name="Inasistencias" sheetId="5" r:id="rId5"/>
  </sheets>
  <definedNames>
    <definedName name="_xlnm._FilterDatabase" localSheetId="0" hidden="1">Concentrado!$A$2:$R$14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3" i="1"/>
  <c r="N3" i="5"/>
  <c r="N4" i="5"/>
  <c r="N5" i="5"/>
  <c r="N6" i="5"/>
  <c r="N7" i="5"/>
  <c r="N8" i="5"/>
  <c r="N9" i="5"/>
  <c r="N10" i="5"/>
  <c r="N11" i="5"/>
  <c r="N12" i="5"/>
  <c r="N13" i="5"/>
  <c r="N2" i="5"/>
  <c r="W3" i="4"/>
  <c r="X3" i="4" s="1"/>
  <c r="W4" i="4"/>
  <c r="X4" i="4" s="1"/>
  <c r="W5" i="4"/>
  <c r="X5" i="4" s="1"/>
  <c r="W6" i="4"/>
  <c r="X6" i="4" s="1"/>
  <c r="W7" i="4"/>
  <c r="X7" i="4" s="1"/>
  <c r="W8" i="4"/>
  <c r="X8" i="4" s="1"/>
  <c r="W9" i="4"/>
  <c r="X9" i="4" s="1"/>
  <c r="W10" i="4"/>
  <c r="X10" i="4" s="1"/>
  <c r="W11" i="4"/>
  <c r="X11" i="4" s="1"/>
  <c r="W12" i="4"/>
  <c r="X12" i="4" s="1"/>
  <c r="W13" i="4"/>
  <c r="X13" i="4" s="1"/>
  <c r="AA1" i="4" l="1"/>
  <c r="W2" i="4"/>
  <c r="X2" i="4" s="1"/>
  <c r="O4" i="1"/>
  <c r="O5" i="1"/>
  <c r="O6" i="1"/>
  <c r="O7" i="1"/>
  <c r="O8" i="1"/>
  <c r="O9" i="1"/>
  <c r="O10" i="1"/>
  <c r="O11" i="1"/>
  <c r="O12" i="1"/>
  <c r="O13" i="1"/>
  <c r="O14" i="1"/>
  <c r="O3" i="1"/>
  <c r="O1" i="1"/>
  <c r="B4" i="1"/>
  <c r="B11" i="1"/>
  <c r="B10" i="1"/>
  <c r="B13" i="1"/>
  <c r="B6" i="1"/>
  <c r="B8" i="1"/>
  <c r="B12" i="1"/>
  <c r="B7" i="1"/>
  <c r="B3" i="1"/>
  <c r="B9" i="1"/>
  <c r="B14" i="1"/>
  <c r="B5" i="1"/>
  <c r="J12" i="3"/>
  <c r="J3" i="3"/>
  <c r="J4" i="3"/>
  <c r="J5" i="3"/>
  <c r="J6" i="3"/>
  <c r="J7" i="3"/>
  <c r="J8" i="3"/>
  <c r="J9" i="3"/>
  <c r="J10" i="3"/>
  <c r="J11" i="3"/>
  <c r="J13" i="3"/>
  <c r="J2" i="3"/>
  <c r="M13" i="2"/>
  <c r="M12" i="2"/>
  <c r="M11" i="2"/>
  <c r="M10" i="2"/>
  <c r="M9" i="2"/>
  <c r="M8" i="2"/>
  <c r="M7" i="2"/>
  <c r="M6" i="2"/>
  <c r="M5" i="2"/>
  <c r="M4" i="2"/>
  <c r="M3" i="2"/>
  <c r="M2" i="2"/>
  <c r="Y4" i="4" l="1"/>
  <c r="Y8" i="4"/>
  <c r="Y12" i="4"/>
  <c r="Y9" i="4"/>
  <c r="Y13" i="4"/>
  <c r="Y6" i="4"/>
  <c r="Y2" i="4"/>
  <c r="Y3" i="4"/>
  <c r="Y7" i="4"/>
  <c r="Y11" i="4"/>
  <c r="Y5" i="4"/>
  <c r="Y10" i="4"/>
  <c r="P13" i="1"/>
  <c r="R13" i="1" s="1"/>
  <c r="P9" i="1"/>
  <c r="R9" i="1" s="1"/>
  <c r="P12" i="1"/>
  <c r="R12" i="1" s="1"/>
  <c r="P4" i="1"/>
  <c r="R4" i="1" s="1"/>
  <c r="P8" i="1"/>
  <c r="R8" i="1" s="1"/>
  <c r="P3" i="1"/>
  <c r="R3" i="1" s="1"/>
  <c r="P14" i="1"/>
  <c r="R14" i="1" s="1"/>
  <c r="P6" i="1"/>
  <c r="R6" i="1" s="1"/>
  <c r="P7" i="1"/>
  <c r="R7" i="1" s="1"/>
  <c r="P10" i="1"/>
  <c r="R10" i="1" s="1"/>
  <c r="P11" i="1"/>
  <c r="R11" i="1" s="1"/>
  <c r="P5" i="1"/>
  <c r="R5" i="1" s="1"/>
</calcChain>
</file>

<file path=xl/sharedStrings.xml><?xml version="1.0" encoding="utf-8"?>
<sst xmlns="http://schemas.openxmlformats.org/spreadsheetml/2006/main" count="291" uniqueCount="89">
  <si>
    <t>Matrícula</t>
  </si>
  <si>
    <t>ALARCON</t>
  </si>
  <si>
    <t>RAMIREZ</t>
  </si>
  <si>
    <t>BARRERA</t>
  </si>
  <si>
    <t>HINOJOSA</t>
  </si>
  <si>
    <t>VALERIA</t>
  </si>
  <si>
    <t>ESPINOZA</t>
  </si>
  <si>
    <t>ALEJANDRA</t>
  </si>
  <si>
    <t>ESTRADA</t>
  </si>
  <si>
    <t>GULLEN</t>
  </si>
  <si>
    <t>HERNANDEZ</t>
  </si>
  <si>
    <t>GUINTO</t>
  </si>
  <si>
    <t>MARTINEZ</t>
  </si>
  <si>
    <t>AGUILAR</t>
  </si>
  <si>
    <t>MONTAÑO</t>
  </si>
  <si>
    <t>TORRES</t>
  </si>
  <si>
    <t>NATALIA</t>
  </si>
  <si>
    <t>MORALES</t>
  </si>
  <si>
    <t>FELIX</t>
  </si>
  <si>
    <t>BRAULIO</t>
  </si>
  <si>
    <t>RODRIGUEZ</t>
  </si>
  <si>
    <t>PALOMARES</t>
  </si>
  <si>
    <t>SILVA</t>
  </si>
  <si>
    <t>PEREZ</t>
  </si>
  <si>
    <t>JULIETA</t>
  </si>
  <si>
    <t>VARGAS</t>
  </si>
  <si>
    <t>CAROLINA</t>
  </si>
  <si>
    <t>YAÑEZ</t>
  </si>
  <si>
    <t>VILLEGAS</t>
  </si>
  <si>
    <t>Apaterno</t>
  </si>
  <si>
    <t>Amaterno</t>
  </si>
  <si>
    <t>Nombre</t>
  </si>
  <si>
    <t>MARIA FERNANDA</t>
  </si>
  <si>
    <t>DE JESUS</t>
  </si>
  <si>
    <t>DIANA LAURA</t>
  </si>
  <si>
    <t>MANUELA ITZEL</t>
  </si>
  <si>
    <t>DIANA ROSA</t>
  </si>
  <si>
    <t>RUBI LILIANA</t>
  </si>
  <si>
    <t>Logaritmo</t>
  </si>
  <si>
    <t>AYKO RENATA</t>
  </si>
  <si>
    <t>Síntesis</t>
  </si>
  <si>
    <t>Puntaje</t>
  </si>
  <si>
    <t>Calificación</t>
  </si>
  <si>
    <t>Ondas_Mec</t>
  </si>
  <si>
    <t>P1</t>
  </si>
  <si>
    <t>P2</t>
  </si>
  <si>
    <t>P3</t>
  </si>
  <si>
    <t>P4</t>
  </si>
  <si>
    <t>P5</t>
  </si>
  <si>
    <t>P6</t>
  </si>
  <si>
    <t>P7</t>
  </si>
  <si>
    <t>P8</t>
  </si>
  <si>
    <t>Puntos</t>
  </si>
  <si>
    <t>Ondas_Sonoras</t>
  </si>
  <si>
    <t>F_Auditivas</t>
  </si>
  <si>
    <t>Bitácora</t>
  </si>
  <si>
    <t>Guía</t>
  </si>
  <si>
    <t>Conferencia</t>
  </si>
  <si>
    <t>Alumno</t>
  </si>
  <si>
    <t>Conf_Cáncer</t>
  </si>
  <si>
    <t>ALARCON RAMIREZ MARIA FERNANDA</t>
  </si>
  <si>
    <t>BARRERA HINOJOSA VALERIA</t>
  </si>
  <si>
    <t>DE JESUS ESPINOZA ALEJANDRA</t>
  </si>
  <si>
    <t>ESTRADA GULLEN DIANA LAURA</t>
  </si>
  <si>
    <t>HERNANDEZ GUINTO MANUELA ITZEL</t>
  </si>
  <si>
    <t>MARTINEZ AGUILAR DIANA ROSA</t>
  </si>
  <si>
    <t>MONTAÑO TORRES NATALIA</t>
  </si>
  <si>
    <t>MORALES FELIX BRAULIO</t>
  </si>
  <si>
    <t>RODRIGUEZ PALOMARES AYKO RENATA</t>
  </si>
  <si>
    <t>SILVA PEREZ JULIETA</t>
  </si>
  <si>
    <t>VARGAS MARTINEZ CAROLINA</t>
  </si>
  <si>
    <t>YAÑEZ VILLEGAS RUBI LILIANA</t>
  </si>
  <si>
    <t>Examen</t>
  </si>
  <si>
    <t>P9</t>
  </si>
  <si>
    <t>P10</t>
  </si>
  <si>
    <t>P11</t>
  </si>
  <si>
    <t>P12</t>
  </si>
  <si>
    <t>P13</t>
  </si>
  <si>
    <t>P14</t>
  </si>
  <si>
    <t>P15</t>
  </si>
  <si>
    <t>P16</t>
  </si>
  <si>
    <t>B</t>
  </si>
  <si>
    <t>A</t>
  </si>
  <si>
    <t>Diferencia</t>
  </si>
  <si>
    <t>Ajuste</t>
  </si>
  <si>
    <t>Eval_Continua</t>
  </si>
  <si>
    <t>Teoría</t>
  </si>
  <si>
    <t>Faltas</t>
  </si>
  <si>
    <t>No Entregadas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</si>
</sst>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5A2F-1A96-423B-ACDB-B078A90B9F1B}">
  <dimension ref="A1:T14"/>
  <sheetViews>
    <sheetView tabSelected="1" topLeftCell="I1" zoomScale="130" zoomScaleNormal="130" workbookViewId="0">
      <selection activeCell="T3" sqref="T3:T14"/>
    </sheetView>
  </sheetViews>
  <sheetFormatPr baseColWidth="10" defaultRowHeight="15" x14ac:dyDescent="0.25"/>
  <cols>
    <col min="3" max="4" width="12" bestFit="1" customWidth="1"/>
    <col min="5" max="5" width="17.42578125" bestFit="1" customWidth="1"/>
    <col min="6" max="6" width="7.7109375" style="1" bestFit="1" customWidth="1"/>
    <col min="7" max="7" width="11.28515625" style="1" bestFit="1" customWidth="1"/>
    <col min="8" max="8" width="9.85546875" style="1" bestFit="1" customWidth="1"/>
    <col min="9" max="9" width="11.7109375" style="1" bestFit="1" customWidth="1"/>
    <col min="10" max="10" width="11.28515625" style="1" bestFit="1" customWidth="1"/>
    <col min="11" max="11" width="14.5703125" style="1" bestFit="1" customWidth="1"/>
    <col min="12" max="12" width="12.42578125" style="1" bestFit="1" customWidth="1"/>
    <col min="13" max="13" width="8.42578125" style="1" bestFit="1" customWidth="1"/>
    <col min="14" max="14" width="5" style="1" bestFit="1" customWidth="1"/>
    <col min="15" max="15" width="7.85546875" style="1" bestFit="1" customWidth="1"/>
    <col min="16" max="16" width="13.5703125" style="1" bestFit="1" customWidth="1"/>
    <col min="18" max="18" width="11.42578125" style="1"/>
    <col min="20" max="20" width="13.7109375" style="1" bestFit="1" customWidth="1"/>
  </cols>
  <sheetData>
    <row r="1" spans="1:20" x14ac:dyDescent="0.25">
      <c r="F1" s="1">
        <v>1</v>
      </c>
      <c r="G1" s="1">
        <v>8</v>
      </c>
      <c r="H1" s="1">
        <v>1</v>
      </c>
      <c r="I1" s="1">
        <v>1</v>
      </c>
      <c r="J1" s="1">
        <v>1</v>
      </c>
      <c r="K1" s="1">
        <v>6</v>
      </c>
      <c r="L1" s="1">
        <v>1</v>
      </c>
      <c r="M1" s="1">
        <v>1</v>
      </c>
      <c r="N1" s="1">
        <v>3</v>
      </c>
      <c r="O1" s="1">
        <f>SUM(F1:N1)</f>
        <v>23</v>
      </c>
      <c r="P1" s="1">
        <v>10</v>
      </c>
    </row>
    <row r="2" spans="1:20" x14ac:dyDescent="0.25">
      <c r="A2" t="s">
        <v>0</v>
      </c>
      <c r="B2" t="s">
        <v>58</v>
      </c>
      <c r="C2" t="s">
        <v>29</v>
      </c>
      <c r="D2" t="s">
        <v>30</v>
      </c>
      <c r="E2" t="s">
        <v>31</v>
      </c>
      <c r="F2" s="1" t="s">
        <v>40</v>
      </c>
      <c r="G2" s="1" t="s">
        <v>43</v>
      </c>
      <c r="H2" s="1" t="s">
        <v>38</v>
      </c>
      <c r="I2" s="1" t="s">
        <v>57</v>
      </c>
      <c r="J2" s="1" t="s">
        <v>54</v>
      </c>
      <c r="K2" s="1" t="s">
        <v>53</v>
      </c>
      <c r="L2" s="1" t="s">
        <v>59</v>
      </c>
      <c r="M2" s="1" t="s">
        <v>55</v>
      </c>
      <c r="N2" s="1" t="s">
        <v>56</v>
      </c>
      <c r="O2" s="1" t="s">
        <v>41</v>
      </c>
      <c r="P2" s="1" t="s">
        <v>85</v>
      </c>
      <c r="Q2" s="1" t="s">
        <v>72</v>
      </c>
      <c r="R2" s="1" t="s">
        <v>86</v>
      </c>
      <c r="S2" s="1" t="s">
        <v>87</v>
      </c>
      <c r="T2" s="1" t="s">
        <v>88</v>
      </c>
    </row>
    <row r="3" spans="1:20" x14ac:dyDescent="0.25">
      <c r="A3">
        <v>80178045</v>
      </c>
      <c r="B3" t="str">
        <f t="shared" ref="B3:B14" si="0">CONCATENATE(C3, " ", D3, " ", E3)</f>
        <v>ALARCON RAMIREZ MARIA FERNANDA</v>
      </c>
      <c r="C3" t="s">
        <v>1</v>
      </c>
      <c r="D3" t="s">
        <v>2</v>
      </c>
      <c r="E3" t="s">
        <v>32</v>
      </c>
      <c r="F3" s="1">
        <v>1</v>
      </c>
      <c r="G3" s="1">
        <v>6.5</v>
      </c>
      <c r="H3" s="1">
        <v>1</v>
      </c>
      <c r="I3" s="1">
        <v>1</v>
      </c>
      <c r="J3" s="1">
        <v>1</v>
      </c>
      <c r="K3" s="1">
        <v>6</v>
      </c>
      <c r="L3" s="1">
        <v>1</v>
      </c>
      <c r="M3" s="1">
        <v>1</v>
      </c>
      <c r="N3" s="1">
        <v>3</v>
      </c>
      <c r="O3" s="1">
        <f t="shared" ref="O3:O14" si="1">SUM(F3:N3)</f>
        <v>21.5</v>
      </c>
      <c r="P3" s="2">
        <f t="shared" ref="P3:P14" si="2">(O3/$O$1)*10</f>
        <v>9.3478260869565215</v>
      </c>
      <c r="Q3" s="1">
        <v>10</v>
      </c>
      <c r="R3" s="3">
        <f t="shared" ref="R3:R14" si="3">P3*0.4+Q3*0.6</f>
        <v>9.7391304347826093</v>
      </c>
      <c r="S3" s="1">
        <v>1</v>
      </c>
      <c r="T3" s="1">
        <f>COUNTIF(F3:N3,"=0")</f>
        <v>0</v>
      </c>
    </row>
    <row r="4" spans="1:20" x14ac:dyDescent="0.25">
      <c r="A4">
        <v>20197413</v>
      </c>
      <c r="B4" t="str">
        <f t="shared" si="0"/>
        <v>BARRERA HINOJOSA VALERIA</v>
      </c>
      <c r="C4" t="s">
        <v>3</v>
      </c>
      <c r="D4" t="s">
        <v>4</v>
      </c>
      <c r="E4" t="s">
        <v>5</v>
      </c>
      <c r="F4" s="1">
        <v>1</v>
      </c>
      <c r="G4" s="1">
        <v>7</v>
      </c>
      <c r="H4" s="1">
        <v>1</v>
      </c>
      <c r="I4" s="1">
        <v>1</v>
      </c>
      <c r="J4" s="1">
        <v>1</v>
      </c>
      <c r="K4" s="1">
        <v>5.4</v>
      </c>
      <c r="L4" s="1">
        <v>1</v>
      </c>
      <c r="M4" s="1">
        <v>1</v>
      </c>
      <c r="N4" s="1">
        <v>3</v>
      </c>
      <c r="O4" s="1">
        <f t="shared" si="1"/>
        <v>21.4</v>
      </c>
      <c r="P4" s="2">
        <f t="shared" si="2"/>
        <v>9.304347826086957</v>
      </c>
      <c r="Q4" s="1">
        <v>8</v>
      </c>
      <c r="R4" s="3">
        <f t="shared" si="3"/>
        <v>8.5217391304347831</v>
      </c>
      <c r="S4" s="1">
        <v>1</v>
      </c>
      <c r="T4" s="1">
        <f t="shared" ref="T4:T14" si="4">COUNTIF(F4:N4,"=0")</f>
        <v>0</v>
      </c>
    </row>
    <row r="5" spans="1:20" x14ac:dyDescent="0.25">
      <c r="A5">
        <v>20270657</v>
      </c>
      <c r="B5" t="str">
        <f t="shared" si="0"/>
        <v>DE JESUS ESPINOZA ALEJANDRA</v>
      </c>
      <c r="C5" t="s">
        <v>33</v>
      </c>
      <c r="D5" t="s">
        <v>6</v>
      </c>
      <c r="E5" t="s">
        <v>7</v>
      </c>
      <c r="F5" s="1">
        <v>1</v>
      </c>
      <c r="G5" s="1">
        <v>6.5</v>
      </c>
      <c r="H5" s="1">
        <v>1</v>
      </c>
      <c r="I5" s="1">
        <v>1</v>
      </c>
      <c r="J5" s="1">
        <v>1</v>
      </c>
      <c r="K5" s="1">
        <v>4.66</v>
      </c>
      <c r="L5" s="1">
        <v>1</v>
      </c>
      <c r="M5" s="1">
        <v>1</v>
      </c>
      <c r="N5" s="1">
        <v>3</v>
      </c>
      <c r="O5" s="1">
        <f t="shared" si="1"/>
        <v>20.16</v>
      </c>
      <c r="P5" s="2">
        <f t="shared" si="2"/>
        <v>8.765217391304347</v>
      </c>
      <c r="Q5" s="1">
        <v>3.5</v>
      </c>
      <c r="R5" s="3">
        <f t="shared" si="3"/>
        <v>5.6060869565217395</v>
      </c>
      <c r="S5" s="1">
        <v>1</v>
      </c>
      <c r="T5" s="1">
        <f t="shared" si="4"/>
        <v>0</v>
      </c>
    </row>
    <row r="6" spans="1:20" x14ac:dyDescent="0.25">
      <c r="A6">
        <v>80204265</v>
      </c>
      <c r="B6" t="str">
        <f t="shared" si="0"/>
        <v>ESTRADA GULLEN DIANA LAURA</v>
      </c>
      <c r="C6" t="s">
        <v>8</v>
      </c>
      <c r="D6" t="s">
        <v>9</v>
      </c>
      <c r="E6" t="s">
        <v>34</v>
      </c>
      <c r="F6" s="1">
        <v>1</v>
      </c>
      <c r="G6" s="1">
        <v>4</v>
      </c>
      <c r="H6" s="1">
        <v>1</v>
      </c>
      <c r="I6" s="1">
        <v>1</v>
      </c>
      <c r="J6" s="1">
        <v>1</v>
      </c>
      <c r="K6" s="1">
        <v>4.7</v>
      </c>
      <c r="L6" s="1">
        <v>1</v>
      </c>
      <c r="M6" s="1">
        <v>1</v>
      </c>
      <c r="N6" s="1">
        <v>3</v>
      </c>
      <c r="O6" s="1">
        <f t="shared" si="1"/>
        <v>17.7</v>
      </c>
      <c r="P6" s="2">
        <f t="shared" si="2"/>
        <v>7.695652173913043</v>
      </c>
      <c r="Q6" s="1">
        <v>7</v>
      </c>
      <c r="R6" s="3">
        <f t="shared" si="3"/>
        <v>7.2782608695652176</v>
      </c>
      <c r="S6" s="1">
        <v>5</v>
      </c>
      <c r="T6" s="1">
        <f t="shared" si="4"/>
        <v>0</v>
      </c>
    </row>
    <row r="7" spans="1:20" x14ac:dyDescent="0.25">
      <c r="A7">
        <v>20228454</v>
      </c>
      <c r="B7" t="str">
        <f t="shared" si="0"/>
        <v>HERNANDEZ GUINTO MANUELA ITZEL</v>
      </c>
      <c r="C7" t="s">
        <v>10</v>
      </c>
      <c r="D7" t="s">
        <v>11</v>
      </c>
      <c r="E7" t="s">
        <v>35</v>
      </c>
      <c r="F7" s="1">
        <v>0</v>
      </c>
      <c r="G7" s="1">
        <v>7</v>
      </c>
      <c r="H7" s="1">
        <v>1</v>
      </c>
      <c r="I7" s="1">
        <v>1</v>
      </c>
      <c r="J7" s="1">
        <v>1</v>
      </c>
      <c r="K7" s="1">
        <v>6</v>
      </c>
      <c r="L7" s="1">
        <v>1</v>
      </c>
      <c r="M7" s="1">
        <v>1</v>
      </c>
      <c r="N7" s="1">
        <v>3</v>
      </c>
      <c r="O7" s="1">
        <f t="shared" si="1"/>
        <v>21</v>
      </c>
      <c r="P7" s="2">
        <f t="shared" si="2"/>
        <v>9.1304347826086953</v>
      </c>
      <c r="Q7" s="1">
        <v>6</v>
      </c>
      <c r="R7" s="3">
        <f t="shared" si="3"/>
        <v>7.2521739130434781</v>
      </c>
      <c r="S7" s="1">
        <v>0</v>
      </c>
      <c r="T7" s="1">
        <f t="shared" si="4"/>
        <v>1</v>
      </c>
    </row>
    <row r="8" spans="1:20" x14ac:dyDescent="0.25">
      <c r="A8">
        <v>20194829</v>
      </c>
      <c r="B8" t="str">
        <f t="shared" si="0"/>
        <v>MARTINEZ AGUILAR DIANA ROSA</v>
      </c>
      <c r="C8" t="s">
        <v>12</v>
      </c>
      <c r="D8" t="s">
        <v>13</v>
      </c>
      <c r="E8" t="s">
        <v>36</v>
      </c>
      <c r="F8" s="1">
        <v>1</v>
      </c>
      <c r="G8" s="1">
        <v>7.3</v>
      </c>
      <c r="H8" s="1">
        <v>1</v>
      </c>
      <c r="I8" s="1">
        <v>1</v>
      </c>
      <c r="J8" s="1">
        <v>1</v>
      </c>
      <c r="K8" s="1">
        <v>6</v>
      </c>
      <c r="L8" s="1">
        <v>1</v>
      </c>
      <c r="M8" s="1">
        <v>1</v>
      </c>
      <c r="N8" s="1">
        <v>3</v>
      </c>
      <c r="O8" s="1">
        <f t="shared" si="1"/>
        <v>22.3</v>
      </c>
      <c r="P8" s="2">
        <f t="shared" si="2"/>
        <v>9.6956521739130448</v>
      </c>
      <c r="Q8" s="1">
        <v>7</v>
      </c>
      <c r="R8" s="3">
        <f t="shared" si="3"/>
        <v>8.0782608695652183</v>
      </c>
      <c r="S8" s="1">
        <v>0</v>
      </c>
      <c r="T8" s="1">
        <f t="shared" si="4"/>
        <v>0</v>
      </c>
    </row>
    <row r="9" spans="1:20" x14ac:dyDescent="0.25">
      <c r="A9">
        <v>20195555</v>
      </c>
      <c r="B9" t="str">
        <f t="shared" si="0"/>
        <v>MONTAÑO TORRES NATALIA</v>
      </c>
      <c r="C9" t="s">
        <v>14</v>
      </c>
      <c r="D9" t="s">
        <v>15</v>
      </c>
      <c r="E9" t="s">
        <v>16</v>
      </c>
      <c r="F9" s="1">
        <v>1</v>
      </c>
      <c r="G9" s="1">
        <v>8</v>
      </c>
      <c r="H9" s="1">
        <v>1</v>
      </c>
      <c r="I9" s="1">
        <v>0</v>
      </c>
      <c r="J9" s="1">
        <v>1</v>
      </c>
      <c r="K9" s="1">
        <v>5.8</v>
      </c>
      <c r="L9" s="1">
        <v>1</v>
      </c>
      <c r="M9" s="1">
        <v>1</v>
      </c>
      <c r="N9" s="1">
        <v>3</v>
      </c>
      <c r="O9" s="1">
        <f t="shared" si="1"/>
        <v>21.8</v>
      </c>
      <c r="P9" s="2">
        <f t="shared" si="2"/>
        <v>9.4782608695652186</v>
      </c>
      <c r="Q9" s="1">
        <v>4.5</v>
      </c>
      <c r="R9" s="3">
        <f t="shared" si="3"/>
        <v>6.4913043478260875</v>
      </c>
      <c r="S9" s="1">
        <v>0</v>
      </c>
      <c r="T9" s="1">
        <f t="shared" si="4"/>
        <v>1</v>
      </c>
    </row>
    <row r="10" spans="1:20" x14ac:dyDescent="0.25">
      <c r="A10">
        <v>20198334</v>
      </c>
      <c r="B10" t="str">
        <f t="shared" si="0"/>
        <v>MORALES FELIX BRAULIO</v>
      </c>
      <c r="C10" t="s">
        <v>17</v>
      </c>
      <c r="D10" t="s">
        <v>18</v>
      </c>
      <c r="E10" t="s">
        <v>19</v>
      </c>
      <c r="F10" s="1">
        <v>0</v>
      </c>
      <c r="G10" s="1">
        <v>5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f t="shared" si="1"/>
        <v>7</v>
      </c>
      <c r="P10" s="2">
        <f t="shared" si="2"/>
        <v>3.0434782608695654</v>
      </c>
      <c r="Q10" s="1">
        <v>5.5</v>
      </c>
      <c r="R10" s="3">
        <f t="shared" si="3"/>
        <v>4.517391304347826</v>
      </c>
      <c r="S10" s="1">
        <v>0</v>
      </c>
      <c r="T10" s="1">
        <f t="shared" si="4"/>
        <v>6</v>
      </c>
    </row>
    <row r="11" spans="1:20" x14ac:dyDescent="0.25">
      <c r="A11">
        <v>10188042</v>
      </c>
      <c r="B11" t="str">
        <f t="shared" si="0"/>
        <v>RODRIGUEZ PALOMARES AYKO RENATA</v>
      </c>
      <c r="C11" t="s">
        <v>20</v>
      </c>
      <c r="D11" t="s">
        <v>21</v>
      </c>
      <c r="E11" t="s">
        <v>39</v>
      </c>
      <c r="F11" s="1">
        <v>1</v>
      </c>
      <c r="G11" s="1">
        <v>3.5999999999999996</v>
      </c>
      <c r="H11" s="1">
        <v>1</v>
      </c>
      <c r="I11" s="1">
        <v>1</v>
      </c>
      <c r="J11" s="1">
        <v>1</v>
      </c>
      <c r="K11" s="1">
        <v>5.4</v>
      </c>
      <c r="L11" s="1">
        <v>1</v>
      </c>
      <c r="M11" s="1">
        <v>1</v>
      </c>
      <c r="N11" s="1">
        <v>3</v>
      </c>
      <c r="O11" s="1">
        <f t="shared" si="1"/>
        <v>18</v>
      </c>
      <c r="P11" s="2">
        <f t="shared" si="2"/>
        <v>7.8260869565217392</v>
      </c>
      <c r="Q11" s="1">
        <v>6</v>
      </c>
      <c r="R11" s="3">
        <f t="shared" si="3"/>
        <v>6.730434782608695</v>
      </c>
      <c r="S11" s="1">
        <v>2</v>
      </c>
      <c r="T11" s="1">
        <f t="shared" si="4"/>
        <v>0</v>
      </c>
    </row>
    <row r="12" spans="1:20" x14ac:dyDescent="0.25">
      <c r="A12">
        <v>80209587</v>
      </c>
      <c r="B12" t="str">
        <f t="shared" si="0"/>
        <v>SILVA PEREZ JULIETA</v>
      </c>
      <c r="C12" t="s">
        <v>22</v>
      </c>
      <c r="D12" t="s">
        <v>23</v>
      </c>
      <c r="E12" t="s">
        <v>24</v>
      </c>
      <c r="F12" s="1">
        <v>1</v>
      </c>
      <c r="G12" s="1">
        <v>7</v>
      </c>
      <c r="H12" s="1">
        <v>1</v>
      </c>
      <c r="I12" s="1">
        <v>1</v>
      </c>
      <c r="J12" s="1">
        <v>1</v>
      </c>
      <c r="K12" s="1">
        <v>6</v>
      </c>
      <c r="L12" s="1">
        <v>1</v>
      </c>
      <c r="M12" s="1">
        <v>0</v>
      </c>
      <c r="N12" s="1">
        <v>0</v>
      </c>
      <c r="O12" s="1">
        <f t="shared" si="1"/>
        <v>18</v>
      </c>
      <c r="P12" s="2">
        <f t="shared" si="2"/>
        <v>7.8260869565217392</v>
      </c>
      <c r="Q12" s="1">
        <v>9</v>
      </c>
      <c r="R12" s="3">
        <f t="shared" si="3"/>
        <v>8.5304347826086957</v>
      </c>
      <c r="S12" s="1">
        <v>3</v>
      </c>
      <c r="T12" s="1">
        <f t="shared" si="4"/>
        <v>2</v>
      </c>
    </row>
    <row r="13" spans="1:20" x14ac:dyDescent="0.25">
      <c r="A13">
        <v>10185845</v>
      </c>
      <c r="B13" t="str">
        <f t="shared" si="0"/>
        <v>VARGAS MARTINEZ CAROLINA</v>
      </c>
      <c r="C13" t="s">
        <v>25</v>
      </c>
      <c r="D13" t="s">
        <v>12</v>
      </c>
      <c r="E13" t="s">
        <v>26</v>
      </c>
      <c r="F13" s="1">
        <v>1</v>
      </c>
      <c r="G13" s="1">
        <v>6</v>
      </c>
      <c r="H13" s="1">
        <v>1</v>
      </c>
      <c r="I13" s="1">
        <v>1</v>
      </c>
      <c r="J13" s="1">
        <v>1</v>
      </c>
      <c r="K13" s="1">
        <v>5.3999999999999995</v>
      </c>
      <c r="L13" s="1">
        <v>1</v>
      </c>
      <c r="M13" s="1">
        <v>1</v>
      </c>
      <c r="N13" s="1">
        <v>0</v>
      </c>
      <c r="O13" s="1">
        <f t="shared" si="1"/>
        <v>17.399999999999999</v>
      </c>
      <c r="P13" s="2">
        <f t="shared" si="2"/>
        <v>7.5652173913043477</v>
      </c>
      <c r="Q13" s="1">
        <v>8.5</v>
      </c>
      <c r="R13" s="3">
        <f t="shared" si="3"/>
        <v>8.1260869565217391</v>
      </c>
      <c r="S13" s="1">
        <v>0</v>
      </c>
      <c r="T13" s="1">
        <f t="shared" si="4"/>
        <v>1</v>
      </c>
    </row>
    <row r="14" spans="1:20" x14ac:dyDescent="0.25">
      <c r="A14">
        <v>20184819</v>
      </c>
      <c r="B14" t="str">
        <f t="shared" si="0"/>
        <v>YAÑEZ VILLEGAS RUBI LILIANA</v>
      </c>
      <c r="C14" t="s">
        <v>27</v>
      </c>
      <c r="D14" t="s">
        <v>28</v>
      </c>
      <c r="E14" t="s">
        <v>37</v>
      </c>
      <c r="F14" s="1">
        <v>1</v>
      </c>
      <c r="G14" s="1">
        <v>7</v>
      </c>
      <c r="H14" s="1">
        <v>1</v>
      </c>
      <c r="I14" s="1">
        <v>1</v>
      </c>
      <c r="J14" s="1">
        <v>0</v>
      </c>
      <c r="K14" s="1">
        <v>5.2</v>
      </c>
      <c r="L14" s="1">
        <v>1</v>
      </c>
      <c r="M14" s="1">
        <v>1</v>
      </c>
      <c r="N14" s="1">
        <v>3</v>
      </c>
      <c r="O14" s="1">
        <f t="shared" si="1"/>
        <v>20.2</v>
      </c>
      <c r="P14" s="2">
        <f t="shared" si="2"/>
        <v>8.7826086956521738</v>
      </c>
      <c r="Q14" s="1">
        <v>6.5</v>
      </c>
      <c r="R14" s="3">
        <f t="shared" si="3"/>
        <v>7.4130434782608692</v>
      </c>
      <c r="S14" s="1">
        <v>2</v>
      </c>
      <c r="T14" s="1">
        <f t="shared" si="4"/>
        <v>1</v>
      </c>
    </row>
  </sheetData>
  <sortState xmlns:xlrd2="http://schemas.microsoft.com/office/spreadsheetml/2017/richdata2" ref="A3:R14">
    <sortCondition ref="B3:B14"/>
  </sortState>
  <conditionalFormatting sqref="F3:F14">
    <cfRule type="cellIs" dxfId="2" priority="5" operator="equal">
      <formula>0</formula>
    </cfRule>
  </conditionalFormatting>
  <conditionalFormatting sqref="H3:L14">
    <cfRule type="cellIs" dxfId="1" priority="1" operator="equal">
      <formula>0</formula>
    </cfRule>
  </conditionalFormatting>
  <conditionalFormatting sqref="P3:P14">
    <cfRule type="cellIs" dxfId="0" priority="6" operator="less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C0BC-1D7D-4DD7-95E6-17E38BBAF1AF}">
  <dimension ref="A1:M13"/>
  <sheetViews>
    <sheetView zoomScale="120" zoomScaleNormal="120" workbookViewId="0">
      <selection activeCell="M2" sqref="M2"/>
    </sheetView>
  </sheetViews>
  <sheetFormatPr baseColWidth="10" defaultRowHeight="15" x14ac:dyDescent="0.25"/>
  <cols>
    <col min="1" max="1" width="9.140625" bestFit="1" customWidth="1"/>
    <col min="2" max="3" width="11.85546875" bestFit="1" customWidth="1"/>
    <col min="4" max="4" width="17.42578125" bestFit="1" customWidth="1"/>
    <col min="5" max="12" width="5.140625" style="1" customWidth="1"/>
    <col min="13" max="13" width="7.140625" style="1" bestFit="1" customWidth="1"/>
  </cols>
  <sheetData>
    <row r="1" spans="1:13" x14ac:dyDescent="0.25">
      <c r="A1" t="s">
        <v>0</v>
      </c>
      <c r="B1" t="s">
        <v>29</v>
      </c>
      <c r="C1" t="s">
        <v>30</v>
      </c>
      <c r="D1" t="s">
        <v>31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</row>
    <row r="2" spans="1:13" x14ac:dyDescent="0.25">
      <c r="A2">
        <v>20270657</v>
      </c>
      <c r="B2" t="s">
        <v>33</v>
      </c>
      <c r="C2" t="s">
        <v>6</v>
      </c>
      <c r="D2" t="s">
        <v>7</v>
      </c>
      <c r="E2" s="1">
        <v>1</v>
      </c>
      <c r="F2" s="1">
        <v>1</v>
      </c>
      <c r="G2" s="1">
        <v>0</v>
      </c>
      <c r="H2" s="1">
        <v>1</v>
      </c>
      <c r="I2" s="1">
        <v>0.5</v>
      </c>
      <c r="J2" s="1">
        <v>1</v>
      </c>
      <c r="K2" s="1">
        <v>1</v>
      </c>
      <c r="L2" s="1">
        <v>1</v>
      </c>
      <c r="M2" s="1">
        <f t="shared" ref="M2:M13" si="0">SUM(E2:L2)</f>
        <v>6.5</v>
      </c>
    </row>
    <row r="3" spans="1:13" x14ac:dyDescent="0.25">
      <c r="A3">
        <v>10188042</v>
      </c>
      <c r="B3" t="s">
        <v>20</v>
      </c>
      <c r="C3" t="s">
        <v>21</v>
      </c>
      <c r="D3" t="s">
        <v>39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0.8</v>
      </c>
      <c r="L3" s="1">
        <v>0.8</v>
      </c>
      <c r="M3" s="1">
        <f t="shared" si="0"/>
        <v>3.5999999999999996</v>
      </c>
    </row>
    <row r="4" spans="1:13" x14ac:dyDescent="0.25">
      <c r="A4">
        <v>20198334</v>
      </c>
      <c r="B4" t="s">
        <v>17</v>
      </c>
      <c r="C4" t="s">
        <v>18</v>
      </c>
      <c r="D4" t="s">
        <v>19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1</v>
      </c>
      <c r="M4" s="1">
        <f t="shared" si="0"/>
        <v>5</v>
      </c>
    </row>
    <row r="5" spans="1:13" x14ac:dyDescent="0.25">
      <c r="A5">
        <v>10185845</v>
      </c>
      <c r="B5" t="s">
        <v>25</v>
      </c>
      <c r="C5" t="s">
        <v>12</v>
      </c>
      <c r="D5" t="s">
        <v>26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f t="shared" si="0"/>
        <v>6</v>
      </c>
    </row>
    <row r="6" spans="1:13" x14ac:dyDescent="0.25">
      <c r="A6">
        <v>80204265</v>
      </c>
      <c r="B6" t="s">
        <v>8</v>
      </c>
      <c r="C6" t="s">
        <v>9</v>
      </c>
      <c r="D6" t="s">
        <v>34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1</v>
      </c>
      <c r="M6" s="1">
        <f t="shared" si="0"/>
        <v>4</v>
      </c>
    </row>
    <row r="7" spans="1:13" x14ac:dyDescent="0.25">
      <c r="A7">
        <v>20194829</v>
      </c>
      <c r="B7" t="s">
        <v>12</v>
      </c>
      <c r="C7" t="s">
        <v>13</v>
      </c>
      <c r="D7" t="s">
        <v>36</v>
      </c>
      <c r="E7" s="1">
        <v>1</v>
      </c>
      <c r="F7" s="1">
        <v>1</v>
      </c>
      <c r="G7" s="1">
        <v>1</v>
      </c>
      <c r="H7" s="1">
        <v>1</v>
      </c>
      <c r="I7" s="1">
        <v>0.5</v>
      </c>
      <c r="J7" s="1">
        <v>0.8</v>
      </c>
      <c r="K7" s="1">
        <v>1</v>
      </c>
      <c r="L7" s="1">
        <v>1</v>
      </c>
      <c r="M7" s="1">
        <f t="shared" si="0"/>
        <v>7.3</v>
      </c>
    </row>
    <row r="8" spans="1:13" x14ac:dyDescent="0.25">
      <c r="A8">
        <v>80209587</v>
      </c>
      <c r="B8" t="s">
        <v>22</v>
      </c>
      <c r="C8" t="s">
        <v>23</v>
      </c>
      <c r="D8" t="s">
        <v>24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f t="shared" si="0"/>
        <v>7</v>
      </c>
    </row>
    <row r="9" spans="1:13" x14ac:dyDescent="0.25">
      <c r="A9">
        <v>20228454</v>
      </c>
      <c r="B9" t="s">
        <v>10</v>
      </c>
      <c r="C9" t="s">
        <v>11</v>
      </c>
      <c r="D9" t="s">
        <v>35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f t="shared" si="0"/>
        <v>7</v>
      </c>
    </row>
    <row r="10" spans="1:13" x14ac:dyDescent="0.25">
      <c r="A10">
        <v>80178045</v>
      </c>
      <c r="B10" t="s">
        <v>1</v>
      </c>
      <c r="C10" t="s">
        <v>2</v>
      </c>
      <c r="D10" t="s">
        <v>32</v>
      </c>
      <c r="E10" s="1">
        <v>1</v>
      </c>
      <c r="F10" s="1">
        <v>0</v>
      </c>
      <c r="G10" s="1">
        <v>0.5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f t="shared" si="0"/>
        <v>6.5</v>
      </c>
    </row>
    <row r="11" spans="1:13" x14ac:dyDescent="0.25">
      <c r="A11">
        <v>20195555</v>
      </c>
      <c r="B11" t="s">
        <v>14</v>
      </c>
      <c r="C11" t="s">
        <v>15</v>
      </c>
      <c r="D11" t="s">
        <v>16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f t="shared" si="0"/>
        <v>8</v>
      </c>
    </row>
    <row r="12" spans="1:13" x14ac:dyDescent="0.25">
      <c r="A12">
        <v>20184819</v>
      </c>
      <c r="B12" t="s">
        <v>27</v>
      </c>
      <c r="C12" t="s">
        <v>28</v>
      </c>
      <c r="D12" t="s">
        <v>37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f t="shared" si="0"/>
        <v>7</v>
      </c>
    </row>
    <row r="13" spans="1:13" x14ac:dyDescent="0.25">
      <c r="A13">
        <v>20197413</v>
      </c>
      <c r="B13" t="s">
        <v>3</v>
      </c>
      <c r="C13" t="s">
        <v>4</v>
      </c>
      <c r="D13" t="s">
        <v>5</v>
      </c>
      <c r="E13" s="1">
        <v>1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f t="shared" si="0"/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81A9-DF91-4A63-B938-DDDFA112EAA4}">
  <dimension ref="A1:J13"/>
  <sheetViews>
    <sheetView zoomScale="120" zoomScaleNormal="120" workbookViewId="0">
      <selection activeCell="H2" sqref="H2"/>
    </sheetView>
  </sheetViews>
  <sheetFormatPr baseColWidth="10" defaultRowHeight="15" x14ac:dyDescent="0.25"/>
  <cols>
    <col min="1" max="2" width="11.85546875" bestFit="1" customWidth="1"/>
    <col min="3" max="3" width="17.42578125" bestFit="1" customWidth="1"/>
    <col min="4" max="9" width="5" style="1" customWidth="1"/>
    <col min="10" max="10" width="11.42578125" style="1"/>
  </cols>
  <sheetData>
    <row r="1" spans="1:10" x14ac:dyDescent="0.25">
      <c r="A1" t="s">
        <v>29</v>
      </c>
      <c r="B1" t="s">
        <v>30</v>
      </c>
      <c r="C1" t="s">
        <v>31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41</v>
      </c>
    </row>
    <row r="2" spans="1:10" x14ac:dyDescent="0.25">
      <c r="A2" t="s">
        <v>33</v>
      </c>
      <c r="B2" t="s">
        <v>6</v>
      </c>
      <c r="C2" t="s">
        <v>7</v>
      </c>
      <c r="D2" s="1">
        <v>1</v>
      </c>
      <c r="E2" s="1">
        <v>1</v>
      </c>
      <c r="F2" s="1">
        <v>1</v>
      </c>
      <c r="G2" s="1">
        <v>1</v>
      </c>
      <c r="H2" s="1">
        <v>0.33</v>
      </c>
      <c r="I2" s="1">
        <v>0.33</v>
      </c>
      <c r="J2" s="1">
        <f>SUM(D2:I2)</f>
        <v>4.66</v>
      </c>
    </row>
    <row r="3" spans="1:10" x14ac:dyDescent="0.25">
      <c r="A3" t="s">
        <v>20</v>
      </c>
      <c r="B3" t="s">
        <v>21</v>
      </c>
      <c r="C3" t="s">
        <v>39</v>
      </c>
      <c r="D3" s="1">
        <v>1</v>
      </c>
      <c r="E3" s="1">
        <v>0.9</v>
      </c>
      <c r="F3" s="1">
        <v>0.8</v>
      </c>
      <c r="G3" s="1">
        <v>0.7</v>
      </c>
      <c r="H3" s="1">
        <v>1</v>
      </c>
      <c r="I3" s="1">
        <v>1</v>
      </c>
      <c r="J3" s="1">
        <f t="shared" ref="J3:J12" si="0">SUM(D3:I3)</f>
        <v>5.4</v>
      </c>
    </row>
    <row r="4" spans="1:10" x14ac:dyDescent="0.25">
      <c r="A4" t="s">
        <v>17</v>
      </c>
      <c r="B4" t="s">
        <v>18</v>
      </c>
      <c r="C4" t="s">
        <v>19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si="0"/>
        <v>0</v>
      </c>
    </row>
    <row r="5" spans="1:10" x14ac:dyDescent="0.25">
      <c r="A5" t="s">
        <v>25</v>
      </c>
      <c r="B5" t="s">
        <v>12</v>
      </c>
      <c r="C5" t="s">
        <v>26</v>
      </c>
      <c r="D5" s="1">
        <v>1</v>
      </c>
      <c r="E5" s="1">
        <v>0.9</v>
      </c>
      <c r="F5" s="1">
        <v>1</v>
      </c>
      <c r="G5" s="1">
        <v>0.7</v>
      </c>
      <c r="H5" s="1">
        <v>1</v>
      </c>
      <c r="I5" s="1">
        <v>0.8</v>
      </c>
      <c r="J5" s="1">
        <f t="shared" si="0"/>
        <v>5.3999999999999995</v>
      </c>
    </row>
    <row r="6" spans="1:10" x14ac:dyDescent="0.25">
      <c r="A6" t="s">
        <v>8</v>
      </c>
      <c r="B6" t="s">
        <v>9</v>
      </c>
      <c r="C6" t="s">
        <v>34</v>
      </c>
      <c r="D6" s="1">
        <v>0.5</v>
      </c>
      <c r="E6" s="1">
        <v>0.5</v>
      </c>
      <c r="F6" s="1">
        <v>1</v>
      </c>
      <c r="G6" s="1">
        <v>0.7</v>
      </c>
      <c r="H6" s="1">
        <v>1</v>
      </c>
      <c r="I6" s="1">
        <v>1</v>
      </c>
      <c r="J6" s="1">
        <f t="shared" si="0"/>
        <v>4.7</v>
      </c>
    </row>
    <row r="7" spans="1:10" x14ac:dyDescent="0.25">
      <c r="A7" t="s">
        <v>12</v>
      </c>
      <c r="B7" t="s">
        <v>13</v>
      </c>
      <c r="C7" t="s">
        <v>36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f t="shared" si="0"/>
        <v>6</v>
      </c>
    </row>
    <row r="8" spans="1:10" x14ac:dyDescent="0.25">
      <c r="A8" t="s">
        <v>22</v>
      </c>
      <c r="B8" t="s">
        <v>23</v>
      </c>
      <c r="C8" t="s">
        <v>24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f t="shared" si="0"/>
        <v>6</v>
      </c>
    </row>
    <row r="9" spans="1:10" x14ac:dyDescent="0.25">
      <c r="A9" t="s">
        <v>10</v>
      </c>
      <c r="B9" t="s">
        <v>11</v>
      </c>
      <c r="C9" t="s">
        <v>35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f t="shared" si="0"/>
        <v>6</v>
      </c>
    </row>
    <row r="10" spans="1:10" x14ac:dyDescent="0.25">
      <c r="A10" t="s">
        <v>1</v>
      </c>
      <c r="B10" t="s">
        <v>2</v>
      </c>
      <c r="C10" t="s">
        <v>32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f t="shared" si="0"/>
        <v>6</v>
      </c>
    </row>
    <row r="11" spans="1:10" x14ac:dyDescent="0.25">
      <c r="A11" t="s">
        <v>14</v>
      </c>
      <c r="B11" t="s">
        <v>15</v>
      </c>
      <c r="C11" t="s">
        <v>16</v>
      </c>
      <c r="D11" s="1">
        <v>1</v>
      </c>
      <c r="E11" s="1">
        <v>0.8</v>
      </c>
      <c r="F11" s="1">
        <v>1</v>
      </c>
      <c r="G11" s="1">
        <v>1</v>
      </c>
      <c r="H11" s="1">
        <v>1</v>
      </c>
      <c r="I11" s="1">
        <v>1</v>
      </c>
      <c r="J11" s="1">
        <f t="shared" si="0"/>
        <v>5.8</v>
      </c>
    </row>
    <row r="12" spans="1:10" x14ac:dyDescent="0.25">
      <c r="A12" t="s">
        <v>27</v>
      </c>
      <c r="B12" t="s">
        <v>28</v>
      </c>
      <c r="C12" t="s">
        <v>37</v>
      </c>
      <c r="D12" s="1">
        <v>1</v>
      </c>
      <c r="E12" s="1">
        <v>0.5</v>
      </c>
      <c r="F12" s="1">
        <v>0.7</v>
      </c>
      <c r="G12" s="1">
        <v>1</v>
      </c>
      <c r="H12" s="1">
        <v>1</v>
      </c>
      <c r="I12" s="1">
        <v>1</v>
      </c>
      <c r="J12" s="1">
        <f t="shared" si="0"/>
        <v>5.2</v>
      </c>
    </row>
    <row r="13" spans="1:10" x14ac:dyDescent="0.25">
      <c r="A13" t="s">
        <v>3</v>
      </c>
      <c r="B13" t="s">
        <v>4</v>
      </c>
      <c r="C13" t="s">
        <v>5</v>
      </c>
      <c r="D13" s="1">
        <v>1</v>
      </c>
      <c r="E13" s="1">
        <v>1</v>
      </c>
      <c r="F13" s="1">
        <v>1</v>
      </c>
      <c r="G13" s="1">
        <v>0.4</v>
      </c>
      <c r="H13" s="1">
        <v>1</v>
      </c>
      <c r="I13" s="1">
        <v>1</v>
      </c>
      <c r="J13" s="1">
        <f>SUM(D13:I13)</f>
        <v>5.4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F3A7-AA98-4F11-893B-D750D3804B4F}">
  <dimension ref="A1:AA13"/>
  <sheetViews>
    <sheetView zoomScale="120" zoomScaleNormal="120" workbookViewId="0">
      <selection sqref="A1:E13"/>
    </sheetView>
  </sheetViews>
  <sheetFormatPr baseColWidth="10" defaultRowHeight="15" x14ac:dyDescent="0.25"/>
  <cols>
    <col min="1" max="1" width="13" customWidth="1"/>
    <col min="5" max="5" width="17.42578125" bestFit="1" customWidth="1"/>
    <col min="6" max="6" width="11.42578125" style="1"/>
    <col min="7" max="22" width="5.140625" style="1" customWidth="1"/>
    <col min="23" max="25" width="11.42578125" style="1"/>
  </cols>
  <sheetData>
    <row r="1" spans="1:27" x14ac:dyDescent="0.25">
      <c r="A1" t="s">
        <v>0</v>
      </c>
      <c r="B1" t="s">
        <v>58</v>
      </c>
      <c r="C1" t="s">
        <v>29</v>
      </c>
      <c r="D1" t="s">
        <v>30</v>
      </c>
      <c r="E1" t="s">
        <v>31</v>
      </c>
      <c r="F1" s="1" t="s">
        <v>72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41</v>
      </c>
      <c r="X1" s="1" t="s">
        <v>42</v>
      </c>
      <c r="Y1" s="1" t="s">
        <v>84</v>
      </c>
      <c r="Z1" s="1" t="s">
        <v>83</v>
      </c>
      <c r="AA1" s="1">
        <f>10-MAX(X2:X13)</f>
        <v>2</v>
      </c>
    </row>
    <row r="2" spans="1:27" x14ac:dyDescent="0.25">
      <c r="A2">
        <v>80178045</v>
      </c>
      <c r="B2" t="s">
        <v>60</v>
      </c>
      <c r="C2" t="s">
        <v>1</v>
      </c>
      <c r="D2" t="s">
        <v>2</v>
      </c>
      <c r="E2" t="s">
        <v>32</v>
      </c>
      <c r="F2" s="1" t="s">
        <v>82</v>
      </c>
      <c r="G2" s="1">
        <v>5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1</v>
      </c>
      <c r="T2" s="1">
        <v>1</v>
      </c>
      <c r="U2" s="1">
        <v>0</v>
      </c>
      <c r="V2" s="1">
        <v>1</v>
      </c>
      <c r="W2" s="1">
        <f>SUM(G2:V2)</f>
        <v>16</v>
      </c>
      <c r="X2" s="1">
        <f>(W2/20)*10</f>
        <v>8</v>
      </c>
      <c r="Y2" s="1">
        <f>X2+$AA$1</f>
        <v>10</v>
      </c>
    </row>
    <row r="3" spans="1:27" x14ac:dyDescent="0.25">
      <c r="A3">
        <v>20197413</v>
      </c>
      <c r="B3" t="s">
        <v>61</v>
      </c>
      <c r="C3" t="s">
        <v>3</v>
      </c>
      <c r="D3" t="s">
        <v>4</v>
      </c>
      <c r="E3" t="s">
        <v>5</v>
      </c>
      <c r="F3" s="1" t="s">
        <v>82</v>
      </c>
      <c r="G3" s="1">
        <v>5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f t="shared" ref="W3:W13" si="0">SUM(G3:V3)</f>
        <v>12</v>
      </c>
      <c r="X3" s="1">
        <f t="shared" ref="X3:X13" si="1">(W3/20)*10</f>
        <v>6</v>
      </c>
      <c r="Y3" s="1">
        <f t="shared" ref="Y3:Y13" si="2">X3+$AA$1</f>
        <v>8</v>
      </c>
    </row>
    <row r="4" spans="1:27" x14ac:dyDescent="0.25">
      <c r="A4">
        <v>20270657</v>
      </c>
      <c r="B4" t="s">
        <v>62</v>
      </c>
      <c r="C4" t="s">
        <v>33</v>
      </c>
      <c r="D4" t="s">
        <v>6</v>
      </c>
      <c r="E4" t="s">
        <v>7</v>
      </c>
      <c r="F4" s="1" t="s">
        <v>82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0</v>
      </c>
      <c r="V4" s="1">
        <v>0</v>
      </c>
      <c r="W4" s="1">
        <f t="shared" si="0"/>
        <v>3</v>
      </c>
      <c r="X4" s="1">
        <f t="shared" si="1"/>
        <v>1.5</v>
      </c>
      <c r="Y4" s="1">
        <f t="shared" si="2"/>
        <v>3.5</v>
      </c>
    </row>
    <row r="5" spans="1:27" x14ac:dyDescent="0.25">
      <c r="A5">
        <v>80204265</v>
      </c>
      <c r="B5" t="s">
        <v>63</v>
      </c>
      <c r="C5" t="s">
        <v>8</v>
      </c>
      <c r="D5" t="s">
        <v>9</v>
      </c>
      <c r="E5" t="s">
        <v>34</v>
      </c>
      <c r="F5" s="1" t="s">
        <v>82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0</v>
      </c>
      <c r="W5" s="1">
        <f t="shared" si="0"/>
        <v>10</v>
      </c>
      <c r="X5" s="1">
        <f t="shared" si="1"/>
        <v>5</v>
      </c>
      <c r="Y5" s="1">
        <f t="shared" si="2"/>
        <v>7</v>
      </c>
    </row>
    <row r="6" spans="1:27" x14ac:dyDescent="0.25">
      <c r="A6">
        <v>20228454</v>
      </c>
      <c r="B6" t="s">
        <v>64</v>
      </c>
      <c r="C6" t="s">
        <v>10</v>
      </c>
      <c r="D6" t="s">
        <v>11</v>
      </c>
      <c r="E6" t="s">
        <v>35</v>
      </c>
      <c r="F6" s="1" t="s">
        <v>82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f t="shared" si="0"/>
        <v>8</v>
      </c>
      <c r="X6" s="1">
        <f t="shared" si="1"/>
        <v>4</v>
      </c>
      <c r="Y6" s="1">
        <f t="shared" si="2"/>
        <v>6</v>
      </c>
    </row>
    <row r="7" spans="1:27" x14ac:dyDescent="0.25">
      <c r="A7">
        <v>20194829</v>
      </c>
      <c r="B7" t="s">
        <v>65</v>
      </c>
      <c r="C7" t="s">
        <v>12</v>
      </c>
      <c r="D7" t="s">
        <v>13</v>
      </c>
      <c r="E7" t="s">
        <v>36</v>
      </c>
      <c r="F7" s="1" t="s">
        <v>82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f t="shared" si="0"/>
        <v>10</v>
      </c>
      <c r="X7" s="1">
        <f t="shared" si="1"/>
        <v>5</v>
      </c>
      <c r="Y7" s="1">
        <f t="shared" si="2"/>
        <v>7</v>
      </c>
    </row>
    <row r="8" spans="1:27" x14ac:dyDescent="0.25">
      <c r="A8">
        <v>20195555</v>
      </c>
      <c r="B8" t="s">
        <v>66</v>
      </c>
      <c r="C8" t="s">
        <v>14</v>
      </c>
      <c r="D8" t="s">
        <v>15</v>
      </c>
      <c r="E8" t="s">
        <v>16</v>
      </c>
      <c r="F8" s="1" t="s">
        <v>81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f t="shared" si="0"/>
        <v>5</v>
      </c>
      <c r="X8" s="1">
        <f t="shared" si="1"/>
        <v>2.5</v>
      </c>
      <c r="Y8" s="1">
        <f t="shared" si="2"/>
        <v>4.5</v>
      </c>
    </row>
    <row r="9" spans="1:27" x14ac:dyDescent="0.25">
      <c r="A9">
        <v>20198334</v>
      </c>
      <c r="B9" t="s">
        <v>67</v>
      </c>
      <c r="C9" t="s">
        <v>17</v>
      </c>
      <c r="D9" t="s">
        <v>18</v>
      </c>
      <c r="E9" t="s">
        <v>19</v>
      </c>
      <c r="F9" s="1" t="s">
        <v>81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1</v>
      </c>
      <c r="V9" s="1">
        <v>0</v>
      </c>
      <c r="W9" s="1">
        <f t="shared" si="0"/>
        <v>7</v>
      </c>
      <c r="X9" s="1">
        <f t="shared" si="1"/>
        <v>3.5</v>
      </c>
      <c r="Y9" s="1">
        <f t="shared" si="2"/>
        <v>5.5</v>
      </c>
    </row>
    <row r="10" spans="1:27" x14ac:dyDescent="0.25">
      <c r="A10">
        <v>10188042</v>
      </c>
      <c r="B10" t="s">
        <v>68</v>
      </c>
      <c r="C10" t="s">
        <v>20</v>
      </c>
      <c r="D10" t="s">
        <v>21</v>
      </c>
      <c r="E10" t="s">
        <v>39</v>
      </c>
      <c r="F10" s="1" t="s">
        <v>81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f t="shared" si="0"/>
        <v>8</v>
      </c>
      <c r="X10" s="1">
        <f t="shared" si="1"/>
        <v>4</v>
      </c>
      <c r="Y10" s="1">
        <f t="shared" si="2"/>
        <v>6</v>
      </c>
    </row>
    <row r="11" spans="1:27" x14ac:dyDescent="0.25">
      <c r="A11">
        <v>80209587</v>
      </c>
      <c r="B11" t="s">
        <v>69</v>
      </c>
      <c r="C11" t="s">
        <v>22</v>
      </c>
      <c r="D11" t="s">
        <v>23</v>
      </c>
      <c r="E11" t="s">
        <v>24</v>
      </c>
      <c r="F11" s="1" t="s">
        <v>81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0.5</v>
      </c>
      <c r="M11" s="1">
        <v>0.5</v>
      </c>
      <c r="N11" s="1">
        <v>1</v>
      </c>
      <c r="O11" s="1">
        <v>5</v>
      </c>
      <c r="P11" s="1">
        <v>0</v>
      </c>
      <c r="Q11" s="1">
        <v>0</v>
      </c>
      <c r="R11" s="1">
        <v>1</v>
      </c>
      <c r="S11" s="1">
        <v>1</v>
      </c>
      <c r="T11" s="1">
        <v>0</v>
      </c>
      <c r="U11" s="1">
        <v>1</v>
      </c>
      <c r="V11" s="1">
        <v>0</v>
      </c>
      <c r="W11" s="1">
        <f t="shared" si="0"/>
        <v>14</v>
      </c>
      <c r="X11" s="1">
        <f t="shared" si="1"/>
        <v>7</v>
      </c>
      <c r="Y11" s="1">
        <f t="shared" si="2"/>
        <v>9</v>
      </c>
    </row>
    <row r="12" spans="1:27" x14ac:dyDescent="0.25">
      <c r="A12">
        <v>10185845</v>
      </c>
      <c r="B12" t="s">
        <v>70</v>
      </c>
      <c r="C12" t="s">
        <v>25</v>
      </c>
      <c r="D12" t="s">
        <v>12</v>
      </c>
      <c r="E12" t="s">
        <v>26</v>
      </c>
      <c r="F12" s="1" t="s">
        <v>81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f t="shared" si="0"/>
        <v>13</v>
      </c>
      <c r="X12" s="1">
        <f t="shared" si="1"/>
        <v>6.5</v>
      </c>
      <c r="Y12" s="1">
        <f t="shared" si="2"/>
        <v>8.5</v>
      </c>
    </row>
    <row r="13" spans="1:27" x14ac:dyDescent="0.25">
      <c r="A13">
        <v>20184819</v>
      </c>
      <c r="B13" t="s">
        <v>71</v>
      </c>
      <c r="C13" t="s">
        <v>27</v>
      </c>
      <c r="D13" t="s">
        <v>28</v>
      </c>
      <c r="E13" t="s">
        <v>37</v>
      </c>
      <c r="F13" s="1" t="s">
        <v>81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0</v>
      </c>
      <c r="V13" s="1">
        <v>0</v>
      </c>
      <c r="W13" s="1">
        <f t="shared" si="0"/>
        <v>9</v>
      </c>
      <c r="X13" s="1">
        <f t="shared" si="1"/>
        <v>4.5</v>
      </c>
      <c r="Y13" s="1">
        <f t="shared" si="2"/>
        <v>6.5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74F9-20BA-4813-A13C-771503959E1F}">
  <dimension ref="A1:N13"/>
  <sheetViews>
    <sheetView workbookViewId="0">
      <selection sqref="A1:E13"/>
    </sheetView>
  </sheetViews>
  <sheetFormatPr baseColWidth="10" defaultRowHeight="15" x14ac:dyDescent="0.25"/>
  <cols>
    <col min="7" max="14" width="11.42578125" style="1"/>
  </cols>
  <sheetData>
    <row r="1" spans="1:14" x14ac:dyDescent="0.25">
      <c r="A1" t="s">
        <v>0</v>
      </c>
      <c r="B1" t="s">
        <v>58</v>
      </c>
      <c r="C1" t="s">
        <v>29</v>
      </c>
      <c r="D1" t="s">
        <v>30</v>
      </c>
      <c r="E1" t="s">
        <v>31</v>
      </c>
      <c r="G1" s="4">
        <v>45184</v>
      </c>
      <c r="H1" s="4">
        <v>45189</v>
      </c>
      <c r="I1" s="4">
        <v>45202</v>
      </c>
      <c r="J1" s="4">
        <v>45203</v>
      </c>
      <c r="K1" s="4">
        <v>45204</v>
      </c>
      <c r="L1" s="4">
        <v>45209</v>
      </c>
      <c r="M1" s="4">
        <v>45212</v>
      </c>
      <c r="N1" s="1" t="s">
        <v>87</v>
      </c>
    </row>
    <row r="2" spans="1:14" x14ac:dyDescent="0.25">
      <c r="A2">
        <v>80178045</v>
      </c>
      <c r="B2" t="s">
        <v>60</v>
      </c>
      <c r="C2" t="s">
        <v>1</v>
      </c>
      <c r="D2" t="s">
        <v>2</v>
      </c>
      <c r="E2" t="s">
        <v>32</v>
      </c>
      <c r="G2" s="1">
        <v>1</v>
      </c>
      <c r="N2" s="1">
        <f>SUM(G2:M2)</f>
        <v>1</v>
      </c>
    </row>
    <row r="3" spans="1:14" x14ac:dyDescent="0.25">
      <c r="A3">
        <v>20197413</v>
      </c>
      <c r="B3" t="s">
        <v>61</v>
      </c>
      <c r="C3" t="s">
        <v>3</v>
      </c>
      <c r="D3" t="s">
        <v>4</v>
      </c>
      <c r="E3" t="s">
        <v>5</v>
      </c>
      <c r="G3" s="1">
        <v>1</v>
      </c>
      <c r="N3" s="1">
        <f t="shared" ref="N3:N13" si="0">SUM(G3:M3)</f>
        <v>1</v>
      </c>
    </row>
    <row r="4" spans="1:14" x14ac:dyDescent="0.25">
      <c r="A4">
        <v>20270657</v>
      </c>
      <c r="B4" t="s">
        <v>62</v>
      </c>
      <c r="C4" t="s">
        <v>33</v>
      </c>
      <c r="D4" t="s">
        <v>6</v>
      </c>
      <c r="E4" t="s">
        <v>7</v>
      </c>
      <c r="G4" s="1">
        <v>1</v>
      </c>
      <c r="N4" s="1">
        <f t="shared" si="0"/>
        <v>1</v>
      </c>
    </row>
    <row r="5" spans="1:14" x14ac:dyDescent="0.25">
      <c r="A5">
        <v>80204265</v>
      </c>
      <c r="B5" t="s">
        <v>63</v>
      </c>
      <c r="C5" t="s">
        <v>8</v>
      </c>
      <c r="D5" t="s">
        <v>9</v>
      </c>
      <c r="E5" t="s">
        <v>34</v>
      </c>
      <c r="G5" s="1">
        <v>1</v>
      </c>
      <c r="I5" s="1">
        <v>1</v>
      </c>
      <c r="J5" s="1">
        <v>1</v>
      </c>
      <c r="L5" s="1">
        <v>1</v>
      </c>
      <c r="M5" s="1">
        <v>1</v>
      </c>
      <c r="N5" s="1">
        <f t="shared" si="0"/>
        <v>5</v>
      </c>
    </row>
    <row r="6" spans="1:14" x14ac:dyDescent="0.25">
      <c r="A6">
        <v>20228454</v>
      </c>
      <c r="B6" t="s">
        <v>64</v>
      </c>
      <c r="C6" t="s">
        <v>10</v>
      </c>
      <c r="D6" t="s">
        <v>11</v>
      </c>
      <c r="E6" t="s">
        <v>35</v>
      </c>
      <c r="N6" s="1">
        <f t="shared" si="0"/>
        <v>0</v>
      </c>
    </row>
    <row r="7" spans="1:14" x14ac:dyDescent="0.25">
      <c r="A7">
        <v>20194829</v>
      </c>
      <c r="B7" t="s">
        <v>65</v>
      </c>
      <c r="C7" t="s">
        <v>12</v>
      </c>
      <c r="D7" t="s">
        <v>13</v>
      </c>
      <c r="E7" t="s">
        <v>36</v>
      </c>
      <c r="N7" s="1">
        <f t="shared" si="0"/>
        <v>0</v>
      </c>
    </row>
    <row r="8" spans="1:14" x14ac:dyDescent="0.25">
      <c r="A8">
        <v>20195555</v>
      </c>
      <c r="B8" t="s">
        <v>66</v>
      </c>
      <c r="C8" t="s">
        <v>14</v>
      </c>
      <c r="D8" t="s">
        <v>15</v>
      </c>
      <c r="E8" t="s">
        <v>16</v>
      </c>
      <c r="N8" s="1">
        <f t="shared" si="0"/>
        <v>0</v>
      </c>
    </row>
    <row r="9" spans="1:14" x14ac:dyDescent="0.25">
      <c r="A9">
        <v>20198334</v>
      </c>
      <c r="B9" t="s">
        <v>67</v>
      </c>
      <c r="C9" t="s">
        <v>17</v>
      </c>
      <c r="D9" t="s">
        <v>18</v>
      </c>
      <c r="E9" t="s">
        <v>19</v>
      </c>
      <c r="N9" s="1">
        <f t="shared" si="0"/>
        <v>0</v>
      </c>
    </row>
    <row r="10" spans="1:14" x14ac:dyDescent="0.25">
      <c r="A10">
        <v>10188042</v>
      </c>
      <c r="B10" t="s">
        <v>68</v>
      </c>
      <c r="C10" t="s">
        <v>20</v>
      </c>
      <c r="D10" t="s">
        <v>21</v>
      </c>
      <c r="E10" t="s">
        <v>39</v>
      </c>
      <c r="G10" s="1">
        <v>1</v>
      </c>
      <c r="K10" s="1">
        <v>1</v>
      </c>
      <c r="N10" s="1">
        <f t="shared" si="0"/>
        <v>2</v>
      </c>
    </row>
    <row r="11" spans="1:14" x14ac:dyDescent="0.25">
      <c r="A11">
        <v>80209587</v>
      </c>
      <c r="B11" t="s">
        <v>69</v>
      </c>
      <c r="C11" t="s">
        <v>22</v>
      </c>
      <c r="D11" t="s">
        <v>23</v>
      </c>
      <c r="E11" t="s">
        <v>24</v>
      </c>
      <c r="H11" s="1">
        <v>1</v>
      </c>
      <c r="I11" s="1">
        <v>1</v>
      </c>
      <c r="J11" s="1">
        <v>1</v>
      </c>
      <c r="N11" s="1">
        <f t="shared" si="0"/>
        <v>3</v>
      </c>
    </row>
    <row r="12" spans="1:14" x14ac:dyDescent="0.25">
      <c r="A12">
        <v>10185845</v>
      </c>
      <c r="B12" t="s">
        <v>70</v>
      </c>
      <c r="C12" t="s">
        <v>25</v>
      </c>
      <c r="D12" t="s">
        <v>12</v>
      </c>
      <c r="E12" t="s">
        <v>26</v>
      </c>
      <c r="N12" s="1">
        <f t="shared" si="0"/>
        <v>0</v>
      </c>
    </row>
    <row r="13" spans="1:14" x14ac:dyDescent="0.25">
      <c r="A13">
        <v>20184819</v>
      </c>
      <c r="B13" t="s">
        <v>71</v>
      </c>
      <c r="C13" t="s">
        <v>27</v>
      </c>
      <c r="D13" t="s">
        <v>28</v>
      </c>
      <c r="E13" t="s">
        <v>37</v>
      </c>
      <c r="I13" s="1">
        <v>1</v>
      </c>
      <c r="J13" s="1">
        <v>1</v>
      </c>
      <c r="N13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Ondas_Mec</vt:lpstr>
      <vt:lpstr>Ondas_Sonoras</vt:lpstr>
      <vt:lpstr>Examen</vt:lpstr>
      <vt:lpstr>Inasistencias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2023-10-06T17:57:36Z</dcterms:created>
  <dcterms:modified xsi:type="dcterms:W3CDTF">2023-11-06T01:46:11Z</dcterms:modified>
</cp:coreProperties>
</file>