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4\Bitacoras\"/>
    </mc:Choice>
  </mc:AlternateContent>
  <xr:revisionPtr revIDLastSave="0" documentId="13_ncr:1_{B2BED63B-4A6A-49CB-8801-5A8D15297D55}" xr6:coauthVersionLast="47" xr6:coauthVersionMax="47" xr10:uidLastSave="{00000000-0000-0000-0000-000000000000}"/>
  <bookViews>
    <workbookView xWindow="-120" yWindow="-120" windowWidth="20730" windowHeight="11160" xr2:uid="{CC7B38A6-024E-4FE0-910A-92260C6A95BF}"/>
  </bookViews>
  <sheets>
    <sheet name="Hoja1" sheetId="1" r:id="rId1"/>
  </sheets>
  <definedNames>
    <definedName name="_xlnm._FilterDatabase" localSheetId="0" hidden="1">Hoja1!$A$2:$Z$14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1" l="1"/>
  <c r="W6" i="1"/>
  <c r="V4" i="1" l="1"/>
  <c r="V5" i="1"/>
  <c r="V6" i="1"/>
  <c r="V7" i="1"/>
  <c r="V8" i="1"/>
  <c r="V9" i="1"/>
  <c r="V10" i="1"/>
  <c r="V11" i="1"/>
  <c r="V12" i="1"/>
  <c r="V13" i="1"/>
  <c r="V14" i="1"/>
  <c r="V3" i="1"/>
  <c r="W4" i="1" l="1"/>
  <c r="W5" i="1"/>
  <c r="W7" i="1"/>
  <c r="W8" i="1"/>
  <c r="W9" i="1"/>
  <c r="W10" i="1"/>
  <c r="W11" i="1"/>
  <c r="W12" i="1"/>
  <c r="W13" i="1"/>
  <c r="W3" i="1"/>
  <c r="G4" i="1"/>
  <c r="G5" i="1"/>
  <c r="G6" i="1"/>
  <c r="G7" i="1"/>
  <c r="G8" i="1"/>
  <c r="G9" i="1"/>
  <c r="G10" i="1"/>
  <c r="G11" i="1"/>
  <c r="G12" i="1"/>
  <c r="G13" i="1"/>
  <c r="G14" i="1"/>
  <c r="G3" i="1"/>
  <c r="X3" i="1" l="1"/>
  <c r="X11" i="1"/>
  <c r="X7" i="1"/>
  <c r="X14" i="1"/>
  <c r="X10" i="1"/>
  <c r="X6" i="1"/>
  <c r="X13" i="1"/>
  <c r="X9" i="1"/>
  <c r="X5" i="1"/>
  <c r="X12" i="1"/>
  <c r="X8" i="1"/>
  <c r="X4" i="1"/>
  <c r="L4" i="1"/>
  <c r="L5" i="1"/>
  <c r="L6" i="1"/>
  <c r="L7" i="1"/>
  <c r="L8" i="1"/>
  <c r="L9" i="1"/>
  <c r="L10" i="1"/>
  <c r="L11" i="1"/>
  <c r="L12" i="1"/>
  <c r="L13" i="1"/>
  <c r="L14" i="1"/>
  <c r="L3" i="1"/>
  <c r="Q4" i="1" l="1"/>
  <c r="Y4" i="1" s="1"/>
  <c r="Z4" i="1" s="1"/>
  <c r="Q5" i="1"/>
  <c r="Y5" i="1" s="1"/>
  <c r="Z5" i="1" s="1"/>
  <c r="Q6" i="1"/>
  <c r="Y6" i="1" s="1"/>
  <c r="Z6" i="1" s="1"/>
  <c r="Q7" i="1"/>
  <c r="Y7" i="1" s="1"/>
  <c r="Z7" i="1" s="1"/>
  <c r="Q8" i="1"/>
  <c r="Y8" i="1" s="1"/>
  <c r="Z8" i="1" s="1"/>
  <c r="Q9" i="1"/>
  <c r="Y9" i="1" s="1"/>
  <c r="Z9" i="1" s="1"/>
  <c r="Q10" i="1"/>
  <c r="Y10" i="1" s="1"/>
  <c r="Z10" i="1" s="1"/>
  <c r="Q11" i="1"/>
  <c r="Y11" i="1" s="1"/>
  <c r="Z11" i="1" s="1"/>
  <c r="Q12" i="1"/>
  <c r="Y12" i="1" s="1"/>
  <c r="Z12" i="1" s="1"/>
  <c r="Q13" i="1"/>
  <c r="Y13" i="1" s="1"/>
  <c r="Z13" i="1" s="1"/>
  <c r="Q14" i="1"/>
  <c r="Y14" i="1" s="1"/>
  <c r="Z14" i="1" s="1"/>
  <c r="Q3" i="1"/>
  <c r="Y3" i="1" s="1"/>
  <c r="Z3" i="1" s="1"/>
  <c r="AC8" i="1" l="1"/>
  <c r="AD8" i="1" s="1"/>
  <c r="AC6" i="1"/>
  <c r="AD6" i="1" s="1"/>
  <c r="AC7" i="1"/>
  <c r="AD7" i="1" s="1"/>
</calcChain>
</file>

<file path=xl/sharedStrings.xml><?xml version="1.0" encoding="utf-8"?>
<sst xmlns="http://schemas.openxmlformats.org/spreadsheetml/2006/main" count="48" uniqueCount="30">
  <si>
    <t>Matrícula</t>
  </si>
  <si>
    <t>Alumno</t>
  </si>
  <si>
    <t>ALARCON RAMIREZ MARIA FERNANDA</t>
  </si>
  <si>
    <t>BARRERA HINOJOSA VALERIA</t>
  </si>
  <si>
    <t>DE JESUS ESPINOZA ALEJANDRA</t>
  </si>
  <si>
    <t>ESTRADA GULLEN DIANA LAURA</t>
  </si>
  <si>
    <t>HERNANDEZ GUINTO MANUELA ITZEL</t>
  </si>
  <si>
    <t>MARTINEZ AGUILAR DIANA ROSA</t>
  </si>
  <si>
    <t>MONTAÑO TORRES NATALIA</t>
  </si>
  <si>
    <t>MORALES FELIX BRAULIO</t>
  </si>
  <si>
    <t>RODRIGUEZ PALOMARES AYKO RENATA</t>
  </si>
  <si>
    <t>SILVA PEREZ JULIETA</t>
  </si>
  <si>
    <t>VARGAS MARTINEZ CAROLINA</t>
  </si>
  <si>
    <t>YAÑEZ VILLEGAS RUBI LILIANA</t>
  </si>
  <si>
    <t>Faltas</t>
  </si>
  <si>
    <t>Laboratorio</t>
  </si>
  <si>
    <t>Teoría</t>
  </si>
  <si>
    <t>Calificación</t>
  </si>
  <si>
    <t>Parcial 1</t>
  </si>
  <si>
    <t>Parcial 4</t>
  </si>
  <si>
    <t>Parcial 3</t>
  </si>
  <si>
    <t>Parcial 2</t>
  </si>
  <si>
    <t>Promedio</t>
  </si>
  <si>
    <t>Situación</t>
  </si>
  <si>
    <t>Extraordinario</t>
  </si>
  <si>
    <t>Primera Vuelta</t>
  </si>
  <si>
    <t>Exento</t>
  </si>
  <si>
    <t>Casos</t>
  </si>
  <si>
    <t>Porcentaje</t>
  </si>
  <si>
    <t>%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</si>
</sst>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CC"/>
      <color rgb="FFCCCCFF"/>
      <color rgb="FFCCFF99"/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B0EE-972D-4620-A9D9-AFC1C9FB5AA5}">
  <dimension ref="A1:AD14"/>
  <sheetViews>
    <sheetView tabSelected="1" zoomScale="130" zoomScaleNormal="130" workbookViewId="0">
      <pane xSplit="6900" ySplit="1155" topLeftCell="P2" activePane="bottomRight"/>
      <selection pane="topRight" activeCell="X1" sqref="X1"/>
      <selection pane="bottomLeft" activeCell="B16" sqref="B16"/>
      <selection pane="bottomRight" activeCell="W14" sqref="W14"/>
    </sheetView>
  </sheetViews>
  <sheetFormatPr baseColWidth="10" defaultRowHeight="15" x14ac:dyDescent="0.25"/>
  <cols>
    <col min="2" max="2" width="35" bestFit="1" customWidth="1"/>
    <col min="3" max="3" width="6.42578125" style="2" bestFit="1" customWidth="1"/>
    <col min="4" max="4" width="11.28515625" style="2" bestFit="1" customWidth="1"/>
    <col min="5" max="5" width="6.42578125" style="2" bestFit="1" customWidth="1"/>
    <col min="6" max="6" width="6.5703125" style="2" bestFit="1" customWidth="1"/>
    <col min="7" max="7" width="11.5703125" style="2" bestFit="1" customWidth="1"/>
    <col min="8" max="8" width="8.7109375" style="2" bestFit="1" customWidth="1"/>
    <col min="9" max="9" width="11.28515625" style="2" bestFit="1" customWidth="1"/>
    <col min="10" max="10" width="6.42578125" style="2" bestFit="1" customWidth="1"/>
    <col min="11" max="11" width="6.5703125" style="2" bestFit="1" customWidth="1"/>
    <col min="12" max="12" width="11.5703125" style="2" bestFit="1" customWidth="1"/>
    <col min="13" max="13" width="8.7109375" style="2" bestFit="1" customWidth="1"/>
    <col min="14" max="14" width="11.28515625" style="2" bestFit="1" customWidth="1"/>
    <col min="15" max="15" width="6.42578125" style="2" bestFit="1" customWidth="1"/>
    <col min="16" max="16" width="6.5703125" style="2" bestFit="1" customWidth="1"/>
    <col min="17" max="17" width="11.5703125" style="2" bestFit="1" customWidth="1"/>
    <col min="18" max="18" width="8.7109375" style="2" bestFit="1" customWidth="1"/>
    <col min="19" max="19" width="11.28515625" style="2" bestFit="1" customWidth="1"/>
    <col min="20" max="20" width="6.42578125" style="2" bestFit="1" customWidth="1"/>
    <col min="21" max="21" width="6.5703125" style="2" bestFit="1" customWidth="1"/>
    <col min="22" max="22" width="11.5703125" style="2" bestFit="1" customWidth="1"/>
    <col min="23" max="25" width="11.42578125" style="2"/>
    <col min="26" max="26" width="14" style="2" bestFit="1" customWidth="1"/>
    <col min="28" max="28" width="14" bestFit="1" customWidth="1"/>
  </cols>
  <sheetData>
    <row r="1" spans="1:30" x14ac:dyDescent="0.25">
      <c r="C1" s="44" t="s">
        <v>18</v>
      </c>
      <c r="D1" s="45"/>
      <c r="E1" s="45"/>
      <c r="F1" s="45"/>
      <c r="G1" s="46"/>
      <c r="H1" s="47" t="s">
        <v>21</v>
      </c>
      <c r="I1" s="48"/>
      <c r="J1" s="48"/>
      <c r="K1" s="48"/>
      <c r="L1" s="49"/>
      <c r="M1" s="50" t="s">
        <v>20</v>
      </c>
      <c r="N1" s="51"/>
      <c r="O1" s="51"/>
      <c r="P1" s="51"/>
      <c r="Q1" s="52"/>
      <c r="R1" s="53" t="s">
        <v>19</v>
      </c>
      <c r="S1" s="54"/>
      <c r="T1" s="54"/>
      <c r="U1" s="54"/>
      <c r="V1" s="55"/>
    </row>
    <row r="2" spans="1:30" x14ac:dyDescent="0.25">
      <c r="A2" s="1" t="s">
        <v>0</v>
      </c>
      <c r="B2" s="1" t="s">
        <v>1</v>
      </c>
      <c r="C2" s="3" t="s">
        <v>14</v>
      </c>
      <c r="D2" s="4" t="s">
        <v>15</v>
      </c>
      <c r="E2" s="4" t="s">
        <v>14</v>
      </c>
      <c r="F2" s="4" t="s">
        <v>16</v>
      </c>
      <c r="G2" s="5" t="s">
        <v>17</v>
      </c>
      <c r="H2" s="10" t="s">
        <v>14</v>
      </c>
      <c r="I2" s="11" t="s">
        <v>15</v>
      </c>
      <c r="J2" s="11" t="s">
        <v>14</v>
      </c>
      <c r="K2" s="11" t="s">
        <v>16</v>
      </c>
      <c r="L2" s="12" t="s">
        <v>17</v>
      </c>
      <c r="M2" s="15" t="s">
        <v>14</v>
      </c>
      <c r="N2" s="16" t="s">
        <v>15</v>
      </c>
      <c r="O2" s="16" t="s">
        <v>14</v>
      </c>
      <c r="P2" s="16" t="s">
        <v>16</v>
      </c>
      <c r="Q2" s="17" t="s">
        <v>17</v>
      </c>
      <c r="R2" s="22" t="s">
        <v>14</v>
      </c>
      <c r="S2" s="23" t="s">
        <v>15</v>
      </c>
      <c r="T2" s="23" t="s">
        <v>14</v>
      </c>
      <c r="U2" s="23" t="s">
        <v>16</v>
      </c>
      <c r="V2" s="24" t="s">
        <v>17</v>
      </c>
      <c r="W2" s="1" t="s">
        <v>14</v>
      </c>
      <c r="X2" s="39" t="s">
        <v>29</v>
      </c>
      <c r="Y2" s="1" t="s">
        <v>22</v>
      </c>
      <c r="Z2" s="1" t="s">
        <v>23</v>
      </c>
    </row>
    <row r="3" spans="1:30" x14ac:dyDescent="0.25">
      <c r="A3">
        <v>80178045</v>
      </c>
      <c r="B3" t="s">
        <v>2</v>
      </c>
      <c r="C3" s="6">
        <v>1</v>
      </c>
      <c r="D3" s="7">
        <v>10</v>
      </c>
      <c r="E3" s="7">
        <v>1</v>
      </c>
      <c r="F3" s="7">
        <v>9.74</v>
      </c>
      <c r="G3" s="31">
        <f>(D3*0.3)+(F3*0.7)</f>
        <v>9.8179999999999996</v>
      </c>
      <c r="H3" s="13">
        <v>2</v>
      </c>
      <c r="I3" s="14">
        <v>8.18</v>
      </c>
      <c r="J3" s="14">
        <v>3</v>
      </c>
      <c r="K3" s="14">
        <v>9.68</v>
      </c>
      <c r="L3" s="30">
        <f>(I3*0.3)+(K3*0.7)</f>
        <v>9.23</v>
      </c>
      <c r="M3" s="18">
        <v>1</v>
      </c>
      <c r="N3" s="19">
        <v>9.17</v>
      </c>
      <c r="O3" s="19">
        <v>3</v>
      </c>
      <c r="P3" s="19">
        <v>9.0399999999999991</v>
      </c>
      <c r="Q3" s="29">
        <f>(N3*0.3)+(P3*0.7)</f>
        <v>9.0789999999999988</v>
      </c>
      <c r="R3" s="25">
        <v>0</v>
      </c>
      <c r="S3" s="26">
        <v>10</v>
      </c>
      <c r="T3" s="26">
        <v>3</v>
      </c>
      <c r="U3" s="40">
        <v>9.4782608695652169</v>
      </c>
      <c r="V3" s="42">
        <f>S3*0.3+U3*0.7</f>
        <v>9.6347826086956516</v>
      </c>
      <c r="W3" s="2">
        <f>SUM(C3,E3,H3,J3,M3,O3,R3,T3)</f>
        <v>14</v>
      </c>
      <c r="X3" s="34">
        <f>1-(W3/99)</f>
        <v>0.85858585858585856</v>
      </c>
      <c r="Y3" s="32">
        <f>SUM(G3,L3,Q3,V3)/4</f>
        <v>9.4404456521739135</v>
      </c>
      <c r="Z3" s="33" t="str">
        <f>IF(W3&gt;21,"Extraordinario",IF(Y3&lt;8,"Primera Vuelta","Exento"))</f>
        <v>Exento</v>
      </c>
    </row>
    <row r="4" spans="1:30" x14ac:dyDescent="0.25">
      <c r="A4">
        <v>20197413</v>
      </c>
      <c r="B4" t="s">
        <v>3</v>
      </c>
      <c r="C4" s="6">
        <v>0</v>
      </c>
      <c r="D4" s="7">
        <v>9.6</v>
      </c>
      <c r="E4" s="7">
        <v>1</v>
      </c>
      <c r="F4" s="7">
        <v>8.52</v>
      </c>
      <c r="G4" s="31">
        <f t="shared" ref="G4:G14" si="0">(D4*0.3)+(F4*0.7)</f>
        <v>8.8439999999999994</v>
      </c>
      <c r="H4" s="13">
        <v>0</v>
      </c>
      <c r="I4" s="14">
        <v>10</v>
      </c>
      <c r="J4" s="14">
        <v>1</v>
      </c>
      <c r="K4" s="14">
        <v>8.4499999999999993</v>
      </c>
      <c r="L4" s="30">
        <f t="shared" ref="L4:L14" si="1">(I4*0.3)+(K4*0.7)</f>
        <v>8.9149999999999991</v>
      </c>
      <c r="M4" s="18">
        <v>2</v>
      </c>
      <c r="N4" s="19">
        <v>8.42</v>
      </c>
      <c r="O4" s="19">
        <v>2</v>
      </c>
      <c r="P4" s="19">
        <v>6.92</v>
      </c>
      <c r="Q4" s="29">
        <f t="shared" ref="Q4:Q14" si="2">(N4*0.3)+(P4*0.7)</f>
        <v>7.3699999999999992</v>
      </c>
      <c r="R4" s="25">
        <v>0</v>
      </c>
      <c r="S4" s="26">
        <v>10</v>
      </c>
      <c r="T4" s="26">
        <v>0</v>
      </c>
      <c r="U4" s="40">
        <v>7.6</v>
      </c>
      <c r="V4" s="42">
        <f t="shared" ref="V4:V14" si="3">S4*0.3+U4*0.7</f>
        <v>8.32</v>
      </c>
      <c r="W4" s="2">
        <f t="shared" ref="W4:W14" si="4">SUM(C4,E4,H4,J4,M4,O4,R4,T4)</f>
        <v>6</v>
      </c>
      <c r="X4" s="34">
        <f t="shared" ref="X4:X14" si="5">1-(W4/99)</f>
        <v>0.93939393939393945</v>
      </c>
      <c r="Y4" s="32">
        <f t="shared" ref="Y4:Y14" si="6">SUM(G4,L4,Q4,V4)/4</f>
        <v>8.3622499999999995</v>
      </c>
      <c r="Z4" s="33" t="str">
        <f t="shared" ref="Z4:Z14" si="7">IF(W4&gt;21,"Extraordinario",IF(Y4&lt;8,"Primera Vuelta","Exento"))</f>
        <v>Exento</v>
      </c>
    </row>
    <row r="5" spans="1:30" x14ac:dyDescent="0.25">
      <c r="A5">
        <v>20270657</v>
      </c>
      <c r="B5" t="s">
        <v>4</v>
      </c>
      <c r="C5" s="6">
        <v>0</v>
      </c>
      <c r="D5" s="7">
        <v>9.6</v>
      </c>
      <c r="E5" s="7">
        <v>1</v>
      </c>
      <c r="F5" s="7">
        <v>5.61</v>
      </c>
      <c r="G5" s="31">
        <f t="shared" si="0"/>
        <v>6.8070000000000004</v>
      </c>
      <c r="H5" s="13">
        <v>0</v>
      </c>
      <c r="I5" s="14">
        <v>10</v>
      </c>
      <c r="J5" s="14">
        <v>1</v>
      </c>
      <c r="K5" s="14">
        <v>6.75</v>
      </c>
      <c r="L5" s="30">
        <f t="shared" si="1"/>
        <v>7.7249999999999996</v>
      </c>
      <c r="M5" s="18">
        <v>0</v>
      </c>
      <c r="N5" s="19">
        <v>9.67</v>
      </c>
      <c r="O5" s="19">
        <v>1</v>
      </c>
      <c r="P5" s="19">
        <v>7.51</v>
      </c>
      <c r="Q5" s="29">
        <f t="shared" si="2"/>
        <v>8.1579999999999995</v>
      </c>
      <c r="R5" s="25">
        <v>0</v>
      </c>
      <c r="S5" s="26">
        <v>10</v>
      </c>
      <c r="T5" s="26">
        <v>3</v>
      </c>
      <c r="U5" s="40">
        <v>7.3782608695652172</v>
      </c>
      <c r="V5" s="42">
        <f t="shared" si="3"/>
        <v>8.1647826086956528</v>
      </c>
      <c r="W5" s="2">
        <f t="shared" si="4"/>
        <v>6</v>
      </c>
      <c r="X5" s="34">
        <f t="shared" si="5"/>
        <v>0.93939393939393945</v>
      </c>
      <c r="Y5" s="32">
        <f t="shared" si="6"/>
        <v>7.7136956521739126</v>
      </c>
      <c r="Z5" s="33" t="str">
        <f t="shared" si="7"/>
        <v>Primera Vuelta</v>
      </c>
      <c r="AB5" s="1" t="s">
        <v>23</v>
      </c>
      <c r="AC5" s="1" t="s">
        <v>27</v>
      </c>
      <c r="AD5" s="1" t="s">
        <v>28</v>
      </c>
    </row>
    <row r="6" spans="1:30" x14ac:dyDescent="0.25">
      <c r="A6">
        <v>80204265</v>
      </c>
      <c r="B6" t="s">
        <v>5</v>
      </c>
      <c r="C6" s="6">
        <v>0</v>
      </c>
      <c r="D6" s="7">
        <v>10</v>
      </c>
      <c r="E6" s="7">
        <v>5</v>
      </c>
      <c r="F6" s="7">
        <v>7.28</v>
      </c>
      <c r="G6" s="31">
        <f t="shared" si="0"/>
        <v>8.0960000000000001</v>
      </c>
      <c r="H6" s="13">
        <v>1</v>
      </c>
      <c r="I6" s="14">
        <v>8.27</v>
      </c>
      <c r="J6" s="14">
        <v>4</v>
      </c>
      <c r="K6" s="14">
        <v>7.95</v>
      </c>
      <c r="L6" s="30">
        <f t="shared" si="1"/>
        <v>8.0459999999999994</v>
      </c>
      <c r="M6" s="18">
        <v>2</v>
      </c>
      <c r="N6" s="19">
        <v>9</v>
      </c>
      <c r="O6" s="19">
        <v>3</v>
      </c>
      <c r="P6" s="19">
        <v>7.12</v>
      </c>
      <c r="Q6" s="29">
        <f t="shared" si="2"/>
        <v>7.6839999999999993</v>
      </c>
      <c r="R6" s="25">
        <v>0</v>
      </c>
      <c r="S6" s="26">
        <v>10</v>
      </c>
      <c r="T6" s="26">
        <v>2</v>
      </c>
      <c r="U6" s="40">
        <v>8.5</v>
      </c>
      <c r="V6" s="42">
        <f t="shared" si="3"/>
        <v>8.9499999999999993</v>
      </c>
      <c r="W6" s="2">
        <f t="shared" si="4"/>
        <v>17</v>
      </c>
      <c r="X6" s="34">
        <f t="shared" si="5"/>
        <v>0.82828282828282829</v>
      </c>
      <c r="Y6" s="32">
        <f t="shared" si="6"/>
        <v>8.1939999999999991</v>
      </c>
      <c r="Z6" s="33" t="str">
        <f t="shared" si="7"/>
        <v>Exento</v>
      </c>
      <c r="AB6" t="s">
        <v>24</v>
      </c>
      <c r="AC6" s="2">
        <f>COUNTIF(Z3:Z14,"=Extraoridnario")</f>
        <v>0</v>
      </c>
      <c r="AD6" s="35">
        <f>AC6/12</f>
        <v>0</v>
      </c>
    </row>
    <row r="7" spans="1:30" x14ac:dyDescent="0.25">
      <c r="A7">
        <v>20228454</v>
      </c>
      <c r="B7" t="s">
        <v>6</v>
      </c>
      <c r="C7" s="6">
        <v>0</v>
      </c>
      <c r="D7" s="7">
        <v>9.1</v>
      </c>
      <c r="E7" s="7">
        <v>0</v>
      </c>
      <c r="F7" s="7">
        <v>7.25</v>
      </c>
      <c r="G7" s="31">
        <f t="shared" si="0"/>
        <v>7.8049999999999997</v>
      </c>
      <c r="H7" s="13">
        <v>0</v>
      </c>
      <c r="I7" s="14">
        <v>9.82</v>
      </c>
      <c r="J7" s="14">
        <v>3</v>
      </c>
      <c r="K7" s="14">
        <v>8.73</v>
      </c>
      <c r="L7" s="30">
        <f t="shared" si="1"/>
        <v>9.0570000000000004</v>
      </c>
      <c r="M7" s="18">
        <v>2</v>
      </c>
      <c r="N7" s="19">
        <v>8.92</v>
      </c>
      <c r="O7" s="19">
        <v>2</v>
      </c>
      <c r="P7" s="19">
        <v>6.94</v>
      </c>
      <c r="Q7" s="29">
        <f t="shared" si="2"/>
        <v>7.5339999999999989</v>
      </c>
      <c r="R7" s="25">
        <v>0</v>
      </c>
      <c r="S7" s="26">
        <v>10</v>
      </c>
      <c r="T7" s="26">
        <v>5</v>
      </c>
      <c r="U7" s="40">
        <v>6.4782608695652169</v>
      </c>
      <c r="V7" s="42">
        <f t="shared" si="3"/>
        <v>7.5347826086956511</v>
      </c>
      <c r="W7" s="2">
        <f t="shared" si="4"/>
        <v>12</v>
      </c>
      <c r="X7" s="34">
        <f t="shared" si="5"/>
        <v>0.87878787878787878</v>
      </c>
      <c r="Y7" s="32">
        <f t="shared" si="6"/>
        <v>7.9826956521739127</v>
      </c>
      <c r="Z7" s="33" t="str">
        <f t="shared" si="7"/>
        <v>Primera Vuelta</v>
      </c>
      <c r="AB7" t="s">
        <v>25</v>
      </c>
      <c r="AC7" s="2">
        <f>COUNTIF(Z3:Z14,"=Primera Vuelta")</f>
        <v>5</v>
      </c>
      <c r="AD7" s="35">
        <f t="shared" ref="AD7:AD8" si="8">AC7/12</f>
        <v>0.41666666666666669</v>
      </c>
    </row>
    <row r="8" spans="1:30" x14ac:dyDescent="0.25">
      <c r="A8">
        <v>20194829</v>
      </c>
      <c r="B8" t="s">
        <v>7</v>
      </c>
      <c r="C8" s="6">
        <v>0</v>
      </c>
      <c r="D8" s="7">
        <v>9.1</v>
      </c>
      <c r="E8" s="7">
        <v>0</v>
      </c>
      <c r="F8" s="7">
        <v>8.08</v>
      </c>
      <c r="G8" s="31">
        <f t="shared" si="0"/>
        <v>8.3859999999999992</v>
      </c>
      <c r="H8" s="13">
        <v>0</v>
      </c>
      <c r="I8" s="14">
        <v>10</v>
      </c>
      <c r="J8" s="14">
        <v>2</v>
      </c>
      <c r="K8" s="14">
        <v>8.81</v>
      </c>
      <c r="L8" s="30">
        <f t="shared" si="1"/>
        <v>9.1669999999999998</v>
      </c>
      <c r="M8" s="18">
        <v>1</v>
      </c>
      <c r="N8" s="19">
        <v>9.25</v>
      </c>
      <c r="O8" s="19">
        <v>1</v>
      </c>
      <c r="P8" s="19">
        <v>7</v>
      </c>
      <c r="Q8" s="29">
        <f t="shared" si="2"/>
        <v>7.6749999999999989</v>
      </c>
      <c r="R8" s="25">
        <v>0</v>
      </c>
      <c r="S8" s="26">
        <v>10</v>
      </c>
      <c r="T8" s="26">
        <v>2</v>
      </c>
      <c r="U8" s="40">
        <v>7.6</v>
      </c>
      <c r="V8" s="42">
        <f t="shared" si="3"/>
        <v>8.32</v>
      </c>
      <c r="W8" s="2">
        <f t="shared" si="4"/>
        <v>6</v>
      </c>
      <c r="X8" s="34">
        <f t="shared" si="5"/>
        <v>0.93939393939393945</v>
      </c>
      <c r="Y8" s="32">
        <f t="shared" si="6"/>
        <v>8.3869999999999987</v>
      </c>
      <c r="Z8" s="33" t="str">
        <f t="shared" si="7"/>
        <v>Exento</v>
      </c>
      <c r="AB8" t="s">
        <v>26</v>
      </c>
      <c r="AC8" s="2">
        <f>COUNTIF(Z3:Z14,"=Exento")</f>
        <v>7</v>
      </c>
      <c r="AD8" s="35">
        <f t="shared" si="8"/>
        <v>0.58333333333333337</v>
      </c>
    </row>
    <row r="9" spans="1:30" x14ac:dyDescent="0.25">
      <c r="A9">
        <v>20195555</v>
      </c>
      <c r="B9" t="s">
        <v>8</v>
      </c>
      <c r="C9" s="6">
        <v>0</v>
      </c>
      <c r="D9" s="7">
        <v>10</v>
      </c>
      <c r="E9" s="7">
        <v>0</v>
      </c>
      <c r="F9" s="7">
        <v>6.49</v>
      </c>
      <c r="G9" s="31">
        <f t="shared" si="0"/>
        <v>7.5430000000000001</v>
      </c>
      <c r="H9" s="13">
        <v>0</v>
      </c>
      <c r="I9" s="14">
        <v>10</v>
      </c>
      <c r="J9" s="14">
        <v>0</v>
      </c>
      <c r="K9" s="14">
        <v>9.68</v>
      </c>
      <c r="L9" s="30">
        <f t="shared" si="1"/>
        <v>9.7759999999999998</v>
      </c>
      <c r="M9" s="18">
        <v>0</v>
      </c>
      <c r="N9" s="19">
        <v>7.5</v>
      </c>
      <c r="O9" s="19">
        <v>0</v>
      </c>
      <c r="P9" s="19">
        <v>7.72</v>
      </c>
      <c r="Q9" s="29">
        <f t="shared" si="2"/>
        <v>7.6539999999999999</v>
      </c>
      <c r="R9" s="25">
        <v>0</v>
      </c>
      <c r="S9" s="26">
        <v>10</v>
      </c>
      <c r="T9" s="26">
        <v>1</v>
      </c>
      <c r="U9" s="40">
        <v>7.6782608695652179</v>
      </c>
      <c r="V9" s="42">
        <f t="shared" si="3"/>
        <v>8.3747826086956518</v>
      </c>
      <c r="W9" s="2">
        <f t="shared" si="4"/>
        <v>1</v>
      </c>
      <c r="X9" s="34">
        <f t="shared" si="5"/>
        <v>0.98989898989898994</v>
      </c>
      <c r="Y9" s="32">
        <f t="shared" si="6"/>
        <v>8.3369456521739131</v>
      </c>
      <c r="Z9" s="33" t="str">
        <f t="shared" si="7"/>
        <v>Exento</v>
      </c>
    </row>
    <row r="10" spans="1:30" x14ac:dyDescent="0.25">
      <c r="A10">
        <v>20198334</v>
      </c>
      <c r="B10" t="s">
        <v>9</v>
      </c>
      <c r="C10" s="6">
        <v>1</v>
      </c>
      <c r="D10" s="7">
        <v>0</v>
      </c>
      <c r="E10" s="7">
        <v>0</v>
      </c>
      <c r="F10" s="7">
        <v>4.5199999999999996</v>
      </c>
      <c r="G10" s="31">
        <f t="shared" si="0"/>
        <v>3.1639999999999997</v>
      </c>
      <c r="H10" s="13">
        <v>1</v>
      </c>
      <c r="I10" s="14">
        <v>4.55</v>
      </c>
      <c r="J10" s="14">
        <v>3</v>
      </c>
      <c r="K10" s="14">
        <v>6.1</v>
      </c>
      <c r="L10" s="30">
        <f t="shared" si="1"/>
        <v>5.6349999999999998</v>
      </c>
      <c r="M10" s="18">
        <v>2</v>
      </c>
      <c r="N10" s="19">
        <v>5.42</v>
      </c>
      <c r="O10" s="19">
        <v>7</v>
      </c>
      <c r="P10" s="19">
        <v>5.34</v>
      </c>
      <c r="Q10" s="29">
        <f t="shared" si="2"/>
        <v>5.363999999999999</v>
      </c>
      <c r="R10" s="25">
        <v>0</v>
      </c>
      <c r="S10" s="26">
        <v>10</v>
      </c>
      <c r="T10" s="26">
        <v>4</v>
      </c>
      <c r="U10" s="40">
        <v>4.9782608695652169</v>
      </c>
      <c r="V10" s="42">
        <f t="shared" si="3"/>
        <v>6.4847826086956513</v>
      </c>
      <c r="W10" s="2">
        <f t="shared" si="4"/>
        <v>18</v>
      </c>
      <c r="X10" s="34">
        <f t="shared" si="5"/>
        <v>0.81818181818181812</v>
      </c>
      <c r="Y10" s="32">
        <f t="shared" si="6"/>
        <v>5.1619456521739124</v>
      </c>
      <c r="Z10" s="33" t="str">
        <f t="shared" si="7"/>
        <v>Primera Vuelta</v>
      </c>
    </row>
    <row r="11" spans="1:30" x14ac:dyDescent="0.25">
      <c r="A11">
        <v>10188042</v>
      </c>
      <c r="B11" t="s">
        <v>10</v>
      </c>
      <c r="C11" s="6">
        <v>0</v>
      </c>
      <c r="D11" s="7">
        <v>5.7</v>
      </c>
      <c r="E11" s="7">
        <v>2</v>
      </c>
      <c r="F11" s="7">
        <v>6.73</v>
      </c>
      <c r="G11" s="31">
        <f t="shared" si="0"/>
        <v>6.4210000000000003</v>
      </c>
      <c r="H11" s="13">
        <v>1</v>
      </c>
      <c r="I11" s="14">
        <v>9.09</v>
      </c>
      <c r="J11" s="14">
        <v>1</v>
      </c>
      <c r="K11" s="14">
        <v>8.0500000000000007</v>
      </c>
      <c r="L11" s="30">
        <f t="shared" si="1"/>
        <v>8.3620000000000001</v>
      </c>
      <c r="M11" s="18">
        <v>2</v>
      </c>
      <c r="N11" s="19">
        <v>9.67</v>
      </c>
      <c r="O11" s="19">
        <v>8</v>
      </c>
      <c r="P11" s="19">
        <v>6.2</v>
      </c>
      <c r="Q11" s="29">
        <f t="shared" si="2"/>
        <v>7.2409999999999997</v>
      </c>
      <c r="R11" s="25">
        <v>0</v>
      </c>
      <c r="S11" s="26">
        <v>10</v>
      </c>
      <c r="T11" s="26">
        <v>4</v>
      </c>
      <c r="U11" s="40">
        <v>7.9</v>
      </c>
      <c r="V11" s="42">
        <f t="shared" si="3"/>
        <v>8.5300000000000011</v>
      </c>
      <c r="W11" s="2">
        <f t="shared" si="4"/>
        <v>18</v>
      </c>
      <c r="X11" s="34">
        <f t="shared" si="5"/>
        <v>0.81818181818181812</v>
      </c>
      <c r="Y11" s="32">
        <f t="shared" si="6"/>
        <v>7.6385000000000005</v>
      </c>
      <c r="Z11" s="33" t="str">
        <f t="shared" si="7"/>
        <v>Primera Vuelta</v>
      </c>
    </row>
    <row r="12" spans="1:30" x14ac:dyDescent="0.25">
      <c r="A12">
        <v>80209587</v>
      </c>
      <c r="B12" t="s">
        <v>11</v>
      </c>
      <c r="C12" s="6">
        <v>0</v>
      </c>
      <c r="D12" s="7">
        <v>4.8</v>
      </c>
      <c r="E12" s="7">
        <v>3</v>
      </c>
      <c r="F12" s="7">
        <v>8.5299999999999994</v>
      </c>
      <c r="G12" s="31">
        <f t="shared" si="0"/>
        <v>7.4109999999999996</v>
      </c>
      <c r="H12" s="13">
        <v>2</v>
      </c>
      <c r="I12" s="14">
        <v>6.91</v>
      </c>
      <c r="J12" s="14">
        <v>2</v>
      </c>
      <c r="K12" s="14">
        <v>7.5</v>
      </c>
      <c r="L12" s="30">
        <f t="shared" si="1"/>
        <v>7.3230000000000004</v>
      </c>
      <c r="M12" s="18">
        <v>0</v>
      </c>
      <c r="N12" s="19">
        <v>9.83</v>
      </c>
      <c r="O12" s="19">
        <v>2</v>
      </c>
      <c r="P12" s="19">
        <v>9.8000000000000007</v>
      </c>
      <c r="Q12" s="29">
        <f t="shared" si="2"/>
        <v>9.8090000000000011</v>
      </c>
      <c r="R12" s="25">
        <v>0</v>
      </c>
      <c r="S12" s="26">
        <v>10</v>
      </c>
      <c r="T12" s="26">
        <v>3</v>
      </c>
      <c r="U12" s="40">
        <v>9.4782608695652169</v>
      </c>
      <c r="V12" s="42">
        <f t="shared" si="3"/>
        <v>9.6347826086956516</v>
      </c>
      <c r="W12" s="2">
        <f t="shared" si="4"/>
        <v>12</v>
      </c>
      <c r="X12" s="34">
        <f t="shared" si="5"/>
        <v>0.87878787878787878</v>
      </c>
      <c r="Y12" s="32">
        <f t="shared" si="6"/>
        <v>8.5444456521739127</v>
      </c>
      <c r="Z12" s="33" t="str">
        <f t="shared" si="7"/>
        <v>Exento</v>
      </c>
    </row>
    <row r="13" spans="1:30" x14ac:dyDescent="0.25">
      <c r="A13">
        <v>10185845</v>
      </c>
      <c r="B13" t="s">
        <v>12</v>
      </c>
      <c r="C13" s="6">
        <v>1</v>
      </c>
      <c r="D13" s="7">
        <v>4.8</v>
      </c>
      <c r="E13" s="7">
        <v>0</v>
      </c>
      <c r="F13" s="7">
        <v>8.1300000000000008</v>
      </c>
      <c r="G13" s="31">
        <f t="shared" si="0"/>
        <v>7.1310000000000002</v>
      </c>
      <c r="H13" s="13">
        <v>1</v>
      </c>
      <c r="I13" s="14">
        <v>9.5500000000000007</v>
      </c>
      <c r="J13" s="14">
        <v>2</v>
      </c>
      <c r="K13" s="14">
        <v>7.11</v>
      </c>
      <c r="L13" s="30">
        <f t="shared" si="1"/>
        <v>7.8420000000000005</v>
      </c>
      <c r="M13" s="18">
        <v>0</v>
      </c>
      <c r="N13" s="19">
        <v>10</v>
      </c>
      <c r="O13" s="19">
        <v>3</v>
      </c>
      <c r="P13" s="19">
        <v>8.6</v>
      </c>
      <c r="Q13" s="29">
        <f t="shared" si="2"/>
        <v>9.02</v>
      </c>
      <c r="R13" s="25">
        <v>0</v>
      </c>
      <c r="S13" s="26">
        <v>10</v>
      </c>
      <c r="T13" s="26">
        <v>6</v>
      </c>
      <c r="U13" s="40">
        <v>7.0782608695652165</v>
      </c>
      <c r="V13" s="42">
        <f t="shared" si="3"/>
        <v>7.954782608695651</v>
      </c>
      <c r="W13" s="2">
        <f t="shared" si="4"/>
        <v>13</v>
      </c>
      <c r="X13" s="34">
        <f t="shared" si="5"/>
        <v>0.86868686868686873</v>
      </c>
      <c r="Y13" s="32">
        <f t="shared" si="6"/>
        <v>7.9869456521739135</v>
      </c>
      <c r="Z13" s="33" t="str">
        <f t="shared" si="7"/>
        <v>Primera Vuelta</v>
      </c>
    </row>
    <row r="14" spans="1:30" x14ac:dyDescent="0.25">
      <c r="A14">
        <v>20184819</v>
      </c>
      <c r="B14" t="s">
        <v>13</v>
      </c>
      <c r="C14" s="8">
        <v>0</v>
      </c>
      <c r="D14" s="9">
        <v>10</v>
      </c>
      <c r="E14" s="9">
        <v>2</v>
      </c>
      <c r="F14" s="9">
        <v>7.41</v>
      </c>
      <c r="G14" s="38">
        <f t="shared" si="0"/>
        <v>8.1869999999999994</v>
      </c>
      <c r="H14" s="10">
        <v>0</v>
      </c>
      <c r="I14" s="11">
        <v>9.27</v>
      </c>
      <c r="J14" s="11">
        <v>1</v>
      </c>
      <c r="K14" s="11">
        <v>7.88</v>
      </c>
      <c r="L14" s="36">
        <f t="shared" si="1"/>
        <v>8.2970000000000006</v>
      </c>
      <c r="M14" s="20">
        <v>1</v>
      </c>
      <c r="N14" s="21">
        <v>9.58</v>
      </c>
      <c r="O14" s="21">
        <v>2</v>
      </c>
      <c r="P14" s="21">
        <v>8.24</v>
      </c>
      <c r="Q14" s="37">
        <f t="shared" si="2"/>
        <v>8.6419999999999995</v>
      </c>
      <c r="R14" s="27">
        <v>0</v>
      </c>
      <c r="S14" s="28">
        <v>10</v>
      </c>
      <c r="T14" s="28">
        <v>2</v>
      </c>
      <c r="U14" s="41">
        <v>7.0782608695652165</v>
      </c>
      <c r="V14" s="43">
        <f t="shared" si="3"/>
        <v>7.954782608695651</v>
      </c>
      <c r="W14" s="2">
        <f t="shared" si="4"/>
        <v>8</v>
      </c>
      <c r="X14" s="34">
        <f t="shared" si="5"/>
        <v>0.91919191919191923</v>
      </c>
      <c r="Y14" s="32">
        <f t="shared" si="6"/>
        <v>8.2701956521739124</v>
      </c>
      <c r="Z14" s="33" t="str">
        <f t="shared" si="7"/>
        <v>Exento</v>
      </c>
    </row>
  </sheetData>
  <autoFilter ref="A2:Z14" xr:uid="{7225B0EE-972D-4620-A9D9-AFC1C9FB5AA5}"/>
  <mergeCells count="4">
    <mergeCell ref="C1:G1"/>
    <mergeCell ref="H1:L1"/>
    <mergeCell ref="M1:Q1"/>
    <mergeCell ref="R1:V1"/>
  </mergeCells>
  <conditionalFormatting sqref="Z3:Z14">
    <cfRule type="containsText" dxfId="2" priority="1" operator="containsText" text="Exento">
      <formula>NOT(ISERROR(SEARCH("Exento",Z3)))</formula>
    </cfRule>
    <cfRule type="containsText" dxfId="1" priority="2" operator="containsText" text="Primera Vuelta">
      <formula>NOT(ISERROR(SEARCH("Primera Vuelta",Z3)))</formula>
    </cfRule>
    <cfRule type="containsText" dxfId="0" priority="3" operator="containsText" text="Extraordinario">
      <formula>NOT(ISERROR(SEARCH("Extraordinario",Z3)))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2024-05-05T23:19:01Z</dcterms:created>
  <dcterms:modified xsi:type="dcterms:W3CDTF">2024-05-10T19:20:58Z</dcterms:modified>
</cp:coreProperties>
</file>