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האחסון שלי\הנדסת מערכות מידע\שנה ד׳ - 2024-2025\סמסטר ב׳\פרויקט גמר\"/>
    </mc:Choice>
  </mc:AlternateContent>
  <xr:revisionPtr revIDLastSave="0" documentId="13_ncr:1_{C1914DC1-C8C6-4E67-B8F5-F9A8D6E524DB}" xr6:coauthVersionLast="47" xr6:coauthVersionMax="47" xr10:uidLastSave="{00000000-0000-0000-0000-000000000000}"/>
  <bookViews>
    <workbookView xWindow="-28920" yWindow="-120" windowWidth="29040" windowHeight="15840" firstSheet="3" activeTab="8" xr2:uid="{E507EC6B-53B7-48AD-9A64-27A00B0448CA}"/>
  </bookViews>
  <sheets>
    <sheet name="סיפור 3 - Grok 3" sheetId="18" r:id="rId1"/>
    <sheet name="סיפור 3 - Claude 3.7" sheetId="15" r:id="rId2"/>
    <sheet name="סיפור 3 - ChatGPT 4.5" sheetId="12" r:id="rId3"/>
    <sheet name="סיפור 2 - Grok 3" sheetId="17" r:id="rId4"/>
    <sheet name="סיפור 2 - Claude 3.7" sheetId="14" r:id="rId5"/>
    <sheet name="סיפור 2 - ChatGPT 4.5" sheetId="11" r:id="rId6"/>
    <sheet name="סיפור 1 - Grok 3" sheetId="16" r:id="rId7"/>
    <sheet name="סיפור 1 - Claude 3.7" sheetId="13" r:id="rId8"/>
    <sheet name="סיפור 1 - ChatGPT 4.5"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3" l="1"/>
  <c r="G2" i="13"/>
  <c r="G3" i="13"/>
  <c r="G4" i="13"/>
  <c r="G5" i="13"/>
  <c r="G6" i="13"/>
  <c r="G7" i="13"/>
  <c r="G8" i="13"/>
  <c r="G9" i="13"/>
  <c r="G10" i="13"/>
  <c r="G31" i="18"/>
  <c r="G30" i="18"/>
  <c r="G29" i="18"/>
  <c r="G28" i="18"/>
  <c r="G27" i="18"/>
  <c r="G26" i="18"/>
  <c r="G25" i="18"/>
  <c r="G24" i="18"/>
  <c r="G23" i="18"/>
  <c r="G22" i="18"/>
  <c r="G21" i="18"/>
  <c r="G20" i="18"/>
  <c r="G19" i="18"/>
  <c r="G18" i="18"/>
  <c r="G17" i="18"/>
  <c r="G16" i="18"/>
  <c r="G15" i="18"/>
  <c r="G14" i="18"/>
  <c r="G13" i="18"/>
  <c r="G12" i="18"/>
  <c r="G11" i="18"/>
  <c r="G10" i="18"/>
  <c r="G9" i="18"/>
  <c r="G8" i="18"/>
  <c r="G7" i="18"/>
  <c r="G6" i="18"/>
  <c r="G5" i="18"/>
  <c r="G4" i="18"/>
  <c r="G3" i="18"/>
  <c r="G2" i="18"/>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G3" i="16"/>
  <c r="G2" i="16"/>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G31" i="13"/>
  <c r="G30" i="13"/>
  <c r="G29" i="13"/>
  <c r="G28" i="13"/>
  <c r="G27" i="13"/>
  <c r="G26" i="13"/>
  <c r="G25" i="13"/>
  <c r="G24" i="13"/>
  <c r="G23" i="13"/>
  <c r="G22" i="13"/>
  <c r="G21" i="13"/>
  <c r="G20" i="13"/>
  <c r="G19" i="13"/>
  <c r="G17" i="13"/>
  <c r="G16" i="13"/>
  <c r="G15" i="13"/>
  <c r="G14" i="13"/>
  <c r="G13" i="13"/>
  <c r="G12" i="13"/>
  <c r="G11" i="13"/>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8" l="1"/>
  <c r="G32" i="1"/>
  <c r="G32" i="15"/>
  <c r="G32" i="12"/>
  <c r="G32" i="11"/>
  <c r="G32" i="17"/>
  <c r="G32" i="14"/>
  <c r="G32" i="16"/>
  <c r="G32" i="13"/>
</calcChain>
</file>

<file path=xl/sharedStrings.xml><?xml version="1.0" encoding="utf-8"?>
<sst xmlns="http://schemas.openxmlformats.org/spreadsheetml/2006/main" count="603" uniqueCount="41">
  <si>
    <t>Category</t>
  </si>
  <si>
    <t>Question</t>
  </si>
  <si>
    <t>Category Weight</t>
  </si>
  <si>
    <t>Question Weight</t>
  </si>
  <si>
    <t>Score (0-4, 0 = Irrelevant, 1 = dis agre,e 2 = Somewhat agree, 3 = Mostly agree, 4 = Full agreement)</t>
  </si>
  <si>
    <t>15% – Is the main character clearly identifiable? If the story has two central characters, are both clearly identifiable? If it's an ensemble story, consider the following questions for each main character.</t>
  </si>
  <si>
    <t>10% – Does the character have a clear backstory?</t>
  </si>
  <si>
    <t>10% – Does the character have a clear goal or "desire"? Is the character actively pursuing this goal?</t>
  </si>
  <si>
    <t>10% – Does the character have a clear inner weakness, fear, vulnerability, or internal need distinct from their external goal? Are there moments when the character is vulnerable or giving, allowing us to identify with them?</t>
  </si>
  <si>
    <t>10% – Does the character undergo a transformation (learning a lesson or overcoming a weakness) that completes their narrative arc?</t>
  </si>
  <si>
    <t>10% – Does each supporting character significantly contribute to challenging, advancing, or helping the main character on their journey or growth?</t>
  </si>
  <si>
    <t>10% – Do the supporting characters fulfill typical or archetypal roles (e.g., attractor, ally, mentor, messenger, antagonist/villain, etc.)? If there is a villain, do they effectively contrast with the main character in terms of values, strengths, motivations, or ideology?</t>
  </si>
  <si>
    <t>10% – Are the supporting characters diverse, distinct from each other, and distinct from the main character?</t>
  </si>
  <si>
    <t>10% – Is the number of characters appropriate for the narrative (not too many)?</t>
  </si>
  <si>
    <t>5% – Are characters developed across the following three layers?(Physical/external, Mental/psychological, Social/sociological)</t>
  </si>
  <si>
    <t>35% – Is the central conflict strong enough to drive the story and keep the main character sufficiently challenged throughout?</t>
  </si>
  <si>
    <t>15% – Does the conflict touch upon universal human conditions? Can a broad audience relate, having faced similar conflicts themselves?</t>
  </si>
  <si>
    <t>10% – Are the stakes clear from the beginning? Are they credible within the context of the conflict?</t>
  </si>
  <si>
    <t>10% – Is the conflict directly related to what we know about the character?</t>
  </si>
  <si>
    <t>10% – Does the conflict escalate and intensify as the story approaches its climax?</t>
  </si>
  <si>
    <t>10% – Is the source of the conflict consistent throughout?</t>
  </si>
  <si>
    <t>5% – Do the subplots also include conflict?</t>
  </si>
  <si>
    <t>5% – Is there both external conflict (events) and internal conflict (emotions)?</t>
  </si>
  <si>
    <t>20% – Is the story written in clear, modern English?</t>
  </si>
  <si>
    <t>15% – Are spelling and grammar correct? Are sentences grammatically and syntactically correct? Are sentence structures and order clear? Are there any typos or spelling errors? (Minor issues such as missing commas are not critical.)</t>
  </si>
  <si>
    <t>15% – Is the writing clear, concise, and descriptive? (Not confusing, overly long, or lacking necessary details.)</t>
  </si>
  <si>
    <t>15% – Is there a vivid and accurate description of the main characters, memorable scenes, and a clear geographical setting? Is there effective use of descriptive language to create atmosphere, visual imagery, and engaging depictions of movements and events? Is the writing impressive, sophisticated, and skillful?</t>
  </si>
  <si>
    <t>15% – Is there no unnecessary or inappropriate detail?</t>
  </si>
  <si>
    <t>20% – Is everything described visually demonstrable, or are there too many descriptions that can't be captured visually (e.g., thoughts, emotional states, etc.)?</t>
  </si>
  <si>
    <t>20% – Are there no plot holes?</t>
  </si>
  <si>
    <t>20% – Are there no unclear points?</t>
  </si>
  <si>
    <t>15% – Have all questions raised been answered (no loose ends)?</t>
  </si>
  <si>
    <t>15% – Is the story consistent and free of continuity errors?</t>
  </si>
  <si>
    <t>15% – Are there no contradictions with previously stated information?</t>
  </si>
  <si>
    <t>15% – Is the logic sound and free from illogical or contrived elements?</t>
  </si>
  <si>
    <t>Character</t>
  </si>
  <si>
    <t>Conflict</t>
  </si>
  <si>
    <t>Craft</t>
  </si>
  <si>
    <t>Logic</t>
  </si>
  <si>
    <t>Weighted Score</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</si>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</sst>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5">
    <xf numFmtId="0" fontId="0" fillId="0" borderId="0" xfId="0"/>
    <xf numFmtId="0" fontId="0" fillId="0" borderId="0" xfId="0" applyAlignment="1">
      <alignment horizontal="right" readingOrder="2"/>
    </xf>
    <xf numFmtId="0" fontId="0" fillId="0" borderId="1" xfId="0" applyBorder="1" applyAlignment="1">
      <alignment horizontal="right" readingOrder="2"/>
    </xf>
    <xf numFmtId="0" fontId="0" fillId="0" borderId="1" xfId="0" applyBorder="1"/>
    <xf numFmtId="0" fontId="0" fillId="0" borderId="0" xfId="0" applyAlignment="1">
      <alignment horizontal="right" wrapText="1" readingOrder="2"/>
    </xf>
  </cellXfs>
  <cellStyles count="1">
    <cellStyle name="Normal" xfId="0" builtinId="0"/>
  </cellStyles>
  <dxfs count="144">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font>
        <b val="0"/>
      </font>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numFmt numFmtId="0" formatCode="General"/>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
      <alignment horizontal="right" vertical="bottom" textRotation="0" wrapText="0" indent="0" justifyLastLine="0" shrinkToFit="0" readingOrder="2"/>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BC385B-05B2-4962-A3AD-5569701A119C}" name="טבלה1111213141518" displayName="טבלה1111213141518" ref="A1:G32" totalsRowCount="1" headerRowDxfId="143" dataDxfId="142">
  <autoFilter ref="A1:G31" xr:uid="{909A3AED-8740-4FDA-A3DF-3C4818287D66}"/>
  <tableColumns count="7">
    <tableColumn id="1" xr3:uid="{5DF353A5-5D29-444A-AD61-2A0474466E11}" name="Number" dataDxfId="141" totalsRowDxfId="46"/>
    <tableColumn id="2" xr3:uid="{819E333B-2320-4D32-A591-4F87355EA2FE}" name="Category" dataDxfId="140" totalsRowDxfId="45"/>
    <tableColumn id="3" xr3:uid="{9A258228-5D35-4718-A516-464318BC84E6}" name="Category Weight" dataDxfId="139" totalsRowDxfId="44"/>
    <tableColumn id="4" xr3:uid="{0B14CC22-BE71-42B6-818B-FD750C0455D0}" name="Question" dataDxfId="138" totalsRowDxfId="43"/>
    <tableColumn id="5" xr3:uid="{0734E695-BDF6-4F14-AF09-02089D0FBBC0}" name="Question Weight" dataDxfId="137" totalsRowDxfId="42"/>
    <tableColumn id="6" xr3:uid="{B75AD493-B8D1-4A38-B051-9D90055B7416}" name="Score (0-4, 0 = Irrelevant, 1 = dis agre,e 2 = Somewhat agree, 3 = Mostly agree, 4 = Full agreement)" dataDxfId="47" totalsRowDxfId="41"/>
    <tableColumn id="7" xr3:uid="{76E49B34-341D-4BCF-B6EB-FD446F2D2D1D}" name="Weighted Score" totalsRowFunction="custom" dataDxfId="136" totalsRowDxfId="40">
      <calculatedColumnFormula>טבלה1111213141518[[#This Row],[Category Weight]]*טבלה1111213141518[[#This Row],[Question Weight]]*טבלה1111213141518[[#This Row],[Score (0-4, 0 = Irrelevant, 1 = dis agre,e 2 = Somewhat agree, 3 = Mostly agree, 4 = Full agreement)]]</calculatedColumnFormula>
      <totalsRowFormula>SUM(טבלה1111213141518[Weighted Score])</totalsRowFormula>
    </tableColumn>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6A13E94-3A36-45E2-A02F-50E14016C63E}" name="טבלה11112131415" displayName="טבלה11112131415" ref="A1:G32" totalsRowCount="1" headerRowDxfId="135" dataDxfId="134">
  <autoFilter ref="A1:G31" xr:uid="{909A3AED-8740-4FDA-A3DF-3C4818287D66}"/>
  <tableColumns count="7">
    <tableColumn id="1" xr3:uid="{D2DB0448-2A06-45C0-B7DB-D8921DC04F72}" name="Number" dataDxfId="133" totalsRowDxfId="70"/>
    <tableColumn id="2" xr3:uid="{E6E3FC2F-AB8E-4D83-9954-6495C56A36A3}" name="Category" dataDxfId="132" totalsRowDxfId="69"/>
    <tableColumn id="3" xr3:uid="{53592371-1C94-4E0C-93BE-6BE1015BD011}" name="Category Weight" dataDxfId="131" totalsRowDxfId="68"/>
    <tableColumn id="4" xr3:uid="{D30C8ABA-3B12-4BC0-986A-F1524E1B9CED}" name="Question" dataDxfId="130" totalsRowDxfId="67"/>
    <tableColumn id="5" xr3:uid="{7EBA5E45-668F-49F2-A34D-9A86B228518C}" name="Question Weight" dataDxfId="129" totalsRowDxfId="66"/>
    <tableColumn id="6" xr3:uid="{AAF849BF-ADD9-475D-B0C4-5D0C6A8B61D7}" name="Score (0-4, 0 = Irrelevant, 1 = dis agre,e 2 = Somewhat agree, 3 = Mostly agree, 4 = Full agreement)" dataDxfId="71" totalsRowDxfId="65"/>
    <tableColumn id="7" xr3:uid="{369C5CC3-5818-4FDE-BFB1-B3CC6A39CFCF}" name="Weighted Score" totalsRowFunction="custom" dataDxfId="128" totalsRowDxfId="64">
      <calculatedColumnFormula>טבלה11112131415[[#This Row],[Category Weight]]*טבלה11112131415[[#This Row],[Question Weight]]*טבלה11112131415[[#This Row],[Score (0-4, 0 = Irrelevant, 1 = dis agre,e 2 = Somewhat agree, 3 = Mostly agree, 4 = Full agreement)]]</calculatedColumnFormula>
      <totalsRowFormula>SUM(טבלה11112131415[Weighted Score])</totalsRowFormula>
    </tableColumn>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581453E-ADAD-495D-AE74-C390BC3A5759}" name="טבלה11112" displayName="טבלה11112" ref="A1:G32" totalsRowCount="1" headerRowDxfId="127" dataDxfId="126">
  <autoFilter ref="A1:G31" xr:uid="{909A3AED-8740-4FDA-A3DF-3C4818287D66}"/>
  <tableColumns count="7">
    <tableColumn id="1" xr3:uid="{348B1E81-5B42-411B-87B0-34F5B70DE2C0}" name="Number" dataDxfId="125" totalsRowDxfId="54"/>
    <tableColumn id="2" xr3:uid="{24F51F6F-2354-44E2-A7A7-B6224DDF0398}" name="Category" dataDxfId="124" totalsRowDxfId="53"/>
    <tableColumn id="3" xr3:uid="{3763172B-FB0E-471C-BF9A-3CCE96D0BA9E}" name="Category Weight" dataDxfId="123" totalsRowDxfId="52"/>
    <tableColumn id="4" xr3:uid="{86349F1D-9D7B-4163-8E38-E63C2AC1B7E2}" name="Question" dataDxfId="122" totalsRowDxfId="51"/>
    <tableColumn id="5" xr3:uid="{4BF39BBE-87CA-42A2-AE15-651752455F05}" name="Question Weight" dataDxfId="121" totalsRowDxfId="50"/>
    <tableColumn id="6" xr3:uid="{0C0C5EDC-A6F0-4875-8D30-77F181603EC9}" name="Score (0-4, 0 = Irrelevant, 1 = dis agre,e 2 = Somewhat agree, 3 = Mostly agree, 4 = Full agreement)" dataDxfId="55" totalsRowDxfId="49"/>
    <tableColumn id="7" xr3:uid="{8842F20A-786A-4DB9-806C-2982BCC565AA}" name="Weighted Score" totalsRowFunction="custom" dataDxfId="120" totalsRowDxfId="48">
      <calculatedColumnFormula>טבלה11112[[#This Row],[Category Weight]]*טבלה11112[[#This Row],[Question Weight]]*טבלה11112[[#This Row],[Score (0-4, 0 = Irrelevant, 1 = dis agre,e 2 = Somewhat agree, 3 = Mostly agree, 4 = Full agreement)]]</calculatedColumnFormula>
      <totalsRowFormula>SUM(טבלה11112[Weighted Score])</totalsRowFormula>
    </tableColumn>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8D5E82-477E-46A3-BADC-6C24D021BE1D}" name="טבלה11112131617" displayName="טבלה11112131617" ref="A1:G32" totalsRowCount="1" headerRowDxfId="119" dataDxfId="118">
  <autoFilter ref="A1:G31" xr:uid="{909A3AED-8740-4FDA-A3DF-3C4818287D66}"/>
  <tableColumns count="7">
    <tableColumn id="1" xr3:uid="{D3A39D6F-F5F1-4035-9AFB-A9AEBC8DE3CC}" name="Number" dataDxfId="117" totalsRowDxfId="62"/>
    <tableColumn id="2" xr3:uid="{9942EDB3-9000-4834-8EE1-993CD2C69146}" name="Category" dataDxfId="116" totalsRowDxfId="61"/>
    <tableColumn id="3" xr3:uid="{281A22C7-FBE2-4634-A3B7-1738F9C1D7E0}" name="Category Weight" dataDxfId="115" totalsRowDxfId="60"/>
    <tableColumn id="4" xr3:uid="{F4165A1E-3E6E-48FF-BDA3-AC4F4AA603E8}" name="Question" dataDxfId="114" totalsRowDxfId="59"/>
    <tableColumn id="5" xr3:uid="{5D9E0BC8-260C-4848-A43A-20B31B25C1F5}" name="Question Weight" dataDxfId="113" totalsRowDxfId="58"/>
    <tableColumn id="6" xr3:uid="{5A92B57D-5EA5-4B65-9525-6ABD5DA3136D}" name="Score (0-4, 0 = Irrelevant, 1 = dis agre,e 2 = Somewhat agree, 3 = Mostly agree, 4 = Full agreement)" dataDxfId="63" totalsRowDxfId="57"/>
    <tableColumn id="7" xr3:uid="{0F321D2A-31B2-497A-87C3-210F72849841}" name="Weighted Score" totalsRowFunction="custom" dataDxfId="112" totalsRowDxfId="56">
      <calculatedColumnFormula>טבלה11112131617[[#This Row],[Category Weight]]*טבלה11112131617[[#This Row],[Question Weight]]*טבלה11112131617[[#This Row],[Score (0-4, 0 = Irrelevant, 1 = dis agre,e 2 = Somewhat agree, 3 = Mostly agree, 4 = Full agreement)]]</calculatedColumnFormula>
      <totalsRowFormula>SUM(טבלה11112131617[Weighted Score])</totalsRowFormula>
    </tableColumn>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586C0C4-35DF-428B-AC8C-9D01FAF78CF9}" name="טבלה111121314" displayName="טבלה111121314" ref="A1:G32" totalsRowCount="1" headerRowDxfId="111" dataDxfId="110">
  <autoFilter ref="A1:G31" xr:uid="{909A3AED-8740-4FDA-A3DF-3C4818287D66}"/>
  <tableColumns count="7">
    <tableColumn id="1" xr3:uid="{82EBD2C7-8EEE-4B8A-81C2-95598928F811}" name="Number" dataDxfId="109" totalsRowDxfId="38"/>
    <tableColumn id="2" xr3:uid="{9F667273-069F-44F4-BD7B-7492C9F37924}" name="Category" dataDxfId="108" totalsRowDxfId="37"/>
    <tableColumn id="3" xr3:uid="{2E0BF26A-2663-4F7B-9BD0-B63530386032}" name="Category Weight" dataDxfId="107" totalsRowDxfId="36"/>
    <tableColumn id="4" xr3:uid="{3128B140-936F-4454-BCAA-7F979A42EF31}" name="Question" dataDxfId="106" totalsRowDxfId="35"/>
    <tableColumn id="5" xr3:uid="{3CB2991D-13A0-4A5F-B580-DD8751278CA6}" name="Question Weight" dataDxfId="105" totalsRowDxfId="34"/>
    <tableColumn id="6" xr3:uid="{DD14E26A-929A-4ED3-BB0E-DF36041F5BCF}" name="Score (0-4, 0 = Irrelevant, 1 = dis agre,e 2 = Somewhat agree, 3 = Mostly agree, 4 = Full agreement)" dataDxfId="39" totalsRowDxfId="33"/>
    <tableColumn id="7" xr3:uid="{F4FFE3F3-7ED9-45A4-BAD8-0FB254067569}" name="Weighted Score" totalsRowFunction="custom" dataDxfId="104" totalsRowDxfId="32">
      <calculatedColumnFormula>טבלה111121314[[#This Row],[Category Weight]]*טבלה111121314[[#This Row],[Question Weight]]*טבלה111121314[[#This Row],[Score (0-4, 0 = Irrelevant, 1 = dis agre,e 2 = Somewhat agree, 3 = Mostly agree, 4 = Full agreement)]]</calculatedColumnFormula>
      <totalsRowFormula>SUM(טבלה111121314[Weighted Score])</totalsRowFormula>
    </tableColumn>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F5FD3B8-9800-45F8-9291-5770BB85DFE3}" name="טבלה111" displayName="טבלה111" ref="A1:G32" totalsRowCount="1" headerRowDxfId="103" dataDxfId="102">
  <autoFilter ref="A1:G31" xr:uid="{909A3AED-8740-4FDA-A3DF-3C4818287D66}"/>
  <tableColumns count="7">
    <tableColumn id="1" xr3:uid="{5B44F0BD-2134-4B1D-AE4A-9C0F57778D19}" name="Number" dataDxfId="101" totalsRowDxfId="30"/>
    <tableColumn id="2" xr3:uid="{539108AF-3457-4B7A-AFAF-CB7811587873}" name="Category" dataDxfId="100" totalsRowDxfId="29"/>
    <tableColumn id="3" xr3:uid="{ED1DE596-EA5A-4A22-BF90-828E71DF487D}" name="Category Weight" dataDxfId="99" totalsRowDxfId="28"/>
    <tableColumn id="4" xr3:uid="{2A5772A0-C9B6-4B92-B4A5-FB88AB615839}" name="Question" dataDxfId="98" totalsRowDxfId="27"/>
    <tableColumn id="5" xr3:uid="{6EBFBF6E-E1BA-45E4-93B6-B3C5D0C47160}" name="Question Weight" dataDxfId="97" totalsRowDxfId="26"/>
    <tableColumn id="6" xr3:uid="{E25882A5-56F9-426E-ABE0-755F7D144F82}" name="Score (0-4, 0 = Irrelevant, 1 = dis agre,e 2 = Somewhat agree, 3 = Mostly agree, 4 = Full agreement)" dataDxfId="31" totalsRowDxfId="25"/>
    <tableColumn id="7" xr3:uid="{2A47E9EB-8DD1-4853-97DD-AC2538506A6A}" name="Weighted Score" totalsRowFunction="custom" dataDxfId="96" totalsRowDxfId="24">
      <calculatedColumnFormula>טבלה111[[#This Row],[Category Weight]]*טבלה111[[#This Row],[Question Weight]]*טבלה111[[#This Row],[Score (0-4, 0 = Irrelevant, 1 = dis agre,e 2 = Somewhat agree, 3 = Mostly agree, 4 = Full agreement)]]</calculatedColumnFormula>
      <totalsRowFormula>SUM(טבלה111[Weighted Score])</totalsRowFormula>
    </tableColumn>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D73515A-37E4-4E29-9ED5-618D0F2C6FF9}" name="טבלה111121316" displayName="טבלה111121316" ref="A1:G32" totalsRowCount="1" headerRowDxfId="95" dataDxfId="94">
  <autoFilter ref="A1:G31" xr:uid="{909A3AED-8740-4FDA-A3DF-3C4818287D66}"/>
  <tableColumns count="7">
    <tableColumn id="1" xr3:uid="{52B0DCDB-C8E1-40A7-81BC-EAF6751872B5}" name="Number" dataDxfId="93" totalsRowDxfId="22"/>
    <tableColumn id="2" xr3:uid="{66CC8537-1CD1-4ACD-854A-3F3A8B3177C3}" name="Category" dataDxfId="92" totalsRowDxfId="21"/>
    <tableColumn id="3" xr3:uid="{C808573E-FF96-4C2F-968E-5B5697EE1EFF}" name="Category Weight" dataDxfId="91" totalsRowDxfId="20"/>
    <tableColumn id="4" xr3:uid="{A910861F-7AF7-4C10-901D-BDFD715606FB}" name="Question" dataDxfId="90" totalsRowDxfId="19"/>
    <tableColumn id="5" xr3:uid="{BCA7BD6C-76B6-441B-ABAF-5B4AA98A4BD0}" name="Question Weight" dataDxfId="89" totalsRowDxfId="18"/>
    <tableColumn id="6" xr3:uid="{C09B0D6E-BF89-4963-9A93-13C21F8CA433}" name="Score (0-4, 0 = Irrelevant, 1 = dis agre,e 2 = Somewhat agree, 3 = Mostly agree, 4 = Full agreement)" dataDxfId="23" totalsRowDxfId="17"/>
    <tableColumn id="7" xr3:uid="{24569990-209A-4227-8291-7C0054D64744}" name="Weighted Score" totalsRowFunction="custom" dataDxfId="88" totalsRowDxfId="16">
      <calculatedColumnFormula>טבלה111121316[[#This Row],[Category Weight]]*טבלה111121316[[#This Row],[Question Weight]]*טבלה111121316[[#This Row],[Score (0-4, 0 = Irrelevant, 1 = dis agre,e 2 = Somewhat agree, 3 = Mostly agree, 4 = Full agreement)]]</calculatedColumnFormula>
      <totalsRowFormula>SUM(טבלה111121316[Weighted Score])</totalsRowFormula>
    </tableColumn>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C9514B6-9964-43F0-BAE9-3ECBBBBB1DD0}" name="טבלה1111213" displayName="טבלה1111213" ref="A1:G32" totalsRowCount="1" headerRowDxfId="87" dataDxfId="86">
  <autoFilter ref="A1:G31" xr:uid="{909A3AED-8740-4FDA-A3DF-3C4818287D66}"/>
  <tableColumns count="7">
    <tableColumn id="1" xr3:uid="{DFE81FDF-73DB-4608-B335-30558DE26FF0}" name="Number" dataDxfId="85" totalsRowDxfId="14"/>
    <tableColumn id="2" xr3:uid="{D34F5DE1-DDD3-49A2-963A-F84DCAEEB7A7}" name="Category" dataDxfId="84" totalsRowDxfId="13"/>
    <tableColumn id="3" xr3:uid="{24B1B174-62CB-452C-A3A8-947010DBAC5F}" name="Category Weight" dataDxfId="83" totalsRowDxfId="12"/>
    <tableColumn id="4" xr3:uid="{B7B3D6DC-0FC2-4B92-BD8C-E4DFC86495A9}" name="Question" dataDxfId="82" totalsRowDxfId="11"/>
    <tableColumn id="5" xr3:uid="{20EF631C-B09E-4232-87A6-8465D2A60A02}" name="Question Weight" dataDxfId="81" totalsRowDxfId="10"/>
    <tableColumn id="6" xr3:uid="{2467F8C2-D507-41D5-8154-618D4EE826A7}" name="Score (0-4, 0 = Irrelevant, 1 = dis agre,e 2 = Somewhat agree, 3 = Mostly agree, 4 = Full agreement)" dataDxfId="15" totalsRowDxfId="9"/>
    <tableColumn id="7" xr3:uid="{B0D2A7F5-9AD8-43C5-9E45-22C24970BA7B}" name="Weighted Score" totalsRowFunction="custom" dataDxfId="80" totalsRowDxfId="8">
      <calculatedColumnFormula>טבלה1111213[[#This Row],[Category Weight]]*טבלה1111213[[#This Row],[Question Weight]]*טבלה1111213[[#This Row],[Score (0-4, 0 = Irrelevant, 1 = dis agre,e 2 = Somewhat agree, 3 = Mostly agree, 4 = Full agreement)]]</calculatedColumnFormula>
      <totalsRowFormula>SUM(טבלה1111213[Weighted Score])</totalsRowFormula>
    </tableColumn>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9A3AED-8740-4FDA-A3DF-3C4818287D66}" name="טבלה1" displayName="טבלה1" ref="A1:G32" totalsRowCount="1" headerRowDxfId="79" dataDxfId="78">
  <autoFilter ref="A1:G31" xr:uid="{909A3AED-8740-4FDA-A3DF-3C4818287D66}"/>
  <tableColumns count="7">
    <tableColumn id="1" xr3:uid="{D4AAAB8B-7AA7-4334-8C5E-22A237CEC4E1}" name="Number" dataDxfId="77" totalsRowDxfId="6"/>
    <tableColumn id="2" xr3:uid="{FD7B0249-8975-4262-9F18-E8FECC0E0DF7}" name="Category" dataDxfId="76" totalsRowDxfId="5"/>
    <tableColumn id="3" xr3:uid="{3709E7AD-E065-4F30-8B46-417638594D73}" name="Category Weight" dataDxfId="75" totalsRowDxfId="4"/>
    <tableColumn id="4" xr3:uid="{554ABA85-8457-4FF5-A9B1-CFE62A8231DD}" name="Question" dataDxfId="74" totalsRowDxfId="3"/>
    <tableColumn id="5" xr3:uid="{A0E3BEA5-6FDC-4802-ACED-9ABCFFA8E397}" name="Question Weight" dataDxfId="73" totalsRowDxfId="2"/>
    <tableColumn id="6" xr3:uid="{F222D458-1008-4965-A021-6B33CBD9C141}" name="Score (0-4, 0 = Irrelevant, 1 = dis agre,e 2 = Somewhat agree, 3 = Mostly agree, 4 = Full agreement)" dataDxfId="7" totalsRowDxfId="1"/>
    <tableColumn id="7" xr3:uid="{EC410B5C-EA2B-44A8-AC94-F3C2C8A9188A}" name="Weighted Score" totalsRowFunction="custom" dataDxfId="72" totalsRowDxfId="0">
      <calculatedColumnFormula>טבלה1[[#This Row],[Category Weight]]*טבלה1[[#This Row],[Question Weight]]*טבלה1[[#This Row],[Score (0-4, 0 = Irrelevant, 1 = dis agre,e 2 = Somewhat agree, 3 = Mostly agree, 4 = Full agreement)]]</calculatedColumnFormula>
      <totalsRowFormula>SUM(טבלה1[Weighted Score])</totalsRowFormula>
    </tableColumn>
  </tableColumns>
  <tableStyleInfo name="TableStyleMedium17"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94C0-9062-494F-BF5B-BB24C68EA132}">
  <dimension ref="A1:G32"/>
  <sheetViews>
    <sheetView topLeftCell="E1" zoomScale="85" zoomScaleNormal="85" workbookViewId="0">
      <selection activeCell="Q23" sqref="Q23"/>
    </sheetView>
  </sheetViews>
  <sheetFormatPr defaultRowHeight="14" x14ac:dyDescent="0.3"/>
  <cols>
    <col min="2" max="2" width="11.83203125" bestFit="1" customWidth="1"/>
    <col min="3" max="3" width="16.75" customWidth="1"/>
    <col min="4" max="4" width="200.83203125" customWidth="1"/>
    <col min="5" max="5" width="17" customWidth="1"/>
    <col min="6" max="6" width="87.5" bestFit="1" customWidth="1"/>
    <col min="7" max="7" width="17" bestFit="1" customWidth="1"/>
  </cols>
  <sheetData>
    <row r="1" spans="1:7" x14ac:dyDescent="0.3">
      <c r="A1" s="1" t="s">
        <v>40</v>
      </c>
      <c r="B1" s="1" t="s">
        <v>0</v>
      </c>
      <c r="C1" s="1" t="s">
        <v>2</v>
      </c>
      <c r="D1" s="1" t="s">
        <v>1</v>
      </c>
      <c r="E1" s="1" t="s">
        <v>3</v>
      </c>
      <c r="F1" s="1" t="s">
        <v>4</v>
      </c>
      <c r="G1" s="4" t="s">
        <v>39</v>
      </c>
    </row>
    <row r="2" spans="1:7" x14ac:dyDescent="0.3">
      <c r="A2" s="1">
        <v>1</v>
      </c>
      <c r="B2" s="1" t="s">
        <v>35</v>
      </c>
      <c r="C2" s="1">
        <v>0.3</v>
      </c>
      <c r="D2" t="s">
        <v>5</v>
      </c>
      <c r="E2" s="1">
        <v>0.15</v>
      </c>
      <c r="F2" s="1">
        <v>4</v>
      </c>
      <c r="G2" s="1">
        <f>טבלה1111213141518[[#This Row],[Category Weight]]*טבלה1111213141518[[#This Row],[Question Weight]]*טבלה1111213141518[[#This Row],[Score (0-4, 0 = Irrelevant, 1 = dis agre,e 2 = Somewhat agree, 3 = Mostly agree, 4 = Full agreement)]]</f>
        <v>0.18</v>
      </c>
    </row>
    <row r="3" spans="1:7" x14ac:dyDescent="0.3">
      <c r="A3" s="1">
        <v>2</v>
      </c>
      <c r="B3" s="1" t="s">
        <v>35</v>
      </c>
      <c r="C3" s="1">
        <v>0.3</v>
      </c>
      <c r="D3" t="s">
        <v>6</v>
      </c>
      <c r="E3" s="1">
        <v>0.1</v>
      </c>
      <c r="F3" s="1">
        <v>3</v>
      </c>
      <c r="G3" s="1">
        <f>טבלה1111213141518[[#This Row],[Category Weight]]*טבלה1111213141518[[#This Row],[Question Weight]]*טבלה1111213141518[[#This Row],[Score (0-4, 0 = Irrelevant, 1 = dis agre,e 2 = Somewhat agree, 3 = Mostly agree, 4 = Full agreement)]]</f>
        <v>0.09</v>
      </c>
    </row>
    <row r="4" spans="1:7" x14ac:dyDescent="0.3">
      <c r="A4" s="1">
        <v>3</v>
      </c>
      <c r="B4" s="1" t="s">
        <v>35</v>
      </c>
      <c r="C4" s="1">
        <v>0.3</v>
      </c>
      <c r="D4" t="s">
        <v>7</v>
      </c>
      <c r="E4" s="1">
        <v>0.1</v>
      </c>
      <c r="F4" s="1">
        <v>4</v>
      </c>
      <c r="G4" s="1">
        <f>טבלה1111213141518[[#This Row],[Category Weight]]*טבלה1111213141518[[#This Row],[Question Weight]]*טבלה1111213141518[[#This Row],[Score (0-4, 0 = Irrelevant, 1 = dis agre,e 2 = Somewhat agree, 3 = Mostly agree, 4 = Full agreement)]]</f>
        <v>0.12</v>
      </c>
    </row>
    <row r="5" spans="1:7" x14ac:dyDescent="0.3">
      <c r="A5" s="1">
        <v>4</v>
      </c>
      <c r="B5" s="1" t="s">
        <v>35</v>
      </c>
      <c r="C5" s="1">
        <v>0.3</v>
      </c>
      <c r="D5" t="s">
        <v>8</v>
      </c>
      <c r="E5" s="1">
        <v>0.1</v>
      </c>
      <c r="F5" s="1">
        <v>2</v>
      </c>
      <c r="G5" s="1">
        <f>טבלה1111213141518[[#This Row],[Category Weight]]*טבלה1111213141518[[#This Row],[Question Weight]]*טבלה1111213141518[[#This Row],[Score (0-4, 0 = Irrelevant, 1 = dis agre,e 2 = Somewhat agree, 3 = Mostly agree, 4 = Full agreement)]]</f>
        <v>0.06</v>
      </c>
    </row>
    <row r="6" spans="1:7" x14ac:dyDescent="0.3">
      <c r="A6" s="1">
        <v>5</v>
      </c>
      <c r="B6" s="1" t="s">
        <v>35</v>
      </c>
      <c r="C6" s="1">
        <v>0.3</v>
      </c>
      <c r="D6" t="s">
        <v>9</v>
      </c>
      <c r="E6" s="1">
        <v>0.1</v>
      </c>
      <c r="F6" s="1">
        <v>3</v>
      </c>
      <c r="G6" s="1">
        <f>טבלה1111213141518[[#This Row],[Category Weight]]*טבלה1111213141518[[#This Row],[Question Weight]]*טבלה1111213141518[[#This Row],[Score (0-4, 0 = Irrelevant, 1 = dis agre,e 2 = Somewhat agree, 3 = Mostly agree, 4 = Full agreement)]]</f>
        <v>0.09</v>
      </c>
    </row>
    <row r="7" spans="1:7" x14ac:dyDescent="0.3">
      <c r="A7" s="1">
        <v>6</v>
      </c>
      <c r="B7" s="1" t="s">
        <v>35</v>
      </c>
      <c r="C7" s="1">
        <v>0.3</v>
      </c>
      <c r="D7" t="s">
        <v>10</v>
      </c>
      <c r="E7" s="1">
        <v>0.1</v>
      </c>
      <c r="F7" s="1">
        <v>3</v>
      </c>
      <c r="G7" s="1">
        <f>טבלה1111213141518[[#This Row],[Category Weight]]*טבלה1111213141518[[#This Row],[Question Weight]]*טבלה1111213141518[[#This Row],[Score (0-4, 0 = Irrelevant, 1 = dis agre,e 2 = Somewhat agree, 3 = Mostly agree, 4 = Full agreement)]]</f>
        <v>0.09</v>
      </c>
    </row>
    <row r="8" spans="1:7" x14ac:dyDescent="0.3">
      <c r="A8" s="1">
        <v>7</v>
      </c>
      <c r="B8" s="1" t="s">
        <v>35</v>
      </c>
      <c r="C8" s="1">
        <v>0.3</v>
      </c>
      <c r="D8" t="s">
        <v>11</v>
      </c>
      <c r="E8" s="1">
        <v>0.1</v>
      </c>
      <c r="F8" s="1">
        <v>3</v>
      </c>
      <c r="G8" s="1">
        <f>טבלה1111213141518[[#This Row],[Category Weight]]*טבלה1111213141518[[#This Row],[Question Weight]]*טבלה1111213141518[[#This Row],[Score (0-4, 0 = Irrelevant, 1 = dis agre,e 2 = Somewhat agree, 3 = Mostly agree, 4 = Full agreement)]]</f>
        <v>0.09</v>
      </c>
    </row>
    <row r="9" spans="1:7" x14ac:dyDescent="0.3">
      <c r="A9" s="1">
        <v>8</v>
      </c>
      <c r="B9" s="1" t="s">
        <v>35</v>
      </c>
      <c r="C9" s="1">
        <v>0.3</v>
      </c>
      <c r="D9" t="s">
        <v>12</v>
      </c>
      <c r="E9" s="1">
        <v>0.1</v>
      </c>
      <c r="F9" s="1">
        <v>4</v>
      </c>
      <c r="G9" s="1">
        <f>טבלה1111213141518[[#This Row],[Category Weight]]*טבלה1111213141518[[#This Row],[Question Weight]]*טבלה1111213141518[[#This Row],[Score (0-4, 0 = Irrelevant, 1 = dis agre,e 2 = Somewhat agree, 3 = Mostly agree, 4 = Full agreement)]]</f>
        <v>0.12</v>
      </c>
    </row>
    <row r="10" spans="1:7" x14ac:dyDescent="0.3">
      <c r="A10" s="1">
        <v>9</v>
      </c>
      <c r="B10" s="1" t="s">
        <v>35</v>
      </c>
      <c r="C10" s="1">
        <v>0.3</v>
      </c>
      <c r="D10" t="s">
        <v>13</v>
      </c>
      <c r="E10" s="1">
        <v>0.1</v>
      </c>
      <c r="F10" s="1">
        <v>2</v>
      </c>
      <c r="G10" s="1">
        <f>טבלה1111213141518[[#This Row],[Category Weight]]*טבלה1111213141518[[#This Row],[Question Weight]]*טבלה1111213141518[[#This Row],[Score (0-4, 0 = Irrelevant, 1 = dis agre,e 2 = Somewhat agree, 3 = Mostly agree, 4 = Full agreement)]]</f>
        <v>0.06</v>
      </c>
    </row>
    <row r="11" spans="1:7" ht="14.5" thickBot="1" x14ac:dyDescent="0.35">
      <c r="A11" s="2">
        <v>10</v>
      </c>
      <c r="B11" s="2" t="s">
        <v>35</v>
      </c>
      <c r="C11" s="2">
        <v>0.3</v>
      </c>
      <c r="D11" s="3" t="s">
        <v>14</v>
      </c>
      <c r="E11" s="2">
        <v>0.05</v>
      </c>
      <c r="F11" s="2">
        <v>1</v>
      </c>
      <c r="G11" s="2">
        <f>טבלה1111213141518[[#This Row],[Category Weight]]*טבלה1111213141518[[#This Row],[Question Weight]]*טבלה1111213141518[[#This Row],[Score (0-4, 0 = Irrelevant, 1 = dis agre,e 2 = Somewhat agree, 3 = Mostly agree, 4 = Full agreement)]]</f>
        <v>1.4999999999999999E-2</v>
      </c>
    </row>
    <row r="12" spans="1:7" x14ac:dyDescent="0.3">
      <c r="A12" s="1">
        <v>11</v>
      </c>
      <c r="B12" s="1" t="s">
        <v>36</v>
      </c>
      <c r="C12" s="1">
        <v>0.3</v>
      </c>
      <c r="D12" t="s">
        <v>15</v>
      </c>
      <c r="E12" s="1">
        <v>0.35</v>
      </c>
      <c r="F12" s="1">
        <v>3</v>
      </c>
      <c r="G12" s="1">
        <f>טבלה1111213141518[[#This Row],[Category Weight]]*טבלה1111213141518[[#This Row],[Question Weight]]*טבלה1111213141518[[#This Row],[Score (0-4, 0 = Irrelevant, 1 = dis agre,e 2 = Somewhat agree, 3 = Mostly agree, 4 = Full agreement)]]</f>
        <v>0.315</v>
      </c>
    </row>
    <row r="13" spans="1:7" x14ac:dyDescent="0.3">
      <c r="A13" s="1">
        <v>12</v>
      </c>
      <c r="B13" s="1" t="s">
        <v>36</v>
      </c>
      <c r="C13" s="1">
        <v>0.3</v>
      </c>
      <c r="D13" t="s">
        <v>16</v>
      </c>
      <c r="E13" s="1">
        <v>0.15</v>
      </c>
      <c r="F13" s="1">
        <v>3</v>
      </c>
      <c r="G13" s="1">
        <f>טבלה1111213141518[[#This Row],[Category Weight]]*טבלה1111213141518[[#This Row],[Question Weight]]*טבלה1111213141518[[#This Row],[Score (0-4, 0 = Irrelevant, 1 = dis agre,e 2 = Somewhat agree, 3 = Mostly agree, 4 = Full agreement)]]</f>
        <v>0.13500000000000001</v>
      </c>
    </row>
    <row r="14" spans="1:7" x14ac:dyDescent="0.3">
      <c r="A14" s="1">
        <v>13</v>
      </c>
      <c r="B14" s="1" t="s">
        <v>36</v>
      </c>
      <c r="C14" s="1">
        <v>0.3</v>
      </c>
      <c r="D14" t="s">
        <v>17</v>
      </c>
      <c r="E14" s="1">
        <v>0.1</v>
      </c>
      <c r="F14" s="1">
        <v>2</v>
      </c>
      <c r="G14" s="1">
        <f>טבלה1111213141518[[#This Row],[Category Weight]]*טבלה1111213141518[[#This Row],[Question Weight]]*טבלה1111213141518[[#This Row],[Score (0-4, 0 = Irrelevant, 1 = dis agre,e 2 = Somewhat agree, 3 = Mostly agree, 4 = Full agreement)]]</f>
        <v>0.06</v>
      </c>
    </row>
    <row r="15" spans="1:7" x14ac:dyDescent="0.3">
      <c r="A15" s="1">
        <v>14</v>
      </c>
      <c r="B15" s="1" t="s">
        <v>36</v>
      </c>
      <c r="C15" s="1">
        <v>0.3</v>
      </c>
      <c r="D15" t="s">
        <v>18</v>
      </c>
      <c r="E15" s="1">
        <v>0.1</v>
      </c>
      <c r="F15" s="1">
        <v>2</v>
      </c>
      <c r="G15" s="1">
        <f>טבלה1111213141518[[#This Row],[Category Weight]]*טבלה1111213141518[[#This Row],[Question Weight]]*טבלה1111213141518[[#This Row],[Score (0-4, 0 = Irrelevant, 1 = dis agre,e 2 = Somewhat agree, 3 = Mostly agree, 4 = Full agreement)]]</f>
        <v>0.06</v>
      </c>
    </row>
    <row r="16" spans="1:7" x14ac:dyDescent="0.3">
      <c r="A16" s="1">
        <v>15</v>
      </c>
      <c r="B16" s="1" t="s">
        <v>36</v>
      </c>
      <c r="C16" s="1">
        <v>0.3</v>
      </c>
      <c r="D16" t="s">
        <v>19</v>
      </c>
      <c r="E16" s="1">
        <v>0.1</v>
      </c>
      <c r="F16" s="1">
        <v>2</v>
      </c>
      <c r="G16" s="1">
        <f>טבלה1111213141518[[#This Row],[Category Weight]]*טבלה1111213141518[[#This Row],[Question Weight]]*טבלה1111213141518[[#This Row],[Score (0-4, 0 = Irrelevant, 1 = dis agre,e 2 = Somewhat agree, 3 = Mostly agree, 4 = Full agreement)]]</f>
        <v>0.06</v>
      </c>
    </row>
    <row r="17" spans="1:7" x14ac:dyDescent="0.3">
      <c r="A17" s="1">
        <v>16</v>
      </c>
      <c r="B17" s="1" t="s">
        <v>36</v>
      </c>
      <c r="C17" s="1">
        <v>0.3</v>
      </c>
      <c r="D17" t="s">
        <v>20</v>
      </c>
      <c r="E17" s="1">
        <v>0.1</v>
      </c>
      <c r="F17" s="1">
        <v>4</v>
      </c>
      <c r="G17" s="1">
        <f>טבלה1111213141518[[#This Row],[Category Weight]]*טבלה1111213141518[[#This Row],[Question Weight]]*טבלה1111213141518[[#This Row],[Score (0-4, 0 = Irrelevant, 1 = dis agre,e 2 = Somewhat agree, 3 = Mostly agree, 4 = Full agreement)]]</f>
        <v>0.12</v>
      </c>
    </row>
    <row r="18" spans="1:7" x14ac:dyDescent="0.3">
      <c r="A18" s="1">
        <v>17</v>
      </c>
      <c r="B18" s="1" t="s">
        <v>36</v>
      </c>
      <c r="C18" s="1">
        <v>0.3</v>
      </c>
      <c r="D18" t="s">
        <v>21</v>
      </c>
      <c r="E18" s="1">
        <v>0.05</v>
      </c>
      <c r="F18" s="1">
        <v>1</v>
      </c>
      <c r="G18" s="1">
        <f>טבלה1111213141518[[#This Row],[Category Weight]]*טבלה1111213141518[[#This Row],[Question Weight]]*טבלה1111213141518[[#This Row],[Score (0-4, 0 = Irrelevant, 1 = dis agre,e 2 = Somewhat agree, 3 = Mostly agree, 4 = Full agreement)]]</f>
        <v>1.4999999999999999E-2</v>
      </c>
    </row>
    <row r="19" spans="1:7" ht="14.5" thickBot="1" x14ac:dyDescent="0.35">
      <c r="A19" s="2">
        <v>18</v>
      </c>
      <c r="B19" s="2" t="s">
        <v>36</v>
      </c>
      <c r="C19" s="2">
        <v>0.3</v>
      </c>
      <c r="D19" s="3" t="s">
        <v>22</v>
      </c>
      <c r="E19" s="2">
        <v>0.05</v>
      </c>
      <c r="F19" s="2">
        <v>3</v>
      </c>
      <c r="G19" s="2">
        <f>טבלה1111213141518[[#This Row],[Category Weight]]*טבלה1111213141518[[#This Row],[Question Weight]]*טבלה1111213141518[[#This Row],[Score (0-4, 0 = Irrelevant, 1 = dis agre,e 2 = Somewhat agree, 3 = Mostly agree, 4 = Full agreement)]]</f>
        <v>4.4999999999999998E-2</v>
      </c>
    </row>
    <row r="20" spans="1:7" x14ac:dyDescent="0.3">
      <c r="A20" s="1">
        <v>19</v>
      </c>
      <c r="B20" s="1" t="s">
        <v>37</v>
      </c>
      <c r="C20" s="1">
        <v>0.25</v>
      </c>
      <c r="D20" t="s">
        <v>23</v>
      </c>
      <c r="E20" s="1">
        <v>0.2</v>
      </c>
      <c r="F20" s="1">
        <v>1</v>
      </c>
      <c r="G20" s="1">
        <f>טבלה1111213141518[[#This Row],[Category Weight]]*טבלה1111213141518[[#This Row],[Question Weight]]*טבלה1111213141518[[#This Row],[Score (0-4, 0 = Irrelevant, 1 = dis agre,e 2 = Somewhat agree, 3 = Mostly agree, 4 = Full agreement)]]</f>
        <v>0.05</v>
      </c>
    </row>
    <row r="21" spans="1:7" x14ac:dyDescent="0.3">
      <c r="A21" s="1">
        <v>20</v>
      </c>
      <c r="B21" s="1" t="s">
        <v>37</v>
      </c>
      <c r="C21" s="1">
        <v>0.25</v>
      </c>
      <c r="D21" t="s">
        <v>24</v>
      </c>
      <c r="E21" s="1">
        <v>0.15</v>
      </c>
      <c r="F21" s="1">
        <v>3</v>
      </c>
      <c r="G21" s="1">
        <f>טבלה1111213141518[[#This Row],[Category Weight]]*טבלה1111213141518[[#This Row],[Question Weight]]*טבלה1111213141518[[#This Row],[Score (0-4, 0 = Irrelevant, 1 = dis agre,e 2 = Somewhat agree, 3 = Mostly agree, 4 = Full agreement)]]</f>
        <v>0.11249999999999999</v>
      </c>
    </row>
    <row r="22" spans="1:7" x14ac:dyDescent="0.3">
      <c r="A22" s="1">
        <v>21</v>
      </c>
      <c r="B22" s="1" t="s">
        <v>37</v>
      </c>
      <c r="C22" s="1">
        <v>0.25</v>
      </c>
      <c r="D22" t="s">
        <v>25</v>
      </c>
      <c r="E22" s="1">
        <v>0.15</v>
      </c>
      <c r="F22" s="1">
        <v>3</v>
      </c>
      <c r="G22" s="1">
        <f>טבלה1111213141518[[#This Row],[Category Weight]]*טבלה1111213141518[[#This Row],[Question Weight]]*טבלה1111213141518[[#This Row],[Score (0-4, 0 = Irrelevant, 1 = dis agre,e 2 = Somewhat agree, 3 = Mostly agree, 4 = Full agreement)]]</f>
        <v>0.11249999999999999</v>
      </c>
    </row>
    <row r="23" spans="1:7" x14ac:dyDescent="0.3">
      <c r="A23" s="1">
        <v>22</v>
      </c>
      <c r="B23" s="1" t="s">
        <v>37</v>
      </c>
      <c r="C23" s="1">
        <v>0.25</v>
      </c>
      <c r="D23" t="s">
        <v>26</v>
      </c>
      <c r="E23" s="1">
        <v>0.15</v>
      </c>
      <c r="F23" s="1">
        <v>3</v>
      </c>
      <c r="G23" s="1">
        <f>טבלה1111213141518[[#This Row],[Category Weight]]*טבלה1111213141518[[#This Row],[Question Weight]]*טבלה1111213141518[[#This Row],[Score (0-4, 0 = Irrelevant, 1 = dis agre,e 2 = Somewhat agree, 3 = Mostly agree, 4 = Full agreement)]]</f>
        <v>0.11249999999999999</v>
      </c>
    </row>
    <row r="24" spans="1:7" x14ac:dyDescent="0.3">
      <c r="A24" s="1">
        <v>23</v>
      </c>
      <c r="B24" s="1" t="s">
        <v>37</v>
      </c>
      <c r="C24" s="1">
        <v>0.25</v>
      </c>
      <c r="D24" t="s">
        <v>27</v>
      </c>
      <c r="E24" s="1">
        <v>0.15</v>
      </c>
      <c r="F24" s="1">
        <v>3</v>
      </c>
      <c r="G24" s="1">
        <f>טבלה1111213141518[[#This Row],[Category Weight]]*טבלה1111213141518[[#This Row],[Question Weight]]*טבלה1111213141518[[#This Row],[Score (0-4, 0 = Irrelevant, 1 = dis agre,e 2 = Somewhat agree, 3 = Mostly agree, 4 = Full agreement)]]</f>
        <v>0.11249999999999999</v>
      </c>
    </row>
    <row r="25" spans="1:7" ht="14.5" thickBot="1" x14ac:dyDescent="0.35">
      <c r="A25" s="2">
        <v>24</v>
      </c>
      <c r="B25" s="2" t="s">
        <v>37</v>
      </c>
      <c r="C25" s="2">
        <v>0.25</v>
      </c>
      <c r="D25" s="3" t="s">
        <v>28</v>
      </c>
      <c r="E25" s="2">
        <v>0.2</v>
      </c>
      <c r="F25" s="2">
        <v>4</v>
      </c>
      <c r="G25" s="2">
        <f>טבלה1111213141518[[#This Row],[Category Weight]]*טבלה1111213141518[[#This Row],[Question Weight]]*טבלה1111213141518[[#This Row],[Score (0-4, 0 = Irrelevant, 1 = dis agre,e 2 = Somewhat agree, 3 = Mostly agree, 4 = Full agreement)]]</f>
        <v>0.2</v>
      </c>
    </row>
    <row r="26" spans="1:7" x14ac:dyDescent="0.3">
      <c r="A26" s="1">
        <v>25</v>
      </c>
      <c r="B26" s="1" t="s">
        <v>38</v>
      </c>
      <c r="C26" s="1">
        <v>0.15</v>
      </c>
      <c r="D26" t="s">
        <v>29</v>
      </c>
      <c r="E26" s="1">
        <v>0.2</v>
      </c>
      <c r="F26" s="1">
        <v>3</v>
      </c>
      <c r="G26" s="1">
        <f>טבלה1111213141518[[#This Row],[Category Weight]]*טבלה1111213141518[[#This Row],[Question Weight]]*טבלה1111213141518[[#This Row],[Score (0-4, 0 = Irrelevant, 1 = dis agre,e 2 = Somewhat agree, 3 = Mostly agree, 4 = Full agreement)]]</f>
        <v>0.09</v>
      </c>
    </row>
    <row r="27" spans="1:7" x14ac:dyDescent="0.3">
      <c r="A27" s="1">
        <v>26</v>
      </c>
      <c r="B27" s="1" t="s">
        <v>38</v>
      </c>
      <c r="C27" s="1">
        <v>0.15</v>
      </c>
      <c r="D27" t="s">
        <v>30</v>
      </c>
      <c r="E27" s="1">
        <v>0.2</v>
      </c>
      <c r="F27" s="1">
        <v>2</v>
      </c>
      <c r="G27" s="1">
        <f>טבלה1111213141518[[#This Row],[Category Weight]]*טבלה1111213141518[[#This Row],[Question Weight]]*טבלה1111213141518[[#This Row],[Score (0-4, 0 = Irrelevant, 1 = dis agre,e 2 = Somewhat agree, 3 = Mostly agree, 4 = Full agreement)]]</f>
        <v>0.06</v>
      </c>
    </row>
    <row r="28" spans="1:7" x14ac:dyDescent="0.3">
      <c r="A28" s="1">
        <v>27</v>
      </c>
      <c r="B28" s="1" t="s">
        <v>38</v>
      </c>
      <c r="C28" s="1">
        <v>0.15</v>
      </c>
      <c r="D28" t="s">
        <v>31</v>
      </c>
      <c r="E28" s="1">
        <v>0.15</v>
      </c>
      <c r="F28" s="1">
        <v>1</v>
      </c>
      <c r="G28" s="1">
        <f>טבלה1111213141518[[#This Row],[Category Weight]]*טבלה1111213141518[[#This Row],[Question Weight]]*טבלה1111213141518[[#This Row],[Score (0-4, 0 = Irrelevant, 1 = dis agre,e 2 = Somewhat agree, 3 = Mostly agree, 4 = Full agreement)]]</f>
        <v>2.2499999999999999E-2</v>
      </c>
    </row>
    <row r="29" spans="1:7" x14ac:dyDescent="0.3">
      <c r="A29" s="1">
        <v>28</v>
      </c>
      <c r="B29" s="1" t="s">
        <v>38</v>
      </c>
      <c r="C29" s="1">
        <v>0.15</v>
      </c>
      <c r="D29" t="s">
        <v>32</v>
      </c>
      <c r="E29" s="1">
        <v>0.15</v>
      </c>
      <c r="F29" s="1">
        <v>3</v>
      </c>
      <c r="G29" s="1">
        <f>טבלה1111213141518[[#This Row],[Category Weight]]*טבלה1111213141518[[#This Row],[Question Weight]]*טבלה1111213141518[[#This Row],[Score (0-4, 0 = Irrelevant, 1 = dis agre,e 2 = Somewhat agree, 3 = Mostly agree, 4 = Full agreement)]]</f>
        <v>6.7500000000000004E-2</v>
      </c>
    </row>
    <row r="30" spans="1:7" x14ac:dyDescent="0.3">
      <c r="A30" s="1">
        <v>29</v>
      </c>
      <c r="B30" s="1" t="s">
        <v>38</v>
      </c>
      <c r="C30" s="1">
        <v>0.15</v>
      </c>
      <c r="D30" t="s">
        <v>33</v>
      </c>
      <c r="E30" s="1">
        <v>0.15</v>
      </c>
      <c r="F30" s="1">
        <v>4</v>
      </c>
      <c r="G30" s="1">
        <f>טבלה1111213141518[[#This Row],[Category Weight]]*טבלה1111213141518[[#This Row],[Question Weight]]*טבלה1111213141518[[#This Row],[Score (0-4, 0 = Irrelevant, 1 = dis agre,e 2 = Somewhat agree, 3 = Mostly agree, 4 = Full agreement)]]</f>
        <v>0.09</v>
      </c>
    </row>
    <row r="31" spans="1:7" x14ac:dyDescent="0.3">
      <c r="A31" s="1">
        <v>30</v>
      </c>
      <c r="B31" s="1" t="s">
        <v>38</v>
      </c>
      <c r="C31" s="1">
        <v>0.15</v>
      </c>
      <c r="D31" t="s">
        <v>34</v>
      </c>
      <c r="E31" s="1">
        <v>0.15</v>
      </c>
      <c r="F31" s="1">
        <v>2</v>
      </c>
      <c r="G31" s="1">
        <f>טבלה1111213141518[[#This Row],[Category Weight]]*טבלה1111213141518[[#This Row],[Question Weight]]*טבלה1111213141518[[#This Row],[Score (0-4, 0 = Irrelevant, 1 = dis agre,e 2 = Somewhat agree, 3 = Mostly agree, 4 = Full agreement)]]</f>
        <v>4.4999999999999998E-2</v>
      </c>
    </row>
    <row r="32" spans="1:7" x14ac:dyDescent="0.3">
      <c r="A32" s="1"/>
      <c r="B32" s="1"/>
      <c r="C32" s="1"/>
      <c r="D32" s="1"/>
      <c r="E32" s="1"/>
      <c r="F32" s="1"/>
      <c r="G32" s="1">
        <f>SUM(טבלה1111213141518[Weighted Score])</f>
        <v>2.7999999999999994</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7B9A-AFC9-4149-814A-7CDE169B6D1A}">
  <dimension ref="A1:G32"/>
  <sheetViews>
    <sheetView topLeftCell="E1" zoomScale="85" zoomScaleNormal="85" workbookViewId="0">
      <selection activeCell="D38" sqref="D38"/>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טבלה11112131415[[#This Row],[Category Weight]]*טבלה11112131415[[#This Row],[Question Weight]]*טבלה11112131415[[#This Row],[Score (0-4, 0 = Irrelevant, 1 = dis agre,e 2 = Somewhat agree, 3 = Mostly agree, 4 = Full agreement)]]</f>
        <v>0.18</v>
      </c>
    </row>
    <row r="3" spans="1:7" x14ac:dyDescent="0.3">
      <c r="A3" s="1">
        <v>2</v>
      </c>
      <c r="B3" s="1" t="s">
        <v>35</v>
      </c>
      <c r="C3" s="1">
        <v>0.3</v>
      </c>
      <c r="D3" t="s">
        <v>6</v>
      </c>
      <c r="E3" s="1">
        <v>0.1</v>
      </c>
      <c r="F3" s="1">
        <v>4</v>
      </c>
      <c r="G3" s="1">
        <f>טבלה11112131415[[#This Row],[Category Weight]]*טבלה11112131415[[#This Row],[Question Weight]]*טבלה11112131415[[#This Row],[Score (0-4, 0 = Irrelevant, 1 = dis agre,e 2 = Somewhat agree, 3 = Mostly agree, 4 = Full agreement)]]</f>
        <v>0.12</v>
      </c>
    </row>
    <row r="4" spans="1:7" x14ac:dyDescent="0.3">
      <c r="A4" s="1">
        <v>3</v>
      </c>
      <c r="B4" s="1" t="s">
        <v>35</v>
      </c>
      <c r="C4" s="1">
        <v>0.3</v>
      </c>
      <c r="D4" t="s">
        <v>7</v>
      </c>
      <c r="E4" s="1">
        <v>0.1</v>
      </c>
      <c r="F4" s="1">
        <v>4</v>
      </c>
      <c r="G4" s="1">
        <f>טבלה11112131415[[#This Row],[Category Weight]]*טבלה11112131415[[#This Row],[Question Weight]]*טבלה11112131415[[#This Row],[Score (0-4, 0 = Irrelevant, 1 = dis agre,e 2 = Somewhat agree, 3 = Mostly agree, 4 = Full agreement)]]</f>
        <v>0.12</v>
      </c>
    </row>
    <row r="5" spans="1:7" x14ac:dyDescent="0.3">
      <c r="A5" s="1">
        <v>4</v>
      </c>
      <c r="B5" s="1" t="s">
        <v>35</v>
      </c>
      <c r="C5" s="1">
        <v>0.3</v>
      </c>
      <c r="D5" t="s">
        <v>8</v>
      </c>
      <c r="E5" s="1">
        <v>0.1</v>
      </c>
      <c r="F5" s="1">
        <v>3</v>
      </c>
      <c r="G5" s="1">
        <f>טבלה11112131415[[#This Row],[Category Weight]]*טבלה11112131415[[#This Row],[Question Weight]]*טבלה11112131415[[#This Row],[Score (0-4, 0 = Irrelevant, 1 = dis agre,e 2 = Somewhat agree, 3 = Mostly agree, 4 = Full agreement)]]</f>
        <v>0.09</v>
      </c>
    </row>
    <row r="6" spans="1:7" x14ac:dyDescent="0.3">
      <c r="A6" s="1">
        <v>5</v>
      </c>
      <c r="B6" s="1" t="s">
        <v>35</v>
      </c>
      <c r="C6" s="1">
        <v>0.3</v>
      </c>
      <c r="D6" t="s">
        <v>9</v>
      </c>
      <c r="E6" s="1">
        <v>0.1</v>
      </c>
      <c r="F6" s="1">
        <v>4</v>
      </c>
      <c r="G6" s="1">
        <f>טבלה11112131415[[#This Row],[Category Weight]]*טבלה11112131415[[#This Row],[Question Weight]]*טבלה11112131415[[#This Row],[Score (0-4, 0 = Irrelevant, 1 = dis agre,e 2 = Somewhat agree, 3 = Mostly agree, 4 = Full agreement)]]</f>
        <v>0.12</v>
      </c>
    </row>
    <row r="7" spans="1:7" x14ac:dyDescent="0.3">
      <c r="A7" s="1">
        <v>6</v>
      </c>
      <c r="B7" s="1" t="s">
        <v>35</v>
      </c>
      <c r="C7" s="1">
        <v>0.3</v>
      </c>
      <c r="D7" t="s">
        <v>10</v>
      </c>
      <c r="E7" s="1">
        <v>0.1</v>
      </c>
      <c r="F7" s="1">
        <v>3</v>
      </c>
      <c r="G7" s="1">
        <f>טבלה11112131415[[#This Row],[Category Weight]]*טבלה11112131415[[#This Row],[Question Weight]]*טבלה11112131415[[#This Row],[Score (0-4, 0 = Irrelevant, 1 = dis agre,e 2 = Somewhat agree, 3 = Mostly agree, 4 = Full agreement)]]</f>
        <v>0.09</v>
      </c>
    </row>
    <row r="8" spans="1:7" x14ac:dyDescent="0.3">
      <c r="A8" s="1">
        <v>7</v>
      </c>
      <c r="B8" s="1" t="s">
        <v>35</v>
      </c>
      <c r="C8" s="1">
        <v>0.3</v>
      </c>
      <c r="D8" t="s">
        <v>11</v>
      </c>
      <c r="E8" s="1">
        <v>0.1</v>
      </c>
      <c r="F8" s="1">
        <v>2</v>
      </c>
      <c r="G8" s="1">
        <f>טבלה11112131415[[#This Row],[Category Weight]]*טבלה11112131415[[#This Row],[Question Weight]]*טבלה11112131415[[#This Row],[Score (0-4, 0 = Irrelevant, 1 = dis agre,e 2 = Somewhat agree, 3 = Mostly agree, 4 = Full agreement)]]</f>
        <v>0.06</v>
      </c>
    </row>
    <row r="9" spans="1:7" x14ac:dyDescent="0.3">
      <c r="A9" s="1">
        <v>8</v>
      </c>
      <c r="B9" s="1" t="s">
        <v>35</v>
      </c>
      <c r="C9" s="1">
        <v>0.3</v>
      </c>
      <c r="D9" t="s">
        <v>12</v>
      </c>
      <c r="E9" s="1">
        <v>0.1</v>
      </c>
      <c r="F9" s="1">
        <v>4</v>
      </c>
      <c r="G9" s="1">
        <f>טבלה11112131415[[#This Row],[Category Weight]]*טבלה11112131415[[#This Row],[Question Weight]]*טבלה11112131415[[#This Row],[Score (0-4, 0 = Irrelevant, 1 = dis agre,e 2 = Somewhat agree, 3 = Mostly agree, 4 = Full agreement)]]</f>
        <v>0.12</v>
      </c>
    </row>
    <row r="10" spans="1:7" x14ac:dyDescent="0.3">
      <c r="A10" s="1">
        <v>9</v>
      </c>
      <c r="B10" s="1" t="s">
        <v>35</v>
      </c>
      <c r="C10" s="1">
        <v>0.3</v>
      </c>
      <c r="D10" t="s">
        <v>13</v>
      </c>
      <c r="E10" s="1">
        <v>0.1</v>
      </c>
      <c r="F10" s="1">
        <v>2</v>
      </c>
      <c r="G10" s="1">
        <f>טבלה11112131415[[#This Row],[Category Weight]]*טבלה11112131415[[#This Row],[Question Weight]]*טבלה11112131415[[#This Row],[Score (0-4, 0 = Irrelevant, 1 = dis agre,e 2 = Somewhat agree, 3 = Mostly agree, 4 = Full agreement)]]</f>
        <v>0.06</v>
      </c>
    </row>
    <row r="11" spans="1:7" ht="14.5" thickBot="1" x14ac:dyDescent="0.35">
      <c r="A11" s="2">
        <v>10</v>
      </c>
      <c r="B11" s="2" t="s">
        <v>35</v>
      </c>
      <c r="C11" s="2">
        <v>0.3</v>
      </c>
      <c r="D11" s="3" t="s">
        <v>14</v>
      </c>
      <c r="E11" s="2">
        <v>0.05</v>
      </c>
      <c r="F11" s="2">
        <v>2</v>
      </c>
      <c r="G11" s="2">
        <f>טבלה11112131415[[#This Row],[Category Weight]]*טבלה11112131415[[#This Row],[Question Weight]]*טבלה11112131415[[#This Row],[Score (0-4, 0 = Irrelevant, 1 = dis agre,e 2 = Somewhat agree, 3 = Mostly agree, 4 = Full agreement)]]</f>
        <v>0.03</v>
      </c>
    </row>
    <row r="12" spans="1:7" x14ac:dyDescent="0.3">
      <c r="A12" s="1">
        <v>11</v>
      </c>
      <c r="B12" s="1" t="s">
        <v>36</v>
      </c>
      <c r="C12" s="1">
        <v>0.3</v>
      </c>
      <c r="D12" t="s">
        <v>15</v>
      </c>
      <c r="E12" s="1">
        <v>0.35</v>
      </c>
      <c r="F12" s="1">
        <v>3</v>
      </c>
      <c r="G12" s="1">
        <f>טבלה11112131415[[#This Row],[Category Weight]]*טבלה11112131415[[#This Row],[Question Weight]]*טבלה11112131415[[#This Row],[Score (0-4, 0 = Irrelevant, 1 = dis agre,e 2 = Somewhat agree, 3 = Mostly agree, 4 = Full agreement)]]</f>
        <v>0.315</v>
      </c>
    </row>
    <row r="13" spans="1:7" x14ac:dyDescent="0.3">
      <c r="A13" s="1">
        <v>12</v>
      </c>
      <c r="B13" s="1" t="s">
        <v>36</v>
      </c>
      <c r="C13" s="1">
        <v>0.3</v>
      </c>
      <c r="D13" t="s">
        <v>16</v>
      </c>
      <c r="E13" s="1">
        <v>0.15</v>
      </c>
      <c r="F13" s="1">
        <v>3</v>
      </c>
      <c r="G13" s="1">
        <f>טבלה11112131415[[#This Row],[Category Weight]]*טבלה11112131415[[#This Row],[Question Weight]]*טבלה11112131415[[#This Row],[Score (0-4, 0 = Irrelevant, 1 = dis agre,e 2 = Somewhat agree, 3 = Mostly agree, 4 = Full agreement)]]</f>
        <v>0.13500000000000001</v>
      </c>
    </row>
    <row r="14" spans="1:7" x14ac:dyDescent="0.3">
      <c r="A14" s="1">
        <v>13</v>
      </c>
      <c r="B14" s="1" t="s">
        <v>36</v>
      </c>
      <c r="C14" s="1">
        <v>0.3</v>
      </c>
      <c r="D14" t="s">
        <v>17</v>
      </c>
      <c r="E14" s="1">
        <v>0.1</v>
      </c>
      <c r="F14" s="1">
        <v>2</v>
      </c>
      <c r="G14" s="1">
        <f>טבלה11112131415[[#This Row],[Category Weight]]*טבלה11112131415[[#This Row],[Question Weight]]*טבלה11112131415[[#This Row],[Score (0-4, 0 = Irrelevant, 1 = dis agre,e 2 = Somewhat agree, 3 = Mostly agree, 4 = Full agreement)]]</f>
        <v>0.06</v>
      </c>
    </row>
    <row r="15" spans="1:7" x14ac:dyDescent="0.3">
      <c r="A15" s="1">
        <v>14</v>
      </c>
      <c r="B15" s="1" t="s">
        <v>36</v>
      </c>
      <c r="C15" s="1">
        <v>0.3</v>
      </c>
      <c r="D15" t="s">
        <v>18</v>
      </c>
      <c r="E15" s="1">
        <v>0.1</v>
      </c>
      <c r="F15" s="1">
        <v>3</v>
      </c>
      <c r="G15" s="1">
        <f>טבלה11112131415[[#This Row],[Category Weight]]*טבלה11112131415[[#This Row],[Question Weight]]*טבלה11112131415[[#This Row],[Score (0-4, 0 = Irrelevant, 1 = dis agre,e 2 = Somewhat agree, 3 = Mostly agree, 4 = Full agreement)]]</f>
        <v>0.09</v>
      </c>
    </row>
    <row r="16" spans="1:7" x14ac:dyDescent="0.3">
      <c r="A16" s="1">
        <v>15</v>
      </c>
      <c r="B16" s="1" t="s">
        <v>36</v>
      </c>
      <c r="C16" s="1">
        <v>0.3</v>
      </c>
      <c r="D16" t="s">
        <v>19</v>
      </c>
      <c r="E16" s="1">
        <v>0.1</v>
      </c>
      <c r="F16" s="1">
        <v>3</v>
      </c>
      <c r="G16" s="1">
        <f>טבלה11112131415[[#This Row],[Category Weight]]*טבלה11112131415[[#This Row],[Question Weight]]*טבלה11112131415[[#This Row],[Score (0-4, 0 = Irrelevant, 1 = dis agre,e 2 = Somewhat agree, 3 = Mostly agree, 4 = Full agreement)]]</f>
        <v>0.09</v>
      </c>
    </row>
    <row r="17" spans="1:7" x14ac:dyDescent="0.3">
      <c r="A17" s="1">
        <v>16</v>
      </c>
      <c r="B17" s="1" t="s">
        <v>36</v>
      </c>
      <c r="C17" s="1">
        <v>0.3</v>
      </c>
      <c r="D17" t="s">
        <v>20</v>
      </c>
      <c r="E17" s="1">
        <v>0.1</v>
      </c>
      <c r="F17" s="1">
        <v>3</v>
      </c>
      <c r="G17" s="1">
        <f>טבלה11112131415[[#This Row],[Category Weight]]*טבלה11112131415[[#This Row],[Question Weight]]*טבלה11112131415[[#This Row],[Score (0-4, 0 = Irrelevant, 1 = dis agre,e 2 = Somewhat agree, 3 = Mostly agree, 4 = Full agreement)]]</f>
        <v>0.09</v>
      </c>
    </row>
    <row r="18" spans="1:7" x14ac:dyDescent="0.3">
      <c r="A18" s="1">
        <v>17</v>
      </c>
      <c r="B18" s="1" t="s">
        <v>36</v>
      </c>
      <c r="C18" s="1">
        <v>0.3</v>
      </c>
      <c r="D18" t="s">
        <v>21</v>
      </c>
      <c r="E18" s="1">
        <v>0.05</v>
      </c>
      <c r="F18" s="1">
        <v>3</v>
      </c>
      <c r="G18" s="1">
        <f>טבלה11112131415[[#This Row],[Category Weight]]*טבלה11112131415[[#This Row],[Question Weight]]*טבלה11112131415[[#This Row],[Score (0-4, 0 = Irrelevant, 1 = dis agre,e 2 = Somewhat agree, 3 = Mostly agree, 4 = Full agreement)]]</f>
        <v>4.4999999999999998E-2</v>
      </c>
    </row>
    <row r="19" spans="1:7" ht="14.5" thickBot="1" x14ac:dyDescent="0.35">
      <c r="A19" s="2">
        <v>18</v>
      </c>
      <c r="B19" s="2" t="s">
        <v>36</v>
      </c>
      <c r="C19" s="2">
        <v>0.3</v>
      </c>
      <c r="D19" s="3" t="s">
        <v>22</v>
      </c>
      <c r="E19" s="2">
        <v>0.05</v>
      </c>
      <c r="F19" s="2">
        <v>4</v>
      </c>
      <c r="G19" s="2">
        <f>טבלה11112131415[[#This Row],[Category Weight]]*טבלה11112131415[[#This Row],[Question Weight]]*טבלה11112131415[[#This Row],[Score (0-4, 0 = Irrelevant, 1 = dis agre,e 2 = Somewhat agree, 3 = Mostly agree, 4 = Full agreement)]]</f>
        <v>0.06</v>
      </c>
    </row>
    <row r="20" spans="1:7" x14ac:dyDescent="0.3">
      <c r="A20" s="1">
        <v>19</v>
      </c>
      <c r="B20" s="1" t="s">
        <v>37</v>
      </c>
      <c r="C20" s="1">
        <v>0.25</v>
      </c>
      <c r="D20" t="s">
        <v>23</v>
      </c>
      <c r="E20" s="1">
        <v>0.2</v>
      </c>
      <c r="F20" s="1">
        <v>4</v>
      </c>
      <c r="G20" s="1">
        <f>טבלה11112131415[[#This Row],[Category Weight]]*טבלה11112131415[[#This Row],[Question Weight]]*טבלה11112131415[[#This Row],[Score (0-4, 0 = Irrelevant, 1 = dis agre,e 2 = Somewhat agree, 3 = Mostly agree, 4 = Full agreement)]]</f>
        <v>0.2</v>
      </c>
    </row>
    <row r="21" spans="1:7" x14ac:dyDescent="0.3">
      <c r="A21" s="1">
        <v>20</v>
      </c>
      <c r="B21" s="1" t="s">
        <v>37</v>
      </c>
      <c r="C21" s="1">
        <v>0.25</v>
      </c>
      <c r="D21" t="s">
        <v>24</v>
      </c>
      <c r="E21" s="1">
        <v>0.15</v>
      </c>
      <c r="F21" s="1">
        <v>4</v>
      </c>
      <c r="G21" s="1">
        <f>טבלה11112131415[[#This Row],[Category Weight]]*טבלה11112131415[[#This Row],[Question Weight]]*טבלה11112131415[[#This Row],[Score (0-4, 0 = Irrelevant, 1 = dis agre,e 2 = Somewhat agree, 3 = Mostly agree, 4 = Full agreement)]]</f>
        <v>0.15</v>
      </c>
    </row>
    <row r="22" spans="1:7" x14ac:dyDescent="0.3">
      <c r="A22" s="1">
        <v>21</v>
      </c>
      <c r="B22" s="1" t="s">
        <v>37</v>
      </c>
      <c r="C22" s="1">
        <v>0.25</v>
      </c>
      <c r="D22" t="s">
        <v>25</v>
      </c>
      <c r="E22" s="1">
        <v>0.15</v>
      </c>
      <c r="F22" s="1">
        <v>4</v>
      </c>
      <c r="G22" s="1">
        <f>טבלה11112131415[[#This Row],[Category Weight]]*טבלה11112131415[[#This Row],[Question Weight]]*טבלה11112131415[[#This Row],[Score (0-4, 0 = Irrelevant, 1 = dis agre,e 2 = Somewhat agree, 3 = Mostly agree, 4 = Full agreement)]]</f>
        <v>0.15</v>
      </c>
    </row>
    <row r="23" spans="1:7" x14ac:dyDescent="0.3">
      <c r="A23" s="1">
        <v>22</v>
      </c>
      <c r="B23" s="1" t="s">
        <v>37</v>
      </c>
      <c r="C23" s="1">
        <v>0.25</v>
      </c>
      <c r="D23" t="s">
        <v>26</v>
      </c>
      <c r="E23" s="1">
        <v>0.15</v>
      </c>
      <c r="F23" s="1">
        <v>3</v>
      </c>
      <c r="G23" s="1">
        <f>טבלה11112131415[[#This Row],[Category Weight]]*טבלה11112131415[[#This Row],[Question Weight]]*טבלה11112131415[[#This Row],[Score (0-4, 0 = Irrelevant, 1 = dis agre,e 2 = Somewhat agree, 3 = Mostly agree, 4 = Full agreement)]]</f>
        <v>0.11249999999999999</v>
      </c>
    </row>
    <row r="24" spans="1:7" x14ac:dyDescent="0.3">
      <c r="A24" s="1">
        <v>23</v>
      </c>
      <c r="B24" s="1" t="s">
        <v>37</v>
      </c>
      <c r="C24" s="1">
        <v>0.25</v>
      </c>
      <c r="D24" t="s">
        <v>27</v>
      </c>
      <c r="E24" s="1">
        <v>0.15</v>
      </c>
      <c r="F24" s="1">
        <v>3</v>
      </c>
      <c r="G24" s="1">
        <f>טבלה11112131415[[#This Row],[Category Weight]]*טבלה11112131415[[#This Row],[Question Weight]]*טבלה11112131415[[#This Row],[Score (0-4, 0 = Irrelevant, 1 = dis agre,e 2 = Somewhat agree, 3 = Mostly agree, 4 = Full agreement)]]</f>
        <v>0.11249999999999999</v>
      </c>
    </row>
    <row r="25" spans="1:7" ht="14.5" thickBot="1" x14ac:dyDescent="0.35">
      <c r="A25" s="2">
        <v>24</v>
      </c>
      <c r="B25" s="2" t="s">
        <v>37</v>
      </c>
      <c r="C25" s="2">
        <v>0.25</v>
      </c>
      <c r="D25" s="3" t="s">
        <v>28</v>
      </c>
      <c r="E25" s="2">
        <v>0.2</v>
      </c>
      <c r="F25" s="2">
        <v>3</v>
      </c>
      <c r="G25" s="2">
        <f>טבלה11112131415[[#This Row],[Category Weight]]*טבלה11112131415[[#This Row],[Question Weight]]*טבלה11112131415[[#This Row],[Score (0-4, 0 = Irrelevant, 1 = dis agre,e 2 = Somewhat agree, 3 = Mostly agree, 4 = Full agreement)]]</f>
        <v>0.15000000000000002</v>
      </c>
    </row>
    <row r="26" spans="1:7" x14ac:dyDescent="0.3">
      <c r="A26" s="1">
        <v>25</v>
      </c>
      <c r="B26" s="1" t="s">
        <v>38</v>
      </c>
      <c r="C26" s="1">
        <v>0.15</v>
      </c>
      <c r="D26" t="s">
        <v>29</v>
      </c>
      <c r="E26" s="1">
        <v>0.2</v>
      </c>
      <c r="F26" s="1">
        <v>2</v>
      </c>
      <c r="G26" s="1">
        <f>טבלה11112131415[[#This Row],[Category Weight]]*טבלה11112131415[[#This Row],[Question Weight]]*טבלה11112131415[[#This Row],[Score (0-4, 0 = Irrelevant, 1 = dis agre,e 2 = Somewhat agree, 3 = Mostly agree, 4 = Full agreement)]]</f>
        <v>0.06</v>
      </c>
    </row>
    <row r="27" spans="1:7" x14ac:dyDescent="0.3">
      <c r="A27" s="1">
        <v>26</v>
      </c>
      <c r="B27" s="1" t="s">
        <v>38</v>
      </c>
      <c r="C27" s="1">
        <v>0.15</v>
      </c>
      <c r="D27" t="s">
        <v>30</v>
      </c>
      <c r="E27" s="1">
        <v>0.2</v>
      </c>
      <c r="F27" s="1">
        <v>2</v>
      </c>
      <c r="G27" s="1">
        <f>טבלה11112131415[[#This Row],[Category Weight]]*טבלה11112131415[[#This Row],[Question Weight]]*טבלה11112131415[[#This Row],[Score (0-4, 0 = Irrelevant, 1 = dis agre,e 2 = Somewhat agree, 3 = Mostly agree, 4 = Full agreement)]]</f>
        <v>0.06</v>
      </c>
    </row>
    <row r="28" spans="1:7" x14ac:dyDescent="0.3">
      <c r="A28" s="1">
        <v>27</v>
      </c>
      <c r="B28" s="1" t="s">
        <v>38</v>
      </c>
      <c r="C28" s="1">
        <v>0.15</v>
      </c>
      <c r="D28" t="s">
        <v>31</v>
      </c>
      <c r="E28" s="1">
        <v>0.15</v>
      </c>
      <c r="F28" s="1">
        <v>2</v>
      </c>
      <c r="G28" s="1">
        <f>טבלה11112131415[[#This Row],[Category Weight]]*טבלה11112131415[[#This Row],[Question Weight]]*טבלה11112131415[[#This Row],[Score (0-4, 0 = Irrelevant, 1 = dis agre,e 2 = Somewhat agree, 3 = Mostly agree, 4 = Full agreement)]]</f>
        <v>4.4999999999999998E-2</v>
      </c>
    </row>
    <row r="29" spans="1:7" x14ac:dyDescent="0.3">
      <c r="A29" s="1">
        <v>28</v>
      </c>
      <c r="B29" s="1" t="s">
        <v>38</v>
      </c>
      <c r="C29" s="1">
        <v>0.15</v>
      </c>
      <c r="D29" t="s">
        <v>32</v>
      </c>
      <c r="E29" s="1">
        <v>0.15</v>
      </c>
      <c r="F29" s="1">
        <v>2</v>
      </c>
      <c r="G29" s="1">
        <f>טבלה11112131415[[#This Row],[Category Weight]]*טבלה11112131415[[#This Row],[Question Weight]]*טבלה11112131415[[#This Row],[Score (0-4, 0 = Irrelevant, 1 = dis agre,e 2 = Somewhat agree, 3 = Mostly agree, 4 = Full agreement)]]</f>
        <v>4.4999999999999998E-2</v>
      </c>
    </row>
    <row r="30" spans="1:7" x14ac:dyDescent="0.3">
      <c r="A30" s="1">
        <v>29</v>
      </c>
      <c r="B30" s="1" t="s">
        <v>38</v>
      </c>
      <c r="C30" s="1">
        <v>0.15</v>
      </c>
      <c r="D30" t="s">
        <v>33</v>
      </c>
      <c r="E30" s="1">
        <v>0.15</v>
      </c>
      <c r="F30" s="1">
        <v>4</v>
      </c>
      <c r="G30" s="1">
        <f>טבלה11112131415[[#This Row],[Category Weight]]*טבלה11112131415[[#This Row],[Question Weight]]*טבלה11112131415[[#This Row],[Score (0-4, 0 = Irrelevant, 1 = dis agre,e 2 = Somewhat agree, 3 = Mostly agree, 4 = Full agreement)]]</f>
        <v>0.09</v>
      </c>
    </row>
    <row r="31" spans="1:7" x14ac:dyDescent="0.3">
      <c r="A31" s="1">
        <v>30</v>
      </c>
      <c r="B31" s="1" t="s">
        <v>38</v>
      </c>
      <c r="C31" s="1">
        <v>0.15</v>
      </c>
      <c r="D31" t="s">
        <v>34</v>
      </c>
      <c r="E31" s="1">
        <v>0.15</v>
      </c>
      <c r="F31" s="1">
        <v>3</v>
      </c>
      <c r="G31" s="1">
        <f>טבלה11112131415[[#This Row],[Category Weight]]*טבלה11112131415[[#This Row],[Question Weight]]*טבלה11112131415[[#This Row],[Score (0-4, 0 = Irrelevant, 1 = dis agre,e 2 = Somewhat agree, 3 = Mostly agree, 4 = Full agreement)]]</f>
        <v>6.7500000000000004E-2</v>
      </c>
    </row>
    <row r="32" spans="1:7" x14ac:dyDescent="0.3">
      <c r="A32" s="1"/>
      <c r="B32" s="1"/>
      <c r="C32" s="1"/>
      <c r="D32" s="1"/>
      <c r="E32" s="1"/>
      <c r="F32" s="1"/>
      <c r="G32" s="1">
        <f>SUM(טבלה11112131415[Weighted Score])</f>
        <v>3.1174999999999993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D5565-BD4E-4D4B-B93B-1F18EF3E507D}">
  <dimension ref="A1:G32"/>
  <sheetViews>
    <sheetView topLeftCell="E1" zoomScale="85" zoomScaleNormal="85" workbookViewId="0">
      <selection activeCell="F2" sqref="F2:F31"/>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טבלה11112[[#This Row],[Category Weight]]*טבלה11112[[#This Row],[Question Weight]]*טבלה11112[[#This Row],[Score (0-4, 0 = Irrelevant, 1 = dis agre,e 2 = Somewhat agree, 3 = Mostly agree, 4 = Full agreement)]]</f>
        <v>0.18</v>
      </c>
    </row>
    <row r="3" spans="1:7" x14ac:dyDescent="0.3">
      <c r="A3" s="1">
        <v>2</v>
      </c>
      <c r="B3" s="1" t="s">
        <v>35</v>
      </c>
      <c r="C3" s="1">
        <v>0.3</v>
      </c>
      <c r="D3" t="s">
        <v>6</v>
      </c>
      <c r="E3" s="1">
        <v>0.1</v>
      </c>
      <c r="F3" s="1">
        <v>4</v>
      </c>
      <c r="G3" s="1">
        <f>טבלה11112[[#This Row],[Category Weight]]*טבלה11112[[#This Row],[Question Weight]]*טבלה11112[[#This Row],[Score (0-4, 0 = Irrelevant, 1 = dis agre,e 2 = Somewhat agree, 3 = Mostly agree, 4 = Full agreement)]]</f>
        <v>0.12</v>
      </c>
    </row>
    <row r="4" spans="1:7" x14ac:dyDescent="0.3">
      <c r="A4" s="1">
        <v>3</v>
      </c>
      <c r="B4" s="1" t="s">
        <v>35</v>
      </c>
      <c r="C4" s="1">
        <v>0.3</v>
      </c>
      <c r="D4" t="s">
        <v>7</v>
      </c>
      <c r="E4" s="1">
        <v>0.1</v>
      </c>
      <c r="F4" s="1">
        <v>4</v>
      </c>
      <c r="G4" s="1">
        <f>טבלה11112[[#This Row],[Category Weight]]*טבלה11112[[#This Row],[Question Weight]]*טבלה11112[[#This Row],[Score (0-4, 0 = Irrelevant, 1 = dis agre,e 2 = Somewhat agree, 3 = Mostly agree, 4 = Full agreement)]]</f>
        <v>0.12</v>
      </c>
    </row>
    <row r="5" spans="1:7" x14ac:dyDescent="0.3">
      <c r="A5" s="1">
        <v>4</v>
      </c>
      <c r="B5" s="1" t="s">
        <v>35</v>
      </c>
      <c r="C5" s="1">
        <v>0.3</v>
      </c>
      <c r="D5" t="s">
        <v>8</v>
      </c>
      <c r="E5" s="1">
        <v>0.1</v>
      </c>
      <c r="F5" s="1">
        <v>3</v>
      </c>
      <c r="G5" s="1">
        <f>טבלה11112[[#This Row],[Category Weight]]*טבלה11112[[#This Row],[Question Weight]]*טבלה11112[[#This Row],[Score (0-4, 0 = Irrelevant, 1 = dis agre,e 2 = Somewhat agree, 3 = Mostly agree, 4 = Full agreement)]]</f>
        <v>0.09</v>
      </c>
    </row>
    <row r="6" spans="1:7" x14ac:dyDescent="0.3">
      <c r="A6" s="1">
        <v>5</v>
      </c>
      <c r="B6" s="1" t="s">
        <v>35</v>
      </c>
      <c r="C6" s="1">
        <v>0.3</v>
      </c>
      <c r="D6" t="s">
        <v>9</v>
      </c>
      <c r="E6" s="1">
        <v>0.1</v>
      </c>
      <c r="F6" s="1">
        <v>4</v>
      </c>
      <c r="G6" s="1">
        <f>טבלה11112[[#This Row],[Category Weight]]*טבלה11112[[#This Row],[Question Weight]]*טבלה11112[[#This Row],[Score (0-4, 0 = Irrelevant, 1 = dis agre,e 2 = Somewhat agree, 3 = Mostly agree, 4 = Full agreement)]]</f>
        <v>0.12</v>
      </c>
    </row>
    <row r="7" spans="1:7" x14ac:dyDescent="0.3">
      <c r="A7" s="1">
        <v>6</v>
      </c>
      <c r="B7" s="1" t="s">
        <v>35</v>
      </c>
      <c r="C7" s="1">
        <v>0.3</v>
      </c>
      <c r="D7" t="s">
        <v>10</v>
      </c>
      <c r="E7" s="1">
        <v>0.1</v>
      </c>
      <c r="F7" s="1">
        <v>2</v>
      </c>
      <c r="G7" s="1">
        <f>טבלה11112[[#This Row],[Category Weight]]*טבלה11112[[#This Row],[Question Weight]]*טבלה11112[[#This Row],[Score (0-4, 0 = Irrelevant, 1 = dis agre,e 2 = Somewhat agree, 3 = Mostly agree, 4 = Full agreement)]]</f>
        <v>0.06</v>
      </c>
    </row>
    <row r="8" spans="1:7" x14ac:dyDescent="0.3">
      <c r="A8" s="1">
        <v>7</v>
      </c>
      <c r="B8" s="1" t="s">
        <v>35</v>
      </c>
      <c r="C8" s="1">
        <v>0.3</v>
      </c>
      <c r="D8" t="s">
        <v>11</v>
      </c>
      <c r="E8" s="1">
        <v>0.1</v>
      </c>
      <c r="F8" s="1">
        <v>2</v>
      </c>
      <c r="G8" s="1">
        <f>טבלה11112[[#This Row],[Category Weight]]*טבלה11112[[#This Row],[Question Weight]]*טבלה11112[[#This Row],[Score (0-4, 0 = Irrelevant, 1 = dis agre,e 2 = Somewhat agree, 3 = Mostly agree, 4 = Full agreement)]]</f>
        <v>0.06</v>
      </c>
    </row>
    <row r="9" spans="1:7" x14ac:dyDescent="0.3">
      <c r="A9" s="1">
        <v>8</v>
      </c>
      <c r="B9" s="1" t="s">
        <v>35</v>
      </c>
      <c r="C9" s="1">
        <v>0.3</v>
      </c>
      <c r="D9" t="s">
        <v>12</v>
      </c>
      <c r="E9" s="1">
        <v>0.1</v>
      </c>
      <c r="F9" s="1">
        <v>3</v>
      </c>
      <c r="G9" s="1">
        <f>טבלה11112[[#This Row],[Category Weight]]*טבלה11112[[#This Row],[Question Weight]]*טבלה11112[[#This Row],[Score (0-4, 0 = Irrelevant, 1 = dis agre,e 2 = Somewhat agree, 3 = Mostly agree, 4 = Full agreement)]]</f>
        <v>0.09</v>
      </c>
    </row>
    <row r="10" spans="1:7" x14ac:dyDescent="0.3">
      <c r="A10" s="1">
        <v>9</v>
      </c>
      <c r="B10" s="1" t="s">
        <v>35</v>
      </c>
      <c r="C10" s="1">
        <v>0.3</v>
      </c>
      <c r="D10" t="s">
        <v>13</v>
      </c>
      <c r="E10" s="1">
        <v>0.1</v>
      </c>
      <c r="F10" s="1">
        <v>2</v>
      </c>
      <c r="G10" s="1">
        <f>טבלה11112[[#This Row],[Category Weight]]*טבלה11112[[#This Row],[Question Weight]]*טבלה11112[[#This Row],[Score (0-4, 0 = Irrelevant, 1 = dis agre,e 2 = Somewhat agree, 3 = Mostly agree, 4 = Full agreement)]]</f>
        <v>0.06</v>
      </c>
    </row>
    <row r="11" spans="1:7" ht="14.5" thickBot="1" x14ac:dyDescent="0.35">
      <c r="A11" s="2">
        <v>10</v>
      </c>
      <c r="B11" s="2" t="s">
        <v>35</v>
      </c>
      <c r="C11" s="2">
        <v>0.3</v>
      </c>
      <c r="D11" s="3" t="s">
        <v>14</v>
      </c>
      <c r="E11" s="2">
        <v>0.05</v>
      </c>
      <c r="F11" s="2">
        <v>2</v>
      </c>
      <c r="G11" s="2">
        <f>טבלה11112[[#This Row],[Category Weight]]*טבלה11112[[#This Row],[Question Weight]]*טבלה11112[[#This Row],[Score (0-4, 0 = Irrelevant, 1 = dis agre,e 2 = Somewhat agree, 3 = Mostly agree, 4 = Full agreement)]]</f>
        <v>0.03</v>
      </c>
    </row>
    <row r="12" spans="1:7" x14ac:dyDescent="0.3">
      <c r="A12" s="1">
        <v>11</v>
      </c>
      <c r="B12" s="1" t="s">
        <v>36</v>
      </c>
      <c r="C12" s="1">
        <v>0.3</v>
      </c>
      <c r="D12" t="s">
        <v>15</v>
      </c>
      <c r="E12" s="1">
        <v>0.35</v>
      </c>
      <c r="F12" s="1">
        <v>3</v>
      </c>
      <c r="G12" s="1">
        <f>טבלה11112[[#This Row],[Category Weight]]*טבלה11112[[#This Row],[Question Weight]]*טבלה11112[[#This Row],[Score (0-4, 0 = Irrelevant, 1 = dis agre,e 2 = Somewhat agree, 3 = Mostly agree, 4 = Full agreement)]]</f>
        <v>0.315</v>
      </c>
    </row>
    <row r="13" spans="1:7" x14ac:dyDescent="0.3">
      <c r="A13" s="1">
        <v>12</v>
      </c>
      <c r="B13" s="1" t="s">
        <v>36</v>
      </c>
      <c r="C13" s="1">
        <v>0.3</v>
      </c>
      <c r="D13" t="s">
        <v>16</v>
      </c>
      <c r="E13" s="1">
        <v>0.15</v>
      </c>
      <c r="F13" s="1">
        <v>2</v>
      </c>
      <c r="G13" s="1">
        <f>טבלה11112[[#This Row],[Category Weight]]*טבלה11112[[#This Row],[Question Weight]]*טבלה11112[[#This Row],[Score (0-4, 0 = Irrelevant, 1 = dis agre,e 2 = Somewhat agree, 3 = Mostly agree, 4 = Full agreement)]]</f>
        <v>0.09</v>
      </c>
    </row>
    <row r="14" spans="1:7" x14ac:dyDescent="0.3">
      <c r="A14" s="1">
        <v>13</v>
      </c>
      <c r="B14" s="1" t="s">
        <v>36</v>
      </c>
      <c r="C14" s="1">
        <v>0.3</v>
      </c>
      <c r="D14" t="s">
        <v>17</v>
      </c>
      <c r="E14" s="1">
        <v>0.1</v>
      </c>
      <c r="F14" s="1">
        <v>2</v>
      </c>
      <c r="G14" s="1">
        <f>טבלה11112[[#This Row],[Category Weight]]*טבלה11112[[#This Row],[Question Weight]]*טבלה11112[[#This Row],[Score (0-4, 0 = Irrelevant, 1 = dis agre,e 2 = Somewhat agree, 3 = Mostly agree, 4 = Full agreement)]]</f>
        <v>0.06</v>
      </c>
    </row>
    <row r="15" spans="1:7" x14ac:dyDescent="0.3">
      <c r="A15" s="1">
        <v>14</v>
      </c>
      <c r="B15" s="1" t="s">
        <v>36</v>
      </c>
      <c r="C15" s="1">
        <v>0.3</v>
      </c>
      <c r="D15" t="s">
        <v>18</v>
      </c>
      <c r="E15" s="1">
        <v>0.1</v>
      </c>
      <c r="F15" s="1">
        <v>3</v>
      </c>
      <c r="G15" s="1">
        <f>טבלה11112[[#This Row],[Category Weight]]*טבלה11112[[#This Row],[Question Weight]]*טבלה11112[[#This Row],[Score (0-4, 0 = Irrelevant, 1 = dis agre,e 2 = Somewhat agree, 3 = Mostly agree, 4 = Full agreement)]]</f>
        <v>0.09</v>
      </c>
    </row>
    <row r="16" spans="1:7" x14ac:dyDescent="0.3">
      <c r="A16" s="1">
        <v>15</v>
      </c>
      <c r="B16" s="1" t="s">
        <v>36</v>
      </c>
      <c r="C16" s="1">
        <v>0.3</v>
      </c>
      <c r="D16" t="s">
        <v>19</v>
      </c>
      <c r="E16" s="1">
        <v>0.1</v>
      </c>
      <c r="F16" s="1">
        <v>2</v>
      </c>
      <c r="G16" s="1">
        <f>טבלה11112[[#This Row],[Category Weight]]*טבלה11112[[#This Row],[Question Weight]]*טבלה11112[[#This Row],[Score (0-4, 0 = Irrelevant, 1 = dis agre,e 2 = Somewhat agree, 3 = Mostly agree, 4 = Full agreement)]]</f>
        <v>0.06</v>
      </c>
    </row>
    <row r="17" spans="1:7" x14ac:dyDescent="0.3">
      <c r="A17" s="1">
        <v>16</v>
      </c>
      <c r="B17" s="1" t="s">
        <v>36</v>
      </c>
      <c r="C17" s="1">
        <v>0.3</v>
      </c>
      <c r="D17" t="s">
        <v>20</v>
      </c>
      <c r="E17" s="1">
        <v>0.1</v>
      </c>
      <c r="F17" s="1">
        <v>4</v>
      </c>
      <c r="G17" s="1">
        <f>טבלה11112[[#This Row],[Category Weight]]*טבלה11112[[#This Row],[Question Weight]]*טבלה11112[[#This Row],[Score (0-4, 0 = Irrelevant, 1 = dis agre,e 2 = Somewhat agree, 3 = Mostly agree, 4 = Full agreement)]]</f>
        <v>0.12</v>
      </c>
    </row>
    <row r="18" spans="1:7" x14ac:dyDescent="0.3">
      <c r="A18" s="1">
        <v>17</v>
      </c>
      <c r="B18" s="1" t="s">
        <v>36</v>
      </c>
      <c r="C18" s="1">
        <v>0.3</v>
      </c>
      <c r="D18" t="s">
        <v>21</v>
      </c>
      <c r="E18" s="1">
        <v>0.05</v>
      </c>
      <c r="F18" s="1">
        <v>3</v>
      </c>
      <c r="G18" s="1">
        <f>טבלה11112[[#This Row],[Category Weight]]*טבלה11112[[#This Row],[Question Weight]]*טבלה11112[[#This Row],[Score (0-4, 0 = Irrelevant, 1 = dis agre,e 2 = Somewhat agree, 3 = Mostly agree, 4 = Full agreement)]]</f>
        <v>4.4999999999999998E-2</v>
      </c>
    </row>
    <row r="19" spans="1:7" ht="14.5" thickBot="1" x14ac:dyDescent="0.35">
      <c r="A19" s="2">
        <v>18</v>
      </c>
      <c r="B19" s="2" t="s">
        <v>36</v>
      </c>
      <c r="C19" s="2">
        <v>0.3</v>
      </c>
      <c r="D19" s="3" t="s">
        <v>22</v>
      </c>
      <c r="E19" s="2">
        <v>0.05</v>
      </c>
      <c r="F19" s="2">
        <v>4</v>
      </c>
      <c r="G19" s="2">
        <f>טבלה11112[[#This Row],[Category Weight]]*טבלה11112[[#This Row],[Question Weight]]*טבלה11112[[#This Row],[Score (0-4, 0 = Irrelevant, 1 = dis agre,e 2 = Somewhat agree, 3 = Mostly agree, 4 = Full agreement)]]</f>
        <v>0.06</v>
      </c>
    </row>
    <row r="20" spans="1:7" x14ac:dyDescent="0.3">
      <c r="A20" s="1">
        <v>19</v>
      </c>
      <c r="B20" s="1" t="s">
        <v>37</v>
      </c>
      <c r="C20" s="1">
        <v>0.25</v>
      </c>
      <c r="D20" t="s">
        <v>23</v>
      </c>
      <c r="E20" s="1">
        <v>0.2</v>
      </c>
      <c r="F20" s="1">
        <v>4</v>
      </c>
      <c r="G20" s="1">
        <f>טבלה11112[[#This Row],[Category Weight]]*טבלה11112[[#This Row],[Question Weight]]*טבלה11112[[#This Row],[Score (0-4, 0 = Irrelevant, 1 = dis agre,e 2 = Somewhat agree, 3 = Mostly agree, 4 = Full agreement)]]</f>
        <v>0.2</v>
      </c>
    </row>
    <row r="21" spans="1:7" x14ac:dyDescent="0.3">
      <c r="A21" s="1">
        <v>20</v>
      </c>
      <c r="B21" s="1" t="s">
        <v>37</v>
      </c>
      <c r="C21" s="1">
        <v>0.25</v>
      </c>
      <c r="D21" t="s">
        <v>24</v>
      </c>
      <c r="E21" s="1">
        <v>0.15</v>
      </c>
      <c r="F21" s="1">
        <v>4</v>
      </c>
      <c r="G21" s="1">
        <f>טבלה11112[[#This Row],[Category Weight]]*טבלה11112[[#This Row],[Question Weight]]*טבלה11112[[#This Row],[Score (0-4, 0 = Irrelevant, 1 = dis agre,e 2 = Somewhat agree, 3 = Mostly agree, 4 = Full agreement)]]</f>
        <v>0.15</v>
      </c>
    </row>
    <row r="22" spans="1:7" x14ac:dyDescent="0.3">
      <c r="A22" s="1">
        <v>21</v>
      </c>
      <c r="B22" s="1" t="s">
        <v>37</v>
      </c>
      <c r="C22" s="1">
        <v>0.25</v>
      </c>
      <c r="D22" t="s">
        <v>25</v>
      </c>
      <c r="E22" s="1">
        <v>0.15</v>
      </c>
      <c r="F22" s="1">
        <v>3</v>
      </c>
      <c r="G22" s="1">
        <f>טבלה11112[[#This Row],[Category Weight]]*טבלה11112[[#This Row],[Question Weight]]*טבלה11112[[#This Row],[Score (0-4, 0 = Irrelevant, 1 = dis agre,e 2 = Somewhat agree, 3 = Mostly agree, 4 = Full agreement)]]</f>
        <v>0.11249999999999999</v>
      </c>
    </row>
    <row r="23" spans="1:7" x14ac:dyDescent="0.3">
      <c r="A23" s="1">
        <v>22</v>
      </c>
      <c r="B23" s="1" t="s">
        <v>37</v>
      </c>
      <c r="C23" s="1">
        <v>0.25</v>
      </c>
      <c r="D23" t="s">
        <v>26</v>
      </c>
      <c r="E23" s="1">
        <v>0.15</v>
      </c>
      <c r="F23" s="1">
        <v>3</v>
      </c>
      <c r="G23" s="1">
        <f>טבלה11112[[#This Row],[Category Weight]]*טבלה11112[[#This Row],[Question Weight]]*טבלה11112[[#This Row],[Score (0-4, 0 = Irrelevant, 1 = dis agre,e 2 = Somewhat agree, 3 = Mostly agree, 4 = Full agreement)]]</f>
        <v>0.11249999999999999</v>
      </c>
    </row>
    <row r="24" spans="1:7" x14ac:dyDescent="0.3">
      <c r="A24" s="1">
        <v>23</v>
      </c>
      <c r="B24" s="1" t="s">
        <v>37</v>
      </c>
      <c r="C24" s="1">
        <v>0.25</v>
      </c>
      <c r="D24" t="s">
        <v>27</v>
      </c>
      <c r="E24" s="1">
        <v>0.15</v>
      </c>
      <c r="F24" s="1">
        <v>2</v>
      </c>
      <c r="G24" s="1">
        <f>טבלה11112[[#This Row],[Category Weight]]*טבלה11112[[#This Row],[Question Weight]]*טבלה11112[[#This Row],[Score (0-4, 0 = Irrelevant, 1 = dis agre,e 2 = Somewhat agree, 3 = Mostly agree, 4 = Full agreement)]]</f>
        <v>7.4999999999999997E-2</v>
      </c>
    </row>
    <row r="25" spans="1:7" ht="14.5" thickBot="1" x14ac:dyDescent="0.35">
      <c r="A25" s="2">
        <v>24</v>
      </c>
      <c r="B25" s="2" t="s">
        <v>37</v>
      </c>
      <c r="C25" s="2">
        <v>0.25</v>
      </c>
      <c r="D25" s="3" t="s">
        <v>28</v>
      </c>
      <c r="E25" s="2">
        <v>0.2</v>
      </c>
      <c r="F25" s="2">
        <v>3</v>
      </c>
      <c r="G25" s="2">
        <f>טבלה11112[[#This Row],[Category Weight]]*טבלה11112[[#This Row],[Question Weight]]*טבלה11112[[#This Row],[Score (0-4, 0 = Irrelevant, 1 = dis agre,e 2 = Somewhat agree, 3 = Mostly agree, 4 = Full agreement)]]</f>
        <v>0.15000000000000002</v>
      </c>
    </row>
    <row r="26" spans="1:7" x14ac:dyDescent="0.3">
      <c r="A26" s="1">
        <v>25</v>
      </c>
      <c r="B26" s="1" t="s">
        <v>38</v>
      </c>
      <c r="C26" s="1">
        <v>0.15</v>
      </c>
      <c r="D26" t="s">
        <v>29</v>
      </c>
      <c r="E26" s="1">
        <v>0.2</v>
      </c>
      <c r="F26" s="1">
        <v>2</v>
      </c>
      <c r="G26" s="1">
        <f>טבלה11112[[#This Row],[Category Weight]]*טבלה11112[[#This Row],[Question Weight]]*טבלה11112[[#This Row],[Score (0-4, 0 = Irrelevant, 1 = dis agre,e 2 = Somewhat agree, 3 = Mostly agree, 4 = Full agreement)]]</f>
        <v>0.06</v>
      </c>
    </row>
    <row r="27" spans="1:7" x14ac:dyDescent="0.3">
      <c r="A27" s="1">
        <v>26</v>
      </c>
      <c r="B27" s="1" t="s">
        <v>38</v>
      </c>
      <c r="C27" s="1">
        <v>0.15</v>
      </c>
      <c r="D27" t="s">
        <v>30</v>
      </c>
      <c r="E27" s="1">
        <v>0.2</v>
      </c>
      <c r="F27" s="1">
        <v>2</v>
      </c>
      <c r="G27" s="1">
        <f>טבלה11112[[#This Row],[Category Weight]]*טבלה11112[[#This Row],[Question Weight]]*טבלה11112[[#This Row],[Score (0-4, 0 = Irrelevant, 1 = dis agre,e 2 = Somewhat agree, 3 = Mostly agree, 4 = Full agreement)]]</f>
        <v>0.06</v>
      </c>
    </row>
    <row r="28" spans="1:7" x14ac:dyDescent="0.3">
      <c r="A28" s="1">
        <v>27</v>
      </c>
      <c r="B28" s="1" t="s">
        <v>38</v>
      </c>
      <c r="C28" s="1">
        <v>0.15</v>
      </c>
      <c r="D28" t="s">
        <v>31</v>
      </c>
      <c r="E28" s="1">
        <v>0.15</v>
      </c>
      <c r="F28" s="1">
        <v>2</v>
      </c>
      <c r="G28" s="1">
        <f>טבלה11112[[#This Row],[Category Weight]]*טבלה11112[[#This Row],[Question Weight]]*טבלה11112[[#This Row],[Score (0-4, 0 = Irrelevant, 1 = dis agre,e 2 = Somewhat agree, 3 = Mostly agree, 4 = Full agreement)]]</f>
        <v>4.4999999999999998E-2</v>
      </c>
    </row>
    <row r="29" spans="1:7" x14ac:dyDescent="0.3">
      <c r="A29" s="1">
        <v>28</v>
      </c>
      <c r="B29" s="1" t="s">
        <v>38</v>
      </c>
      <c r="C29" s="1">
        <v>0.15</v>
      </c>
      <c r="D29" t="s">
        <v>32</v>
      </c>
      <c r="E29" s="1">
        <v>0.15</v>
      </c>
      <c r="F29" s="1">
        <v>2</v>
      </c>
      <c r="G29" s="1">
        <f>טבלה11112[[#This Row],[Category Weight]]*טבלה11112[[#This Row],[Question Weight]]*טבלה11112[[#This Row],[Score (0-4, 0 = Irrelevant, 1 = dis agre,e 2 = Somewhat agree, 3 = Mostly agree, 4 = Full agreement)]]</f>
        <v>4.4999999999999998E-2</v>
      </c>
    </row>
    <row r="30" spans="1:7" x14ac:dyDescent="0.3">
      <c r="A30" s="1">
        <v>29</v>
      </c>
      <c r="B30" s="1" t="s">
        <v>38</v>
      </c>
      <c r="C30" s="1">
        <v>0.15</v>
      </c>
      <c r="D30" t="s">
        <v>33</v>
      </c>
      <c r="E30" s="1">
        <v>0.15</v>
      </c>
      <c r="F30" s="1">
        <v>3</v>
      </c>
      <c r="G30" s="1">
        <f>טבלה11112[[#This Row],[Category Weight]]*טבלה11112[[#This Row],[Question Weight]]*טבלה11112[[#This Row],[Score (0-4, 0 = Irrelevant, 1 = dis agre,e 2 = Somewhat agree, 3 = Mostly agree, 4 = Full agreement)]]</f>
        <v>6.7500000000000004E-2</v>
      </c>
    </row>
    <row r="31" spans="1:7" x14ac:dyDescent="0.3">
      <c r="A31" s="1">
        <v>30</v>
      </c>
      <c r="B31" s="1" t="s">
        <v>38</v>
      </c>
      <c r="C31" s="1">
        <v>0.15</v>
      </c>
      <c r="D31" t="s">
        <v>34</v>
      </c>
      <c r="E31" s="1">
        <v>0.15</v>
      </c>
      <c r="F31" s="1">
        <v>3</v>
      </c>
      <c r="G31" s="1">
        <f>טבלה11112[[#This Row],[Category Weight]]*טבלה11112[[#This Row],[Question Weight]]*טבלה11112[[#This Row],[Score (0-4, 0 = Irrelevant, 1 = dis agre,e 2 = Somewhat agree, 3 = Mostly agree, 4 = Full agreement)]]</f>
        <v>6.7500000000000004E-2</v>
      </c>
    </row>
    <row r="32" spans="1:7" x14ac:dyDescent="0.3">
      <c r="A32" s="1"/>
      <c r="B32" s="1"/>
      <c r="C32" s="1"/>
      <c r="D32" s="1"/>
      <c r="E32" s="1"/>
      <c r="F32" s="1"/>
      <c r="G32" s="1">
        <f>SUM(טבלה11112[Weighted Score])</f>
        <v>2.9149999999999996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05554-AC5C-4A99-99BD-990A261BA71B}">
  <dimension ref="A1:G32"/>
  <sheetViews>
    <sheetView topLeftCell="E1" zoomScale="85" zoomScaleNormal="85" workbookViewId="0">
      <selection activeCell="F2" sqref="F2:F31"/>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טבלה11112131617[[#This Row],[Category Weight]]*טבלה11112131617[[#This Row],[Question Weight]]*טבלה11112131617[[#This Row],[Score (0-4, 0 = Irrelevant, 1 = dis agre,e 2 = Somewhat agree, 3 = Mostly agree, 4 = Full agreement)]]</f>
        <v>0.18</v>
      </c>
    </row>
    <row r="3" spans="1:7" x14ac:dyDescent="0.3">
      <c r="A3" s="1">
        <v>2</v>
      </c>
      <c r="B3" s="1" t="s">
        <v>35</v>
      </c>
      <c r="C3" s="1">
        <v>0.3</v>
      </c>
      <c r="D3" t="s">
        <v>6</v>
      </c>
      <c r="E3" s="1">
        <v>0.1</v>
      </c>
      <c r="F3" s="1">
        <v>4</v>
      </c>
      <c r="G3" s="1">
        <f>טבלה11112131617[[#This Row],[Category Weight]]*טבלה11112131617[[#This Row],[Question Weight]]*טבלה11112131617[[#This Row],[Score (0-4, 0 = Irrelevant, 1 = dis agre,e 2 = Somewhat agree, 3 = Mostly agree, 4 = Full agreement)]]</f>
        <v>0.12</v>
      </c>
    </row>
    <row r="4" spans="1:7" x14ac:dyDescent="0.3">
      <c r="A4" s="1">
        <v>3</v>
      </c>
      <c r="B4" s="1" t="s">
        <v>35</v>
      </c>
      <c r="C4" s="1">
        <v>0.3</v>
      </c>
      <c r="D4" t="s">
        <v>7</v>
      </c>
      <c r="E4" s="1">
        <v>0.1</v>
      </c>
      <c r="F4" s="1">
        <v>4</v>
      </c>
      <c r="G4" s="1">
        <f>טבלה11112131617[[#This Row],[Category Weight]]*טבלה11112131617[[#This Row],[Question Weight]]*טבלה11112131617[[#This Row],[Score (0-4, 0 = Irrelevant, 1 = dis agre,e 2 = Somewhat agree, 3 = Mostly agree, 4 = Full agreement)]]</f>
        <v>0.12</v>
      </c>
    </row>
    <row r="5" spans="1:7" x14ac:dyDescent="0.3">
      <c r="A5" s="1">
        <v>4</v>
      </c>
      <c r="B5" s="1" t="s">
        <v>35</v>
      </c>
      <c r="C5" s="1">
        <v>0.3</v>
      </c>
      <c r="D5" t="s">
        <v>8</v>
      </c>
      <c r="E5" s="1">
        <v>0.1</v>
      </c>
      <c r="F5" s="1">
        <v>3</v>
      </c>
      <c r="G5" s="1">
        <f>טבלה11112131617[[#This Row],[Category Weight]]*טבלה11112131617[[#This Row],[Question Weight]]*טבלה11112131617[[#This Row],[Score (0-4, 0 = Irrelevant, 1 = dis agre,e 2 = Somewhat agree, 3 = Mostly agree, 4 = Full agreement)]]</f>
        <v>0.09</v>
      </c>
    </row>
    <row r="6" spans="1:7" x14ac:dyDescent="0.3">
      <c r="A6" s="1">
        <v>5</v>
      </c>
      <c r="B6" s="1" t="s">
        <v>35</v>
      </c>
      <c r="C6" s="1">
        <v>0.3</v>
      </c>
      <c r="D6" t="s">
        <v>9</v>
      </c>
      <c r="E6" s="1">
        <v>0.1</v>
      </c>
      <c r="F6" s="1">
        <v>4</v>
      </c>
      <c r="G6" s="1">
        <f>טבלה11112131617[[#This Row],[Category Weight]]*טבלה11112131617[[#This Row],[Question Weight]]*טבלה11112131617[[#This Row],[Score (0-4, 0 = Irrelevant, 1 = dis agre,e 2 = Somewhat agree, 3 = Mostly agree, 4 = Full agreement)]]</f>
        <v>0.12</v>
      </c>
    </row>
    <row r="7" spans="1:7" x14ac:dyDescent="0.3">
      <c r="A7" s="1">
        <v>6</v>
      </c>
      <c r="B7" s="1" t="s">
        <v>35</v>
      </c>
      <c r="C7" s="1">
        <v>0.3</v>
      </c>
      <c r="D7" t="s">
        <v>10</v>
      </c>
      <c r="E7" s="1">
        <v>0.1</v>
      </c>
      <c r="F7" s="1">
        <v>4</v>
      </c>
      <c r="G7" s="1">
        <f>טבלה11112131617[[#This Row],[Category Weight]]*טבלה11112131617[[#This Row],[Question Weight]]*טבלה11112131617[[#This Row],[Score (0-4, 0 = Irrelevant, 1 = dis agre,e 2 = Somewhat agree, 3 = Mostly agree, 4 = Full agreement)]]</f>
        <v>0.12</v>
      </c>
    </row>
    <row r="8" spans="1:7" x14ac:dyDescent="0.3">
      <c r="A8" s="1">
        <v>7</v>
      </c>
      <c r="B8" s="1" t="s">
        <v>35</v>
      </c>
      <c r="C8" s="1">
        <v>0.3</v>
      </c>
      <c r="D8" t="s">
        <v>11</v>
      </c>
      <c r="E8" s="1">
        <v>0.1</v>
      </c>
      <c r="F8" s="1">
        <v>3</v>
      </c>
      <c r="G8" s="1">
        <f>טבלה11112131617[[#This Row],[Category Weight]]*טבלה11112131617[[#This Row],[Question Weight]]*טבלה11112131617[[#This Row],[Score (0-4, 0 = Irrelevant, 1 = dis agre,e 2 = Somewhat agree, 3 = Mostly agree, 4 = Full agreement)]]</f>
        <v>0.09</v>
      </c>
    </row>
    <row r="9" spans="1:7" x14ac:dyDescent="0.3">
      <c r="A9" s="1">
        <v>8</v>
      </c>
      <c r="B9" s="1" t="s">
        <v>35</v>
      </c>
      <c r="C9" s="1">
        <v>0.3</v>
      </c>
      <c r="D9" t="s">
        <v>12</v>
      </c>
      <c r="E9" s="1">
        <v>0.1</v>
      </c>
      <c r="F9" s="1">
        <v>4</v>
      </c>
      <c r="G9" s="1">
        <f>טבלה11112131617[[#This Row],[Category Weight]]*טבלה11112131617[[#This Row],[Question Weight]]*טבלה11112131617[[#This Row],[Score (0-4, 0 = Irrelevant, 1 = dis agre,e 2 = Somewhat agree, 3 = Mostly agree, 4 = Full agreement)]]</f>
        <v>0.12</v>
      </c>
    </row>
    <row r="10" spans="1:7" x14ac:dyDescent="0.3">
      <c r="A10" s="1">
        <v>9</v>
      </c>
      <c r="B10" s="1" t="s">
        <v>35</v>
      </c>
      <c r="C10" s="1">
        <v>0.3</v>
      </c>
      <c r="D10" t="s">
        <v>13</v>
      </c>
      <c r="E10" s="1">
        <v>0.1</v>
      </c>
      <c r="F10" s="1">
        <v>3</v>
      </c>
      <c r="G10" s="1">
        <f>טבלה11112131617[[#This Row],[Category Weight]]*טבלה11112131617[[#This Row],[Question Weight]]*טבלה11112131617[[#This Row],[Score (0-4, 0 = Irrelevant, 1 = dis agre,e 2 = Somewhat agree, 3 = Mostly agree, 4 = Full agreement)]]</f>
        <v>0.09</v>
      </c>
    </row>
    <row r="11" spans="1:7" ht="14.5" thickBot="1" x14ac:dyDescent="0.35">
      <c r="A11" s="2">
        <v>10</v>
      </c>
      <c r="B11" s="2" t="s">
        <v>35</v>
      </c>
      <c r="C11" s="2">
        <v>0.3</v>
      </c>
      <c r="D11" s="3" t="s">
        <v>14</v>
      </c>
      <c r="E11" s="2">
        <v>0.05</v>
      </c>
      <c r="F11" s="2">
        <v>2</v>
      </c>
      <c r="G11" s="2">
        <f>טבלה11112131617[[#This Row],[Category Weight]]*טבלה11112131617[[#This Row],[Question Weight]]*טבלה11112131617[[#This Row],[Score (0-4, 0 = Irrelevant, 1 = dis agre,e 2 = Somewhat agree, 3 = Mostly agree, 4 = Full agreement)]]</f>
        <v>0.03</v>
      </c>
    </row>
    <row r="12" spans="1:7" x14ac:dyDescent="0.3">
      <c r="A12" s="1">
        <v>11</v>
      </c>
      <c r="B12" s="1" t="s">
        <v>36</v>
      </c>
      <c r="C12" s="1">
        <v>0.3</v>
      </c>
      <c r="D12" t="s">
        <v>15</v>
      </c>
      <c r="E12" s="1">
        <v>0.35</v>
      </c>
      <c r="F12" s="1">
        <v>3</v>
      </c>
      <c r="G12" s="1">
        <f>טבלה11112131617[[#This Row],[Category Weight]]*טבלה11112131617[[#This Row],[Question Weight]]*טבלה11112131617[[#This Row],[Score (0-4, 0 = Irrelevant, 1 = dis agre,e 2 = Somewhat agree, 3 = Mostly agree, 4 = Full agreement)]]</f>
        <v>0.315</v>
      </c>
    </row>
    <row r="13" spans="1:7" x14ac:dyDescent="0.3">
      <c r="A13" s="1">
        <v>12</v>
      </c>
      <c r="B13" s="1" t="s">
        <v>36</v>
      </c>
      <c r="C13" s="1">
        <v>0.3</v>
      </c>
      <c r="D13" t="s">
        <v>16</v>
      </c>
      <c r="E13" s="1">
        <v>0.15</v>
      </c>
      <c r="F13" s="1">
        <v>1</v>
      </c>
      <c r="G13" s="1">
        <f>טבלה11112131617[[#This Row],[Category Weight]]*טבלה11112131617[[#This Row],[Question Weight]]*טבלה11112131617[[#This Row],[Score (0-4, 0 = Irrelevant, 1 = dis agre,e 2 = Somewhat agree, 3 = Mostly agree, 4 = Full agreement)]]</f>
        <v>4.4999999999999998E-2</v>
      </c>
    </row>
    <row r="14" spans="1:7" x14ac:dyDescent="0.3">
      <c r="A14" s="1">
        <v>13</v>
      </c>
      <c r="B14" s="1" t="s">
        <v>36</v>
      </c>
      <c r="C14" s="1">
        <v>0.3</v>
      </c>
      <c r="D14" t="s">
        <v>17</v>
      </c>
      <c r="E14" s="1">
        <v>0.1</v>
      </c>
      <c r="F14" s="1">
        <v>3</v>
      </c>
      <c r="G14" s="1">
        <f>טבלה11112131617[[#This Row],[Category Weight]]*טבלה11112131617[[#This Row],[Question Weight]]*טבלה11112131617[[#This Row],[Score (0-4, 0 = Irrelevant, 1 = dis agre,e 2 = Somewhat agree, 3 = Mostly agree, 4 = Full agreement)]]</f>
        <v>0.09</v>
      </c>
    </row>
    <row r="15" spans="1:7" x14ac:dyDescent="0.3">
      <c r="A15" s="1">
        <v>14</v>
      </c>
      <c r="B15" s="1" t="s">
        <v>36</v>
      </c>
      <c r="C15" s="1">
        <v>0.3</v>
      </c>
      <c r="D15" t="s">
        <v>18</v>
      </c>
      <c r="E15" s="1">
        <v>0.1</v>
      </c>
      <c r="F15" s="1">
        <v>2</v>
      </c>
      <c r="G15" s="1">
        <f>טבלה11112131617[[#This Row],[Category Weight]]*טבלה11112131617[[#This Row],[Question Weight]]*טבלה11112131617[[#This Row],[Score (0-4, 0 = Irrelevant, 1 = dis agre,e 2 = Somewhat agree, 3 = Mostly agree, 4 = Full agreement)]]</f>
        <v>0.06</v>
      </c>
    </row>
    <row r="16" spans="1:7" x14ac:dyDescent="0.3">
      <c r="A16" s="1">
        <v>15</v>
      </c>
      <c r="B16" s="1" t="s">
        <v>36</v>
      </c>
      <c r="C16" s="1">
        <v>0.3</v>
      </c>
      <c r="D16" t="s">
        <v>19</v>
      </c>
      <c r="E16" s="1">
        <v>0.1</v>
      </c>
      <c r="F16" s="1">
        <v>3</v>
      </c>
      <c r="G16" s="1">
        <f>טבלה11112131617[[#This Row],[Category Weight]]*טבלה11112131617[[#This Row],[Question Weight]]*טבלה11112131617[[#This Row],[Score (0-4, 0 = Irrelevant, 1 = dis agre,e 2 = Somewhat agree, 3 = Mostly agree, 4 = Full agreement)]]</f>
        <v>0.09</v>
      </c>
    </row>
    <row r="17" spans="1:7" x14ac:dyDescent="0.3">
      <c r="A17" s="1">
        <v>16</v>
      </c>
      <c r="B17" s="1" t="s">
        <v>36</v>
      </c>
      <c r="C17" s="1">
        <v>0.3</v>
      </c>
      <c r="D17" t="s">
        <v>20</v>
      </c>
      <c r="E17" s="1">
        <v>0.1</v>
      </c>
      <c r="F17" s="1">
        <v>4</v>
      </c>
      <c r="G17" s="1">
        <f>טבלה11112131617[[#This Row],[Category Weight]]*טבלה11112131617[[#This Row],[Question Weight]]*טבלה11112131617[[#This Row],[Score (0-4, 0 = Irrelevant, 1 = dis agre,e 2 = Somewhat agree, 3 = Mostly agree, 4 = Full agreement)]]</f>
        <v>0.12</v>
      </c>
    </row>
    <row r="18" spans="1:7" x14ac:dyDescent="0.3">
      <c r="A18" s="1">
        <v>17</v>
      </c>
      <c r="B18" s="1" t="s">
        <v>36</v>
      </c>
      <c r="C18" s="1">
        <v>0.3</v>
      </c>
      <c r="D18" t="s">
        <v>21</v>
      </c>
      <c r="E18" s="1">
        <v>0.05</v>
      </c>
      <c r="F18" s="1">
        <v>3</v>
      </c>
      <c r="G18" s="1">
        <f>טבלה11112131617[[#This Row],[Category Weight]]*טבלה11112131617[[#This Row],[Question Weight]]*טבלה11112131617[[#This Row],[Score (0-4, 0 = Irrelevant, 1 = dis agre,e 2 = Somewhat agree, 3 = Mostly agree, 4 = Full agreement)]]</f>
        <v>4.4999999999999998E-2</v>
      </c>
    </row>
    <row r="19" spans="1:7" ht="14.5" thickBot="1" x14ac:dyDescent="0.35">
      <c r="A19" s="2">
        <v>18</v>
      </c>
      <c r="B19" s="2" t="s">
        <v>36</v>
      </c>
      <c r="C19" s="2">
        <v>0.3</v>
      </c>
      <c r="D19" s="3" t="s">
        <v>22</v>
      </c>
      <c r="E19" s="2">
        <v>0.05</v>
      </c>
      <c r="F19" s="2">
        <v>3</v>
      </c>
      <c r="G19" s="2">
        <f>טבלה11112131617[[#This Row],[Category Weight]]*טבלה11112131617[[#This Row],[Question Weight]]*טבלה11112131617[[#This Row],[Score (0-4, 0 = Irrelevant, 1 = dis agre,e 2 = Somewhat agree, 3 = Mostly agree, 4 = Full agreement)]]</f>
        <v>4.4999999999999998E-2</v>
      </c>
    </row>
    <row r="20" spans="1:7" x14ac:dyDescent="0.3">
      <c r="A20" s="1">
        <v>19</v>
      </c>
      <c r="B20" s="1" t="s">
        <v>37</v>
      </c>
      <c r="C20" s="1">
        <v>0.25</v>
      </c>
      <c r="D20" t="s">
        <v>23</v>
      </c>
      <c r="E20" s="1">
        <v>0.2</v>
      </c>
      <c r="F20" s="1">
        <v>4</v>
      </c>
      <c r="G20" s="1">
        <f>טבלה11112131617[[#This Row],[Category Weight]]*טבלה11112131617[[#This Row],[Question Weight]]*טבלה11112131617[[#This Row],[Score (0-4, 0 = Irrelevant, 1 = dis agre,e 2 = Somewhat agree, 3 = Mostly agree, 4 = Full agreement)]]</f>
        <v>0.2</v>
      </c>
    </row>
    <row r="21" spans="1:7" x14ac:dyDescent="0.3">
      <c r="A21" s="1">
        <v>20</v>
      </c>
      <c r="B21" s="1" t="s">
        <v>37</v>
      </c>
      <c r="C21" s="1">
        <v>0.25</v>
      </c>
      <c r="D21" t="s">
        <v>24</v>
      </c>
      <c r="E21" s="1">
        <v>0.15</v>
      </c>
      <c r="F21" s="1">
        <v>4</v>
      </c>
      <c r="G21" s="1">
        <f>טבלה11112131617[[#This Row],[Category Weight]]*טבלה11112131617[[#This Row],[Question Weight]]*טבלה11112131617[[#This Row],[Score (0-4, 0 = Irrelevant, 1 = dis agre,e 2 = Somewhat agree, 3 = Mostly agree, 4 = Full agreement)]]</f>
        <v>0.15</v>
      </c>
    </row>
    <row r="22" spans="1:7" x14ac:dyDescent="0.3">
      <c r="A22" s="1">
        <v>21</v>
      </c>
      <c r="B22" s="1" t="s">
        <v>37</v>
      </c>
      <c r="C22" s="1">
        <v>0.25</v>
      </c>
      <c r="D22" t="s">
        <v>25</v>
      </c>
      <c r="E22" s="1">
        <v>0.15</v>
      </c>
      <c r="F22" s="1">
        <v>3</v>
      </c>
      <c r="G22" s="1">
        <f>טבלה11112131617[[#This Row],[Category Weight]]*טבלה11112131617[[#This Row],[Question Weight]]*טבלה11112131617[[#This Row],[Score (0-4, 0 = Irrelevant, 1 = dis agre,e 2 = Somewhat agree, 3 = Mostly agree, 4 = Full agreement)]]</f>
        <v>0.11249999999999999</v>
      </c>
    </row>
    <row r="23" spans="1:7" x14ac:dyDescent="0.3">
      <c r="A23" s="1">
        <v>22</v>
      </c>
      <c r="B23" s="1" t="s">
        <v>37</v>
      </c>
      <c r="C23" s="1">
        <v>0.25</v>
      </c>
      <c r="D23" t="s">
        <v>26</v>
      </c>
      <c r="E23" s="1">
        <v>0.15</v>
      </c>
      <c r="F23" s="1">
        <v>4</v>
      </c>
      <c r="G23" s="1">
        <f>טבלה11112131617[[#This Row],[Category Weight]]*טבלה11112131617[[#This Row],[Question Weight]]*טבלה11112131617[[#This Row],[Score (0-4, 0 = Irrelevant, 1 = dis agre,e 2 = Somewhat agree, 3 = Mostly agree, 4 = Full agreement)]]</f>
        <v>0.15</v>
      </c>
    </row>
    <row r="24" spans="1:7" x14ac:dyDescent="0.3">
      <c r="A24" s="1">
        <v>23</v>
      </c>
      <c r="B24" s="1" t="s">
        <v>37</v>
      </c>
      <c r="C24" s="1">
        <v>0.25</v>
      </c>
      <c r="D24" t="s">
        <v>27</v>
      </c>
      <c r="E24" s="1">
        <v>0.15</v>
      </c>
      <c r="F24" s="1">
        <v>3</v>
      </c>
      <c r="G24" s="1">
        <f>טבלה11112131617[[#This Row],[Category Weight]]*טבלה11112131617[[#This Row],[Question Weight]]*טבלה11112131617[[#This Row],[Score (0-4, 0 = Irrelevant, 1 = dis agre,e 2 = Somewhat agree, 3 = Mostly agree, 4 = Full agreement)]]</f>
        <v>0.11249999999999999</v>
      </c>
    </row>
    <row r="25" spans="1:7" ht="14.5" thickBot="1" x14ac:dyDescent="0.35">
      <c r="A25" s="2">
        <v>24</v>
      </c>
      <c r="B25" s="2" t="s">
        <v>37</v>
      </c>
      <c r="C25" s="2">
        <v>0.25</v>
      </c>
      <c r="D25" s="3" t="s">
        <v>28</v>
      </c>
      <c r="E25" s="2">
        <v>0.2</v>
      </c>
      <c r="F25" s="2">
        <v>4</v>
      </c>
      <c r="G25" s="2">
        <f>טבלה11112131617[[#This Row],[Category Weight]]*טבלה11112131617[[#This Row],[Question Weight]]*טבלה11112131617[[#This Row],[Score (0-4, 0 = Irrelevant, 1 = dis agre,e 2 = Somewhat agree, 3 = Mostly agree, 4 = Full agreement)]]</f>
        <v>0.2</v>
      </c>
    </row>
    <row r="26" spans="1:7" x14ac:dyDescent="0.3">
      <c r="A26" s="1">
        <v>25</v>
      </c>
      <c r="B26" s="1" t="s">
        <v>38</v>
      </c>
      <c r="C26" s="1">
        <v>0.15</v>
      </c>
      <c r="D26" t="s">
        <v>29</v>
      </c>
      <c r="E26" s="1">
        <v>0.2</v>
      </c>
      <c r="F26" s="1">
        <v>2</v>
      </c>
      <c r="G26" s="1">
        <f>טבלה11112131617[[#This Row],[Category Weight]]*טבלה11112131617[[#This Row],[Question Weight]]*טבלה11112131617[[#This Row],[Score (0-4, 0 = Irrelevant, 1 = dis agre,e 2 = Somewhat agree, 3 = Mostly agree, 4 = Full agreement)]]</f>
        <v>0.06</v>
      </c>
    </row>
    <row r="27" spans="1:7" x14ac:dyDescent="0.3">
      <c r="A27" s="1">
        <v>26</v>
      </c>
      <c r="B27" s="1" t="s">
        <v>38</v>
      </c>
      <c r="C27" s="1">
        <v>0.15</v>
      </c>
      <c r="D27" t="s">
        <v>30</v>
      </c>
      <c r="E27" s="1">
        <v>0.2</v>
      </c>
      <c r="F27" s="1">
        <v>2</v>
      </c>
      <c r="G27" s="1">
        <f>טבלה11112131617[[#This Row],[Category Weight]]*טבלה11112131617[[#This Row],[Question Weight]]*טבלה11112131617[[#This Row],[Score (0-4, 0 = Irrelevant, 1 = dis agre,e 2 = Somewhat agree, 3 = Mostly agree, 4 = Full agreement)]]</f>
        <v>0.06</v>
      </c>
    </row>
    <row r="28" spans="1:7" x14ac:dyDescent="0.3">
      <c r="A28" s="1">
        <v>27</v>
      </c>
      <c r="B28" s="1" t="s">
        <v>38</v>
      </c>
      <c r="C28" s="1">
        <v>0.15</v>
      </c>
      <c r="D28" t="s">
        <v>31</v>
      </c>
      <c r="E28" s="1">
        <v>0.15</v>
      </c>
      <c r="F28" s="1">
        <v>2</v>
      </c>
      <c r="G28" s="1">
        <f>טבלה11112131617[[#This Row],[Category Weight]]*טבלה11112131617[[#This Row],[Question Weight]]*טבלה11112131617[[#This Row],[Score (0-4, 0 = Irrelevant, 1 = dis agre,e 2 = Somewhat agree, 3 = Mostly agree, 4 = Full agreement)]]</f>
        <v>4.4999999999999998E-2</v>
      </c>
    </row>
    <row r="29" spans="1:7" x14ac:dyDescent="0.3">
      <c r="A29" s="1">
        <v>28</v>
      </c>
      <c r="B29" s="1" t="s">
        <v>38</v>
      </c>
      <c r="C29" s="1">
        <v>0.15</v>
      </c>
      <c r="D29" t="s">
        <v>32</v>
      </c>
      <c r="E29" s="1">
        <v>0.15</v>
      </c>
      <c r="F29" s="1">
        <v>3</v>
      </c>
      <c r="G29" s="1">
        <f>טבלה11112131617[[#This Row],[Category Weight]]*טבלה11112131617[[#This Row],[Question Weight]]*טבלה11112131617[[#This Row],[Score (0-4, 0 = Irrelevant, 1 = dis agre,e 2 = Somewhat agree, 3 = Mostly agree, 4 = Full agreement)]]</f>
        <v>6.7500000000000004E-2</v>
      </c>
    </row>
    <row r="30" spans="1:7" x14ac:dyDescent="0.3">
      <c r="A30" s="1">
        <v>29</v>
      </c>
      <c r="B30" s="1" t="s">
        <v>38</v>
      </c>
      <c r="C30" s="1">
        <v>0.15</v>
      </c>
      <c r="D30" t="s">
        <v>33</v>
      </c>
      <c r="E30" s="1">
        <v>0.15</v>
      </c>
      <c r="F30" s="1">
        <v>4</v>
      </c>
      <c r="G30" s="1">
        <f>טבלה11112131617[[#This Row],[Category Weight]]*טבלה11112131617[[#This Row],[Question Weight]]*טבלה11112131617[[#This Row],[Score (0-4, 0 = Irrelevant, 1 = dis agre,e 2 = Somewhat agree, 3 = Mostly agree, 4 = Full agreement)]]</f>
        <v>0.09</v>
      </c>
    </row>
    <row r="31" spans="1:7" x14ac:dyDescent="0.3">
      <c r="A31" s="1">
        <v>30</v>
      </c>
      <c r="B31" s="1" t="s">
        <v>38</v>
      </c>
      <c r="C31" s="1">
        <v>0.15</v>
      </c>
      <c r="D31" t="s">
        <v>34</v>
      </c>
      <c r="E31" s="1">
        <v>0.15</v>
      </c>
      <c r="F31" s="1">
        <v>3</v>
      </c>
      <c r="G31" s="1">
        <f>טבלה11112131617[[#This Row],[Category Weight]]*טבלה11112131617[[#This Row],[Question Weight]]*טבלה11112131617[[#This Row],[Score (0-4, 0 = Irrelevant, 1 = dis agre,e 2 = Somewhat agree, 3 = Mostly agree, 4 = Full agreement)]]</f>
        <v>6.7500000000000004E-2</v>
      </c>
    </row>
    <row r="32" spans="1:7" x14ac:dyDescent="0.3">
      <c r="A32" s="1"/>
      <c r="B32" s="1"/>
      <c r="C32" s="1"/>
      <c r="D32" s="1"/>
      <c r="E32" s="1"/>
      <c r="F32" s="1"/>
      <c r="G32" s="1">
        <f>SUM(טבלה11112131617[Weighted Score])</f>
        <v>3.2049999999999996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4E23C-F4C0-43F9-A8A7-6A288F27FDEF}">
  <dimension ref="A1:G32"/>
  <sheetViews>
    <sheetView topLeftCell="E4" zoomScale="85" zoomScaleNormal="85" workbookViewId="0">
      <selection activeCell="F2" sqref="F2:F31"/>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טבלה111121314[[#This Row],[Category Weight]]*טבלה111121314[[#This Row],[Question Weight]]*טבלה111121314[[#This Row],[Score (0-4, 0 = Irrelevant, 1 = dis agre,e 2 = Somewhat agree, 3 = Mostly agree, 4 = Full agreement)]]</f>
        <v>0.18</v>
      </c>
    </row>
    <row r="3" spans="1:7" x14ac:dyDescent="0.3">
      <c r="A3" s="1">
        <v>2</v>
      </c>
      <c r="B3" s="1" t="s">
        <v>35</v>
      </c>
      <c r="C3" s="1">
        <v>0.3</v>
      </c>
      <c r="D3" t="s">
        <v>6</v>
      </c>
      <c r="E3" s="1">
        <v>0.1</v>
      </c>
      <c r="F3" s="1">
        <v>4</v>
      </c>
      <c r="G3" s="1">
        <f>טבלה111121314[[#This Row],[Category Weight]]*טבלה111121314[[#This Row],[Question Weight]]*טבלה111121314[[#This Row],[Score (0-4, 0 = Irrelevant, 1 = dis agre,e 2 = Somewhat agree, 3 = Mostly agree, 4 = Full agreement)]]</f>
        <v>0.12</v>
      </c>
    </row>
    <row r="4" spans="1:7" x14ac:dyDescent="0.3">
      <c r="A4" s="1">
        <v>3</v>
      </c>
      <c r="B4" s="1" t="s">
        <v>35</v>
      </c>
      <c r="C4" s="1">
        <v>0.3</v>
      </c>
      <c r="D4" t="s">
        <v>7</v>
      </c>
      <c r="E4" s="1">
        <v>0.1</v>
      </c>
      <c r="F4" s="1">
        <v>4</v>
      </c>
      <c r="G4" s="1">
        <f>טבלה111121314[[#This Row],[Category Weight]]*טבלה111121314[[#This Row],[Question Weight]]*טבלה111121314[[#This Row],[Score (0-4, 0 = Irrelevant, 1 = dis agre,e 2 = Somewhat agree, 3 = Mostly agree, 4 = Full agreement)]]</f>
        <v>0.12</v>
      </c>
    </row>
    <row r="5" spans="1:7" x14ac:dyDescent="0.3">
      <c r="A5" s="1">
        <v>4</v>
      </c>
      <c r="B5" s="1" t="s">
        <v>35</v>
      </c>
      <c r="C5" s="1">
        <v>0.3</v>
      </c>
      <c r="D5" t="s">
        <v>8</v>
      </c>
      <c r="E5" s="1">
        <v>0.1</v>
      </c>
      <c r="F5" s="1">
        <v>3</v>
      </c>
      <c r="G5" s="1">
        <f>טבלה111121314[[#This Row],[Category Weight]]*טבלה111121314[[#This Row],[Question Weight]]*טבלה111121314[[#This Row],[Score (0-4, 0 = Irrelevant, 1 = dis agre,e 2 = Somewhat agree, 3 = Mostly agree, 4 = Full agreement)]]</f>
        <v>0.09</v>
      </c>
    </row>
    <row r="6" spans="1:7" x14ac:dyDescent="0.3">
      <c r="A6" s="1">
        <v>5</v>
      </c>
      <c r="B6" s="1" t="s">
        <v>35</v>
      </c>
      <c r="C6" s="1">
        <v>0.3</v>
      </c>
      <c r="D6" t="s">
        <v>9</v>
      </c>
      <c r="E6" s="1">
        <v>0.1</v>
      </c>
      <c r="F6" s="1">
        <v>4</v>
      </c>
      <c r="G6" s="1">
        <f>טבלה111121314[[#This Row],[Category Weight]]*טבלה111121314[[#This Row],[Question Weight]]*טבלה111121314[[#This Row],[Score (0-4, 0 = Irrelevant, 1 = dis agre,e 2 = Somewhat agree, 3 = Mostly agree, 4 = Full agreement)]]</f>
        <v>0.12</v>
      </c>
    </row>
    <row r="7" spans="1:7" x14ac:dyDescent="0.3">
      <c r="A7" s="1">
        <v>6</v>
      </c>
      <c r="B7" s="1" t="s">
        <v>35</v>
      </c>
      <c r="C7" s="1">
        <v>0.3</v>
      </c>
      <c r="D7" t="s">
        <v>10</v>
      </c>
      <c r="E7" s="1">
        <v>0.1</v>
      </c>
      <c r="F7" s="1">
        <v>4</v>
      </c>
      <c r="G7" s="1">
        <f>טבלה111121314[[#This Row],[Category Weight]]*טבלה111121314[[#This Row],[Question Weight]]*טבלה111121314[[#This Row],[Score (0-4, 0 = Irrelevant, 1 = dis agre,e 2 = Somewhat agree, 3 = Mostly agree, 4 = Full agreement)]]</f>
        <v>0.12</v>
      </c>
    </row>
    <row r="8" spans="1:7" x14ac:dyDescent="0.3">
      <c r="A8" s="1">
        <v>7</v>
      </c>
      <c r="B8" s="1" t="s">
        <v>35</v>
      </c>
      <c r="C8" s="1">
        <v>0.3</v>
      </c>
      <c r="D8" t="s">
        <v>11</v>
      </c>
      <c r="E8" s="1">
        <v>0.1</v>
      </c>
      <c r="F8" s="1">
        <v>4</v>
      </c>
      <c r="G8" s="1">
        <f>טבלה111121314[[#This Row],[Category Weight]]*טבלה111121314[[#This Row],[Question Weight]]*טבלה111121314[[#This Row],[Score (0-4, 0 = Irrelevant, 1 = dis agre,e 2 = Somewhat agree, 3 = Mostly agree, 4 = Full agreement)]]</f>
        <v>0.12</v>
      </c>
    </row>
    <row r="9" spans="1:7" x14ac:dyDescent="0.3">
      <c r="A9" s="1">
        <v>8</v>
      </c>
      <c r="B9" s="1" t="s">
        <v>35</v>
      </c>
      <c r="C9" s="1">
        <v>0.3</v>
      </c>
      <c r="D9" t="s">
        <v>12</v>
      </c>
      <c r="E9" s="1">
        <v>0.1</v>
      </c>
      <c r="F9" s="1">
        <v>4</v>
      </c>
      <c r="G9" s="1">
        <f>טבלה111121314[[#This Row],[Category Weight]]*טבלה111121314[[#This Row],[Question Weight]]*טבלה111121314[[#This Row],[Score (0-4, 0 = Irrelevant, 1 = dis agre,e 2 = Somewhat agree, 3 = Mostly agree, 4 = Full agreement)]]</f>
        <v>0.12</v>
      </c>
    </row>
    <row r="10" spans="1:7" x14ac:dyDescent="0.3">
      <c r="A10" s="1">
        <v>9</v>
      </c>
      <c r="B10" s="1" t="s">
        <v>35</v>
      </c>
      <c r="C10" s="1">
        <v>0.3</v>
      </c>
      <c r="D10" t="s">
        <v>13</v>
      </c>
      <c r="E10" s="1">
        <v>0.1</v>
      </c>
      <c r="F10" s="1">
        <v>4</v>
      </c>
      <c r="G10" s="1">
        <f>טבלה111121314[[#This Row],[Category Weight]]*טבלה111121314[[#This Row],[Question Weight]]*טבלה111121314[[#This Row],[Score (0-4, 0 = Irrelevant, 1 = dis agre,e 2 = Somewhat agree, 3 = Mostly agree, 4 = Full agreement)]]</f>
        <v>0.12</v>
      </c>
    </row>
    <row r="11" spans="1:7" ht="14.5" thickBot="1" x14ac:dyDescent="0.35">
      <c r="A11" s="2">
        <v>10</v>
      </c>
      <c r="B11" s="2" t="s">
        <v>35</v>
      </c>
      <c r="C11" s="2">
        <v>0.3</v>
      </c>
      <c r="D11" s="3" t="s">
        <v>14</v>
      </c>
      <c r="E11" s="2">
        <v>0.05</v>
      </c>
      <c r="F11" s="2">
        <v>3</v>
      </c>
      <c r="G11" s="2">
        <f>טבלה111121314[[#This Row],[Category Weight]]*טבלה111121314[[#This Row],[Question Weight]]*טבלה111121314[[#This Row],[Score (0-4, 0 = Irrelevant, 1 = dis agre,e 2 = Somewhat agree, 3 = Mostly agree, 4 = Full agreement)]]</f>
        <v>4.4999999999999998E-2</v>
      </c>
    </row>
    <row r="12" spans="1:7" x14ac:dyDescent="0.3">
      <c r="A12" s="1">
        <v>11</v>
      </c>
      <c r="B12" s="1" t="s">
        <v>36</v>
      </c>
      <c r="C12" s="1">
        <v>0.3</v>
      </c>
      <c r="D12" t="s">
        <v>15</v>
      </c>
      <c r="E12" s="1">
        <v>0.35</v>
      </c>
      <c r="F12" s="1">
        <v>3</v>
      </c>
      <c r="G12" s="1">
        <f>טבלה111121314[[#This Row],[Category Weight]]*טבלה111121314[[#This Row],[Question Weight]]*טבלה111121314[[#This Row],[Score (0-4, 0 = Irrelevant, 1 = dis agre,e 2 = Somewhat agree, 3 = Mostly agree, 4 = Full agreement)]]</f>
        <v>0.315</v>
      </c>
    </row>
    <row r="13" spans="1:7" x14ac:dyDescent="0.3">
      <c r="A13" s="1">
        <v>12</v>
      </c>
      <c r="B13" s="1" t="s">
        <v>36</v>
      </c>
      <c r="C13" s="1">
        <v>0.3</v>
      </c>
      <c r="D13" t="s">
        <v>16</v>
      </c>
      <c r="E13" s="1">
        <v>0.15</v>
      </c>
      <c r="F13" s="1">
        <v>1</v>
      </c>
      <c r="G13" s="1">
        <f>טבלה111121314[[#This Row],[Category Weight]]*טבלה111121314[[#This Row],[Question Weight]]*טבלה111121314[[#This Row],[Score (0-4, 0 = Irrelevant, 1 = dis agre,e 2 = Somewhat agree, 3 = Mostly agree, 4 = Full agreement)]]</f>
        <v>4.4999999999999998E-2</v>
      </c>
    </row>
    <row r="14" spans="1:7" x14ac:dyDescent="0.3">
      <c r="A14" s="1">
        <v>13</v>
      </c>
      <c r="B14" s="1" t="s">
        <v>36</v>
      </c>
      <c r="C14" s="1">
        <v>0.3</v>
      </c>
      <c r="D14" t="s">
        <v>17</v>
      </c>
      <c r="E14" s="1">
        <v>0.1</v>
      </c>
      <c r="F14" s="1">
        <v>3</v>
      </c>
      <c r="G14" s="1">
        <f>טבלה111121314[[#This Row],[Category Weight]]*טבלה111121314[[#This Row],[Question Weight]]*טבלה111121314[[#This Row],[Score (0-4, 0 = Irrelevant, 1 = dis agre,e 2 = Somewhat agree, 3 = Mostly agree, 4 = Full agreement)]]</f>
        <v>0.09</v>
      </c>
    </row>
    <row r="15" spans="1:7" x14ac:dyDescent="0.3">
      <c r="A15" s="1">
        <v>14</v>
      </c>
      <c r="B15" s="1" t="s">
        <v>36</v>
      </c>
      <c r="C15" s="1">
        <v>0.3</v>
      </c>
      <c r="D15" t="s">
        <v>18</v>
      </c>
      <c r="E15" s="1">
        <v>0.1</v>
      </c>
      <c r="F15" s="1">
        <v>3</v>
      </c>
      <c r="G15" s="1">
        <f>טבלה111121314[[#This Row],[Category Weight]]*טבלה111121314[[#This Row],[Question Weight]]*טבלה111121314[[#This Row],[Score (0-4, 0 = Irrelevant, 1 = dis agre,e 2 = Somewhat agree, 3 = Mostly agree, 4 = Full agreement)]]</f>
        <v>0.09</v>
      </c>
    </row>
    <row r="16" spans="1:7" x14ac:dyDescent="0.3">
      <c r="A16" s="1">
        <v>15</v>
      </c>
      <c r="B16" s="1" t="s">
        <v>36</v>
      </c>
      <c r="C16" s="1">
        <v>0.3</v>
      </c>
      <c r="D16" t="s">
        <v>19</v>
      </c>
      <c r="E16" s="1">
        <v>0.1</v>
      </c>
      <c r="F16" s="1">
        <v>2</v>
      </c>
      <c r="G16" s="1">
        <f>טבלה111121314[[#This Row],[Category Weight]]*טבלה111121314[[#This Row],[Question Weight]]*טבלה111121314[[#This Row],[Score (0-4, 0 = Irrelevant, 1 = dis agre,e 2 = Somewhat agree, 3 = Mostly agree, 4 = Full agreement)]]</f>
        <v>0.06</v>
      </c>
    </row>
    <row r="17" spans="1:7" x14ac:dyDescent="0.3">
      <c r="A17" s="1">
        <v>16</v>
      </c>
      <c r="B17" s="1" t="s">
        <v>36</v>
      </c>
      <c r="C17" s="1">
        <v>0.3</v>
      </c>
      <c r="D17" t="s">
        <v>20</v>
      </c>
      <c r="E17" s="1">
        <v>0.1</v>
      </c>
      <c r="F17" s="1">
        <v>4</v>
      </c>
      <c r="G17" s="1">
        <f>טבלה111121314[[#This Row],[Category Weight]]*טבלה111121314[[#This Row],[Question Weight]]*טבלה111121314[[#This Row],[Score (0-4, 0 = Irrelevant, 1 = dis agre,e 2 = Somewhat agree, 3 = Mostly agree, 4 = Full agreement)]]</f>
        <v>0.12</v>
      </c>
    </row>
    <row r="18" spans="1:7" x14ac:dyDescent="0.3">
      <c r="A18" s="1">
        <v>17</v>
      </c>
      <c r="B18" s="1" t="s">
        <v>36</v>
      </c>
      <c r="C18" s="1">
        <v>0.3</v>
      </c>
      <c r="D18" t="s">
        <v>21</v>
      </c>
      <c r="E18" s="1">
        <v>0.05</v>
      </c>
      <c r="F18" s="1">
        <v>2</v>
      </c>
      <c r="G18" s="1">
        <f>טבלה111121314[[#This Row],[Category Weight]]*טבלה111121314[[#This Row],[Question Weight]]*טבלה111121314[[#This Row],[Score (0-4, 0 = Irrelevant, 1 = dis agre,e 2 = Somewhat agree, 3 = Mostly agree, 4 = Full agreement)]]</f>
        <v>0.03</v>
      </c>
    </row>
    <row r="19" spans="1:7" ht="14.5" thickBot="1" x14ac:dyDescent="0.35">
      <c r="A19" s="2">
        <v>18</v>
      </c>
      <c r="B19" s="2" t="s">
        <v>36</v>
      </c>
      <c r="C19" s="2">
        <v>0.3</v>
      </c>
      <c r="D19" s="3" t="s">
        <v>22</v>
      </c>
      <c r="E19" s="2">
        <v>0.05</v>
      </c>
      <c r="F19" s="2">
        <v>4</v>
      </c>
      <c r="G19" s="2">
        <f>טבלה111121314[[#This Row],[Category Weight]]*טבלה111121314[[#This Row],[Question Weight]]*טבלה111121314[[#This Row],[Score (0-4, 0 = Irrelevant, 1 = dis agre,e 2 = Somewhat agree, 3 = Mostly agree, 4 = Full agreement)]]</f>
        <v>0.06</v>
      </c>
    </row>
    <row r="20" spans="1:7" x14ac:dyDescent="0.3">
      <c r="A20" s="1">
        <v>19</v>
      </c>
      <c r="B20" s="1" t="s">
        <v>37</v>
      </c>
      <c r="C20" s="1">
        <v>0.25</v>
      </c>
      <c r="D20" t="s">
        <v>23</v>
      </c>
      <c r="E20" s="1">
        <v>0.2</v>
      </c>
      <c r="F20" s="1">
        <v>4</v>
      </c>
      <c r="G20" s="1">
        <f>טבלה111121314[[#This Row],[Category Weight]]*טבלה111121314[[#This Row],[Question Weight]]*טבלה111121314[[#This Row],[Score (0-4, 0 = Irrelevant, 1 = dis agre,e 2 = Somewhat agree, 3 = Mostly agree, 4 = Full agreement)]]</f>
        <v>0.2</v>
      </c>
    </row>
    <row r="21" spans="1:7" x14ac:dyDescent="0.3">
      <c r="A21" s="1">
        <v>20</v>
      </c>
      <c r="B21" s="1" t="s">
        <v>37</v>
      </c>
      <c r="C21" s="1">
        <v>0.25</v>
      </c>
      <c r="D21" t="s">
        <v>24</v>
      </c>
      <c r="E21" s="1">
        <v>0.15</v>
      </c>
      <c r="F21" s="1">
        <v>4</v>
      </c>
      <c r="G21" s="1">
        <f>טבלה111121314[[#This Row],[Category Weight]]*טבלה111121314[[#This Row],[Question Weight]]*טבלה111121314[[#This Row],[Score (0-4, 0 = Irrelevant, 1 = dis agre,e 2 = Somewhat agree, 3 = Mostly agree, 4 = Full agreement)]]</f>
        <v>0.15</v>
      </c>
    </row>
    <row r="22" spans="1:7" x14ac:dyDescent="0.3">
      <c r="A22" s="1">
        <v>21</v>
      </c>
      <c r="B22" s="1" t="s">
        <v>37</v>
      </c>
      <c r="C22" s="1">
        <v>0.25</v>
      </c>
      <c r="D22" t="s">
        <v>25</v>
      </c>
      <c r="E22" s="1">
        <v>0.15</v>
      </c>
      <c r="F22" s="1">
        <v>4</v>
      </c>
      <c r="G22" s="1">
        <f>טבלה111121314[[#This Row],[Category Weight]]*טבלה111121314[[#This Row],[Question Weight]]*טבלה111121314[[#This Row],[Score (0-4, 0 = Irrelevant, 1 = dis agre,e 2 = Somewhat agree, 3 = Mostly agree, 4 = Full agreement)]]</f>
        <v>0.15</v>
      </c>
    </row>
    <row r="23" spans="1:7" x14ac:dyDescent="0.3">
      <c r="A23" s="1">
        <v>22</v>
      </c>
      <c r="B23" s="1" t="s">
        <v>37</v>
      </c>
      <c r="C23" s="1">
        <v>0.25</v>
      </c>
      <c r="D23" t="s">
        <v>26</v>
      </c>
      <c r="E23" s="1">
        <v>0.15</v>
      </c>
      <c r="F23" s="1">
        <v>3</v>
      </c>
      <c r="G23" s="1">
        <f>טבלה111121314[[#This Row],[Category Weight]]*טבלה111121314[[#This Row],[Question Weight]]*טבלה111121314[[#This Row],[Score (0-4, 0 = Irrelevant, 1 = dis agre,e 2 = Somewhat agree, 3 = Mostly agree, 4 = Full agreement)]]</f>
        <v>0.11249999999999999</v>
      </c>
    </row>
    <row r="24" spans="1:7" x14ac:dyDescent="0.3">
      <c r="A24" s="1">
        <v>23</v>
      </c>
      <c r="B24" s="1" t="s">
        <v>37</v>
      </c>
      <c r="C24" s="1">
        <v>0.25</v>
      </c>
      <c r="D24" t="s">
        <v>27</v>
      </c>
      <c r="E24" s="1">
        <v>0.15</v>
      </c>
      <c r="F24" s="1">
        <v>4</v>
      </c>
      <c r="G24" s="1">
        <f>טבלה111121314[[#This Row],[Category Weight]]*טבלה111121314[[#This Row],[Question Weight]]*טבלה111121314[[#This Row],[Score (0-4, 0 = Irrelevant, 1 = dis agre,e 2 = Somewhat agree, 3 = Mostly agree, 4 = Full agreement)]]</f>
        <v>0.15</v>
      </c>
    </row>
    <row r="25" spans="1:7" ht="14.5" thickBot="1" x14ac:dyDescent="0.35">
      <c r="A25" s="2">
        <v>24</v>
      </c>
      <c r="B25" s="2" t="s">
        <v>37</v>
      </c>
      <c r="C25" s="2">
        <v>0.25</v>
      </c>
      <c r="D25" s="3" t="s">
        <v>28</v>
      </c>
      <c r="E25" s="2">
        <v>0.2</v>
      </c>
      <c r="F25" s="2">
        <v>4</v>
      </c>
      <c r="G25" s="2">
        <f>טבלה111121314[[#This Row],[Category Weight]]*טבלה111121314[[#This Row],[Question Weight]]*טבלה111121314[[#This Row],[Score (0-4, 0 = Irrelevant, 1 = dis agre,e 2 = Somewhat agree, 3 = Mostly agree, 4 = Full agreement)]]</f>
        <v>0.2</v>
      </c>
    </row>
    <row r="26" spans="1:7" x14ac:dyDescent="0.3">
      <c r="A26" s="1">
        <v>25</v>
      </c>
      <c r="B26" s="1" t="s">
        <v>38</v>
      </c>
      <c r="C26" s="1">
        <v>0.15</v>
      </c>
      <c r="D26" t="s">
        <v>29</v>
      </c>
      <c r="E26" s="1">
        <v>0.2</v>
      </c>
      <c r="F26" s="1">
        <v>2</v>
      </c>
      <c r="G26" s="1">
        <f>טבלה111121314[[#This Row],[Category Weight]]*טבלה111121314[[#This Row],[Question Weight]]*טבלה111121314[[#This Row],[Score (0-4, 0 = Irrelevant, 1 = dis agre,e 2 = Somewhat agree, 3 = Mostly agree, 4 = Full agreement)]]</f>
        <v>0.06</v>
      </c>
    </row>
    <row r="27" spans="1:7" x14ac:dyDescent="0.3">
      <c r="A27" s="1">
        <v>26</v>
      </c>
      <c r="B27" s="1" t="s">
        <v>38</v>
      </c>
      <c r="C27" s="1">
        <v>0.15</v>
      </c>
      <c r="D27" t="s">
        <v>30</v>
      </c>
      <c r="E27" s="1">
        <v>0.2</v>
      </c>
      <c r="F27" s="1">
        <v>2</v>
      </c>
      <c r="G27" s="1">
        <f>טבלה111121314[[#This Row],[Category Weight]]*טבלה111121314[[#This Row],[Question Weight]]*טבלה111121314[[#This Row],[Score (0-4, 0 = Irrelevant, 1 = dis agre,e 2 = Somewhat agree, 3 = Mostly agree, 4 = Full agreement)]]</f>
        <v>0.06</v>
      </c>
    </row>
    <row r="28" spans="1:7" x14ac:dyDescent="0.3">
      <c r="A28" s="1">
        <v>27</v>
      </c>
      <c r="B28" s="1" t="s">
        <v>38</v>
      </c>
      <c r="C28" s="1">
        <v>0.15</v>
      </c>
      <c r="D28" t="s">
        <v>31</v>
      </c>
      <c r="E28" s="1">
        <v>0.15</v>
      </c>
      <c r="F28" s="1">
        <v>2</v>
      </c>
      <c r="G28" s="1">
        <f>טבלה111121314[[#This Row],[Category Weight]]*טבלה111121314[[#This Row],[Question Weight]]*טבלה111121314[[#This Row],[Score (0-4, 0 = Irrelevant, 1 = dis agre,e 2 = Somewhat agree, 3 = Mostly agree, 4 = Full agreement)]]</f>
        <v>4.4999999999999998E-2</v>
      </c>
    </row>
    <row r="29" spans="1:7" x14ac:dyDescent="0.3">
      <c r="A29" s="1">
        <v>28</v>
      </c>
      <c r="B29" s="1" t="s">
        <v>38</v>
      </c>
      <c r="C29" s="1">
        <v>0.15</v>
      </c>
      <c r="D29" t="s">
        <v>32</v>
      </c>
      <c r="E29" s="1">
        <v>0.15</v>
      </c>
      <c r="F29" s="1">
        <v>4</v>
      </c>
      <c r="G29" s="1">
        <f>טבלה111121314[[#This Row],[Category Weight]]*טבלה111121314[[#This Row],[Question Weight]]*טבלה111121314[[#This Row],[Score (0-4, 0 = Irrelevant, 1 = dis agre,e 2 = Somewhat agree, 3 = Mostly agree, 4 = Full agreement)]]</f>
        <v>0.09</v>
      </c>
    </row>
    <row r="30" spans="1:7" x14ac:dyDescent="0.3">
      <c r="A30" s="1">
        <v>29</v>
      </c>
      <c r="B30" s="1" t="s">
        <v>38</v>
      </c>
      <c r="C30" s="1">
        <v>0.15</v>
      </c>
      <c r="D30" t="s">
        <v>33</v>
      </c>
      <c r="E30" s="1">
        <v>0.15</v>
      </c>
      <c r="F30" s="1">
        <v>4</v>
      </c>
      <c r="G30" s="1">
        <f>טבלה111121314[[#This Row],[Category Weight]]*טבלה111121314[[#This Row],[Question Weight]]*טבלה111121314[[#This Row],[Score (0-4, 0 = Irrelevant, 1 = dis agre,e 2 = Somewhat agree, 3 = Mostly agree, 4 = Full agreement)]]</f>
        <v>0.09</v>
      </c>
    </row>
    <row r="31" spans="1:7" x14ac:dyDescent="0.3">
      <c r="A31" s="1">
        <v>30</v>
      </c>
      <c r="B31" s="1" t="s">
        <v>38</v>
      </c>
      <c r="C31" s="1">
        <v>0.15</v>
      </c>
      <c r="D31" t="s">
        <v>34</v>
      </c>
      <c r="E31" s="1">
        <v>0.15</v>
      </c>
      <c r="F31" s="1">
        <v>3</v>
      </c>
      <c r="G31" s="1">
        <f>טבלה111121314[[#This Row],[Category Weight]]*טבלה111121314[[#This Row],[Question Weight]]*טבלה111121314[[#This Row],[Score (0-4, 0 = Irrelevant, 1 = dis agre,e 2 = Somewhat agree, 3 = Mostly agree, 4 = Full agreement)]]</f>
        <v>6.7500000000000004E-2</v>
      </c>
    </row>
    <row r="32" spans="1:7" x14ac:dyDescent="0.3">
      <c r="A32" s="1"/>
      <c r="B32" s="1"/>
      <c r="C32" s="1"/>
      <c r="D32" s="1"/>
      <c r="E32" s="1"/>
      <c r="F32" s="1"/>
      <c r="G32" s="1">
        <f>SUM(טבלה111121314[Weighted Score])</f>
        <v>3.3399999999999994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B2AE-5BEC-4C1E-A1D1-BA77C953CA2D}">
  <dimension ref="A1:G32"/>
  <sheetViews>
    <sheetView topLeftCell="D1" zoomScale="85" zoomScaleNormal="85" workbookViewId="0">
      <selection activeCell="F2" sqref="F2:F31"/>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טבלה111[[#This Row],[Category Weight]]*טבלה111[[#This Row],[Question Weight]]*טבלה111[[#This Row],[Score (0-4, 0 = Irrelevant, 1 = dis agre,e 2 = Somewhat agree, 3 = Mostly agree, 4 = Full agreement)]]</f>
        <v>0.18</v>
      </c>
    </row>
    <row r="3" spans="1:7" x14ac:dyDescent="0.3">
      <c r="A3" s="1">
        <v>2</v>
      </c>
      <c r="B3" s="1" t="s">
        <v>35</v>
      </c>
      <c r="C3" s="1">
        <v>0.3</v>
      </c>
      <c r="D3" t="s">
        <v>6</v>
      </c>
      <c r="E3" s="1">
        <v>0.1</v>
      </c>
      <c r="F3" s="1">
        <v>4</v>
      </c>
      <c r="G3" s="1">
        <f>טבלה111[[#This Row],[Category Weight]]*טבלה111[[#This Row],[Question Weight]]*טבלה111[[#This Row],[Score (0-4, 0 = Irrelevant, 1 = dis agre,e 2 = Somewhat agree, 3 = Mostly agree, 4 = Full agreement)]]</f>
        <v>0.12</v>
      </c>
    </row>
    <row r="4" spans="1:7" x14ac:dyDescent="0.3">
      <c r="A4" s="1">
        <v>3</v>
      </c>
      <c r="B4" s="1" t="s">
        <v>35</v>
      </c>
      <c r="C4" s="1">
        <v>0.3</v>
      </c>
      <c r="D4" t="s">
        <v>7</v>
      </c>
      <c r="E4" s="1">
        <v>0.1</v>
      </c>
      <c r="F4" s="1">
        <v>4</v>
      </c>
      <c r="G4" s="1">
        <f>טבלה111[[#This Row],[Category Weight]]*טבלה111[[#This Row],[Question Weight]]*טבלה111[[#This Row],[Score (0-4, 0 = Irrelevant, 1 = dis agre,e 2 = Somewhat agree, 3 = Mostly agree, 4 = Full agreement)]]</f>
        <v>0.12</v>
      </c>
    </row>
    <row r="5" spans="1:7" x14ac:dyDescent="0.3">
      <c r="A5" s="1">
        <v>4</v>
      </c>
      <c r="B5" s="1" t="s">
        <v>35</v>
      </c>
      <c r="C5" s="1">
        <v>0.3</v>
      </c>
      <c r="D5" t="s">
        <v>8</v>
      </c>
      <c r="E5" s="1">
        <v>0.1</v>
      </c>
      <c r="F5" s="1">
        <v>4</v>
      </c>
      <c r="G5" s="1">
        <f>טבלה111[[#This Row],[Category Weight]]*טבלה111[[#This Row],[Question Weight]]*טבלה111[[#This Row],[Score (0-4, 0 = Irrelevant, 1 = dis agre,e 2 = Somewhat agree, 3 = Mostly agree, 4 = Full agreement)]]</f>
        <v>0.12</v>
      </c>
    </row>
    <row r="6" spans="1:7" x14ac:dyDescent="0.3">
      <c r="A6" s="1">
        <v>5</v>
      </c>
      <c r="B6" s="1" t="s">
        <v>35</v>
      </c>
      <c r="C6" s="1">
        <v>0.3</v>
      </c>
      <c r="D6" t="s">
        <v>9</v>
      </c>
      <c r="E6" s="1">
        <v>0.1</v>
      </c>
      <c r="F6" s="1">
        <v>2</v>
      </c>
      <c r="G6" s="1">
        <f>טבלה111[[#This Row],[Category Weight]]*טבלה111[[#This Row],[Question Weight]]*טבלה111[[#This Row],[Score (0-4, 0 = Irrelevant, 1 = dis agre,e 2 = Somewhat agree, 3 = Mostly agree, 4 = Full agreement)]]</f>
        <v>0.06</v>
      </c>
    </row>
    <row r="7" spans="1:7" x14ac:dyDescent="0.3">
      <c r="A7" s="1">
        <v>6</v>
      </c>
      <c r="B7" s="1" t="s">
        <v>35</v>
      </c>
      <c r="C7" s="1">
        <v>0.3</v>
      </c>
      <c r="D7" t="s">
        <v>10</v>
      </c>
      <c r="E7" s="1">
        <v>0.1</v>
      </c>
      <c r="F7" s="1">
        <v>4</v>
      </c>
      <c r="G7" s="1">
        <f>טבלה111[[#This Row],[Category Weight]]*טבלה111[[#This Row],[Question Weight]]*טבלה111[[#This Row],[Score (0-4, 0 = Irrelevant, 1 = dis agre,e 2 = Somewhat agree, 3 = Mostly agree, 4 = Full agreement)]]</f>
        <v>0.12</v>
      </c>
    </row>
    <row r="8" spans="1:7" x14ac:dyDescent="0.3">
      <c r="A8" s="1">
        <v>7</v>
      </c>
      <c r="B8" s="1" t="s">
        <v>35</v>
      </c>
      <c r="C8" s="1">
        <v>0.3</v>
      </c>
      <c r="D8" t="s">
        <v>11</v>
      </c>
      <c r="E8" s="1">
        <v>0.1</v>
      </c>
      <c r="F8" s="1">
        <v>4</v>
      </c>
      <c r="G8" s="1">
        <f>טבלה111[[#This Row],[Category Weight]]*טבלה111[[#This Row],[Question Weight]]*טבלה111[[#This Row],[Score (0-4, 0 = Irrelevant, 1 = dis agre,e 2 = Somewhat agree, 3 = Mostly agree, 4 = Full agreement)]]</f>
        <v>0.12</v>
      </c>
    </row>
    <row r="9" spans="1:7" x14ac:dyDescent="0.3">
      <c r="A9" s="1">
        <v>8</v>
      </c>
      <c r="B9" s="1" t="s">
        <v>35</v>
      </c>
      <c r="C9" s="1">
        <v>0.3</v>
      </c>
      <c r="D9" t="s">
        <v>12</v>
      </c>
      <c r="E9" s="1">
        <v>0.1</v>
      </c>
      <c r="F9" s="1">
        <v>3</v>
      </c>
      <c r="G9" s="1">
        <f>טבלה111[[#This Row],[Category Weight]]*טבלה111[[#This Row],[Question Weight]]*טבלה111[[#This Row],[Score (0-4, 0 = Irrelevant, 1 = dis agre,e 2 = Somewhat agree, 3 = Mostly agree, 4 = Full agreement)]]</f>
        <v>0.09</v>
      </c>
    </row>
    <row r="10" spans="1:7" x14ac:dyDescent="0.3">
      <c r="A10" s="1">
        <v>9</v>
      </c>
      <c r="B10" s="1" t="s">
        <v>35</v>
      </c>
      <c r="C10" s="1">
        <v>0.3</v>
      </c>
      <c r="D10" t="s">
        <v>13</v>
      </c>
      <c r="E10" s="1">
        <v>0.1</v>
      </c>
      <c r="F10" s="1">
        <v>3</v>
      </c>
      <c r="G10" s="1">
        <f>טבלה111[[#This Row],[Category Weight]]*טבלה111[[#This Row],[Question Weight]]*טבלה111[[#This Row],[Score (0-4, 0 = Irrelevant, 1 = dis agre,e 2 = Somewhat agree, 3 = Mostly agree, 4 = Full agreement)]]</f>
        <v>0.09</v>
      </c>
    </row>
    <row r="11" spans="1:7" ht="14.5" thickBot="1" x14ac:dyDescent="0.35">
      <c r="A11" s="2">
        <v>10</v>
      </c>
      <c r="B11" s="2" t="s">
        <v>35</v>
      </c>
      <c r="C11" s="2">
        <v>0.3</v>
      </c>
      <c r="D11" s="3" t="s">
        <v>14</v>
      </c>
      <c r="E11" s="2">
        <v>0.05</v>
      </c>
      <c r="F11" s="2">
        <v>3</v>
      </c>
      <c r="G11" s="2">
        <f>טבלה111[[#This Row],[Category Weight]]*טבלה111[[#This Row],[Question Weight]]*טבלה111[[#This Row],[Score (0-4, 0 = Irrelevant, 1 = dis agre,e 2 = Somewhat agree, 3 = Mostly agree, 4 = Full agreement)]]</f>
        <v>4.4999999999999998E-2</v>
      </c>
    </row>
    <row r="12" spans="1:7" x14ac:dyDescent="0.3">
      <c r="A12" s="1">
        <v>11</v>
      </c>
      <c r="B12" s="1" t="s">
        <v>36</v>
      </c>
      <c r="C12" s="1">
        <v>0.3</v>
      </c>
      <c r="D12" t="s">
        <v>15</v>
      </c>
      <c r="E12" s="1">
        <v>0.35</v>
      </c>
      <c r="F12" s="1">
        <v>3</v>
      </c>
      <c r="G12" s="1">
        <f>טבלה111[[#This Row],[Category Weight]]*טבלה111[[#This Row],[Question Weight]]*טבלה111[[#This Row],[Score (0-4, 0 = Irrelevant, 1 = dis agre,e 2 = Somewhat agree, 3 = Mostly agree, 4 = Full agreement)]]</f>
        <v>0.315</v>
      </c>
    </row>
    <row r="13" spans="1:7" x14ac:dyDescent="0.3">
      <c r="A13" s="1">
        <v>12</v>
      </c>
      <c r="B13" s="1" t="s">
        <v>36</v>
      </c>
      <c r="C13" s="1">
        <v>0.3</v>
      </c>
      <c r="D13" t="s">
        <v>16</v>
      </c>
      <c r="E13" s="1">
        <v>0.15</v>
      </c>
      <c r="F13" s="1">
        <v>1</v>
      </c>
      <c r="G13" s="1">
        <f>טבלה111[[#This Row],[Category Weight]]*טבלה111[[#This Row],[Question Weight]]*טבלה111[[#This Row],[Score (0-4, 0 = Irrelevant, 1 = dis agre,e 2 = Somewhat agree, 3 = Mostly agree, 4 = Full agreement)]]</f>
        <v>4.4999999999999998E-2</v>
      </c>
    </row>
    <row r="14" spans="1:7" x14ac:dyDescent="0.3">
      <c r="A14" s="1">
        <v>13</v>
      </c>
      <c r="B14" s="1" t="s">
        <v>36</v>
      </c>
      <c r="C14" s="1">
        <v>0.3</v>
      </c>
      <c r="D14" t="s">
        <v>17</v>
      </c>
      <c r="E14" s="1">
        <v>0.1</v>
      </c>
      <c r="F14" s="1">
        <v>3</v>
      </c>
      <c r="G14" s="1">
        <f>טבלה111[[#This Row],[Category Weight]]*טבלה111[[#This Row],[Question Weight]]*טבלה111[[#This Row],[Score (0-4, 0 = Irrelevant, 1 = dis agre,e 2 = Somewhat agree, 3 = Mostly agree, 4 = Full agreement)]]</f>
        <v>0.09</v>
      </c>
    </row>
    <row r="15" spans="1:7" x14ac:dyDescent="0.3">
      <c r="A15" s="1">
        <v>14</v>
      </c>
      <c r="B15" s="1" t="s">
        <v>36</v>
      </c>
      <c r="C15" s="1">
        <v>0.3</v>
      </c>
      <c r="D15" t="s">
        <v>18</v>
      </c>
      <c r="E15" s="1">
        <v>0.1</v>
      </c>
      <c r="F15" s="1">
        <v>2</v>
      </c>
      <c r="G15" s="1">
        <f>טבלה111[[#This Row],[Category Weight]]*טבלה111[[#This Row],[Question Weight]]*טבלה111[[#This Row],[Score (0-4, 0 = Irrelevant, 1 = dis agre,e 2 = Somewhat agree, 3 = Mostly agree, 4 = Full agreement)]]</f>
        <v>0.06</v>
      </c>
    </row>
    <row r="16" spans="1:7" x14ac:dyDescent="0.3">
      <c r="A16" s="1">
        <v>15</v>
      </c>
      <c r="B16" s="1" t="s">
        <v>36</v>
      </c>
      <c r="C16" s="1">
        <v>0.3</v>
      </c>
      <c r="D16" t="s">
        <v>19</v>
      </c>
      <c r="E16" s="1">
        <v>0.1</v>
      </c>
      <c r="F16" s="1">
        <v>4</v>
      </c>
      <c r="G16" s="1">
        <f>טבלה111[[#This Row],[Category Weight]]*טבלה111[[#This Row],[Question Weight]]*טבלה111[[#This Row],[Score (0-4, 0 = Irrelevant, 1 = dis agre,e 2 = Somewhat agree, 3 = Mostly agree, 4 = Full agreement)]]</f>
        <v>0.12</v>
      </c>
    </row>
    <row r="17" spans="1:7" x14ac:dyDescent="0.3">
      <c r="A17" s="1">
        <v>16</v>
      </c>
      <c r="B17" s="1" t="s">
        <v>36</v>
      </c>
      <c r="C17" s="1">
        <v>0.3</v>
      </c>
      <c r="D17" t="s">
        <v>20</v>
      </c>
      <c r="E17" s="1">
        <v>0.1</v>
      </c>
      <c r="F17" s="1">
        <v>4</v>
      </c>
      <c r="G17" s="1">
        <f>טבלה111[[#This Row],[Category Weight]]*טבלה111[[#This Row],[Question Weight]]*טבלה111[[#This Row],[Score (0-4, 0 = Irrelevant, 1 = dis agre,e 2 = Somewhat agree, 3 = Mostly agree, 4 = Full agreement)]]</f>
        <v>0.12</v>
      </c>
    </row>
    <row r="18" spans="1:7" x14ac:dyDescent="0.3">
      <c r="A18" s="1">
        <v>17</v>
      </c>
      <c r="B18" s="1" t="s">
        <v>36</v>
      </c>
      <c r="C18" s="1">
        <v>0.3</v>
      </c>
      <c r="D18" t="s">
        <v>21</v>
      </c>
      <c r="E18" s="1">
        <v>0.05</v>
      </c>
      <c r="F18" s="1">
        <v>4</v>
      </c>
      <c r="G18" s="1">
        <f>טבלה111[[#This Row],[Category Weight]]*טבלה111[[#This Row],[Question Weight]]*טבלה111[[#This Row],[Score (0-4, 0 = Irrelevant, 1 = dis agre,e 2 = Somewhat agree, 3 = Mostly agree, 4 = Full agreement)]]</f>
        <v>0.06</v>
      </c>
    </row>
    <row r="19" spans="1:7" ht="14.5" thickBot="1" x14ac:dyDescent="0.35">
      <c r="A19" s="2">
        <v>18</v>
      </c>
      <c r="B19" s="2" t="s">
        <v>36</v>
      </c>
      <c r="C19" s="2">
        <v>0.3</v>
      </c>
      <c r="D19" s="3" t="s">
        <v>22</v>
      </c>
      <c r="E19" s="2">
        <v>0.05</v>
      </c>
      <c r="F19" s="2">
        <v>2</v>
      </c>
      <c r="G19" s="2">
        <f>טבלה111[[#This Row],[Category Weight]]*טבלה111[[#This Row],[Question Weight]]*טבלה111[[#This Row],[Score (0-4, 0 = Irrelevant, 1 = dis agre,e 2 = Somewhat agree, 3 = Mostly agree, 4 = Full agreement)]]</f>
        <v>0.03</v>
      </c>
    </row>
    <row r="20" spans="1:7" x14ac:dyDescent="0.3">
      <c r="A20" s="1">
        <v>19</v>
      </c>
      <c r="B20" s="1" t="s">
        <v>37</v>
      </c>
      <c r="C20" s="1">
        <v>0.25</v>
      </c>
      <c r="D20" t="s">
        <v>23</v>
      </c>
      <c r="E20" s="1">
        <v>0.2</v>
      </c>
      <c r="F20" s="1">
        <v>2</v>
      </c>
      <c r="G20" s="1">
        <f>טבלה111[[#This Row],[Category Weight]]*טבלה111[[#This Row],[Question Weight]]*טבלה111[[#This Row],[Score (0-4, 0 = Irrelevant, 1 = dis agre,e 2 = Somewhat agree, 3 = Mostly agree, 4 = Full agreement)]]</f>
        <v>0.1</v>
      </c>
    </row>
    <row r="21" spans="1:7" x14ac:dyDescent="0.3">
      <c r="A21" s="1">
        <v>20</v>
      </c>
      <c r="B21" s="1" t="s">
        <v>37</v>
      </c>
      <c r="C21" s="1">
        <v>0.25</v>
      </c>
      <c r="D21" t="s">
        <v>24</v>
      </c>
      <c r="E21" s="1">
        <v>0.15</v>
      </c>
      <c r="F21" s="1">
        <v>4</v>
      </c>
      <c r="G21" s="1">
        <f>טבלה111[[#This Row],[Category Weight]]*טבלה111[[#This Row],[Question Weight]]*טבלה111[[#This Row],[Score (0-4, 0 = Irrelevant, 1 = dis agre,e 2 = Somewhat agree, 3 = Mostly agree, 4 = Full agreement)]]</f>
        <v>0.15</v>
      </c>
    </row>
    <row r="22" spans="1:7" x14ac:dyDescent="0.3">
      <c r="A22" s="1">
        <v>21</v>
      </c>
      <c r="B22" s="1" t="s">
        <v>37</v>
      </c>
      <c r="C22" s="1">
        <v>0.25</v>
      </c>
      <c r="D22" t="s">
        <v>25</v>
      </c>
      <c r="E22" s="1">
        <v>0.15</v>
      </c>
      <c r="F22" s="1">
        <v>2</v>
      </c>
      <c r="G22" s="1">
        <f>טבלה111[[#This Row],[Category Weight]]*טבלה111[[#This Row],[Question Weight]]*טבלה111[[#This Row],[Score (0-4, 0 = Irrelevant, 1 = dis agre,e 2 = Somewhat agree, 3 = Mostly agree, 4 = Full agreement)]]</f>
        <v>7.4999999999999997E-2</v>
      </c>
    </row>
    <row r="23" spans="1:7" x14ac:dyDescent="0.3">
      <c r="A23" s="1">
        <v>22</v>
      </c>
      <c r="B23" s="1" t="s">
        <v>37</v>
      </c>
      <c r="C23" s="1">
        <v>0.25</v>
      </c>
      <c r="D23" t="s">
        <v>26</v>
      </c>
      <c r="E23" s="1">
        <v>0.15</v>
      </c>
      <c r="F23" s="1">
        <v>2</v>
      </c>
      <c r="G23" s="1">
        <f>טבלה111[[#This Row],[Category Weight]]*טבלה111[[#This Row],[Question Weight]]*טבלה111[[#This Row],[Score (0-4, 0 = Irrelevant, 1 = dis agre,e 2 = Somewhat agree, 3 = Mostly agree, 4 = Full agreement)]]</f>
        <v>7.4999999999999997E-2</v>
      </c>
    </row>
    <row r="24" spans="1:7" x14ac:dyDescent="0.3">
      <c r="A24" s="1">
        <v>23</v>
      </c>
      <c r="B24" s="1" t="s">
        <v>37</v>
      </c>
      <c r="C24" s="1">
        <v>0.25</v>
      </c>
      <c r="D24" t="s">
        <v>27</v>
      </c>
      <c r="E24" s="1">
        <v>0.15</v>
      </c>
      <c r="F24" s="1">
        <v>3</v>
      </c>
      <c r="G24" s="1">
        <f>טבלה111[[#This Row],[Category Weight]]*טבלה111[[#This Row],[Question Weight]]*טבלה111[[#This Row],[Score (0-4, 0 = Irrelevant, 1 = dis agre,e 2 = Somewhat agree, 3 = Mostly agree, 4 = Full agreement)]]</f>
        <v>0.11249999999999999</v>
      </c>
    </row>
    <row r="25" spans="1:7" ht="14.5" thickBot="1" x14ac:dyDescent="0.35">
      <c r="A25" s="2">
        <v>24</v>
      </c>
      <c r="B25" s="2" t="s">
        <v>37</v>
      </c>
      <c r="C25" s="2">
        <v>0.25</v>
      </c>
      <c r="D25" s="3" t="s">
        <v>28</v>
      </c>
      <c r="E25" s="2">
        <v>0.2</v>
      </c>
      <c r="F25" s="2">
        <v>3</v>
      </c>
      <c r="G25" s="2">
        <f>טבלה111[[#This Row],[Category Weight]]*טבלה111[[#This Row],[Question Weight]]*טבלה111[[#This Row],[Score (0-4, 0 = Irrelevant, 1 = dis agre,e 2 = Somewhat agree, 3 = Mostly agree, 4 = Full agreement)]]</f>
        <v>0.15000000000000002</v>
      </c>
    </row>
    <row r="26" spans="1:7" x14ac:dyDescent="0.3">
      <c r="A26" s="1">
        <v>25</v>
      </c>
      <c r="B26" s="1" t="s">
        <v>38</v>
      </c>
      <c r="C26" s="1">
        <v>0.15</v>
      </c>
      <c r="D26" t="s">
        <v>29</v>
      </c>
      <c r="E26" s="1">
        <v>0.2</v>
      </c>
      <c r="F26" s="1">
        <v>2</v>
      </c>
      <c r="G26" s="1">
        <f>טבלה111[[#This Row],[Category Weight]]*טבלה111[[#This Row],[Question Weight]]*טבלה111[[#This Row],[Score (0-4, 0 = Irrelevant, 1 = dis agre,e 2 = Somewhat agree, 3 = Mostly agree, 4 = Full agreement)]]</f>
        <v>0.06</v>
      </c>
    </row>
    <row r="27" spans="1:7" x14ac:dyDescent="0.3">
      <c r="A27" s="1">
        <v>26</v>
      </c>
      <c r="B27" s="1" t="s">
        <v>38</v>
      </c>
      <c r="C27" s="1">
        <v>0.15</v>
      </c>
      <c r="D27" t="s">
        <v>30</v>
      </c>
      <c r="E27" s="1">
        <v>0.2</v>
      </c>
      <c r="F27" s="1">
        <v>2</v>
      </c>
      <c r="G27" s="1">
        <f>טבלה111[[#This Row],[Category Weight]]*טבלה111[[#This Row],[Question Weight]]*טבלה111[[#This Row],[Score (0-4, 0 = Irrelevant, 1 = dis agre,e 2 = Somewhat agree, 3 = Mostly agree, 4 = Full agreement)]]</f>
        <v>0.06</v>
      </c>
    </row>
    <row r="28" spans="1:7" x14ac:dyDescent="0.3">
      <c r="A28" s="1">
        <v>27</v>
      </c>
      <c r="B28" s="1" t="s">
        <v>38</v>
      </c>
      <c r="C28" s="1">
        <v>0.15</v>
      </c>
      <c r="D28" t="s">
        <v>31</v>
      </c>
      <c r="E28" s="1">
        <v>0.15</v>
      </c>
      <c r="F28" s="1">
        <v>2</v>
      </c>
      <c r="G28" s="1">
        <f>טבלה111[[#This Row],[Category Weight]]*טבלה111[[#This Row],[Question Weight]]*טבלה111[[#This Row],[Score (0-4, 0 = Irrelevant, 1 = dis agre,e 2 = Somewhat agree, 3 = Mostly agree, 4 = Full agreement)]]</f>
        <v>4.4999999999999998E-2</v>
      </c>
    </row>
    <row r="29" spans="1:7" x14ac:dyDescent="0.3">
      <c r="A29" s="1">
        <v>28</v>
      </c>
      <c r="B29" s="1" t="s">
        <v>38</v>
      </c>
      <c r="C29" s="1">
        <v>0.15</v>
      </c>
      <c r="D29" t="s">
        <v>32</v>
      </c>
      <c r="E29" s="1">
        <v>0.15</v>
      </c>
      <c r="F29" s="1">
        <v>4</v>
      </c>
      <c r="G29" s="1">
        <f>טבלה111[[#This Row],[Category Weight]]*טבלה111[[#This Row],[Question Weight]]*טבלה111[[#This Row],[Score (0-4, 0 = Irrelevant, 1 = dis agre,e 2 = Somewhat agree, 3 = Mostly agree, 4 = Full agreement)]]</f>
        <v>0.09</v>
      </c>
    </row>
    <row r="30" spans="1:7" x14ac:dyDescent="0.3">
      <c r="A30" s="1">
        <v>29</v>
      </c>
      <c r="B30" s="1" t="s">
        <v>38</v>
      </c>
      <c r="C30" s="1">
        <v>0.15</v>
      </c>
      <c r="D30" t="s">
        <v>33</v>
      </c>
      <c r="E30" s="1">
        <v>0.15</v>
      </c>
      <c r="F30" s="1">
        <v>4</v>
      </c>
      <c r="G30" s="1">
        <f>טבלה111[[#This Row],[Category Weight]]*טבלה111[[#This Row],[Question Weight]]*טבלה111[[#This Row],[Score (0-4, 0 = Irrelevant, 1 = dis agre,e 2 = Somewhat agree, 3 = Mostly agree, 4 = Full agreement)]]</f>
        <v>0.09</v>
      </c>
    </row>
    <row r="31" spans="1:7" x14ac:dyDescent="0.3">
      <c r="A31" s="1">
        <v>30</v>
      </c>
      <c r="B31" s="1" t="s">
        <v>38</v>
      </c>
      <c r="C31" s="1">
        <v>0.15</v>
      </c>
      <c r="D31" t="s">
        <v>34</v>
      </c>
      <c r="E31" s="1">
        <v>0.15</v>
      </c>
      <c r="F31" s="1">
        <v>3</v>
      </c>
      <c r="G31" s="1">
        <f>טבלה111[[#This Row],[Category Weight]]*טבלה111[[#This Row],[Question Weight]]*טבלה111[[#This Row],[Score (0-4, 0 = Irrelevant, 1 = dis agre,e 2 = Somewhat agree, 3 = Mostly agree, 4 = Full agreement)]]</f>
        <v>6.7500000000000004E-2</v>
      </c>
    </row>
    <row r="32" spans="1:7" x14ac:dyDescent="0.3">
      <c r="A32" s="1"/>
      <c r="B32" s="1"/>
      <c r="C32" s="1"/>
      <c r="D32" s="1"/>
      <c r="E32" s="1"/>
      <c r="F32" s="1"/>
      <c r="G32" s="1">
        <f>SUM(טבלה111[Weighted Score])</f>
        <v>2.9799999999999995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08195-619D-4B22-ACFF-3B3F38E23C9F}">
  <dimension ref="A1:G32"/>
  <sheetViews>
    <sheetView topLeftCell="D1" zoomScale="85" zoomScaleNormal="85" workbookViewId="0">
      <selection activeCell="F2" sqref="F2:F31"/>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3</v>
      </c>
      <c r="G2" s="1">
        <f>טבלה111121316[[#This Row],[Category Weight]]*טבלה111121316[[#This Row],[Question Weight]]*טבלה111121316[[#This Row],[Score (0-4, 0 = Irrelevant, 1 = dis agre,e 2 = Somewhat agree, 3 = Mostly agree, 4 = Full agreement)]]</f>
        <v>0.13500000000000001</v>
      </c>
    </row>
    <row r="3" spans="1:7" x14ac:dyDescent="0.3">
      <c r="A3" s="1">
        <v>2</v>
      </c>
      <c r="B3" s="1" t="s">
        <v>35</v>
      </c>
      <c r="C3" s="1">
        <v>0.3</v>
      </c>
      <c r="D3" t="s">
        <v>6</v>
      </c>
      <c r="E3" s="1">
        <v>0.1</v>
      </c>
      <c r="F3" s="1">
        <v>3</v>
      </c>
      <c r="G3" s="1">
        <f>טבלה111121316[[#This Row],[Category Weight]]*טבלה111121316[[#This Row],[Question Weight]]*טבלה111121316[[#This Row],[Score (0-4, 0 = Irrelevant, 1 = dis agre,e 2 = Somewhat agree, 3 = Mostly agree, 4 = Full agreement)]]</f>
        <v>0.09</v>
      </c>
    </row>
    <row r="4" spans="1:7" x14ac:dyDescent="0.3">
      <c r="A4" s="1">
        <v>3</v>
      </c>
      <c r="B4" s="1" t="s">
        <v>35</v>
      </c>
      <c r="C4" s="1">
        <v>0.3</v>
      </c>
      <c r="D4" t="s">
        <v>7</v>
      </c>
      <c r="E4" s="1">
        <v>0.1</v>
      </c>
      <c r="F4" s="1">
        <v>2</v>
      </c>
      <c r="G4" s="1">
        <f>טבלה111121316[[#This Row],[Category Weight]]*טבלה111121316[[#This Row],[Question Weight]]*טבלה111121316[[#This Row],[Score (0-4, 0 = Irrelevant, 1 = dis agre,e 2 = Somewhat agree, 3 = Mostly agree, 4 = Full agreement)]]</f>
        <v>0.06</v>
      </c>
    </row>
    <row r="5" spans="1:7" x14ac:dyDescent="0.3">
      <c r="A5" s="1">
        <v>4</v>
      </c>
      <c r="B5" s="1" t="s">
        <v>35</v>
      </c>
      <c r="C5" s="1">
        <v>0.3</v>
      </c>
      <c r="D5" t="s">
        <v>8</v>
      </c>
      <c r="E5" s="1">
        <v>0.1</v>
      </c>
      <c r="F5" s="1">
        <v>3</v>
      </c>
      <c r="G5" s="1">
        <f>טבלה111121316[[#This Row],[Category Weight]]*טבלה111121316[[#This Row],[Question Weight]]*טבלה111121316[[#This Row],[Score (0-4, 0 = Irrelevant, 1 = dis agre,e 2 = Somewhat agree, 3 = Mostly agree, 4 = Full agreement)]]</f>
        <v>0.09</v>
      </c>
    </row>
    <row r="6" spans="1:7" x14ac:dyDescent="0.3">
      <c r="A6" s="1">
        <v>5</v>
      </c>
      <c r="B6" s="1" t="s">
        <v>35</v>
      </c>
      <c r="C6" s="1">
        <v>0.3</v>
      </c>
      <c r="D6" t="s">
        <v>9</v>
      </c>
      <c r="E6" s="1">
        <v>0.1</v>
      </c>
      <c r="F6" s="1">
        <v>4</v>
      </c>
      <c r="G6" s="1">
        <f>טבלה111121316[[#This Row],[Category Weight]]*טבלה111121316[[#This Row],[Question Weight]]*טבלה111121316[[#This Row],[Score (0-4, 0 = Irrelevant, 1 = dis agre,e 2 = Somewhat agree, 3 = Mostly agree, 4 = Full agreement)]]</f>
        <v>0.12</v>
      </c>
    </row>
    <row r="7" spans="1:7" x14ac:dyDescent="0.3">
      <c r="A7" s="1">
        <v>6</v>
      </c>
      <c r="B7" s="1" t="s">
        <v>35</v>
      </c>
      <c r="C7" s="1">
        <v>0.3</v>
      </c>
      <c r="D7" t="s">
        <v>10</v>
      </c>
      <c r="E7" s="1">
        <v>0.1</v>
      </c>
      <c r="F7" s="1">
        <v>2</v>
      </c>
      <c r="G7" s="1">
        <f>טבלה111121316[[#This Row],[Category Weight]]*טבלה111121316[[#This Row],[Question Weight]]*טבלה111121316[[#This Row],[Score (0-4, 0 = Irrelevant, 1 = dis agre,e 2 = Somewhat agree, 3 = Mostly agree, 4 = Full agreement)]]</f>
        <v>0.06</v>
      </c>
    </row>
    <row r="8" spans="1:7" x14ac:dyDescent="0.3">
      <c r="A8" s="1">
        <v>7</v>
      </c>
      <c r="B8" s="1" t="s">
        <v>35</v>
      </c>
      <c r="C8" s="1">
        <v>0.3</v>
      </c>
      <c r="D8" t="s">
        <v>11</v>
      </c>
      <c r="E8" s="1">
        <v>0.1</v>
      </c>
      <c r="F8" s="1">
        <v>4</v>
      </c>
      <c r="G8" s="1">
        <f>טבלה111121316[[#This Row],[Category Weight]]*טבלה111121316[[#This Row],[Question Weight]]*טבלה111121316[[#This Row],[Score (0-4, 0 = Irrelevant, 1 = dis agre,e 2 = Somewhat agree, 3 = Mostly agree, 4 = Full agreement)]]</f>
        <v>0.12</v>
      </c>
    </row>
    <row r="9" spans="1:7" x14ac:dyDescent="0.3">
      <c r="A9" s="1">
        <v>8</v>
      </c>
      <c r="B9" s="1" t="s">
        <v>35</v>
      </c>
      <c r="C9" s="1">
        <v>0.3</v>
      </c>
      <c r="D9" t="s">
        <v>12</v>
      </c>
      <c r="E9" s="1">
        <v>0.1</v>
      </c>
      <c r="F9" s="1">
        <v>4</v>
      </c>
      <c r="G9" s="1">
        <f>טבלה111121316[[#This Row],[Category Weight]]*טבלה111121316[[#This Row],[Question Weight]]*טבלה111121316[[#This Row],[Score (0-4, 0 = Irrelevant, 1 = dis agre,e 2 = Somewhat agree, 3 = Mostly agree, 4 = Full agreement)]]</f>
        <v>0.12</v>
      </c>
    </row>
    <row r="10" spans="1:7" x14ac:dyDescent="0.3">
      <c r="A10" s="1">
        <v>9</v>
      </c>
      <c r="B10" s="1" t="s">
        <v>35</v>
      </c>
      <c r="C10" s="1">
        <v>0.3</v>
      </c>
      <c r="D10" t="s">
        <v>13</v>
      </c>
      <c r="E10" s="1">
        <v>0.1</v>
      </c>
      <c r="F10" s="1">
        <v>4</v>
      </c>
      <c r="G10" s="1">
        <f>טבלה111121316[[#This Row],[Category Weight]]*טבלה111121316[[#This Row],[Question Weight]]*טבלה111121316[[#This Row],[Score (0-4, 0 = Irrelevant, 1 = dis agre,e 2 = Somewhat agree, 3 = Mostly agree, 4 = Full agreement)]]</f>
        <v>0.12</v>
      </c>
    </row>
    <row r="11" spans="1:7" ht="14.5" thickBot="1" x14ac:dyDescent="0.35">
      <c r="A11" s="2">
        <v>10</v>
      </c>
      <c r="B11" s="2" t="s">
        <v>35</v>
      </c>
      <c r="C11" s="2">
        <v>0.3</v>
      </c>
      <c r="D11" s="3" t="s">
        <v>14</v>
      </c>
      <c r="E11" s="2">
        <v>0.05</v>
      </c>
      <c r="F11" s="2">
        <v>1</v>
      </c>
      <c r="G11" s="2">
        <f>טבלה111121316[[#This Row],[Category Weight]]*טבלה111121316[[#This Row],[Question Weight]]*טבלה111121316[[#This Row],[Score (0-4, 0 = Irrelevant, 1 = dis agre,e 2 = Somewhat agree, 3 = Mostly agree, 4 = Full agreement)]]</f>
        <v>1.4999999999999999E-2</v>
      </c>
    </row>
    <row r="12" spans="1:7" x14ac:dyDescent="0.3">
      <c r="A12" s="1">
        <v>11</v>
      </c>
      <c r="B12" s="1" t="s">
        <v>36</v>
      </c>
      <c r="C12" s="1">
        <v>0.3</v>
      </c>
      <c r="D12" t="s">
        <v>15</v>
      </c>
      <c r="E12" s="1">
        <v>0.35</v>
      </c>
      <c r="F12" s="1">
        <v>2</v>
      </c>
      <c r="G12" s="1">
        <f>טבלה111121316[[#This Row],[Category Weight]]*טבלה111121316[[#This Row],[Question Weight]]*טבלה111121316[[#This Row],[Score (0-4, 0 = Irrelevant, 1 = dis agre,e 2 = Somewhat agree, 3 = Mostly agree, 4 = Full agreement)]]</f>
        <v>0.21</v>
      </c>
    </row>
    <row r="13" spans="1:7" x14ac:dyDescent="0.3">
      <c r="A13" s="1">
        <v>12</v>
      </c>
      <c r="B13" s="1" t="s">
        <v>36</v>
      </c>
      <c r="C13" s="1">
        <v>0.3</v>
      </c>
      <c r="D13" t="s">
        <v>16</v>
      </c>
      <c r="E13" s="1">
        <v>0.15</v>
      </c>
      <c r="F13" s="1">
        <v>2</v>
      </c>
      <c r="G13" s="1">
        <f>טבלה111121316[[#This Row],[Category Weight]]*טבלה111121316[[#This Row],[Question Weight]]*טבלה111121316[[#This Row],[Score (0-4, 0 = Irrelevant, 1 = dis agre,e 2 = Somewhat agree, 3 = Mostly agree, 4 = Full agreement)]]</f>
        <v>0.09</v>
      </c>
    </row>
    <row r="14" spans="1:7" x14ac:dyDescent="0.3">
      <c r="A14" s="1">
        <v>13</v>
      </c>
      <c r="B14" s="1" t="s">
        <v>36</v>
      </c>
      <c r="C14" s="1">
        <v>0.3</v>
      </c>
      <c r="D14" t="s">
        <v>17</v>
      </c>
      <c r="E14" s="1">
        <v>0.1</v>
      </c>
      <c r="F14" s="1">
        <v>2</v>
      </c>
      <c r="G14" s="1">
        <f>טבלה111121316[[#This Row],[Category Weight]]*טבלה111121316[[#This Row],[Question Weight]]*טבלה111121316[[#This Row],[Score (0-4, 0 = Irrelevant, 1 = dis agre,e 2 = Somewhat agree, 3 = Mostly agree, 4 = Full agreement)]]</f>
        <v>0.06</v>
      </c>
    </row>
    <row r="15" spans="1:7" x14ac:dyDescent="0.3">
      <c r="A15" s="1">
        <v>14</v>
      </c>
      <c r="B15" s="1" t="s">
        <v>36</v>
      </c>
      <c r="C15" s="1">
        <v>0.3</v>
      </c>
      <c r="D15" t="s">
        <v>18</v>
      </c>
      <c r="E15" s="1">
        <v>0.1</v>
      </c>
      <c r="F15" s="1">
        <v>3</v>
      </c>
      <c r="G15" s="1">
        <f>טבלה111121316[[#This Row],[Category Weight]]*טבלה111121316[[#This Row],[Question Weight]]*טבלה111121316[[#This Row],[Score (0-4, 0 = Irrelevant, 1 = dis agre,e 2 = Somewhat agree, 3 = Mostly agree, 4 = Full agreement)]]</f>
        <v>0.09</v>
      </c>
    </row>
    <row r="16" spans="1:7" x14ac:dyDescent="0.3">
      <c r="A16" s="1">
        <v>15</v>
      </c>
      <c r="B16" s="1" t="s">
        <v>36</v>
      </c>
      <c r="C16" s="1">
        <v>0.3</v>
      </c>
      <c r="D16" t="s">
        <v>19</v>
      </c>
      <c r="E16" s="1">
        <v>0.1</v>
      </c>
      <c r="F16" s="1">
        <v>4</v>
      </c>
      <c r="G16" s="1">
        <f>טבלה111121316[[#This Row],[Category Weight]]*טבלה111121316[[#This Row],[Question Weight]]*טבלה111121316[[#This Row],[Score (0-4, 0 = Irrelevant, 1 = dis agre,e 2 = Somewhat agree, 3 = Mostly agree, 4 = Full agreement)]]</f>
        <v>0.12</v>
      </c>
    </row>
    <row r="17" spans="1:7" x14ac:dyDescent="0.3">
      <c r="A17" s="1">
        <v>16</v>
      </c>
      <c r="B17" s="1" t="s">
        <v>36</v>
      </c>
      <c r="C17" s="1">
        <v>0.3</v>
      </c>
      <c r="D17" t="s">
        <v>20</v>
      </c>
      <c r="E17" s="1">
        <v>0.1</v>
      </c>
      <c r="F17" s="1">
        <v>3</v>
      </c>
      <c r="G17" s="1">
        <f>טבלה111121316[[#This Row],[Category Weight]]*טבלה111121316[[#This Row],[Question Weight]]*טבלה111121316[[#This Row],[Score (0-4, 0 = Irrelevant, 1 = dis agre,e 2 = Somewhat agree, 3 = Mostly agree, 4 = Full agreement)]]</f>
        <v>0.09</v>
      </c>
    </row>
    <row r="18" spans="1:7" x14ac:dyDescent="0.3">
      <c r="A18" s="1">
        <v>17</v>
      </c>
      <c r="B18" s="1" t="s">
        <v>36</v>
      </c>
      <c r="C18" s="1">
        <v>0.3</v>
      </c>
      <c r="D18" t="s">
        <v>21</v>
      </c>
      <c r="E18" s="1">
        <v>0.05</v>
      </c>
      <c r="F18" s="1">
        <v>4</v>
      </c>
      <c r="G18" s="1">
        <f>טבלה111121316[[#This Row],[Category Weight]]*טבלה111121316[[#This Row],[Question Weight]]*טבלה111121316[[#This Row],[Score (0-4, 0 = Irrelevant, 1 = dis agre,e 2 = Somewhat agree, 3 = Mostly agree, 4 = Full agreement)]]</f>
        <v>0.06</v>
      </c>
    </row>
    <row r="19" spans="1:7" ht="14.5" thickBot="1" x14ac:dyDescent="0.35">
      <c r="A19" s="2">
        <v>18</v>
      </c>
      <c r="B19" s="2" t="s">
        <v>36</v>
      </c>
      <c r="C19" s="2">
        <v>0.3</v>
      </c>
      <c r="D19" s="3" t="s">
        <v>22</v>
      </c>
      <c r="E19" s="2">
        <v>0.05</v>
      </c>
      <c r="F19" s="2">
        <v>4</v>
      </c>
      <c r="G19" s="2">
        <f>טבלה111121316[[#This Row],[Category Weight]]*טבלה111121316[[#This Row],[Question Weight]]*טבלה111121316[[#This Row],[Score (0-4, 0 = Irrelevant, 1 = dis agre,e 2 = Somewhat agree, 3 = Mostly agree, 4 = Full agreement)]]</f>
        <v>0.06</v>
      </c>
    </row>
    <row r="20" spans="1:7" x14ac:dyDescent="0.3">
      <c r="A20" s="1">
        <v>19</v>
      </c>
      <c r="B20" s="1" t="s">
        <v>37</v>
      </c>
      <c r="C20" s="1">
        <v>0.25</v>
      </c>
      <c r="D20" t="s">
        <v>23</v>
      </c>
      <c r="E20" s="1">
        <v>0.2</v>
      </c>
      <c r="F20" s="1">
        <v>1</v>
      </c>
      <c r="G20" s="1">
        <f>טבלה111121316[[#This Row],[Category Weight]]*טבלה111121316[[#This Row],[Question Weight]]*טבלה111121316[[#This Row],[Score (0-4, 0 = Irrelevant, 1 = dis agre,e 2 = Somewhat agree, 3 = Mostly agree, 4 = Full agreement)]]</f>
        <v>0.05</v>
      </c>
    </row>
    <row r="21" spans="1:7" x14ac:dyDescent="0.3">
      <c r="A21" s="1">
        <v>20</v>
      </c>
      <c r="B21" s="1" t="s">
        <v>37</v>
      </c>
      <c r="C21" s="1">
        <v>0.25</v>
      </c>
      <c r="D21" t="s">
        <v>24</v>
      </c>
      <c r="E21" s="1">
        <v>0.15</v>
      </c>
      <c r="F21" s="1">
        <v>4</v>
      </c>
      <c r="G21" s="1">
        <f>טבלה111121316[[#This Row],[Category Weight]]*טבלה111121316[[#This Row],[Question Weight]]*טבלה111121316[[#This Row],[Score (0-4, 0 = Irrelevant, 1 = dis agre,e 2 = Somewhat agree, 3 = Mostly agree, 4 = Full agreement)]]</f>
        <v>0.15</v>
      </c>
    </row>
    <row r="22" spans="1:7" x14ac:dyDescent="0.3">
      <c r="A22" s="1">
        <v>21</v>
      </c>
      <c r="B22" s="1" t="s">
        <v>37</v>
      </c>
      <c r="C22" s="1">
        <v>0.25</v>
      </c>
      <c r="D22" t="s">
        <v>25</v>
      </c>
      <c r="E22" s="1">
        <v>0.15</v>
      </c>
      <c r="F22" s="1">
        <v>1</v>
      </c>
      <c r="G22" s="1">
        <f>טבלה111121316[[#This Row],[Category Weight]]*טבלה111121316[[#This Row],[Question Weight]]*טבלה111121316[[#This Row],[Score (0-4, 0 = Irrelevant, 1 = dis agre,e 2 = Somewhat agree, 3 = Mostly agree, 4 = Full agreement)]]</f>
        <v>3.7499999999999999E-2</v>
      </c>
    </row>
    <row r="23" spans="1:7" x14ac:dyDescent="0.3">
      <c r="A23" s="1">
        <v>22</v>
      </c>
      <c r="B23" s="1" t="s">
        <v>37</v>
      </c>
      <c r="C23" s="1">
        <v>0.25</v>
      </c>
      <c r="D23" t="s">
        <v>26</v>
      </c>
      <c r="E23" s="1">
        <v>0.15</v>
      </c>
      <c r="F23" s="1">
        <v>3</v>
      </c>
      <c r="G23" s="1">
        <f>טבלה111121316[[#This Row],[Category Weight]]*טבלה111121316[[#This Row],[Question Weight]]*טבלה111121316[[#This Row],[Score (0-4, 0 = Irrelevant, 1 = dis agre,e 2 = Somewhat agree, 3 = Mostly agree, 4 = Full agreement)]]</f>
        <v>0.11249999999999999</v>
      </c>
    </row>
    <row r="24" spans="1:7" x14ac:dyDescent="0.3">
      <c r="A24" s="1">
        <v>23</v>
      </c>
      <c r="B24" s="1" t="s">
        <v>37</v>
      </c>
      <c r="C24" s="1">
        <v>0.25</v>
      </c>
      <c r="D24" t="s">
        <v>27</v>
      </c>
      <c r="E24" s="1">
        <v>0.15</v>
      </c>
      <c r="F24" s="1">
        <v>1</v>
      </c>
      <c r="G24" s="1">
        <f>טבלה111121316[[#This Row],[Category Weight]]*טבלה111121316[[#This Row],[Question Weight]]*טבלה111121316[[#This Row],[Score (0-4, 0 = Irrelevant, 1 = dis agre,e 2 = Somewhat agree, 3 = Mostly agree, 4 = Full agreement)]]</f>
        <v>3.7499999999999999E-2</v>
      </c>
    </row>
    <row r="25" spans="1:7" ht="14.5" thickBot="1" x14ac:dyDescent="0.35">
      <c r="A25" s="2">
        <v>24</v>
      </c>
      <c r="B25" s="2" t="s">
        <v>37</v>
      </c>
      <c r="C25" s="2">
        <v>0.25</v>
      </c>
      <c r="D25" s="3" t="s">
        <v>28</v>
      </c>
      <c r="E25" s="2">
        <v>0.2</v>
      </c>
      <c r="F25" s="2">
        <v>4</v>
      </c>
      <c r="G25" s="2">
        <f>טבלה111121316[[#This Row],[Category Weight]]*טבלה111121316[[#This Row],[Question Weight]]*טבלה111121316[[#This Row],[Score (0-4, 0 = Irrelevant, 1 = dis agre,e 2 = Somewhat agree, 3 = Mostly agree, 4 = Full agreement)]]</f>
        <v>0.2</v>
      </c>
    </row>
    <row r="26" spans="1:7" x14ac:dyDescent="0.3">
      <c r="A26" s="1">
        <v>25</v>
      </c>
      <c r="B26" s="1" t="s">
        <v>38</v>
      </c>
      <c r="C26" s="1">
        <v>0.15</v>
      </c>
      <c r="D26" t="s">
        <v>29</v>
      </c>
      <c r="E26" s="1">
        <v>0.2</v>
      </c>
      <c r="F26" s="1">
        <v>2</v>
      </c>
      <c r="G26" s="1">
        <f>טבלה111121316[[#This Row],[Category Weight]]*טבלה111121316[[#This Row],[Question Weight]]*טבלה111121316[[#This Row],[Score (0-4, 0 = Irrelevant, 1 = dis agre,e 2 = Somewhat agree, 3 = Mostly agree, 4 = Full agreement)]]</f>
        <v>0.06</v>
      </c>
    </row>
    <row r="27" spans="1:7" x14ac:dyDescent="0.3">
      <c r="A27" s="1">
        <v>26</v>
      </c>
      <c r="B27" s="1" t="s">
        <v>38</v>
      </c>
      <c r="C27" s="1">
        <v>0.15</v>
      </c>
      <c r="D27" t="s">
        <v>30</v>
      </c>
      <c r="E27" s="1">
        <v>0.2</v>
      </c>
      <c r="F27" s="1">
        <v>2</v>
      </c>
      <c r="G27" s="1">
        <f>טבלה111121316[[#This Row],[Category Weight]]*טבלה111121316[[#This Row],[Question Weight]]*טבלה111121316[[#This Row],[Score (0-4, 0 = Irrelevant, 1 = dis agre,e 2 = Somewhat agree, 3 = Mostly agree, 4 = Full agreement)]]</f>
        <v>0.06</v>
      </c>
    </row>
    <row r="28" spans="1:7" x14ac:dyDescent="0.3">
      <c r="A28" s="1">
        <v>27</v>
      </c>
      <c r="B28" s="1" t="s">
        <v>38</v>
      </c>
      <c r="C28" s="1">
        <v>0.15</v>
      </c>
      <c r="D28" t="s">
        <v>31</v>
      </c>
      <c r="E28" s="1">
        <v>0.15</v>
      </c>
      <c r="F28" s="1">
        <v>1</v>
      </c>
      <c r="G28" s="1">
        <f>טבלה111121316[[#This Row],[Category Weight]]*טבלה111121316[[#This Row],[Question Weight]]*טבלה111121316[[#This Row],[Score (0-4, 0 = Irrelevant, 1 = dis agre,e 2 = Somewhat agree, 3 = Mostly agree, 4 = Full agreement)]]</f>
        <v>2.2499999999999999E-2</v>
      </c>
    </row>
    <row r="29" spans="1:7" x14ac:dyDescent="0.3">
      <c r="A29" s="1">
        <v>28</v>
      </c>
      <c r="B29" s="1" t="s">
        <v>38</v>
      </c>
      <c r="C29" s="1">
        <v>0.15</v>
      </c>
      <c r="D29" t="s">
        <v>32</v>
      </c>
      <c r="E29" s="1">
        <v>0.15</v>
      </c>
      <c r="F29" s="1">
        <v>4</v>
      </c>
      <c r="G29" s="1">
        <f>טבלה111121316[[#This Row],[Category Weight]]*טבלה111121316[[#This Row],[Question Weight]]*טבלה111121316[[#This Row],[Score (0-4, 0 = Irrelevant, 1 = dis agre,e 2 = Somewhat agree, 3 = Mostly agree, 4 = Full agreement)]]</f>
        <v>0.09</v>
      </c>
    </row>
    <row r="30" spans="1:7" x14ac:dyDescent="0.3">
      <c r="A30" s="1">
        <v>29</v>
      </c>
      <c r="B30" s="1" t="s">
        <v>38</v>
      </c>
      <c r="C30" s="1">
        <v>0.15</v>
      </c>
      <c r="D30" t="s">
        <v>33</v>
      </c>
      <c r="E30" s="1">
        <v>0.15</v>
      </c>
      <c r="F30" s="1">
        <v>4</v>
      </c>
      <c r="G30" s="1">
        <f>טבלה111121316[[#This Row],[Category Weight]]*טבלה111121316[[#This Row],[Question Weight]]*טבלה111121316[[#This Row],[Score (0-4, 0 = Irrelevant, 1 = dis agre,e 2 = Somewhat agree, 3 = Mostly agree, 4 = Full agreement)]]</f>
        <v>0.09</v>
      </c>
    </row>
    <row r="31" spans="1:7" x14ac:dyDescent="0.3">
      <c r="A31" s="1">
        <v>30</v>
      </c>
      <c r="B31" s="1" t="s">
        <v>38</v>
      </c>
      <c r="C31" s="1">
        <v>0.15</v>
      </c>
      <c r="D31" t="s">
        <v>34</v>
      </c>
      <c r="E31" s="1">
        <v>0.15</v>
      </c>
      <c r="F31" s="1">
        <v>2</v>
      </c>
      <c r="G31" s="1">
        <f>טבלה111121316[[#This Row],[Category Weight]]*טבלה111121316[[#This Row],[Question Weight]]*טבלה111121316[[#This Row],[Score (0-4, 0 = Irrelevant, 1 = dis agre,e 2 = Somewhat agree, 3 = Mostly agree, 4 = Full agreement)]]</f>
        <v>4.4999999999999998E-2</v>
      </c>
    </row>
    <row r="32" spans="1:7" x14ac:dyDescent="0.3">
      <c r="A32" s="1"/>
      <c r="B32" s="1"/>
      <c r="C32" s="1"/>
      <c r="D32" s="1"/>
      <c r="E32" s="1"/>
      <c r="F32" s="1"/>
      <c r="G32" s="1">
        <f>SUM(טבלה111121316[Weighted Score])</f>
        <v>2.665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F083-1CBB-4951-97B2-DEEA5E617AE9}">
  <dimension ref="A1:G32"/>
  <sheetViews>
    <sheetView topLeftCell="D1" zoomScale="85" zoomScaleNormal="85" workbookViewId="0">
      <selection activeCell="F2" sqref="F2"/>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טבלה1111213[[#This Row],[Category Weight]]*טבלה1111213[[#This Row],[Question Weight]]*טבלה1111213[[#This Row],[Score (0-4, 0 = Irrelevant, 1 = dis agre,e 2 = Somewhat agree, 3 = Mostly agree, 4 = Full agreement)]]</f>
        <v>0.18</v>
      </c>
    </row>
    <row r="3" spans="1:7" x14ac:dyDescent="0.3">
      <c r="A3" s="1">
        <v>2</v>
      </c>
      <c r="B3" s="1" t="s">
        <v>35</v>
      </c>
      <c r="C3" s="1">
        <v>0.3</v>
      </c>
      <c r="D3" t="s">
        <v>6</v>
      </c>
      <c r="E3" s="1">
        <v>0.1</v>
      </c>
      <c r="F3" s="1">
        <v>4</v>
      </c>
      <c r="G3" s="1">
        <f>טבלה1111213[[#This Row],[Category Weight]]*טבלה1111213[[#This Row],[Question Weight]]*טבלה1111213[[#This Row],[Score (0-4, 0 = Irrelevant, 1 = dis agre,e 2 = Somewhat agree, 3 = Mostly agree, 4 = Full agreement)]]</f>
        <v>0.12</v>
      </c>
    </row>
    <row r="4" spans="1:7" x14ac:dyDescent="0.3">
      <c r="A4" s="1">
        <v>3</v>
      </c>
      <c r="B4" s="1" t="s">
        <v>35</v>
      </c>
      <c r="C4" s="1">
        <v>0.3</v>
      </c>
      <c r="D4" t="s">
        <v>7</v>
      </c>
      <c r="E4" s="1">
        <v>0.1</v>
      </c>
      <c r="F4" s="1">
        <v>4</v>
      </c>
      <c r="G4" s="1">
        <f>טבלה1111213[[#This Row],[Category Weight]]*טבלה1111213[[#This Row],[Question Weight]]*טבלה1111213[[#This Row],[Score (0-4, 0 = Irrelevant, 1 = dis agre,e 2 = Somewhat agree, 3 = Mostly agree, 4 = Full agreement)]]</f>
        <v>0.12</v>
      </c>
    </row>
    <row r="5" spans="1:7" x14ac:dyDescent="0.3">
      <c r="A5" s="1">
        <v>4</v>
      </c>
      <c r="B5" s="1" t="s">
        <v>35</v>
      </c>
      <c r="C5" s="1">
        <v>0.3</v>
      </c>
      <c r="D5" t="s">
        <v>8</v>
      </c>
      <c r="E5" s="1">
        <v>0.1</v>
      </c>
      <c r="F5" s="1">
        <v>3</v>
      </c>
      <c r="G5" s="1">
        <f>טבלה1111213[[#This Row],[Category Weight]]*טבלה1111213[[#This Row],[Question Weight]]*טבלה1111213[[#This Row],[Score (0-4, 0 = Irrelevant, 1 = dis agre,e 2 = Somewhat agree, 3 = Mostly agree, 4 = Full agreement)]]</f>
        <v>0.09</v>
      </c>
    </row>
    <row r="6" spans="1:7" x14ac:dyDescent="0.3">
      <c r="A6" s="1">
        <v>5</v>
      </c>
      <c r="B6" s="1" t="s">
        <v>35</v>
      </c>
      <c r="C6" s="1">
        <v>0.3</v>
      </c>
      <c r="D6" t="s">
        <v>9</v>
      </c>
      <c r="E6" s="1">
        <v>0.1</v>
      </c>
      <c r="F6" s="1">
        <v>4</v>
      </c>
      <c r="G6" s="1">
        <f>טבלה1111213[[#This Row],[Category Weight]]*טבלה1111213[[#This Row],[Question Weight]]*טבלה1111213[[#This Row],[Score (0-4, 0 = Irrelevant, 1 = dis agre,e 2 = Somewhat agree, 3 = Mostly agree, 4 = Full agreement)]]</f>
        <v>0.12</v>
      </c>
    </row>
    <row r="7" spans="1:7" x14ac:dyDescent="0.3">
      <c r="A7" s="1">
        <v>6</v>
      </c>
      <c r="B7" s="1" t="s">
        <v>35</v>
      </c>
      <c r="C7" s="1">
        <v>0.3</v>
      </c>
      <c r="D7" t="s">
        <v>10</v>
      </c>
      <c r="E7" s="1">
        <v>0.1</v>
      </c>
      <c r="F7" s="1">
        <v>4</v>
      </c>
      <c r="G7" s="1">
        <f>טבלה1111213[[#This Row],[Category Weight]]*טבלה1111213[[#This Row],[Question Weight]]*טבלה1111213[[#This Row],[Score (0-4, 0 = Irrelevant, 1 = dis agre,e 2 = Somewhat agree, 3 = Mostly agree, 4 = Full agreement)]]</f>
        <v>0.12</v>
      </c>
    </row>
    <row r="8" spans="1:7" x14ac:dyDescent="0.3">
      <c r="A8" s="1">
        <v>7</v>
      </c>
      <c r="B8" s="1" t="s">
        <v>35</v>
      </c>
      <c r="C8" s="1">
        <v>0.3</v>
      </c>
      <c r="D8" t="s">
        <v>11</v>
      </c>
      <c r="E8" s="1">
        <v>0.1</v>
      </c>
      <c r="F8" s="1">
        <v>3</v>
      </c>
      <c r="G8" s="1">
        <f>טבלה1111213[[#This Row],[Category Weight]]*טבלה1111213[[#This Row],[Question Weight]]*טבלה1111213[[#This Row],[Score (0-4, 0 = Irrelevant, 1 = dis agre,e 2 = Somewhat agree, 3 = Mostly agree, 4 = Full agreement)]]</f>
        <v>0.09</v>
      </c>
    </row>
    <row r="9" spans="1:7" x14ac:dyDescent="0.3">
      <c r="A9" s="1">
        <v>8</v>
      </c>
      <c r="B9" s="1" t="s">
        <v>35</v>
      </c>
      <c r="C9" s="1">
        <v>0.3</v>
      </c>
      <c r="D9" t="s">
        <v>12</v>
      </c>
      <c r="E9" s="1">
        <v>0.1</v>
      </c>
      <c r="F9" s="1">
        <v>4</v>
      </c>
      <c r="G9" s="1">
        <f>טבלה1111213[[#This Row],[Category Weight]]*טבלה1111213[[#This Row],[Question Weight]]*טבלה1111213[[#This Row],[Score (0-4, 0 = Irrelevant, 1 = dis agre,e 2 = Somewhat agree, 3 = Mostly agree, 4 = Full agreement)]]</f>
        <v>0.12</v>
      </c>
    </row>
    <row r="10" spans="1:7" x14ac:dyDescent="0.3">
      <c r="A10" s="1">
        <v>9</v>
      </c>
      <c r="B10" s="1" t="s">
        <v>35</v>
      </c>
      <c r="C10" s="1">
        <v>0.3</v>
      </c>
      <c r="D10" t="s">
        <v>13</v>
      </c>
      <c r="E10" s="1">
        <v>0.1</v>
      </c>
      <c r="F10" s="1">
        <v>3</v>
      </c>
      <c r="G10" s="1">
        <f>טבלה1111213[[#This Row],[Category Weight]]*טבלה1111213[[#This Row],[Question Weight]]*טבלה1111213[[#This Row],[Score (0-4, 0 = Irrelevant, 1 = dis agre,e 2 = Somewhat agree, 3 = Mostly agree, 4 = Full agreement)]]</f>
        <v>0.09</v>
      </c>
    </row>
    <row r="11" spans="1:7" ht="14.5" thickBot="1" x14ac:dyDescent="0.35">
      <c r="A11" s="2">
        <v>10</v>
      </c>
      <c r="B11" s="2" t="s">
        <v>35</v>
      </c>
      <c r="C11" s="2">
        <v>0.3</v>
      </c>
      <c r="D11" s="3" t="s">
        <v>14</v>
      </c>
      <c r="E11" s="2">
        <v>0.05</v>
      </c>
      <c r="F11" s="2">
        <v>3</v>
      </c>
      <c r="G11" s="2">
        <f>טבלה1111213[[#This Row],[Category Weight]]*טבלה1111213[[#This Row],[Question Weight]]*טבלה1111213[[#This Row],[Score (0-4, 0 = Irrelevant, 1 = dis agre,e 2 = Somewhat agree, 3 = Mostly agree, 4 = Full agreement)]]</f>
        <v>4.4999999999999998E-2</v>
      </c>
    </row>
    <row r="12" spans="1:7" x14ac:dyDescent="0.3">
      <c r="A12" s="1">
        <v>11</v>
      </c>
      <c r="B12" s="1" t="s">
        <v>36</v>
      </c>
      <c r="C12" s="1">
        <v>0.3</v>
      </c>
      <c r="D12" t="s">
        <v>15</v>
      </c>
      <c r="E12" s="1">
        <v>0.35</v>
      </c>
      <c r="F12" s="1">
        <v>4</v>
      </c>
      <c r="G12" s="1">
        <f>טבלה1111213[[#This Row],[Category Weight]]*טבלה1111213[[#This Row],[Question Weight]]*טבלה1111213[[#This Row],[Score (0-4, 0 = Irrelevant, 1 = dis agre,e 2 = Somewhat agree, 3 = Mostly agree, 4 = Full agreement)]]</f>
        <v>0.42</v>
      </c>
    </row>
    <row r="13" spans="1:7" x14ac:dyDescent="0.3">
      <c r="A13" s="1">
        <v>12</v>
      </c>
      <c r="B13" s="1" t="s">
        <v>36</v>
      </c>
      <c r="C13" s="1">
        <v>0.3</v>
      </c>
      <c r="D13" t="s">
        <v>16</v>
      </c>
      <c r="E13" s="1">
        <v>0.15</v>
      </c>
      <c r="F13" s="1">
        <v>2</v>
      </c>
      <c r="G13" s="1">
        <f>טבלה1111213[[#This Row],[Category Weight]]*טבלה1111213[[#This Row],[Question Weight]]*טבלה1111213[[#This Row],[Score (0-4, 0 = Irrelevant, 1 = dis agre,e 2 = Somewhat agree, 3 = Mostly agree, 4 = Full agreement)]]</f>
        <v>0.09</v>
      </c>
    </row>
    <row r="14" spans="1:7" x14ac:dyDescent="0.3">
      <c r="A14" s="1">
        <v>13</v>
      </c>
      <c r="B14" s="1" t="s">
        <v>36</v>
      </c>
      <c r="C14" s="1">
        <v>0.3</v>
      </c>
      <c r="D14" t="s">
        <v>17</v>
      </c>
      <c r="E14" s="1">
        <v>0.1</v>
      </c>
      <c r="F14" s="1">
        <v>2</v>
      </c>
      <c r="G14" s="1">
        <f>טבלה1111213[[#This Row],[Category Weight]]*טבלה1111213[[#This Row],[Question Weight]]*טבלה1111213[[#This Row],[Score (0-4, 0 = Irrelevant, 1 = dis agre,e 2 = Somewhat agree, 3 = Mostly agree, 4 = Full agreement)]]</f>
        <v>0.06</v>
      </c>
    </row>
    <row r="15" spans="1:7" x14ac:dyDescent="0.3">
      <c r="A15" s="1">
        <v>14</v>
      </c>
      <c r="B15" s="1" t="s">
        <v>36</v>
      </c>
      <c r="C15" s="1">
        <v>0.3</v>
      </c>
      <c r="D15" t="s">
        <v>18</v>
      </c>
      <c r="E15" s="1">
        <v>0.1</v>
      </c>
      <c r="F15" s="1">
        <v>1</v>
      </c>
      <c r="G15" s="1">
        <f>טבלה1111213[[#This Row],[Category Weight]]*טבלה1111213[[#This Row],[Question Weight]]*טבלה1111213[[#This Row],[Score (0-4, 0 = Irrelevant, 1 = dis agre,e 2 = Somewhat agree, 3 = Mostly agree, 4 = Full agreement)]]</f>
        <v>0.03</v>
      </c>
    </row>
    <row r="16" spans="1:7" x14ac:dyDescent="0.3">
      <c r="A16" s="1">
        <v>15</v>
      </c>
      <c r="B16" s="1" t="s">
        <v>36</v>
      </c>
      <c r="C16" s="1">
        <v>0.3</v>
      </c>
      <c r="D16" t="s">
        <v>19</v>
      </c>
      <c r="E16" s="1">
        <v>0.1</v>
      </c>
      <c r="F16" s="1">
        <v>4</v>
      </c>
      <c r="G16" s="1">
        <f>טבלה1111213[[#This Row],[Category Weight]]*טבלה1111213[[#This Row],[Question Weight]]*טבלה1111213[[#This Row],[Score (0-4, 0 = Irrelevant, 1 = dis agre,e 2 = Somewhat agree, 3 = Mostly agree, 4 = Full agreement)]]</f>
        <v>0.12</v>
      </c>
    </row>
    <row r="17" spans="1:7" x14ac:dyDescent="0.3">
      <c r="A17" s="1">
        <v>16</v>
      </c>
      <c r="B17" s="1" t="s">
        <v>36</v>
      </c>
      <c r="C17" s="1">
        <v>0.3</v>
      </c>
      <c r="D17" t="s">
        <v>20</v>
      </c>
      <c r="E17" s="1">
        <v>0.1</v>
      </c>
      <c r="F17" s="1">
        <v>3</v>
      </c>
      <c r="G17" s="1">
        <f>טבלה1111213[[#This Row],[Category Weight]]*טבלה1111213[[#This Row],[Question Weight]]*טבלה1111213[[#This Row],[Score (0-4, 0 = Irrelevant, 1 = dis agre,e 2 = Somewhat agree, 3 = Mostly agree, 4 = Full agreement)]]</f>
        <v>0.09</v>
      </c>
    </row>
    <row r="18" spans="1:7" x14ac:dyDescent="0.3">
      <c r="A18" s="1">
        <v>17</v>
      </c>
      <c r="B18" s="1" t="s">
        <v>36</v>
      </c>
      <c r="C18" s="1">
        <v>0.3</v>
      </c>
      <c r="D18" t="s">
        <v>21</v>
      </c>
      <c r="E18" s="1">
        <v>0.05</v>
      </c>
      <c r="F18" s="1">
        <v>1</v>
      </c>
      <c r="G18" s="1">
        <f>טבלה1111213[[#This Row],[Category Weight]]*טבלה1111213[[#This Row],[Question Weight]]*טבלה1111213[[#This Row],[Score (0-4, 0 = Irrelevant, 1 = dis agre,e 2 = Somewhat agree, 3 = Mostly agree, 4 = Full agreement)]]</f>
        <v>1.4999999999999999E-2</v>
      </c>
    </row>
    <row r="19" spans="1:7" ht="14.5" thickBot="1" x14ac:dyDescent="0.35">
      <c r="A19" s="2">
        <v>18</v>
      </c>
      <c r="B19" s="2" t="s">
        <v>36</v>
      </c>
      <c r="C19" s="2">
        <v>0.3</v>
      </c>
      <c r="D19" s="3" t="s">
        <v>22</v>
      </c>
      <c r="E19" s="2">
        <v>0.05</v>
      </c>
      <c r="F19" s="2">
        <v>4</v>
      </c>
      <c r="G19" s="2">
        <f>טבלה1111213[[#This Row],[Category Weight]]*טבלה1111213[[#This Row],[Question Weight]]*טבלה1111213[[#This Row],[Score (0-4, 0 = Irrelevant, 1 = dis agre,e 2 = Somewhat agree, 3 = Mostly agree, 4 = Full agreement)]]</f>
        <v>0.06</v>
      </c>
    </row>
    <row r="20" spans="1:7" x14ac:dyDescent="0.3">
      <c r="A20" s="1">
        <v>19</v>
      </c>
      <c r="B20" s="1" t="s">
        <v>37</v>
      </c>
      <c r="C20" s="1">
        <v>0.25</v>
      </c>
      <c r="D20" t="s">
        <v>23</v>
      </c>
      <c r="E20" s="1">
        <v>0.2</v>
      </c>
      <c r="F20" s="1">
        <v>3</v>
      </c>
      <c r="G20" s="1">
        <f>טבלה1111213[[#This Row],[Category Weight]]*טבלה1111213[[#This Row],[Question Weight]]*טבלה1111213[[#This Row],[Score (0-4, 0 = Irrelevant, 1 = dis agre,e 2 = Somewhat agree, 3 = Mostly agree, 4 = Full agreement)]]</f>
        <v>0.15000000000000002</v>
      </c>
    </row>
    <row r="21" spans="1:7" x14ac:dyDescent="0.3">
      <c r="A21" s="1">
        <v>20</v>
      </c>
      <c r="B21" s="1" t="s">
        <v>37</v>
      </c>
      <c r="C21" s="1">
        <v>0.25</v>
      </c>
      <c r="D21" t="s">
        <v>24</v>
      </c>
      <c r="E21" s="1">
        <v>0.15</v>
      </c>
      <c r="F21" s="1">
        <v>4</v>
      </c>
      <c r="G21" s="1">
        <f>טבלה1111213[[#This Row],[Category Weight]]*טבלה1111213[[#This Row],[Question Weight]]*טבלה1111213[[#This Row],[Score (0-4, 0 = Irrelevant, 1 = dis agre,e 2 = Somewhat agree, 3 = Mostly agree, 4 = Full agreement)]]</f>
        <v>0.15</v>
      </c>
    </row>
    <row r="22" spans="1:7" x14ac:dyDescent="0.3">
      <c r="A22" s="1">
        <v>21</v>
      </c>
      <c r="B22" s="1" t="s">
        <v>37</v>
      </c>
      <c r="C22" s="1">
        <v>0.25</v>
      </c>
      <c r="D22" t="s">
        <v>25</v>
      </c>
      <c r="E22" s="1">
        <v>0.15</v>
      </c>
      <c r="F22" s="1">
        <v>3</v>
      </c>
      <c r="G22" s="1">
        <f>טבלה1111213[[#This Row],[Category Weight]]*טבלה1111213[[#This Row],[Question Weight]]*טבלה1111213[[#This Row],[Score (0-4, 0 = Irrelevant, 1 = dis agre,e 2 = Somewhat agree, 3 = Mostly agree, 4 = Full agreement)]]</f>
        <v>0.11249999999999999</v>
      </c>
    </row>
    <row r="23" spans="1:7" x14ac:dyDescent="0.3">
      <c r="A23" s="1">
        <v>22</v>
      </c>
      <c r="B23" s="1" t="s">
        <v>37</v>
      </c>
      <c r="C23" s="1">
        <v>0.25</v>
      </c>
      <c r="D23" t="s">
        <v>26</v>
      </c>
      <c r="E23" s="1">
        <v>0.15</v>
      </c>
      <c r="F23" s="1">
        <v>2</v>
      </c>
      <c r="G23" s="1">
        <f>טבלה1111213[[#This Row],[Category Weight]]*טבלה1111213[[#This Row],[Question Weight]]*טבלה1111213[[#This Row],[Score (0-4, 0 = Irrelevant, 1 = dis agre,e 2 = Somewhat agree, 3 = Mostly agree, 4 = Full agreement)]]</f>
        <v>7.4999999999999997E-2</v>
      </c>
    </row>
    <row r="24" spans="1:7" x14ac:dyDescent="0.3">
      <c r="A24" s="1">
        <v>23</v>
      </c>
      <c r="B24" s="1" t="s">
        <v>37</v>
      </c>
      <c r="C24" s="1">
        <v>0.25</v>
      </c>
      <c r="D24" t="s">
        <v>27</v>
      </c>
      <c r="E24" s="1">
        <v>0.15</v>
      </c>
      <c r="F24" s="1">
        <v>2</v>
      </c>
      <c r="G24" s="1">
        <f>טבלה1111213[[#This Row],[Category Weight]]*טבלה1111213[[#This Row],[Question Weight]]*טבלה1111213[[#This Row],[Score (0-4, 0 = Irrelevant, 1 = dis agre,e 2 = Somewhat agree, 3 = Mostly agree, 4 = Full agreement)]]</f>
        <v>7.4999999999999997E-2</v>
      </c>
    </row>
    <row r="25" spans="1:7" ht="14.5" thickBot="1" x14ac:dyDescent="0.35">
      <c r="A25" s="2">
        <v>24</v>
      </c>
      <c r="B25" s="2" t="s">
        <v>37</v>
      </c>
      <c r="C25" s="2">
        <v>0.25</v>
      </c>
      <c r="D25" s="3" t="s">
        <v>28</v>
      </c>
      <c r="E25" s="2">
        <v>0.2</v>
      </c>
      <c r="F25" s="2">
        <v>3</v>
      </c>
      <c r="G25" s="2">
        <f>טבלה1111213[[#This Row],[Category Weight]]*טבלה1111213[[#This Row],[Question Weight]]*טבלה1111213[[#This Row],[Score (0-4, 0 = Irrelevant, 1 = dis agre,e 2 = Somewhat agree, 3 = Mostly agree, 4 = Full agreement)]]</f>
        <v>0.15000000000000002</v>
      </c>
    </row>
    <row r="26" spans="1:7" x14ac:dyDescent="0.3">
      <c r="A26" s="1">
        <v>25</v>
      </c>
      <c r="B26" s="1" t="s">
        <v>38</v>
      </c>
      <c r="C26" s="1">
        <v>0.15</v>
      </c>
      <c r="D26" t="s">
        <v>29</v>
      </c>
      <c r="E26" s="1">
        <v>0.2</v>
      </c>
      <c r="F26" s="1">
        <v>1</v>
      </c>
      <c r="G26" s="1">
        <f>טבלה1111213[[#This Row],[Category Weight]]*טבלה1111213[[#This Row],[Question Weight]]*טבלה1111213[[#This Row],[Score (0-4, 0 = Irrelevant, 1 = dis agre,e 2 = Somewhat agree, 3 = Mostly agree, 4 = Full agreement)]]</f>
        <v>0.03</v>
      </c>
    </row>
    <row r="27" spans="1:7" x14ac:dyDescent="0.3">
      <c r="A27" s="1">
        <v>26</v>
      </c>
      <c r="B27" s="1" t="s">
        <v>38</v>
      </c>
      <c r="C27" s="1">
        <v>0.15</v>
      </c>
      <c r="D27" t="s">
        <v>30</v>
      </c>
      <c r="E27" s="1">
        <v>0.2</v>
      </c>
      <c r="F27" s="1">
        <v>1</v>
      </c>
      <c r="G27" s="1">
        <f>טבלה1111213[[#This Row],[Category Weight]]*טבלה1111213[[#This Row],[Question Weight]]*טבלה1111213[[#This Row],[Score (0-4, 0 = Irrelevant, 1 = dis agre,e 2 = Somewhat agree, 3 = Mostly agree, 4 = Full agreement)]]</f>
        <v>0.03</v>
      </c>
    </row>
    <row r="28" spans="1:7" x14ac:dyDescent="0.3">
      <c r="A28" s="1">
        <v>27</v>
      </c>
      <c r="B28" s="1" t="s">
        <v>38</v>
      </c>
      <c r="C28" s="1">
        <v>0.15</v>
      </c>
      <c r="D28" t="s">
        <v>31</v>
      </c>
      <c r="E28" s="1">
        <v>0.15</v>
      </c>
      <c r="F28" s="1">
        <v>3</v>
      </c>
      <c r="G28" s="1">
        <f>טבלה1111213[[#This Row],[Category Weight]]*טבלה1111213[[#This Row],[Question Weight]]*טבלה1111213[[#This Row],[Score (0-4, 0 = Irrelevant, 1 = dis agre,e 2 = Somewhat agree, 3 = Mostly agree, 4 = Full agreement)]]</f>
        <v>6.7500000000000004E-2</v>
      </c>
    </row>
    <row r="29" spans="1:7" x14ac:dyDescent="0.3">
      <c r="A29" s="1">
        <v>28</v>
      </c>
      <c r="B29" s="1" t="s">
        <v>38</v>
      </c>
      <c r="C29" s="1">
        <v>0.15</v>
      </c>
      <c r="D29" t="s">
        <v>32</v>
      </c>
      <c r="E29" s="1">
        <v>0.15</v>
      </c>
      <c r="F29" s="1">
        <v>3</v>
      </c>
      <c r="G29" s="1">
        <f>טבלה1111213[[#This Row],[Category Weight]]*טבלה1111213[[#This Row],[Question Weight]]*טבלה1111213[[#This Row],[Score (0-4, 0 = Irrelevant, 1 = dis agre,e 2 = Somewhat agree, 3 = Mostly agree, 4 = Full agreement)]]</f>
        <v>6.7500000000000004E-2</v>
      </c>
    </row>
    <row r="30" spans="1:7" x14ac:dyDescent="0.3">
      <c r="A30" s="1">
        <v>29</v>
      </c>
      <c r="B30" s="1" t="s">
        <v>38</v>
      </c>
      <c r="C30" s="1">
        <v>0.15</v>
      </c>
      <c r="D30" t="s">
        <v>33</v>
      </c>
      <c r="E30" s="1">
        <v>0.15</v>
      </c>
      <c r="F30" s="1">
        <v>2</v>
      </c>
      <c r="G30" s="1">
        <f>טבלה1111213[[#This Row],[Category Weight]]*טבלה1111213[[#This Row],[Question Weight]]*טבלה1111213[[#This Row],[Score (0-4, 0 = Irrelevant, 1 = dis agre,e 2 = Somewhat agree, 3 = Mostly agree, 4 = Full agreement)]]</f>
        <v>4.4999999999999998E-2</v>
      </c>
    </row>
    <row r="31" spans="1:7" x14ac:dyDescent="0.3">
      <c r="A31" s="1">
        <v>30</v>
      </c>
      <c r="B31" s="1" t="s">
        <v>38</v>
      </c>
      <c r="C31" s="1">
        <v>0.15</v>
      </c>
      <c r="D31" t="s">
        <v>34</v>
      </c>
      <c r="E31" s="1">
        <v>0.15</v>
      </c>
      <c r="F31" s="1">
        <v>3</v>
      </c>
      <c r="G31" s="1">
        <f>טבלה1111213[[#This Row],[Category Weight]]*טבלה1111213[[#This Row],[Question Weight]]*טבלה1111213[[#This Row],[Score (0-4, 0 = Irrelevant, 1 = dis agre,e 2 = Somewhat agree, 3 = Mostly agree, 4 = Full agreement)]]</f>
        <v>6.7500000000000004E-2</v>
      </c>
    </row>
    <row r="32" spans="1:7" x14ac:dyDescent="0.3">
      <c r="A32" s="1"/>
      <c r="B32" s="1"/>
      <c r="C32" s="1"/>
      <c r="D32" s="1"/>
      <c r="E32" s="1"/>
      <c r="F32" s="1"/>
      <c r="G32" s="1">
        <f>SUM(טבלה1111213[Weighted Score])</f>
        <v>2.9999999999999991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3F127-46B4-40D2-B2AC-8D170CF5417D}">
  <dimension ref="A1:G32"/>
  <sheetViews>
    <sheetView tabSelected="1" topLeftCell="D1" zoomScale="85" zoomScaleNormal="85" workbookViewId="0">
      <selection activeCell="F2" sqref="F2:F31"/>
    </sheetView>
  </sheetViews>
  <sheetFormatPr defaultRowHeight="14" x14ac:dyDescent="0.3"/>
  <cols>
    <col min="2" max="2" width="11.83203125" bestFit="1" customWidth="1"/>
    <col min="3" max="3" width="16.75" customWidth="1"/>
    <col min="4" max="4" width="200.83203125" customWidth="1"/>
    <col min="5" max="5" width="17" customWidth="1"/>
    <col min="6" max="6" width="85.1640625" bestFit="1" customWidth="1"/>
    <col min="7" max="7" width="11.83203125" bestFit="1" customWidth="1"/>
  </cols>
  <sheetData>
    <row r="1" spans="1:7" x14ac:dyDescent="0.3">
      <c r="A1" s="1" t="s">
        <v>40</v>
      </c>
      <c r="B1" s="1" t="s">
        <v>0</v>
      </c>
      <c r="C1" s="1" t="s">
        <v>2</v>
      </c>
      <c r="D1" s="1" t="s">
        <v>1</v>
      </c>
      <c r="E1" s="1" t="s">
        <v>3</v>
      </c>
      <c r="F1" s="1" t="s">
        <v>4</v>
      </c>
      <c r="G1" s="1" t="s">
        <v>39</v>
      </c>
    </row>
    <row r="2" spans="1:7" x14ac:dyDescent="0.3">
      <c r="A2" s="1">
        <v>1</v>
      </c>
      <c r="B2" s="1" t="s">
        <v>35</v>
      </c>
      <c r="C2" s="1">
        <v>0.3</v>
      </c>
      <c r="D2" t="s">
        <v>5</v>
      </c>
      <c r="E2" s="1">
        <v>0.15</v>
      </c>
      <c r="F2" s="1">
        <v>4</v>
      </c>
      <c r="G2" s="1">
        <f>טבלה1[[#This Row],[Category Weight]]*טבלה1[[#This Row],[Question Weight]]*טבלה1[[#This Row],[Score (0-4, 0 = Irrelevant, 1 = dis agre,e 2 = Somewhat agree, 3 = Mostly agree, 4 = Full agreement)]]</f>
        <v>0.18</v>
      </c>
    </row>
    <row r="3" spans="1:7" x14ac:dyDescent="0.3">
      <c r="A3" s="1">
        <v>2</v>
      </c>
      <c r="B3" s="1" t="s">
        <v>35</v>
      </c>
      <c r="C3" s="1">
        <v>0.3</v>
      </c>
      <c r="D3" t="s">
        <v>6</v>
      </c>
      <c r="E3" s="1">
        <v>0.1</v>
      </c>
      <c r="F3" s="1">
        <v>4</v>
      </c>
      <c r="G3" s="1">
        <f>טבלה1[[#This Row],[Category Weight]]*טבלה1[[#This Row],[Question Weight]]*טבלה1[[#This Row],[Score (0-4, 0 = Irrelevant, 1 = dis agre,e 2 = Somewhat agree, 3 = Mostly agree, 4 = Full agreement)]]</f>
        <v>0.12</v>
      </c>
    </row>
    <row r="4" spans="1:7" x14ac:dyDescent="0.3">
      <c r="A4" s="1">
        <v>3</v>
      </c>
      <c r="B4" s="1" t="s">
        <v>35</v>
      </c>
      <c r="C4" s="1">
        <v>0.3</v>
      </c>
      <c r="D4" t="s">
        <v>7</v>
      </c>
      <c r="E4" s="1">
        <v>0.1</v>
      </c>
      <c r="F4" s="1">
        <v>3</v>
      </c>
      <c r="G4" s="1">
        <f>טבלה1[[#This Row],[Category Weight]]*טבלה1[[#This Row],[Question Weight]]*טבלה1[[#This Row],[Score (0-4, 0 = Irrelevant, 1 = dis agre,e 2 = Somewhat agree, 3 = Mostly agree, 4 = Full agreement)]]</f>
        <v>0.09</v>
      </c>
    </row>
    <row r="5" spans="1:7" x14ac:dyDescent="0.3">
      <c r="A5" s="1">
        <v>4</v>
      </c>
      <c r="B5" s="1" t="s">
        <v>35</v>
      </c>
      <c r="C5" s="1">
        <v>0.3</v>
      </c>
      <c r="D5" t="s">
        <v>8</v>
      </c>
      <c r="E5" s="1">
        <v>0.1</v>
      </c>
      <c r="F5" s="1">
        <v>2</v>
      </c>
      <c r="G5" s="1">
        <f>טבלה1[[#This Row],[Category Weight]]*טבלה1[[#This Row],[Question Weight]]*טבלה1[[#This Row],[Score (0-4, 0 = Irrelevant, 1 = dis agre,e 2 = Somewhat agree, 3 = Mostly agree, 4 = Full agreement)]]</f>
        <v>0.06</v>
      </c>
    </row>
    <row r="6" spans="1:7" x14ac:dyDescent="0.3">
      <c r="A6" s="1">
        <v>5</v>
      </c>
      <c r="B6" s="1" t="s">
        <v>35</v>
      </c>
      <c r="C6" s="1">
        <v>0.3</v>
      </c>
      <c r="D6" t="s">
        <v>9</v>
      </c>
      <c r="E6" s="1">
        <v>0.1</v>
      </c>
      <c r="F6" s="1">
        <v>4</v>
      </c>
      <c r="G6" s="1">
        <f>טבלה1[[#This Row],[Category Weight]]*טבלה1[[#This Row],[Question Weight]]*טבלה1[[#This Row],[Score (0-4, 0 = Irrelevant, 1 = dis agre,e 2 = Somewhat agree, 3 = Mostly agree, 4 = Full agreement)]]</f>
        <v>0.12</v>
      </c>
    </row>
    <row r="7" spans="1:7" x14ac:dyDescent="0.3">
      <c r="A7" s="1">
        <v>6</v>
      </c>
      <c r="B7" s="1" t="s">
        <v>35</v>
      </c>
      <c r="C7" s="1">
        <v>0.3</v>
      </c>
      <c r="D7" t="s">
        <v>10</v>
      </c>
      <c r="E7" s="1">
        <v>0.1</v>
      </c>
      <c r="F7" s="1">
        <v>2</v>
      </c>
      <c r="G7" s="1">
        <f>טבלה1[[#This Row],[Category Weight]]*טבלה1[[#This Row],[Question Weight]]*טבלה1[[#This Row],[Score (0-4, 0 = Irrelevant, 1 = dis agre,e 2 = Somewhat agree, 3 = Mostly agree, 4 = Full agreement)]]</f>
        <v>0.06</v>
      </c>
    </row>
    <row r="8" spans="1:7" x14ac:dyDescent="0.3">
      <c r="A8" s="1">
        <v>7</v>
      </c>
      <c r="B8" s="1" t="s">
        <v>35</v>
      </c>
      <c r="C8" s="1">
        <v>0.3</v>
      </c>
      <c r="D8" t="s">
        <v>11</v>
      </c>
      <c r="E8" s="1">
        <v>0.1</v>
      </c>
      <c r="F8" s="1">
        <v>2</v>
      </c>
      <c r="G8" s="1">
        <f>טבלה1[[#This Row],[Category Weight]]*טבלה1[[#This Row],[Question Weight]]*טבלה1[[#This Row],[Score (0-4, 0 = Irrelevant, 1 = dis agre,e 2 = Somewhat agree, 3 = Mostly agree, 4 = Full agreement)]]</f>
        <v>0.06</v>
      </c>
    </row>
    <row r="9" spans="1:7" x14ac:dyDescent="0.3">
      <c r="A9" s="1">
        <v>8</v>
      </c>
      <c r="B9" s="1" t="s">
        <v>35</v>
      </c>
      <c r="C9" s="1">
        <v>0.3</v>
      </c>
      <c r="D9" t="s">
        <v>12</v>
      </c>
      <c r="E9" s="1">
        <v>0.1</v>
      </c>
      <c r="F9" s="1">
        <v>4</v>
      </c>
      <c r="G9" s="1">
        <f>טבלה1[[#This Row],[Category Weight]]*טבלה1[[#This Row],[Question Weight]]*טבלה1[[#This Row],[Score (0-4, 0 = Irrelevant, 1 = dis agre,e 2 = Somewhat agree, 3 = Mostly agree, 4 = Full agreement)]]</f>
        <v>0.12</v>
      </c>
    </row>
    <row r="10" spans="1:7" x14ac:dyDescent="0.3">
      <c r="A10" s="1">
        <v>9</v>
      </c>
      <c r="B10" s="1" t="s">
        <v>35</v>
      </c>
      <c r="C10" s="1">
        <v>0.3</v>
      </c>
      <c r="D10" t="s">
        <v>13</v>
      </c>
      <c r="E10" s="1">
        <v>0.1</v>
      </c>
      <c r="F10" s="1">
        <v>3</v>
      </c>
      <c r="G10" s="1">
        <f>טבלה1[[#This Row],[Category Weight]]*טבלה1[[#This Row],[Question Weight]]*טבלה1[[#This Row],[Score (0-4, 0 = Irrelevant, 1 = dis agre,e 2 = Somewhat agree, 3 = Mostly agree, 4 = Full agreement)]]</f>
        <v>0.09</v>
      </c>
    </row>
    <row r="11" spans="1:7" ht="14.5" thickBot="1" x14ac:dyDescent="0.35">
      <c r="A11" s="2">
        <v>10</v>
      </c>
      <c r="B11" s="2" t="s">
        <v>35</v>
      </c>
      <c r="C11" s="2">
        <v>0.3</v>
      </c>
      <c r="D11" s="3" t="s">
        <v>14</v>
      </c>
      <c r="E11" s="2">
        <v>0.05</v>
      </c>
      <c r="F11" s="2">
        <v>2</v>
      </c>
      <c r="G11" s="2">
        <f>טבלה1[[#This Row],[Category Weight]]*טבלה1[[#This Row],[Question Weight]]*טבלה1[[#This Row],[Score (0-4, 0 = Irrelevant, 1 = dis agre,e 2 = Somewhat agree, 3 = Mostly agree, 4 = Full agreement)]]</f>
        <v>0.03</v>
      </c>
    </row>
    <row r="12" spans="1:7" x14ac:dyDescent="0.3">
      <c r="A12" s="1">
        <v>11</v>
      </c>
      <c r="B12" s="1" t="s">
        <v>36</v>
      </c>
      <c r="C12" s="1">
        <v>0.3</v>
      </c>
      <c r="D12" t="s">
        <v>15</v>
      </c>
      <c r="E12" s="1">
        <v>0.35</v>
      </c>
      <c r="F12" s="1">
        <v>4</v>
      </c>
      <c r="G12" s="1">
        <f>טבלה1[[#This Row],[Category Weight]]*טבלה1[[#This Row],[Question Weight]]*טבלה1[[#This Row],[Score (0-4, 0 = Irrelevant, 1 = dis agre,e 2 = Somewhat agree, 3 = Mostly agree, 4 = Full agreement)]]</f>
        <v>0.42</v>
      </c>
    </row>
    <row r="13" spans="1:7" x14ac:dyDescent="0.3">
      <c r="A13" s="1">
        <v>12</v>
      </c>
      <c r="B13" s="1" t="s">
        <v>36</v>
      </c>
      <c r="C13" s="1">
        <v>0.3</v>
      </c>
      <c r="D13" t="s">
        <v>16</v>
      </c>
      <c r="E13" s="1">
        <v>0.15</v>
      </c>
      <c r="F13" s="1">
        <v>1</v>
      </c>
      <c r="G13" s="1">
        <f>טבלה1[[#This Row],[Category Weight]]*טבלה1[[#This Row],[Question Weight]]*טבלה1[[#This Row],[Score (0-4, 0 = Irrelevant, 1 = dis agre,e 2 = Somewhat agree, 3 = Mostly agree, 4 = Full agreement)]]</f>
        <v>4.4999999999999998E-2</v>
      </c>
    </row>
    <row r="14" spans="1:7" x14ac:dyDescent="0.3">
      <c r="A14" s="1">
        <v>13</v>
      </c>
      <c r="B14" s="1" t="s">
        <v>36</v>
      </c>
      <c r="C14" s="1">
        <v>0.3</v>
      </c>
      <c r="D14" t="s">
        <v>17</v>
      </c>
      <c r="E14" s="1">
        <v>0.1</v>
      </c>
      <c r="F14" s="1">
        <v>2</v>
      </c>
      <c r="G14" s="1">
        <f>טבלה1[[#This Row],[Category Weight]]*טבלה1[[#This Row],[Question Weight]]*טבלה1[[#This Row],[Score (0-4, 0 = Irrelevant, 1 = dis agre,e 2 = Somewhat agree, 3 = Mostly agree, 4 = Full agreement)]]</f>
        <v>0.06</v>
      </c>
    </row>
    <row r="15" spans="1:7" x14ac:dyDescent="0.3">
      <c r="A15" s="1">
        <v>14</v>
      </c>
      <c r="B15" s="1" t="s">
        <v>36</v>
      </c>
      <c r="C15" s="1">
        <v>0.3</v>
      </c>
      <c r="D15" t="s">
        <v>18</v>
      </c>
      <c r="E15" s="1">
        <v>0.1</v>
      </c>
      <c r="F15" s="1">
        <v>1</v>
      </c>
      <c r="G15" s="1">
        <f>טבלה1[[#This Row],[Category Weight]]*טבלה1[[#This Row],[Question Weight]]*טבלה1[[#This Row],[Score (0-4, 0 = Irrelevant, 1 = dis agre,e 2 = Somewhat agree, 3 = Mostly agree, 4 = Full agreement)]]</f>
        <v>0.03</v>
      </c>
    </row>
    <row r="16" spans="1:7" x14ac:dyDescent="0.3">
      <c r="A16" s="1">
        <v>15</v>
      </c>
      <c r="B16" s="1" t="s">
        <v>36</v>
      </c>
      <c r="C16" s="1">
        <v>0.3</v>
      </c>
      <c r="D16" t="s">
        <v>19</v>
      </c>
      <c r="E16" s="1">
        <v>0.1</v>
      </c>
      <c r="F16" s="1">
        <v>4</v>
      </c>
      <c r="G16" s="1">
        <f>טבלה1[[#This Row],[Category Weight]]*טבלה1[[#This Row],[Question Weight]]*טבלה1[[#This Row],[Score (0-4, 0 = Irrelevant, 1 = dis agre,e 2 = Somewhat agree, 3 = Mostly agree, 4 = Full agreement)]]</f>
        <v>0.12</v>
      </c>
    </row>
    <row r="17" spans="1:7" x14ac:dyDescent="0.3">
      <c r="A17" s="1">
        <v>16</v>
      </c>
      <c r="B17" s="1" t="s">
        <v>36</v>
      </c>
      <c r="C17" s="1">
        <v>0.3</v>
      </c>
      <c r="D17" t="s">
        <v>20</v>
      </c>
      <c r="E17" s="1">
        <v>0.1</v>
      </c>
      <c r="F17" s="1">
        <v>3</v>
      </c>
      <c r="G17" s="1">
        <f>טבלה1[[#This Row],[Category Weight]]*טבלה1[[#This Row],[Question Weight]]*טבלה1[[#This Row],[Score (0-4, 0 = Irrelevant, 1 = dis agre,e 2 = Somewhat agree, 3 = Mostly agree, 4 = Full agreement)]]</f>
        <v>0.09</v>
      </c>
    </row>
    <row r="18" spans="1:7" x14ac:dyDescent="0.3">
      <c r="A18" s="1">
        <v>17</v>
      </c>
      <c r="B18" s="1" t="s">
        <v>36</v>
      </c>
      <c r="C18" s="1">
        <v>0.3</v>
      </c>
      <c r="D18" t="s">
        <v>21</v>
      </c>
      <c r="E18" s="1">
        <v>0.05</v>
      </c>
      <c r="F18" s="1">
        <v>2</v>
      </c>
      <c r="G18" s="1">
        <f>טבלה1[[#This Row],[Category Weight]]*טבלה1[[#This Row],[Question Weight]]*טבלה1[[#This Row],[Score (0-4, 0 = Irrelevant, 1 = dis agre,e 2 = Somewhat agree, 3 = Mostly agree, 4 = Full agreement)]]</f>
        <v>0.03</v>
      </c>
    </row>
    <row r="19" spans="1:7" ht="14.5" thickBot="1" x14ac:dyDescent="0.35">
      <c r="A19" s="2">
        <v>18</v>
      </c>
      <c r="B19" s="2" t="s">
        <v>36</v>
      </c>
      <c r="C19" s="2">
        <v>0.3</v>
      </c>
      <c r="D19" s="3" t="s">
        <v>22</v>
      </c>
      <c r="E19" s="2">
        <v>0.05</v>
      </c>
      <c r="F19" s="2">
        <v>4</v>
      </c>
      <c r="G19" s="2">
        <f>טבלה1[[#This Row],[Category Weight]]*טבלה1[[#This Row],[Question Weight]]*טבלה1[[#This Row],[Score (0-4, 0 = Irrelevant, 1 = dis agre,e 2 = Somewhat agree, 3 = Mostly agree, 4 = Full agreement)]]</f>
        <v>0.06</v>
      </c>
    </row>
    <row r="20" spans="1:7" x14ac:dyDescent="0.3">
      <c r="A20" s="1">
        <v>19</v>
      </c>
      <c r="B20" s="1" t="s">
        <v>37</v>
      </c>
      <c r="C20" s="1">
        <v>0.25</v>
      </c>
      <c r="D20" t="s">
        <v>23</v>
      </c>
      <c r="E20" s="1">
        <v>0.2</v>
      </c>
      <c r="F20" s="1">
        <v>2</v>
      </c>
      <c r="G20" s="1">
        <f>טבלה1[[#This Row],[Category Weight]]*טבלה1[[#This Row],[Question Weight]]*טבלה1[[#This Row],[Score (0-4, 0 = Irrelevant, 1 = dis agre,e 2 = Somewhat agree, 3 = Mostly agree, 4 = Full agreement)]]</f>
        <v>0.1</v>
      </c>
    </row>
    <row r="21" spans="1:7" x14ac:dyDescent="0.3">
      <c r="A21" s="1">
        <v>20</v>
      </c>
      <c r="B21" s="1" t="s">
        <v>37</v>
      </c>
      <c r="C21" s="1">
        <v>0.25</v>
      </c>
      <c r="D21" t="s">
        <v>24</v>
      </c>
      <c r="E21" s="1">
        <v>0.15</v>
      </c>
      <c r="F21" s="1">
        <v>3</v>
      </c>
      <c r="G21" s="1">
        <f>טבלה1[[#This Row],[Category Weight]]*טבלה1[[#This Row],[Question Weight]]*טבלה1[[#This Row],[Score (0-4, 0 = Irrelevant, 1 = dis agre,e 2 = Somewhat agree, 3 = Mostly agree, 4 = Full agreement)]]</f>
        <v>0.11249999999999999</v>
      </c>
    </row>
    <row r="22" spans="1:7" x14ac:dyDescent="0.3">
      <c r="A22" s="1">
        <v>21</v>
      </c>
      <c r="B22" s="1" t="s">
        <v>37</v>
      </c>
      <c r="C22" s="1">
        <v>0.25</v>
      </c>
      <c r="D22" t="s">
        <v>25</v>
      </c>
      <c r="E22" s="1">
        <v>0.15</v>
      </c>
      <c r="F22" s="1">
        <v>1</v>
      </c>
      <c r="G22" s="1">
        <f>טבלה1[[#This Row],[Category Weight]]*טבלה1[[#This Row],[Question Weight]]*טבלה1[[#This Row],[Score (0-4, 0 = Irrelevant, 1 = dis agre,e 2 = Somewhat agree, 3 = Mostly agree, 4 = Full agreement)]]</f>
        <v>3.7499999999999999E-2</v>
      </c>
    </row>
    <row r="23" spans="1:7" x14ac:dyDescent="0.3">
      <c r="A23" s="1">
        <v>22</v>
      </c>
      <c r="B23" s="1" t="s">
        <v>37</v>
      </c>
      <c r="C23" s="1">
        <v>0.25</v>
      </c>
      <c r="D23" t="s">
        <v>26</v>
      </c>
      <c r="E23" s="1">
        <v>0.15</v>
      </c>
      <c r="F23" s="1">
        <v>3</v>
      </c>
      <c r="G23" s="1">
        <f>טבלה1[[#This Row],[Category Weight]]*טבלה1[[#This Row],[Question Weight]]*טבלה1[[#This Row],[Score (0-4, 0 = Irrelevant, 1 = dis agre,e 2 = Somewhat agree, 3 = Mostly agree, 4 = Full agreement)]]</f>
        <v>0.11249999999999999</v>
      </c>
    </row>
    <row r="24" spans="1:7" x14ac:dyDescent="0.3">
      <c r="A24" s="1">
        <v>23</v>
      </c>
      <c r="B24" s="1" t="s">
        <v>37</v>
      </c>
      <c r="C24" s="1">
        <v>0.25</v>
      </c>
      <c r="D24" t="s">
        <v>27</v>
      </c>
      <c r="E24" s="1">
        <v>0.15</v>
      </c>
      <c r="F24" s="1">
        <v>1</v>
      </c>
      <c r="G24" s="1">
        <f>טבלה1[[#This Row],[Category Weight]]*טבלה1[[#This Row],[Question Weight]]*טבלה1[[#This Row],[Score (0-4, 0 = Irrelevant, 1 = dis agre,e 2 = Somewhat agree, 3 = Mostly agree, 4 = Full agreement)]]</f>
        <v>3.7499999999999999E-2</v>
      </c>
    </row>
    <row r="25" spans="1:7" ht="14.5" thickBot="1" x14ac:dyDescent="0.35">
      <c r="A25" s="2">
        <v>24</v>
      </c>
      <c r="B25" s="2" t="s">
        <v>37</v>
      </c>
      <c r="C25" s="2">
        <v>0.25</v>
      </c>
      <c r="D25" s="3" t="s">
        <v>28</v>
      </c>
      <c r="E25" s="2">
        <v>0.2</v>
      </c>
      <c r="F25" s="2">
        <v>2</v>
      </c>
      <c r="G25" s="2">
        <f>טבלה1[[#This Row],[Category Weight]]*טבלה1[[#This Row],[Question Weight]]*טבלה1[[#This Row],[Score (0-4, 0 = Irrelevant, 1 = dis agre,e 2 = Somewhat agree, 3 = Mostly agree, 4 = Full agreement)]]</f>
        <v>0.1</v>
      </c>
    </row>
    <row r="26" spans="1:7" x14ac:dyDescent="0.3">
      <c r="A26" s="1">
        <v>25</v>
      </c>
      <c r="B26" s="1" t="s">
        <v>38</v>
      </c>
      <c r="C26" s="1">
        <v>0.15</v>
      </c>
      <c r="D26" t="s">
        <v>29</v>
      </c>
      <c r="E26" s="1">
        <v>0.2</v>
      </c>
      <c r="F26" s="1">
        <v>2</v>
      </c>
      <c r="G26" s="1">
        <f>טבלה1[[#This Row],[Category Weight]]*טבלה1[[#This Row],[Question Weight]]*טבלה1[[#This Row],[Score (0-4, 0 = Irrelevant, 1 = dis agre,e 2 = Somewhat agree, 3 = Mostly agree, 4 = Full agreement)]]</f>
        <v>0.06</v>
      </c>
    </row>
    <row r="27" spans="1:7" x14ac:dyDescent="0.3">
      <c r="A27" s="1">
        <v>26</v>
      </c>
      <c r="B27" s="1" t="s">
        <v>38</v>
      </c>
      <c r="C27" s="1">
        <v>0.15</v>
      </c>
      <c r="D27" t="s">
        <v>30</v>
      </c>
      <c r="E27" s="1">
        <v>0.2</v>
      </c>
      <c r="F27" s="1">
        <v>1</v>
      </c>
      <c r="G27" s="1">
        <f>טבלה1[[#This Row],[Category Weight]]*טבלה1[[#This Row],[Question Weight]]*טבלה1[[#This Row],[Score (0-4, 0 = Irrelevant, 1 = dis agre,e 2 = Somewhat agree, 3 = Mostly agree, 4 = Full agreement)]]</f>
        <v>0.03</v>
      </c>
    </row>
    <row r="28" spans="1:7" x14ac:dyDescent="0.3">
      <c r="A28" s="1">
        <v>27</v>
      </c>
      <c r="B28" s="1" t="s">
        <v>38</v>
      </c>
      <c r="C28" s="1">
        <v>0.15</v>
      </c>
      <c r="D28" t="s">
        <v>31</v>
      </c>
      <c r="E28" s="1">
        <v>0.15</v>
      </c>
      <c r="F28" s="1">
        <v>3</v>
      </c>
      <c r="G28" s="1">
        <f>טבלה1[[#This Row],[Category Weight]]*טבלה1[[#This Row],[Question Weight]]*טבלה1[[#This Row],[Score (0-4, 0 = Irrelevant, 1 = dis agre,e 2 = Somewhat agree, 3 = Mostly agree, 4 = Full agreement)]]</f>
        <v>6.7500000000000004E-2</v>
      </c>
    </row>
    <row r="29" spans="1:7" x14ac:dyDescent="0.3">
      <c r="A29" s="1">
        <v>28</v>
      </c>
      <c r="B29" s="1" t="s">
        <v>38</v>
      </c>
      <c r="C29" s="1">
        <v>0.15</v>
      </c>
      <c r="D29" t="s">
        <v>32</v>
      </c>
      <c r="E29" s="1">
        <v>0.15</v>
      </c>
      <c r="F29" s="1">
        <v>3</v>
      </c>
      <c r="G29" s="1">
        <f>טבלה1[[#This Row],[Category Weight]]*טבלה1[[#This Row],[Question Weight]]*טבלה1[[#This Row],[Score (0-4, 0 = Irrelevant, 1 = dis agre,e 2 = Somewhat agree, 3 = Mostly agree, 4 = Full agreement)]]</f>
        <v>6.7500000000000004E-2</v>
      </c>
    </row>
    <row r="30" spans="1:7" x14ac:dyDescent="0.3">
      <c r="A30" s="1">
        <v>29</v>
      </c>
      <c r="B30" s="1" t="s">
        <v>38</v>
      </c>
      <c r="C30" s="1">
        <v>0.15</v>
      </c>
      <c r="D30" t="s">
        <v>33</v>
      </c>
      <c r="E30" s="1">
        <v>0.15</v>
      </c>
      <c r="F30" s="1">
        <v>4</v>
      </c>
      <c r="G30" s="1">
        <f>טבלה1[[#This Row],[Category Weight]]*טבלה1[[#This Row],[Question Weight]]*טבלה1[[#This Row],[Score (0-4, 0 = Irrelevant, 1 = dis agre,e 2 = Somewhat agree, 3 = Mostly agree, 4 = Full agreement)]]</f>
        <v>0.09</v>
      </c>
    </row>
    <row r="31" spans="1:7" x14ac:dyDescent="0.3">
      <c r="A31" s="1">
        <v>30</v>
      </c>
      <c r="B31" s="1" t="s">
        <v>38</v>
      </c>
      <c r="C31" s="1">
        <v>0.15</v>
      </c>
      <c r="D31" t="s">
        <v>34</v>
      </c>
      <c r="E31" s="1">
        <v>0.15</v>
      </c>
      <c r="F31" s="1">
        <v>2</v>
      </c>
      <c r="G31" s="1">
        <f>טבלה1[[#This Row],[Category Weight]]*טבלה1[[#This Row],[Question Weight]]*טבלה1[[#This Row],[Score (0-4, 0 = Irrelevant, 1 = dis agre,e 2 = Somewhat agree, 3 = Mostly agree, 4 = Full agreement)]]</f>
        <v>4.4999999999999998E-2</v>
      </c>
    </row>
    <row r="32" spans="1:7" x14ac:dyDescent="0.3">
      <c r="A32" s="1"/>
      <c r="B32" s="1"/>
      <c r="C32" s="1"/>
      <c r="D32" s="1"/>
      <c r="E32" s="1"/>
      <c r="F32" s="1"/>
      <c r="G32" s="1">
        <f>SUM(טבלה1[Weighted Score])</f>
        <v>2.6449999999999996</v>
      </c>
    </row>
  </sheetData>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9</vt:i4>
      </vt:variant>
    </vt:vector>
  </HeadingPairs>
  <TitlesOfParts>
    <vt:vector size="9" baseType="lpstr">
      <vt:lpstr>סיפור 3 - Grok 3</vt:lpstr>
      <vt:lpstr>סיפור 3 - Claude 3.7</vt:lpstr>
      <vt:lpstr>סיפור 3 - ChatGPT 4.5</vt:lpstr>
      <vt:lpstr>סיפור 2 - Grok 3</vt:lpstr>
      <vt:lpstr>סיפור 2 - Claude 3.7</vt:lpstr>
      <vt:lpstr>סיפור 2 - ChatGPT 4.5</vt:lpstr>
      <vt:lpstr>סיפור 1 - Grok 3</vt:lpstr>
      <vt:lpstr>סיפור 1 - Claude 3.7</vt:lpstr>
      <vt:lpstr>סיפור 1 - ChatGPT 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גיא ביטון</dc:creator>
  <cp:lastModifiedBy>גיא ביטון</cp:lastModifiedBy>
  <dcterms:created xsi:type="dcterms:W3CDTF">2025-03-24T10:14:00Z</dcterms:created>
  <dcterms:modified xsi:type="dcterms:W3CDTF">2025-03-25T15:35:42Z</dcterms:modified>
</cp:coreProperties>
</file>